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305" tabRatio="586" activeTab="4"/>
  </bookViews>
  <sheets>
    <sheet name="Sección 1. Metas - Magnitud" sheetId="1" r:id="rId1"/>
    <sheet name="Anualización" sheetId="2" r:id="rId2"/>
    <sheet name="1" sheetId="3" r:id="rId3"/>
    <sheet name="ACT_1" sheetId="4" r:id="rId4"/>
    <sheet name="2" sheetId="5" r:id="rId5"/>
    <sheet name="ACT_2" sheetId="6" r:id="rId6"/>
    <sheet name="3_PAAC" sheetId="7" r:id="rId7"/>
    <sheet name="ACT_3" sheetId="8" r:id="rId8"/>
    <sheet name="Variables" sheetId="9" state="hidden" r:id="rId9"/>
  </sheets>
  <externalReferences>
    <externalReference r:id="rId12"/>
    <externalReference r:id="rId13"/>
    <externalReference r:id="rId14"/>
    <externalReference r:id="rId15"/>
    <externalReference r:id="rId16"/>
  </externalReferences>
  <definedNames>
    <definedName name="_xlnm._FilterDatabase" localSheetId="5" hidden="1">'ACT_2'!$A$13:$K$30</definedName>
    <definedName name="_xlfn.IFERROR" hidden="1">#NAME?</definedName>
    <definedName name="CONDICION_POBLACIONAL" localSheetId="3">'[2]Variables'!$C$1:$C$24</definedName>
    <definedName name="CONDICION_POBLACIONAL" localSheetId="5">'[2]Variables'!$C$1:$C$24</definedName>
    <definedName name="CONDICION_POBLACIONAL" localSheetId="1">'[5]Variables'!$C$1:$C$24</definedName>
    <definedName name="CONDICION_POBLACIONAL" localSheetId="8">'[1]Variables'!$C$1:$C$24</definedName>
    <definedName name="CONDICION_POBLACIONAL">'[1]Variables'!$C$1:$C$24</definedName>
    <definedName name="GRUPO_ETAREO" localSheetId="3">'[2]Variables'!$A$1:$A$8</definedName>
    <definedName name="GRUPO_ETAREO" localSheetId="5">'[2]Variables'!$A$1:$A$8</definedName>
    <definedName name="GRUPO_ETAREO" localSheetId="1">'[5]Variables'!$A$1:$A$8</definedName>
    <definedName name="GRUPO_ETAREO" localSheetId="8">'[1]Variables'!$A$1:$A$8</definedName>
    <definedName name="GRUPO_ETAREO">'[1]Variables'!$A$1:$A$8</definedName>
    <definedName name="GRUPO_ETAREOS" localSheetId="6">#REF!</definedName>
    <definedName name="GRUPO_ETAREOS" localSheetId="3">#REF!</definedName>
    <definedName name="GRUPO_ETAREOS" localSheetId="5">#REF!</definedName>
    <definedName name="GRUPO_ETAREOS">#REF!</definedName>
    <definedName name="GRUPO_ETARIO" localSheetId="6">#REF!</definedName>
    <definedName name="GRUPO_ETARIO" localSheetId="3">#REF!</definedName>
    <definedName name="GRUPO_ETARIO" localSheetId="5">#REF!</definedName>
    <definedName name="GRUPO_ETARIO">#REF!</definedName>
    <definedName name="GRUPO_ETNICO" localSheetId="6">#REF!</definedName>
    <definedName name="GRUPO_ETNICO" localSheetId="3">#REF!</definedName>
    <definedName name="GRUPO_ETNICO" localSheetId="5">#REF!</definedName>
    <definedName name="GRUPO_ETNICO">#REF!</definedName>
    <definedName name="GRUPOETNICO" localSheetId="6">#REF!</definedName>
    <definedName name="GRUPOETNICO" localSheetId="3">#REF!</definedName>
    <definedName name="GRUPOETNICO" localSheetId="5">#REF!</definedName>
    <definedName name="GRUPOETNICO">#REF!</definedName>
    <definedName name="GRUPOS_ETNICOS" localSheetId="3">'[2]Variables'!$H$1:$H$8</definedName>
    <definedName name="GRUPOS_ETNICOS" localSheetId="5">'[2]Variables'!$H$1:$H$8</definedName>
    <definedName name="GRUPOS_ETNICOS" localSheetId="1">'[5]Variables'!$H$1:$H$8</definedName>
    <definedName name="GRUPOS_ETNICOS" localSheetId="8">'[1]Variables'!$H$1:$H$8</definedName>
    <definedName name="GRUPOS_ETNICOS">'[1]Variables'!$H$1:$H$8</definedName>
    <definedName name="LOCALIDAD" localSheetId="6">#REF!</definedName>
    <definedName name="LOCALIDAD" localSheetId="3">#REF!</definedName>
    <definedName name="LOCALIDAD" localSheetId="5">#REF!</definedName>
    <definedName name="LOCALIDAD">#REF!</definedName>
    <definedName name="LOCALIZACION" localSheetId="6">#REF!</definedName>
    <definedName name="LOCALIZACION" localSheetId="3">#REF!</definedName>
    <definedName name="LOCALIZACION" localSheetId="5">#REF!</definedName>
    <definedName name="LOCALIZACION">#REF!</definedName>
  </definedNames>
  <calcPr fullCalcOnLoad="1"/>
</workbook>
</file>

<file path=xl/sharedStrings.xml><?xml version="1.0" encoding="utf-8"?>
<sst xmlns="http://schemas.openxmlformats.org/spreadsheetml/2006/main" count="805" uniqueCount="425">
  <si>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</si>
  <si>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</si>
  <si>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</si>
  <si>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</si>
  <si>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</si>
  <si>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</si>
  <si>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</si>
  <si>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</si>
  <si>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</si>
  <si>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</si>
  <si>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</si>
  <si>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</si>
  <si>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</si>
  <si>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</si>
  <si>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</si>
  <si>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</si>
  <si>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</si>
  <si>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</si>
  <si>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</si>
  <si>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</si>
  <si>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</si>
  <si>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</si>
  <si>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</si>
  <si>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</si>
  <si>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</si>
  <si>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</si>
  <si>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</si>
  <si>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</si>
  <si>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</si>
  <si>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</si>
  <si>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</si>
  <si>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</si>
  <si>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</si>
  <si>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</si>
  <si>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</si>
  <si>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</si>
  <si>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</si>
  <si>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</si>
  <si>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</si>
  <si>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</si>
  <si>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</si>
  <si>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</si>
  <si>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</si>
  <si>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</si>
  <si>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</si>
  <si>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</si>
  <si>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</si>
  <si>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</si>
  <si>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</si>
  <si>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</si>
  <si>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</si>
  <si>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</si>
  <si>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</si>
  <si>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</si>
  <si>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</si>
  <si>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</si>
  <si>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</si>
  <si>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</si>
  <si>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</si>
  <si>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</si>
  <si>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</si>
  <si>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</si>
  <si>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</si>
  <si>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</si>
  <si>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</si>
  <si>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</si>
  <si>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</si>
  <si>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</si>
  <si>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</si>
  <si>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</si>
  <si>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</si>
  <si>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</si>
  <si>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</si>
  <si>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</si>
  <si>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</si>
  <si>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</si>
  <si>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</si>
  <si>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</si>
  <si>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</si>
  <si>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</si>
  <si>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</si>
  <si>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</si>
  <si>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</si>
  <si>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</si>
  <si>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</si>
  <si>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</si>
  <si>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</si>
  <si>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</si>
  <si>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</si>
  <si>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</si>
  <si>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</si>
  <si>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</si>
  <si>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</si>
  <si>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</si>
  <si>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</si>
  <si>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</si>
  <si>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</si>
  <si>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</si>
  <si>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</si>
  <si>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</si>
  <si>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</si>
  <si>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</si>
  <si>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</si>
  <si>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</si>
  <si>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</si>
  <si>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</si>
  <si>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</si>
  <si>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</si>
  <si>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</si>
  <si>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</si>
  <si>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</si>
  <si>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</si>
  <si>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</si>
  <si>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</si>
  <si>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</si>
  <si>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</si>
  <si>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</si>
  <si>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</si>
  <si>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</si>
  <si>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</si>
  <si>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</si>
  <si>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</si>
  <si>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</si>
  <si>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</si>
  <si>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</si>
  <si>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</si>
  <si>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</si>
  <si>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</si>
  <si>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</si>
  <si>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</si>
  <si>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</si>
  <si>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PILAR / EJES</t>
  </si>
  <si>
    <t>457-458-459 : BOGOTÁ D.C. Proyecciones de población 2005-2015, según grupos de edad y por sexo.</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</si>
  <si>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</si>
  <si>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</si>
  <si>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</si>
  <si>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</si>
  <si>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</si>
  <si>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</si>
  <si>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</si>
  <si>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</si>
  <si>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</si>
  <si>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</si>
  <si>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</si>
  <si>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</si>
  <si>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</si>
  <si>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</si>
  <si>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</si>
  <si>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</si>
  <si>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</si>
  <si>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</si>
  <si>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</si>
  <si>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</si>
  <si>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</si>
  <si>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</si>
  <si>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</si>
  <si>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</si>
  <si>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</si>
  <si>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</si>
  <si>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</si>
  <si>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</si>
  <si>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al contar con un equipo humano comprometido y competente.</t>
  </si>
  <si>
    <t>Formato de Hoja de Vida Indicador</t>
  </si>
  <si>
    <t xml:space="preserve">CODIGO: PE01-PR01-F03 </t>
  </si>
  <si>
    <t>HOJA DE VIDA INDICADOR</t>
  </si>
  <si>
    <t>SECRETARÍA DISTRITAL DE MOVILIDAD</t>
  </si>
  <si>
    <t>SECCIÓN 1. Identificación del Indicador</t>
  </si>
  <si>
    <t>Constante</t>
  </si>
  <si>
    <t>3. Fuente PMR</t>
  </si>
  <si>
    <t>NO</t>
  </si>
  <si>
    <t>4. Dependencia responsable</t>
  </si>
  <si>
    <t>5. Meta con territorialización</t>
  </si>
  <si>
    <t>6. Proyecto</t>
  </si>
  <si>
    <t>7. Código del Proyecto</t>
  </si>
  <si>
    <t>Estratégico</t>
  </si>
  <si>
    <t>8. Proceso</t>
  </si>
  <si>
    <t>9. Código del proceso</t>
  </si>
  <si>
    <t>10. Objetivo estratégico</t>
  </si>
  <si>
    <t>11. Meta Producto</t>
  </si>
  <si>
    <t>12. Nombre del indicador</t>
  </si>
  <si>
    <t>13. Tipología</t>
  </si>
  <si>
    <t>Eficacia</t>
  </si>
  <si>
    <t>14. Fecha de programación</t>
  </si>
  <si>
    <t>15. Tipo anualización</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</si>
  <si>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</si>
  <si>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</si>
  <si>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</si>
  <si>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</si>
  <si>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</si>
  <si>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</si>
  <si>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</si>
  <si>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</si>
  <si>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</si>
  <si>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Eficiencia</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</si>
  <si>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</si>
  <si>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</si>
  <si>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</si>
  <si>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</si>
  <si>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</si>
  <si>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</si>
  <si>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</si>
  <si>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</si>
  <si>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</si>
  <si>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</si>
  <si>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</si>
  <si>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</si>
  <si>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</si>
  <si>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</si>
  <si>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</si>
  <si>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</si>
  <si>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</si>
  <si>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</si>
  <si>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</si>
  <si>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</si>
  <si>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</si>
  <si>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</si>
  <si>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</si>
  <si>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</si>
  <si>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</si>
  <si>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</si>
  <si>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</si>
  <si>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</si>
  <si>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</si>
  <si>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</si>
  <si>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</si>
  <si>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</si>
  <si>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</si>
  <si>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</si>
  <si>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</si>
  <si>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</si>
  <si>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</si>
  <si>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</si>
  <si>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</si>
  <si>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</si>
  <si>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</si>
  <si>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</si>
  <si>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</si>
  <si>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</si>
  <si>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</si>
  <si>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</si>
  <si>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</si>
  <si>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Ejecución Presupuestal</t>
  </si>
  <si>
    <t>Registros Administrativos - P.A.A. - PREDIS</t>
  </si>
  <si>
    <t>Valor</t>
  </si>
  <si>
    <t>SUBSECRETARÍA DE GESTIÓN CORPORATIVA</t>
  </si>
  <si>
    <t>Presupuesto ejecutado de los proyectos de inversión</t>
  </si>
  <si>
    <t>Subsecretaría de Gestión Corporativa</t>
  </si>
  <si>
    <t>Hacer seguimiento a la ejecución del presupuesto de inversión asignado a los proyectos que ejecuta la Subsecretaría de Gestión Corporativa</t>
  </si>
  <si>
    <t>(Presupuesto ejecutado de los proyectos de inversión / Presupuesto vigente de los proyectos de inversión de la SGC )*100</t>
  </si>
  <si>
    <t>Presupuesto vigente de los proyectos de inversión de la SGC</t>
  </si>
  <si>
    <t>Corresponde a la sumatoria del valor total comprometido de cada proyecto de inversión que ejecuta la SGC</t>
  </si>
  <si>
    <t>Nasly Jennifer Ruíz González</t>
  </si>
  <si>
    <t>Ejecución Presupuesto de funcionamiento</t>
  </si>
  <si>
    <t>Hacer seguimiento a la ejecución del presupuesto de de funcionamiento asignado a la SDM</t>
  </si>
  <si>
    <t>(Presupuesto ejecutado de funcionamiento / Presupuesto vigente de funcionamiento)*100</t>
  </si>
  <si>
    <t>Presupuesto ejecutado de funcionamiento</t>
  </si>
  <si>
    <t>Presupuesto vigente de funcionamiento</t>
  </si>
  <si>
    <t>Corresponde al total del presupuesto de funcionamiento comprometido en el periodo de reporte</t>
  </si>
  <si>
    <t>Corresponde al total del presupuesto de funcionamiento asignado a la SDM en la vigencia</t>
  </si>
  <si>
    <t>SUBSECRETARÍA RESPONSABLE:</t>
  </si>
  <si>
    <t>ORDENADOR DEL GASTO:</t>
  </si>
  <si>
    <t>Sección No. 2: EJECUCIÓN</t>
  </si>
  <si>
    <t>1. NÚMERO</t>
  </si>
  <si>
    <t>2. ACTIVIDADES PRIMARIAS</t>
  </si>
  <si>
    <t>4. No.</t>
  </si>
  <si>
    <t>5. ACTIVIDADES SECUNDARIAS</t>
  </si>
  <si>
    <t>TOTAL</t>
  </si>
  <si>
    <t>Definición y Programación Plan Anual de Adquisiones acorde a los Proyectos de la SGC</t>
  </si>
  <si>
    <t xml:space="preserve">Procesos de contratación </t>
  </si>
  <si>
    <t>Seguimiento y Control</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</si>
  <si>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</si>
  <si>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</si>
  <si>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</si>
  <si>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</si>
  <si>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</si>
  <si>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</si>
  <si>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</si>
  <si>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</si>
  <si>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</si>
  <si>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r>
      <t>Formato de Anexo de Ac</t>
    </r>
    <r>
      <rPr>
        <b/>
        <sz val="10"/>
        <color indexed="8"/>
        <rFont val="Arial"/>
        <family val="2"/>
      </rPr>
      <t>tividades</t>
    </r>
  </si>
  <si>
    <t>NASLY JENNIFER RUÍZ GONZÁLEZ</t>
  </si>
  <si>
    <t>META POA ASOCIADA</t>
  </si>
  <si>
    <t>3. PONDERACIÓN
ACTIVIDAD PRIMARIA</t>
  </si>
  <si>
    <t>6. PONDERACIÓN
ACTIVIDAD SECUNDARIA</t>
  </si>
  <si>
    <t>7. FECHA ESTIMADA DE  EJECUCIÓN</t>
  </si>
  <si>
    <t>8. AVANCE PONDERADO</t>
  </si>
  <si>
    <t>9. FECHA EJECUCIÓN</t>
  </si>
  <si>
    <t>10. OBSERVACIONES</t>
  </si>
  <si>
    <t>TOTAL MAGNITUD VIGENCIA</t>
  </si>
  <si>
    <t>Formato de programación y seguimiento al Plan Operativo Anual de gestión sin inversión</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</si>
  <si>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</si>
  <si>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</si>
  <si>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</si>
  <si>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</si>
  <si>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</si>
  <si>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</si>
  <si>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</si>
  <si>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</si>
  <si>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</si>
  <si>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</si>
  <si>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</si>
  <si>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</si>
  <si>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</si>
  <si>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</si>
  <si>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</si>
  <si>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</si>
  <si>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</si>
  <si>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</si>
  <si>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</si>
  <si>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</si>
  <si>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</si>
  <si>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</si>
  <si>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</si>
  <si>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</si>
  <si>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</si>
  <si>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</si>
  <si>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</si>
  <si>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</si>
  <si>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</si>
  <si>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</si>
  <si>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Corresponde a la sumatoria del presupuesto programado de los proyectos que ejecuta la SGC en la vigencia (Disponible a la fecha de reporte)</t>
  </si>
  <si>
    <t>Garantizar el 95% de la ejecución presupuestal de los recursos asignados para funcionamiento en la SDM.</t>
  </si>
  <si>
    <t>Nasly Jennifer Ruiz Gonzalez</t>
  </si>
  <si>
    <t>Corresponde a las actividades efectivamente realizadas y evidenciadas</t>
  </si>
  <si>
    <t>Cantidad</t>
  </si>
  <si>
    <t>Total actividades programadas</t>
  </si>
  <si>
    <t xml:space="preserve">Total actividades ejecutadas </t>
  </si>
  <si>
    <t>(Total actividades ejecutadas / Total actividades programadas)*100</t>
  </si>
  <si>
    <t>Registros Administrativos</t>
  </si>
  <si>
    <t>Cumplimiento del P.A.A.C</t>
  </si>
  <si>
    <t>Realizar el 100% de las actividades programadas en el Plan Anticorrupción y de Atención al Ciudadano de la vigencia por la Subsecretaría de Gestión Corporativa</t>
  </si>
  <si>
    <t xml:space="preserve"> </t>
  </si>
  <si>
    <t>Corresponde a las actividades registradas en cada componente del P.A.A.C. donde participa la Subsecretaria de Gestión Corporativa</t>
  </si>
  <si>
    <t>Definición y programación de procesos contratuales  en el Plan Anual de Adquisiciones. Primer trimestre</t>
  </si>
  <si>
    <t>Definición y programación de procesos contratuales  en el Plan Anual de Adquisiciones. Segundo trimestre</t>
  </si>
  <si>
    <t>Definición y programación de procesos contratuales  en el Plan Anual de Adquisiciones. Tercer trimestre</t>
  </si>
  <si>
    <t>Definición y programación de procesos contratuales  en el Plan Anual de Adquisiciones. Cuarto  trimestre</t>
  </si>
  <si>
    <t>Procesos de contratación perfeccionados. Primer trimestre</t>
  </si>
  <si>
    <t>Procesos de contratación perfeccionados. Segundo trimestre</t>
  </si>
  <si>
    <t>Procesos de contratación perfeccionados. Tercer trimestre</t>
  </si>
  <si>
    <t>Procesos de contratación perfeccionados. Cuarto trimestre</t>
  </si>
  <si>
    <t>Gestión de Pagos a Contratistas. Primer trimestre</t>
  </si>
  <si>
    <t>Gestión de pagos</t>
  </si>
  <si>
    <t>Gestión de Pagos a Contratistas. Segundo trimestre</t>
  </si>
  <si>
    <t>Gestión de Pagos a Contratistas. Tercer  trimestre</t>
  </si>
  <si>
    <t>Gestión de Pagos a Contratistas. Cuarto trimestre</t>
  </si>
  <si>
    <t>Seguimiento al Plan Anual de Adquisiones. Primer trimestre</t>
  </si>
  <si>
    <t>Seguimiento al Plan Anual de Adquisiones. Segundo  trimestre</t>
  </si>
  <si>
    <t>Seguimiento al Plan Anual de Adquisiones. Tercer  trimestre</t>
  </si>
  <si>
    <t>Seguimiento al Plan Anual de Adquisiones. Cuarto trimestre</t>
  </si>
  <si>
    <t>Componente gestión del Riesgo</t>
  </si>
  <si>
    <t>Alcanzar 98% de la ejecución presupuestal de los proyectos de inversión a cargo de la Subsecretaría de Gestión Corporativa.</t>
  </si>
  <si>
    <t>Componente de Iniciativas Adicionales</t>
  </si>
  <si>
    <t>Verificar el cumplimnento de los compromisos adquiridos por la Subsecretaría de Gestión Corporativa en el P.A.A.C. de la vigencia</t>
  </si>
  <si>
    <t>2 - Garantizar el 95% de la ejecución presupuestal de los recursos asignados para funcionamiento en la SDM.</t>
  </si>
  <si>
    <t>Monitoreo del comportamiento de los riesgos de corrupción de la SGC</t>
  </si>
  <si>
    <t>Monitoreo a corte de abril de los riesgos de la SGC</t>
  </si>
  <si>
    <t>Monitoreo a corte de agosto de los riesgos de la SGC</t>
  </si>
  <si>
    <t>1. Código Meta</t>
  </si>
  <si>
    <t>2.  Descripción Meta</t>
  </si>
  <si>
    <t>Enero de 2019</t>
  </si>
  <si>
    <r>
      <t>Sección No. 1: PROGRAMACIÓN  VIGENCIA _</t>
    </r>
    <r>
      <rPr>
        <b/>
        <u val="single"/>
        <sz val="11"/>
        <color indexed="56"/>
        <rFont val="Calibri"/>
        <family val="2"/>
      </rPr>
      <t>2019</t>
    </r>
    <r>
      <rPr>
        <b/>
        <sz val="11"/>
        <color indexed="56"/>
        <rFont val="Calibri"/>
        <family val="2"/>
      </rPr>
      <t>_</t>
    </r>
  </si>
  <si>
    <t>Implementar lineamientos antisoborno sugeridos por la Veeduría Distrital</t>
  </si>
  <si>
    <t>Implementar acciones en el marco de la campaña SIEMPRE TEP y el proyecto de inversión 965.</t>
  </si>
  <si>
    <t>Elaboración del informe de la gestión TEP y resultados alcanzados en el año</t>
  </si>
  <si>
    <r>
      <t>Sección No. 1: PROGRAMACIÓN  VIGENCIA _</t>
    </r>
    <r>
      <rPr>
        <b/>
        <u val="single"/>
        <sz val="11"/>
        <color indexed="56"/>
        <rFont val="Calibri"/>
        <family val="2"/>
      </rPr>
      <t>2019</t>
    </r>
  </si>
  <si>
    <t xml:space="preserve">SISTEMA INTEGRADO DE GESTION DISTRITAL BAJO EL ESTÁNDAR MIPG
</t>
  </si>
  <si>
    <t>VERSIÓN: 1.0</t>
  </si>
  <si>
    <t>SISTEMA INTEGRADO DE GESTION DISTRITAL BAJO EL ESTÁNDAR MIPG</t>
  </si>
  <si>
    <t>VERSIÓN 1.0</t>
  </si>
  <si>
    <t>SISTEMA INTEGRADO DE GESTION DISTRITAL  BAJO EL ESTÁNDAR MIPG</t>
  </si>
  <si>
    <t>CÓDIGO: PE01-PR01-F07</t>
  </si>
  <si>
    <t>Código: PE01-PR01-F02</t>
  </si>
  <si>
    <t>Versión: 1.0</t>
  </si>
  <si>
    <t>SUBSECRETARIA RESPONSABLE:</t>
  </si>
  <si>
    <t>PROGRAMACIÓN CUATRIENIO</t>
  </si>
  <si>
    <t>% CUMPLIMIENTO CUATRIENIO</t>
  </si>
  <si>
    <t>TIPO DE ANUALIZACIÓN</t>
  </si>
  <si>
    <t xml:space="preserve">VARIABLE </t>
  </si>
  <si>
    <t>MAGNITUD CUATRIENIO</t>
  </si>
  <si>
    <r>
      <t>SEGUIMIENTO PLAN OPERATIVO ANUAL - POA                                         VIGENCIA:</t>
    </r>
    <r>
      <rPr>
        <b/>
        <u val="single"/>
        <sz val="11"/>
        <rFont val="Arial"/>
        <family val="2"/>
      </rPr>
      <t>2019</t>
    </r>
  </si>
  <si>
    <t>VIGENCIA 2016</t>
  </si>
  <si>
    <t>VIGENCIA 2017</t>
  </si>
  <si>
    <t>VIGENCIA 2018</t>
  </si>
  <si>
    <t>VIGENCIA 2019</t>
  </si>
  <si>
    <t>VIGENCIA 2020</t>
  </si>
  <si>
    <t>MAGNITUD META - Vigencia</t>
  </si>
  <si>
    <t>N.A</t>
  </si>
  <si>
    <t>PA 01</t>
  </si>
  <si>
    <t>Producto</t>
  </si>
  <si>
    <t>Proceso</t>
  </si>
  <si>
    <t>Actividad</t>
  </si>
  <si>
    <t>Operación</t>
  </si>
  <si>
    <t>Apoyo</t>
  </si>
  <si>
    <t>Creciente</t>
  </si>
  <si>
    <t>Misional</t>
  </si>
  <si>
    <t>Decreciente</t>
  </si>
  <si>
    <t>Suma</t>
  </si>
  <si>
    <t>Evaluación</t>
  </si>
  <si>
    <t>SI</t>
  </si>
  <si>
    <t>Anual</t>
  </si>
  <si>
    <t>Semestral</t>
  </si>
  <si>
    <t>Mensual</t>
  </si>
  <si>
    <t>3. Propender por la sostenibilidad ambiental, económica y social de la movilidad en una visión integral de planeación de ciudad y movilidad</t>
  </si>
  <si>
    <t>Efectividad</t>
  </si>
  <si>
    <t>POA GESTIÓN SIN INVERSIÓN SUBSECRETARÍA DE GESTIÓN CORPORATIVA</t>
  </si>
  <si>
    <t>Ninguno durante el periodo</t>
  </si>
  <si>
    <t>En cumplimiento del Estatuto Anticorrupción se implementan los diferentes componentes que permiten afianzar la gestión de la SDM en el marco de la transparencia y la aplicación de los principios y valores éticos, generando confianza en los grupos de valor y partes interesadas de la entidad</t>
  </si>
  <si>
    <t>Enero</t>
  </si>
  <si>
    <t>Gestionar los proyectos de inversión a cargo de la Unidad Ejecutora 01 en el marco del Plan de Desarrollo Distrital.</t>
  </si>
  <si>
    <t>Contar con los recursos necesarios para la operación administrativa de la entidad.</t>
  </si>
  <si>
    <t>Se realizaron las actividades programadas en el PAAC para el periodo.</t>
  </si>
  <si>
    <t>OBJETIVO ESTRATÉGICO Y DE CALIDAD SDM</t>
  </si>
  <si>
    <t>8. Contar con un excelente equipo humano y condiciones laborales que hagan de la Secretaría Distrital de Movilidad un lugar atractivo para trabajar y desarrollarse profesionalmente.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</si>
  <si>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</si>
  <si>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Mediante la Resolución 396 de 2019 (Por la cual se modifica la resolución 232 de 2018 y se incluye la Política Antisoborno de la SDM)</t>
  </si>
  <si>
    <t>Nelly Karime Pérez Díaz</t>
  </si>
  <si>
    <t>En el último trimestre de la vigencia se contrató el programa de seguros de la Entidad ,el cual ampara los seguros de responsabilidad civil de los servidores públicos y tiene una duración de 180 días; así mismo, se realizó en contrato de servicio integral de impresión, fotocopiado y escaner.</t>
  </si>
  <si>
    <t>De acuardo a lo proyectado con base en el rediseño institucional , la nueva planta de la entidad entraría ejecución desde el mes de febrero, sin embargo, la misma inició en el mes de abril de 2019, razón por la cual se afecta la ejecución del presupuesto en la vigencia.</t>
  </si>
  <si>
    <t xml:space="preserve">Se logró cumplir con los gastos de personal, para la nueva planta de entidad, se garantizó la prestación de servicios generales  como los servicios de aseo y cafetería, vigilancia, seguros, fotocopiado e impresión, servicios públicos, mantenimiento de la entidad entre otros, del mismo modo, se canceló  10% del recaudo de multas y sanciones por infracciones de tránsito impuestas en Bogotá  que fueron cancelados a través del Sistema Integrado de Información sobre las Multas y Sanciones por Infracciones de Tránsito – SIMI. Por útlimo, se realizaron pagos de sentencias por un  monto de 17 millones de pesos.
</t>
  </si>
  <si>
    <t>Se realizó el monitoreo y se reportó a la OAPI con corte a  31 de diciembre.</t>
  </si>
  <si>
    <t xml:space="preserve">Se realizó acompañamiento y socialización del código de integridad dentro del código de transparencia </t>
  </si>
  <si>
    <t>Se formuló junto con la OAPI el informe, incluyendo todas las acciones realizadas.</t>
  </si>
  <si>
    <t>Durante el último trimestre se logró contratar un 44% del total de recursos de la SGC,  el contrato más relevante de estes fue el de la plataforma tecnológica de la información el cua fu adjudicado por proximadamente por 5 mil millones,  el mayor porcentaje de contratación pertenece a la OTIC, quedando soportada la parte tecnológica de la entidad.</t>
  </si>
  <si>
    <t>Se ejecutó el 98% del presupuesto, logrando superar la meta propuesta para la vigencia 2019.  Este logro se debe al trabajo coordinado con las diferentes áreas y con la dirección de contratación, el cual permitió llevar a cabo a tiempo todos los procesos propuesta que nos permiten grarantizar la prestación de los servicios y la entrega de bienes para el correcto funcionamiento de la entidad.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</si>
</sst>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 numFmtId="195" formatCode="[$-240A]dddd\,\ d\ &quot;de&quot;\ mmmm\ &quot;de&quot;\ yyyy"/>
    <numFmt numFmtId="196" formatCode="[$-240A]h:mm:ss\ AM/PM"/>
    <numFmt numFmtId="197" formatCode="d/m/yy;@"/>
  </numFmts>
  <fonts count="136">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u val="single"/>
      <sz val="9"/>
      <name val="Arial"/>
      <family val="2"/>
    </font>
    <font>
      <b/>
      <u val="single"/>
      <sz val="11"/>
      <color indexed="56"/>
      <name val="Calibri"/>
      <family val="2"/>
    </font>
    <font>
      <b/>
      <sz val="11"/>
      <color indexed="56"/>
      <name val="Calibri"/>
      <family val="2"/>
    </font>
    <font>
      <b/>
      <sz val="10"/>
      <color indexed="8"/>
      <name val="Arial"/>
      <family val="2"/>
    </font>
    <font>
      <b/>
      <sz val="8"/>
      <name val="Arial"/>
      <family val="2"/>
    </font>
    <font>
      <sz val="8"/>
      <name val="Arial"/>
      <family val="2"/>
    </font>
    <font>
      <sz val="10"/>
      <color indexed="8"/>
      <name val="Calibri"/>
      <family val="2"/>
    </font>
    <font>
      <sz val="9"/>
      <color indexed="8"/>
      <name val="Calibri"/>
      <family val="2"/>
    </font>
    <font>
      <sz val="8.25"/>
      <color indexed="8"/>
      <name val="Calibri"/>
      <family val="2"/>
    </font>
    <font>
      <sz val="9"/>
      <color indexed="63"/>
      <name val="Calibri"/>
      <family val="2"/>
    </font>
    <font>
      <sz val="8.25"/>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sz val="12"/>
      <color indexed="8"/>
      <name val="Arial"/>
      <family val="2"/>
    </font>
    <font>
      <sz val="9"/>
      <color indexed="55"/>
      <name val="Arial"/>
      <family val="2"/>
    </font>
    <font>
      <sz val="7"/>
      <color indexed="8"/>
      <name val="Arial"/>
      <family val="2"/>
    </font>
    <font>
      <sz val="9"/>
      <color indexed="62"/>
      <name val="Arial"/>
      <family val="2"/>
    </font>
    <font>
      <sz val="10"/>
      <color indexed="8"/>
      <name val="Arial"/>
      <family val="2"/>
    </font>
    <font>
      <sz val="9"/>
      <color indexed="10"/>
      <name val="Arial"/>
      <family val="2"/>
    </font>
    <font>
      <b/>
      <sz val="9"/>
      <color indexed="8"/>
      <name val="Arial"/>
      <family val="2"/>
    </font>
    <font>
      <sz val="11"/>
      <name val="Calibri"/>
      <family val="2"/>
    </font>
    <font>
      <sz val="8"/>
      <color indexed="8"/>
      <name val="Calibri"/>
      <family val="2"/>
    </font>
    <font>
      <b/>
      <sz val="8"/>
      <color indexed="8"/>
      <name val="Arial"/>
      <family val="2"/>
    </font>
    <font>
      <sz val="8"/>
      <color indexed="8"/>
      <name val="Arial"/>
      <family val="2"/>
    </font>
    <font>
      <b/>
      <sz val="10"/>
      <color indexed="10"/>
      <name val="Arial"/>
      <family val="2"/>
    </font>
    <font>
      <sz val="7"/>
      <color indexed="10"/>
      <name val="Arial"/>
      <family val="2"/>
    </font>
    <font>
      <sz val="7"/>
      <color indexed="9"/>
      <name val="Arial"/>
      <family val="2"/>
    </font>
    <font>
      <b/>
      <sz val="12"/>
      <color indexed="8"/>
      <name val="Arial"/>
      <family val="2"/>
    </font>
    <font>
      <sz val="9"/>
      <color indexed="9"/>
      <name val="Arial"/>
      <family val="2"/>
    </font>
    <font>
      <sz val="10"/>
      <color indexed="9"/>
      <name val="Arial"/>
      <family val="2"/>
    </font>
    <font>
      <b/>
      <sz val="11"/>
      <color indexed="10"/>
      <name val="Arial"/>
      <family val="2"/>
    </font>
    <font>
      <b/>
      <sz val="11"/>
      <color indexed="9"/>
      <name val="Arial"/>
      <family val="2"/>
    </font>
    <font>
      <sz val="11"/>
      <color indexed="10"/>
      <name val="Arial"/>
      <family val="2"/>
    </font>
    <font>
      <sz val="11"/>
      <color indexed="9"/>
      <name val="Arial"/>
      <family val="2"/>
    </font>
    <font>
      <u val="single"/>
      <sz val="11"/>
      <color indexed="10"/>
      <name val="Arial"/>
      <family val="2"/>
    </font>
    <font>
      <u val="single"/>
      <sz val="11"/>
      <color indexed="9"/>
      <name val="Arial"/>
      <family val="2"/>
    </font>
    <font>
      <b/>
      <sz val="9"/>
      <color indexed="62"/>
      <name val="Arial"/>
      <family val="2"/>
    </font>
    <font>
      <sz val="10"/>
      <color indexed="10"/>
      <name val="Arial"/>
      <family val="2"/>
    </font>
    <font>
      <b/>
      <sz val="11"/>
      <color indexed="8"/>
      <name val="Arial"/>
      <family val="2"/>
    </font>
    <font>
      <sz val="9"/>
      <color indexed="22"/>
      <name val="Arial"/>
      <family val="2"/>
    </font>
    <font>
      <sz val="11"/>
      <color indexed="8"/>
      <name val="Arial"/>
      <family val="2"/>
    </font>
    <font>
      <b/>
      <sz val="14"/>
      <color indexed="8"/>
      <name val="Arial"/>
      <family val="2"/>
    </font>
    <font>
      <b/>
      <sz val="9"/>
      <color indexed="10"/>
      <name val="Arial"/>
      <family val="2"/>
    </font>
    <font>
      <sz val="14"/>
      <color indexed="1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2"/>
      <color theme="1"/>
      <name val="Arial"/>
      <family val="2"/>
    </font>
    <font>
      <sz val="9"/>
      <color theme="0" tint="-0.3499799966812134"/>
      <name val="Arial"/>
      <family val="2"/>
    </font>
    <font>
      <sz val="9"/>
      <color theme="0" tint="-0.24997000396251678"/>
      <name val="Arial"/>
      <family val="2"/>
    </font>
    <font>
      <sz val="7"/>
      <color theme="1"/>
      <name val="Arial"/>
      <family val="2"/>
    </font>
    <font>
      <sz val="9"/>
      <color theme="4"/>
      <name val="Arial"/>
      <family val="2"/>
    </font>
    <font>
      <sz val="10"/>
      <color rgb="FF000000"/>
      <name val="Arial"/>
      <family val="2"/>
    </font>
    <font>
      <sz val="9"/>
      <color rgb="FFFF0000"/>
      <name val="Arial"/>
      <family val="2"/>
    </font>
    <font>
      <b/>
      <sz val="9"/>
      <color theme="1"/>
      <name val="Arial"/>
      <family val="2"/>
    </font>
    <font>
      <sz val="8"/>
      <color theme="1"/>
      <name val="Calibri"/>
      <family val="2"/>
    </font>
    <font>
      <b/>
      <sz val="8"/>
      <color theme="1"/>
      <name val="Arial"/>
      <family val="2"/>
    </font>
    <font>
      <sz val="8"/>
      <color theme="1"/>
      <name val="Arial"/>
      <family val="2"/>
    </font>
    <font>
      <b/>
      <sz val="10"/>
      <color rgb="FFFF0000"/>
      <name val="Arial"/>
      <family val="2"/>
    </font>
    <font>
      <sz val="7"/>
      <color rgb="FFFF0000"/>
      <name val="Arial"/>
      <family val="2"/>
    </font>
    <font>
      <b/>
      <sz val="10"/>
      <color theme="0"/>
      <name val="Arial"/>
      <family val="2"/>
    </font>
    <font>
      <sz val="7"/>
      <color theme="0"/>
      <name val="Arial"/>
      <family val="2"/>
    </font>
    <font>
      <b/>
      <sz val="12"/>
      <color theme="1"/>
      <name val="Arial"/>
      <family val="2"/>
    </font>
    <font>
      <sz val="10"/>
      <color theme="1"/>
      <name val="Arial"/>
      <family val="2"/>
    </font>
    <font>
      <b/>
      <sz val="10"/>
      <color theme="1"/>
      <name val="Arial"/>
      <family val="2"/>
    </font>
    <font>
      <sz val="9"/>
      <color theme="0"/>
      <name val="Arial"/>
      <family val="2"/>
    </font>
    <font>
      <sz val="10"/>
      <color theme="0"/>
      <name val="Arial"/>
      <family val="2"/>
    </font>
    <font>
      <b/>
      <sz val="11"/>
      <color rgb="FFFF0000"/>
      <name val="Arial"/>
      <family val="2"/>
    </font>
    <font>
      <b/>
      <sz val="11"/>
      <color theme="0"/>
      <name val="Arial"/>
      <family val="2"/>
    </font>
    <font>
      <sz val="11"/>
      <color rgb="FFFF0000"/>
      <name val="Arial"/>
      <family val="2"/>
    </font>
    <font>
      <sz val="11"/>
      <color theme="0"/>
      <name val="Arial"/>
      <family val="2"/>
    </font>
    <font>
      <u val="single"/>
      <sz val="11"/>
      <color rgb="FFFF0000"/>
      <name val="Arial"/>
      <family val="2"/>
    </font>
    <font>
      <u val="single"/>
      <sz val="11"/>
      <color theme="0"/>
      <name val="Arial"/>
      <family val="2"/>
    </font>
    <font>
      <b/>
      <sz val="9"/>
      <color theme="4"/>
      <name val="Arial"/>
      <family val="2"/>
    </font>
    <font>
      <b/>
      <sz val="9"/>
      <color theme="0"/>
      <name val="Arial"/>
      <family val="2"/>
    </font>
    <font>
      <sz val="10"/>
      <color rgb="FFFF0000"/>
      <name val="Arial"/>
      <family val="2"/>
    </font>
    <font>
      <b/>
      <sz val="11"/>
      <color theme="1"/>
      <name val="Arial"/>
      <family val="2"/>
    </font>
    <font>
      <sz val="9"/>
      <color theme="0" tint="-0.1499900072813034"/>
      <name val="Arial"/>
      <family val="2"/>
    </font>
    <font>
      <sz val="11"/>
      <color theme="1"/>
      <name val="Arial"/>
      <family val="2"/>
    </font>
    <font>
      <b/>
      <sz val="14"/>
      <color theme="1"/>
      <name val="Arial"/>
      <family val="2"/>
    </font>
    <font>
      <b/>
      <sz val="11"/>
      <color theme="3" tint="-0.4999699890613556"/>
      <name val="Calibri"/>
      <family val="2"/>
    </font>
    <font>
      <b/>
      <sz val="9"/>
      <color rgb="FFFF0000"/>
      <name val="Arial"/>
      <family val="2"/>
    </font>
    <font>
      <sz val="14"/>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0"/>
        <bgColor indexed="64"/>
      </patternFill>
    </fill>
    <fill>
      <patternFill patternType="solid">
        <fgColor theme="3" tint="0.7999799847602844"/>
        <bgColor indexed="64"/>
      </patternFill>
    </fill>
    <fill>
      <patternFill patternType="solid">
        <fgColor rgb="FFFFFFFF"/>
        <bgColor indexed="64"/>
      </patternFill>
    </fill>
    <fill>
      <patternFill patternType="solid">
        <fgColor theme="0" tint="-0.04997999966144562"/>
        <bgColor indexed="64"/>
      </patternFill>
    </fill>
    <fill>
      <patternFill patternType="solid">
        <fgColor rgb="FFFFFF00"/>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color indexed="63"/>
      </left>
      <right style="thin"/>
      <top style="thin"/>
      <bottom/>
    </border>
    <border>
      <left style="thin"/>
      <right>
        <color indexed="63"/>
      </right>
      <top>
        <color indexed="63"/>
      </top>
      <bottom>
        <color indexed="63"/>
      </bottom>
    </border>
    <border>
      <left style="thin"/>
      <right style="thin"/>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color indexed="63"/>
      </top>
      <bottom style="hair">
        <color indexed="10"/>
      </bottom>
    </border>
    <border>
      <left style="medium"/>
      <right/>
      <top style="medium"/>
      <bottom/>
    </border>
    <border>
      <left/>
      <right/>
      <top style="medium"/>
      <bottom/>
    </border>
    <border>
      <left/>
      <right style="medium"/>
      <top style="medium"/>
      <bottom/>
    </border>
    <border>
      <left style="medium"/>
      <right style="medium"/>
      <top style="medium"/>
      <bottom style="hair">
        <color indexed="1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186" fontId="2" fillId="0" borderId="0" applyFont="0" applyFill="0" applyBorder="0" applyAlignment="0" applyProtection="0"/>
    <xf numFmtId="186" fontId="2" fillId="0" borderId="0" applyFont="0" applyFill="0" applyBorder="0" applyAlignment="0" applyProtection="0"/>
    <xf numFmtId="0" fontId="83" fillId="0" borderId="4" applyNumberFormat="0" applyFill="0" applyAlignment="0" applyProtection="0"/>
    <xf numFmtId="0" fontId="84"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5" fillId="29" borderId="1" applyNumberFormat="0" applyAlignment="0" applyProtection="0"/>
    <xf numFmtId="0" fontId="86" fillId="0" borderId="0" applyNumberFormat="0" applyFill="0" applyBorder="0" applyAlignment="0" applyProtection="0"/>
    <xf numFmtId="0" fontId="12" fillId="0" borderId="0" applyNumberFormat="0" applyFill="0" applyBorder="0" applyAlignment="0" applyProtection="0"/>
    <xf numFmtId="0" fontId="87" fillId="0" borderId="0" applyNumberFormat="0" applyFill="0" applyBorder="0" applyAlignment="0" applyProtection="0"/>
    <xf numFmtId="0" fontId="8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6"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8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0"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91" fillId="21" borderId="6"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4" fillId="0" borderId="8" applyNumberFormat="0" applyFill="0" applyAlignment="0" applyProtection="0"/>
    <xf numFmtId="0" fontId="96" fillId="0" borderId="9" applyNumberFormat="0" applyFill="0" applyAlignment="0" applyProtection="0"/>
  </cellStyleXfs>
  <cellXfs count="395">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97"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98" fillId="0" borderId="0" xfId="0" applyFont="1" applyBorder="1" applyAlignment="1" applyProtection="1">
      <alignment horizontal="center" vertical="center" wrapText="1"/>
      <protection/>
    </xf>
    <xf numFmtId="0" fontId="97" fillId="0" borderId="0" xfId="0" applyFont="1" applyBorder="1" applyAlignment="1" applyProtection="1">
      <alignment vertical="center" wrapText="1"/>
      <protection/>
    </xf>
    <xf numFmtId="0" fontId="2" fillId="0" borderId="0" xfId="69">
      <alignment/>
      <protection/>
    </xf>
    <xf numFmtId="0" fontId="2" fillId="0" borderId="0" xfId="69" applyAlignment="1">
      <alignment vertical="center"/>
      <protection/>
    </xf>
    <xf numFmtId="3" fontId="3" fillId="33" borderId="0" xfId="69" applyNumberFormat="1" applyFont="1" applyFill="1" applyBorder="1" applyAlignment="1">
      <alignment vertical="center"/>
      <protection/>
    </xf>
    <xf numFmtId="0" fontId="2" fillId="0" borderId="10" xfId="65" applyBorder="1" applyAlignment="1">
      <alignment vertical="center"/>
      <protection/>
    </xf>
    <xf numFmtId="0" fontId="2" fillId="0" borderId="10" xfId="69" applyBorder="1" applyAlignment="1">
      <alignment vertical="center"/>
      <protection/>
    </xf>
    <xf numFmtId="0" fontId="2" fillId="0" borderId="10" xfId="69" applyBorder="1" applyAlignment="1">
      <alignment horizontal="center" vertical="center"/>
      <protection/>
    </xf>
    <xf numFmtId="0" fontId="4" fillId="34" borderId="10" xfId="65" applyFont="1" applyFill="1" applyBorder="1" applyAlignment="1">
      <alignment horizontal="center" vertical="center"/>
      <protection/>
    </xf>
    <xf numFmtId="0" fontId="2" fillId="0" borderId="0" xfId="65">
      <alignment/>
      <protection/>
    </xf>
    <xf numFmtId="0" fontId="4" fillId="34" borderId="10" xfId="65" applyFont="1" applyFill="1" applyBorder="1" applyAlignment="1">
      <alignment horizontal="center" wrapText="1"/>
      <protection/>
    </xf>
    <xf numFmtId="0" fontId="2" fillId="0" borderId="10" xfId="65" applyBorder="1" applyAlignment="1">
      <alignment wrapText="1"/>
      <protection/>
    </xf>
    <xf numFmtId="0" fontId="4" fillId="34" borderId="10" xfId="65" applyFont="1" applyFill="1" applyBorder="1" applyAlignment="1">
      <alignment horizontal="center" vertical="center" wrapText="1"/>
      <protection/>
    </xf>
    <xf numFmtId="0" fontId="2" fillId="0" borderId="10" xfId="65" applyBorder="1">
      <alignment/>
      <protection/>
    </xf>
    <xf numFmtId="3" fontId="4" fillId="0" borderId="10" xfId="65" applyNumberFormat="1" applyFont="1" applyFill="1" applyBorder="1" applyAlignment="1">
      <alignment horizontal="right"/>
      <protection/>
    </xf>
    <xf numFmtId="0" fontId="4" fillId="0" borderId="10" xfId="65" applyFont="1" applyFill="1" applyBorder="1" applyAlignment="1">
      <alignment horizontal="center"/>
      <protection/>
    </xf>
    <xf numFmtId="3" fontId="5" fillId="0" borderId="10" xfId="65" applyNumberFormat="1" applyFont="1" applyFill="1" applyBorder="1" applyAlignment="1">
      <alignment/>
      <protection/>
    </xf>
    <xf numFmtId="0" fontId="3" fillId="34" borderId="10" xfId="69" applyFont="1" applyFill="1" applyBorder="1" applyAlignment="1">
      <alignment horizontal="center" vertical="center"/>
      <protection/>
    </xf>
    <xf numFmtId="0" fontId="2" fillId="0" borderId="10" xfId="69" applyBorder="1">
      <alignment/>
      <protection/>
    </xf>
    <xf numFmtId="0" fontId="3" fillId="34" borderId="10" xfId="69" applyFont="1" applyFill="1" applyBorder="1" applyAlignment="1">
      <alignment horizontal="center"/>
      <protection/>
    </xf>
    <xf numFmtId="0" fontId="2" fillId="0" borderId="10" xfId="69" applyBorder="1" applyAlignment="1">
      <alignment vertical="center" wrapText="1"/>
      <protection/>
    </xf>
    <xf numFmtId="3" fontId="2" fillId="0" borderId="10" xfId="65" applyNumberFormat="1" applyBorder="1">
      <alignment/>
      <protection/>
    </xf>
    <xf numFmtId="0" fontId="2" fillId="0" borderId="0" xfId="69" applyAlignment="1">
      <alignment horizontal="center" vertical="center"/>
      <protection/>
    </xf>
    <xf numFmtId="0" fontId="3" fillId="0" borderId="0" xfId="69" applyFont="1" applyBorder="1" applyAlignment="1">
      <alignment vertical="center"/>
      <protection/>
    </xf>
    <xf numFmtId="0" fontId="2" fillId="0" borderId="0" xfId="69" applyBorder="1" applyAlignment="1">
      <alignment vertical="center"/>
      <protection/>
    </xf>
    <xf numFmtId="0" fontId="99" fillId="0" borderId="0" xfId="0" applyFont="1" applyFill="1" applyAlignment="1" applyProtection="1">
      <alignment/>
      <protection/>
    </xf>
    <xf numFmtId="0" fontId="99" fillId="0" borderId="0" xfId="0" applyFont="1" applyFill="1" applyAlignment="1" applyProtection="1">
      <alignment horizontal="center" vertical="center"/>
      <protection/>
    </xf>
    <xf numFmtId="0" fontId="7" fillId="2" borderId="11" xfId="62" applyFont="1" applyFill="1" applyBorder="1" applyAlignment="1" applyProtection="1">
      <alignment horizontal="center" vertical="center" wrapText="1"/>
      <protection/>
    </xf>
    <xf numFmtId="10" fontId="7" fillId="2" borderId="10" xfId="62" applyNumberFormat="1" applyFont="1" applyFill="1" applyBorder="1" applyAlignment="1" applyProtection="1">
      <alignment horizontal="center" vertical="center" wrapText="1"/>
      <protection/>
    </xf>
    <xf numFmtId="0" fontId="100" fillId="0" borderId="0" xfId="0" applyFont="1" applyAlignment="1" applyProtection="1">
      <alignment/>
      <protection/>
    </xf>
    <xf numFmtId="0" fontId="10" fillId="35" borderId="12" xfId="68" applyFont="1" applyFill="1" applyBorder="1" applyAlignment="1">
      <alignment horizontal="center" vertical="center"/>
      <protection/>
    </xf>
    <xf numFmtId="0" fontId="10" fillId="35" borderId="13" xfId="68" applyFont="1" applyFill="1" applyBorder="1" applyAlignment="1">
      <alignment horizontal="center" vertical="center"/>
      <protection/>
    </xf>
    <xf numFmtId="0" fontId="10" fillId="35" borderId="14" xfId="68" applyFont="1" applyFill="1" applyBorder="1" applyAlignment="1">
      <alignment horizontal="center" vertical="center"/>
      <protection/>
    </xf>
    <xf numFmtId="0" fontId="10" fillId="35" borderId="15" xfId="68" applyFont="1" applyFill="1" applyBorder="1" applyAlignment="1">
      <alignment horizontal="center" vertical="center" wrapText="1"/>
      <protection/>
    </xf>
    <xf numFmtId="0" fontId="10" fillId="35" borderId="16" xfId="68" applyFont="1" applyFill="1" applyBorder="1" applyAlignment="1">
      <alignment horizontal="center" vertical="center" wrapText="1"/>
      <protection/>
    </xf>
    <xf numFmtId="0" fontId="10" fillId="35" borderId="17" xfId="68" applyFont="1" applyFill="1" applyBorder="1" applyAlignment="1">
      <alignment horizontal="center" vertical="center" wrapText="1"/>
      <protection/>
    </xf>
    <xf numFmtId="0" fontId="4" fillId="36" borderId="18" xfId="68" applyFont="1" applyFill="1" applyBorder="1">
      <alignment/>
      <protection/>
    </xf>
    <xf numFmtId="0" fontId="5" fillId="36" borderId="19" xfId="68" applyFont="1" applyFill="1" applyBorder="1" applyAlignment="1">
      <alignment horizontal="center"/>
      <protection/>
    </xf>
    <xf numFmtId="0" fontId="5" fillId="36" borderId="0" xfId="68" applyFont="1" applyFill="1" applyBorder="1" applyAlignment="1">
      <alignment horizontal="center"/>
      <protection/>
    </xf>
    <xf numFmtId="0" fontId="5" fillId="36" borderId="20" xfId="68" applyFont="1" applyFill="1" applyBorder="1" applyAlignment="1">
      <alignment horizontal="center"/>
      <protection/>
    </xf>
    <xf numFmtId="0" fontId="5" fillId="0" borderId="21" xfId="68" applyFont="1" applyFill="1" applyBorder="1" applyAlignment="1">
      <alignment horizontal="center"/>
      <protection/>
    </xf>
    <xf numFmtId="3" fontId="5" fillId="0" borderId="15" xfId="68" applyNumberFormat="1" applyFont="1" applyFill="1" applyBorder="1" applyAlignment="1">
      <alignment/>
      <protection/>
    </xf>
    <xf numFmtId="3" fontId="5" fillId="0" borderId="16" xfId="68" applyNumberFormat="1" applyFont="1" applyFill="1" applyBorder="1" applyAlignment="1">
      <alignment/>
      <protection/>
    </xf>
    <xf numFmtId="3" fontId="5" fillId="0" borderId="17" xfId="68" applyNumberFormat="1" applyFont="1" applyFill="1" applyBorder="1" applyAlignment="1">
      <alignment/>
      <protection/>
    </xf>
    <xf numFmtId="0" fontId="5" fillId="0" borderId="22" xfId="68" applyFont="1" applyFill="1" applyBorder="1" applyAlignment="1">
      <alignment horizontal="center"/>
      <protection/>
    </xf>
    <xf numFmtId="3" fontId="5" fillId="0" borderId="23" xfId="68" applyNumberFormat="1" applyFont="1" applyFill="1" applyBorder="1" applyAlignment="1">
      <alignment/>
      <protection/>
    </xf>
    <xf numFmtId="3" fontId="5" fillId="0" borderId="24" xfId="68" applyNumberFormat="1" applyFont="1" applyFill="1" applyBorder="1" applyAlignment="1">
      <alignment/>
      <protection/>
    </xf>
    <xf numFmtId="3" fontId="5" fillId="0" borderId="25" xfId="68" applyNumberFormat="1" applyFont="1" applyFill="1" applyBorder="1" applyAlignment="1">
      <alignment/>
      <protection/>
    </xf>
    <xf numFmtId="0" fontId="2" fillId="0" borderId="0" xfId="69" applyFont="1">
      <alignment/>
      <protection/>
    </xf>
    <xf numFmtId="0" fontId="2" fillId="0" borderId="10" xfId="69" applyFont="1" applyBorder="1" applyAlignment="1">
      <alignment vertical="center"/>
      <protection/>
    </xf>
    <xf numFmtId="0" fontId="2" fillId="0" borderId="0" xfId="69" applyFont="1" applyAlignment="1">
      <alignment vertical="center"/>
      <protection/>
    </xf>
    <xf numFmtId="0" fontId="2" fillId="0" borderId="0" xfId="69" applyFont="1" applyBorder="1" applyAlignment="1">
      <alignment horizontal="center" vertical="center"/>
      <protection/>
    </xf>
    <xf numFmtId="3" fontId="2" fillId="0" borderId="10" xfId="65" applyNumberFormat="1" applyFont="1" applyFill="1" applyBorder="1" applyAlignment="1">
      <alignment/>
      <protection/>
    </xf>
    <xf numFmtId="0" fontId="2" fillId="0" borderId="0" xfId="65" applyFont="1">
      <alignment/>
      <protection/>
    </xf>
    <xf numFmtId="0" fontId="11" fillId="35" borderId="12" xfId="68" applyFont="1" applyFill="1" applyBorder="1" applyAlignment="1">
      <alignment horizontal="centerContinuous" vertical="center"/>
      <protection/>
    </xf>
    <xf numFmtId="0" fontId="11" fillId="35" borderId="13" xfId="68" applyFont="1" applyFill="1" applyBorder="1" applyAlignment="1">
      <alignment horizontal="centerContinuous" vertical="center"/>
      <protection/>
    </xf>
    <xf numFmtId="0" fontId="11" fillId="35" borderId="14" xfId="68" applyFont="1" applyFill="1" applyBorder="1" applyAlignment="1">
      <alignment horizontal="centerContinuous" vertical="center"/>
      <protection/>
    </xf>
    <xf numFmtId="0" fontId="2" fillId="0" borderId="0" xfId="69" applyFont="1" applyAlignment="1">
      <alignment horizontal="center" vertical="center"/>
      <protection/>
    </xf>
    <xf numFmtId="0" fontId="11" fillId="35" borderId="15" xfId="68" applyFont="1" applyFill="1" applyBorder="1" applyAlignment="1">
      <alignment horizontal="center" vertical="center" wrapText="1"/>
      <protection/>
    </xf>
    <xf numFmtId="0" fontId="11" fillId="35" borderId="16" xfId="68" applyFont="1" applyFill="1" applyBorder="1" applyAlignment="1">
      <alignment horizontal="center" vertical="center" wrapText="1"/>
      <protection/>
    </xf>
    <xf numFmtId="0" fontId="11" fillId="35" borderId="17" xfId="68" applyFont="1" applyFill="1" applyBorder="1" applyAlignment="1">
      <alignment horizontal="center" vertical="center" wrapText="1"/>
      <protection/>
    </xf>
    <xf numFmtId="0" fontId="3" fillId="36" borderId="18" xfId="68" applyFont="1" applyFill="1" applyBorder="1">
      <alignment/>
      <protection/>
    </xf>
    <xf numFmtId="0" fontId="2" fillId="36" borderId="19" xfId="68" applyFont="1" applyFill="1" applyBorder="1" applyAlignment="1">
      <alignment horizontal="center"/>
      <protection/>
    </xf>
    <xf numFmtId="0" fontId="2" fillId="36" borderId="0" xfId="68" applyFont="1" applyFill="1" applyBorder="1" applyAlignment="1">
      <alignment horizontal="center"/>
      <protection/>
    </xf>
    <xf numFmtId="0" fontId="2" fillId="36" borderId="20" xfId="68" applyFont="1" applyFill="1" applyBorder="1" applyAlignment="1">
      <alignment horizontal="center"/>
      <protection/>
    </xf>
    <xf numFmtId="0" fontId="3" fillId="0" borderId="21" xfId="68" applyFont="1" applyFill="1" applyBorder="1" applyAlignment="1">
      <alignment horizontal="center"/>
      <protection/>
    </xf>
    <xf numFmtId="3" fontId="3" fillId="0" borderId="15" xfId="68" applyNumberFormat="1" applyFont="1" applyFill="1" applyBorder="1" applyAlignment="1">
      <alignment horizontal="right"/>
      <protection/>
    </xf>
    <xf numFmtId="3" fontId="3" fillId="0" borderId="16" xfId="68" applyNumberFormat="1" applyFont="1" applyFill="1" applyBorder="1" applyAlignment="1">
      <alignment horizontal="right"/>
      <protection/>
    </xf>
    <xf numFmtId="3" fontId="3" fillId="0" borderId="17" xfId="68" applyNumberFormat="1" applyFont="1" applyFill="1" applyBorder="1" applyAlignment="1">
      <alignment horizontal="right"/>
      <protection/>
    </xf>
    <xf numFmtId="0" fontId="2" fillId="0" borderId="21" xfId="68" applyFont="1" applyFill="1" applyBorder="1" applyAlignment="1">
      <alignment horizontal="center"/>
      <protection/>
    </xf>
    <xf numFmtId="3" fontId="2" fillId="0" borderId="15" xfId="68" applyNumberFormat="1" applyFont="1" applyFill="1" applyBorder="1" applyAlignment="1">
      <alignment/>
      <protection/>
    </xf>
    <xf numFmtId="3" fontId="2" fillId="0" borderId="16" xfId="68" applyNumberFormat="1" applyFont="1" applyFill="1" applyBorder="1" applyAlignment="1">
      <alignment/>
      <protection/>
    </xf>
    <xf numFmtId="3" fontId="2" fillId="0" borderId="17" xfId="68" applyNumberFormat="1" applyFont="1" applyFill="1" applyBorder="1" applyAlignment="1">
      <alignment/>
      <protection/>
    </xf>
    <xf numFmtId="0" fontId="101" fillId="0" borderId="0" xfId="62" applyFont="1" applyFill="1" applyAlignment="1" applyProtection="1">
      <alignment vertical="center" wrapText="1"/>
      <protection/>
    </xf>
    <xf numFmtId="0" fontId="3" fillId="0" borderId="0" xfId="66" applyFont="1" applyFill="1" applyBorder="1" applyAlignment="1" applyProtection="1">
      <alignment horizontal="center" vertical="center"/>
      <protection/>
    </xf>
    <xf numFmtId="0" fontId="101" fillId="0" borderId="0" xfId="62" applyFont="1" applyFill="1" applyAlignment="1" applyProtection="1">
      <alignment vertical="center"/>
      <protection/>
    </xf>
    <xf numFmtId="0" fontId="102" fillId="0" borderId="0" xfId="62" applyFont="1" applyFill="1" applyAlignment="1" applyProtection="1">
      <alignment vertical="center"/>
      <protection/>
    </xf>
    <xf numFmtId="0" fontId="103" fillId="0" borderId="0" xfId="0" applyFont="1" applyAlignment="1" applyProtection="1">
      <alignment/>
      <protection/>
    </xf>
    <xf numFmtId="0" fontId="103" fillId="0" borderId="0" xfId="0" applyFont="1" applyAlignment="1" applyProtection="1">
      <alignment horizontal="center"/>
      <protection/>
    </xf>
    <xf numFmtId="0" fontId="103" fillId="0" borderId="0" xfId="0" applyFont="1" applyFill="1" applyAlignment="1" applyProtection="1">
      <alignment horizontal="center"/>
      <protection/>
    </xf>
    <xf numFmtId="187" fontId="8" fillId="37" borderId="10" xfId="0" applyNumberFormat="1" applyFont="1" applyFill="1" applyBorder="1" applyAlignment="1" applyProtection="1">
      <alignment horizontal="justify" vertical="center" wrapText="1"/>
      <protection/>
    </xf>
    <xf numFmtId="187" fontId="9" fillId="37" borderId="11" xfId="0" applyNumberFormat="1" applyFont="1" applyFill="1" applyBorder="1" applyAlignment="1" applyProtection="1">
      <alignment horizontal="justify" vertical="center" wrapText="1"/>
      <protection/>
    </xf>
    <xf numFmtId="0" fontId="5" fillId="33" borderId="10" xfId="66" applyFont="1" applyFill="1" applyBorder="1" applyAlignment="1" applyProtection="1">
      <alignment vertical="center" wrapText="1"/>
      <protection locked="0"/>
    </xf>
    <xf numFmtId="3" fontId="104" fillId="38" borderId="10" xfId="72" applyNumberFormat="1"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wrapText="1"/>
    </xf>
    <xf numFmtId="0" fontId="0" fillId="0" borderId="10" xfId="0" applyBorder="1" applyAlignment="1">
      <alignment vertical="center" wrapText="1"/>
    </xf>
    <xf numFmtId="0" fontId="0" fillId="0" borderId="0" xfId="0" applyAlignment="1">
      <alignment horizontal="center" vertical="center"/>
    </xf>
    <xf numFmtId="0" fontId="0" fillId="0" borderId="0" xfId="0" applyAlignment="1">
      <alignment horizontal="center"/>
    </xf>
    <xf numFmtId="0" fontId="96" fillId="39" borderId="10" xfId="0" applyFont="1" applyFill="1" applyBorder="1" applyAlignment="1">
      <alignment horizontal="center" vertical="center" wrapText="1"/>
    </xf>
    <xf numFmtId="9" fontId="96" fillId="14" borderId="10" xfId="71" applyFont="1" applyFill="1" applyBorder="1" applyAlignment="1">
      <alignment horizontal="center" vertical="center" wrapText="1"/>
    </xf>
    <xf numFmtId="0" fontId="4" fillId="38" borderId="10" xfId="68" applyFont="1" applyFill="1" applyBorder="1" applyAlignment="1">
      <alignment horizontal="center"/>
      <protection/>
    </xf>
    <xf numFmtId="3" fontId="4" fillId="38" borderId="10" xfId="62" applyNumberFormat="1" applyFont="1" applyFill="1" applyBorder="1" applyAlignment="1">
      <alignment horizontal="right"/>
      <protection/>
    </xf>
    <xf numFmtId="0" fontId="5" fillId="38" borderId="10" xfId="68" applyFont="1" applyFill="1" applyBorder="1" applyAlignment="1">
      <alignment horizontal="center"/>
      <protection/>
    </xf>
    <xf numFmtId="3" fontId="5" fillId="38" borderId="10" xfId="62" applyNumberFormat="1" applyFont="1" applyFill="1" applyBorder="1" applyAlignment="1">
      <alignment/>
      <protection/>
    </xf>
    <xf numFmtId="0" fontId="96" fillId="14" borderId="26" xfId="0" applyFont="1" applyFill="1" applyBorder="1" applyAlignment="1">
      <alignment horizontal="center" vertical="center" wrapText="1"/>
    </xf>
    <xf numFmtId="10" fontId="96" fillId="14" borderId="10" xfId="71" applyNumberFormat="1" applyFont="1" applyFill="1" applyBorder="1" applyAlignment="1">
      <alignment horizontal="center" vertical="center" wrapText="1"/>
    </xf>
    <xf numFmtId="10" fontId="96" fillId="39" borderId="10" xfId="71" applyNumberFormat="1" applyFont="1" applyFill="1" applyBorder="1" applyAlignment="1">
      <alignment horizontal="center" vertical="center" wrapText="1"/>
    </xf>
    <xf numFmtId="0" fontId="96" fillId="39" borderId="10" xfId="0" applyFont="1" applyFill="1" applyBorder="1" applyAlignment="1">
      <alignment vertical="center" wrapText="1"/>
    </xf>
    <xf numFmtId="0" fontId="3" fillId="34" borderId="10" xfId="65" applyFont="1" applyFill="1" applyBorder="1" applyAlignment="1">
      <alignment horizontal="center" vertical="center"/>
      <protection/>
    </xf>
    <xf numFmtId="14" fontId="5" fillId="0" borderId="10" xfId="66" applyNumberFormat="1" applyFont="1" applyFill="1" applyBorder="1" applyAlignment="1" applyProtection="1">
      <alignment vertical="center" wrapText="1"/>
      <protection locked="0"/>
    </xf>
    <xf numFmtId="0" fontId="2" fillId="0" borderId="10" xfId="0" applyFont="1" applyBorder="1" applyAlignment="1">
      <alignment vertical="center" wrapText="1"/>
    </xf>
    <xf numFmtId="0" fontId="105" fillId="40" borderId="10" xfId="0" applyFont="1" applyFill="1" applyBorder="1" applyAlignment="1">
      <alignment horizontal="justify" vertical="center" wrapText="1"/>
    </xf>
    <xf numFmtId="0" fontId="105" fillId="0" borderId="10" xfId="0" applyFont="1" applyBorder="1" applyAlignment="1">
      <alignment horizontal="justify" vertical="center" wrapText="1"/>
    </xf>
    <xf numFmtId="0" fontId="0" fillId="0" borderId="10" xfId="0" applyFont="1" applyBorder="1" applyAlignment="1">
      <alignment/>
    </xf>
    <xf numFmtId="0" fontId="0" fillId="0" borderId="10" xfId="0" applyFont="1" applyBorder="1" applyAlignment="1">
      <alignment horizontal="justify" wrapText="1"/>
    </xf>
    <xf numFmtId="0" fontId="0" fillId="0" borderId="10" xfId="0" applyFont="1" applyBorder="1" applyAlignment="1">
      <alignment wrapText="1"/>
    </xf>
    <xf numFmtId="0" fontId="78" fillId="0" borderId="0" xfId="0" applyFont="1" applyAlignment="1">
      <alignment/>
    </xf>
    <xf numFmtId="17" fontId="0" fillId="0" borderId="10" xfId="0" applyNumberFormat="1" applyBorder="1" applyAlignment="1">
      <alignment vertical="center" wrapText="1"/>
    </xf>
    <xf numFmtId="10" fontId="0" fillId="0" borderId="0" xfId="0" applyNumberFormat="1" applyAlignment="1">
      <alignment/>
    </xf>
    <xf numFmtId="10" fontId="0" fillId="0" borderId="0" xfId="0" applyNumberFormat="1" applyAlignment="1">
      <alignment horizontal="center" vertical="center"/>
    </xf>
    <xf numFmtId="14" fontId="106" fillId="0" borderId="10" xfId="66" applyNumberFormat="1" applyFont="1" applyFill="1" applyBorder="1" applyAlignment="1" applyProtection="1">
      <alignment vertical="center" wrapText="1"/>
      <protection locked="0"/>
    </xf>
    <xf numFmtId="0" fontId="0" fillId="0" borderId="10" xfId="0" applyFill="1" applyBorder="1" applyAlignment="1">
      <alignment vertical="center" wrapText="1"/>
    </xf>
    <xf numFmtId="10" fontId="0" fillId="0" borderId="10" xfId="71"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7" fontId="0" fillId="0" borderId="10" xfId="0" applyNumberFormat="1" applyFill="1" applyBorder="1" applyAlignment="1">
      <alignment vertical="center" wrapText="1"/>
    </xf>
    <xf numFmtId="0" fontId="0" fillId="0" borderId="10" xfId="0" applyFont="1" applyFill="1" applyBorder="1" applyAlignment="1">
      <alignment vertical="center" wrapText="1"/>
    </xf>
    <xf numFmtId="10" fontId="0" fillId="0" borderId="10" xfId="71" applyNumberFormat="1" applyFont="1" applyBorder="1" applyAlignment="1">
      <alignment horizontal="center" vertical="center"/>
    </xf>
    <xf numFmtId="17" fontId="0" fillId="0" borderId="10" xfId="71" applyNumberFormat="1" applyFont="1" applyBorder="1" applyAlignment="1">
      <alignment vertical="center"/>
    </xf>
    <xf numFmtId="0" fontId="107" fillId="0" borderId="10" xfId="0" applyFont="1" applyBorder="1" applyAlignment="1" applyProtection="1">
      <alignment vertical="center" wrapText="1"/>
      <protection/>
    </xf>
    <xf numFmtId="0" fontId="0" fillId="38" borderId="10" xfId="0" applyFill="1" applyBorder="1" applyAlignment="1">
      <alignment horizontal="justify" vertical="center" wrapText="1"/>
    </xf>
    <xf numFmtId="17" fontId="53" fillId="38" borderId="10" xfId="0" applyNumberFormat="1" applyFont="1" applyFill="1" applyBorder="1" applyAlignment="1" applyProtection="1">
      <alignment horizontal="center" vertical="center" wrapText="1"/>
      <protection locked="0"/>
    </xf>
    <xf numFmtId="17" fontId="53" fillId="0" borderId="10" xfId="0" applyNumberFormat="1" applyFont="1" applyFill="1" applyBorder="1" applyAlignment="1" applyProtection="1">
      <alignment horizontal="center" vertical="center" wrapText="1"/>
      <protection locked="0"/>
    </xf>
    <xf numFmtId="0" fontId="108" fillId="38" borderId="0" xfId="0" applyFont="1" applyFill="1" applyBorder="1" applyAlignment="1" applyProtection="1">
      <alignment/>
      <protection/>
    </xf>
    <xf numFmtId="0" fontId="108" fillId="0" borderId="0" xfId="0" applyFont="1" applyAlignment="1" applyProtection="1">
      <alignment/>
      <protection/>
    </xf>
    <xf numFmtId="0" fontId="109" fillId="0" borderId="0" xfId="0" applyFont="1" applyAlignment="1" applyProtection="1">
      <alignment/>
      <protection/>
    </xf>
    <xf numFmtId="0" fontId="19" fillId="2" borderId="10" xfId="0" applyFont="1" applyFill="1" applyBorder="1" applyAlignment="1" applyProtection="1">
      <alignment horizontal="center" vertical="center" wrapText="1"/>
      <protection/>
    </xf>
    <xf numFmtId="0" fontId="110" fillId="0" borderId="0" xfId="0" applyFont="1" applyAlignment="1" applyProtection="1">
      <alignment/>
      <protection/>
    </xf>
    <xf numFmtId="0" fontId="110" fillId="0" borderId="10" xfId="0" applyFont="1" applyBorder="1" applyAlignment="1" applyProtection="1">
      <alignment horizontal="center" vertical="center" wrapText="1"/>
      <protection locked="0"/>
    </xf>
    <xf numFmtId="0" fontId="110" fillId="0" borderId="10" xfId="0" applyFont="1" applyBorder="1" applyAlignment="1" applyProtection="1">
      <alignment horizontal="center" vertical="center" wrapText="1"/>
      <protection/>
    </xf>
    <xf numFmtId="0" fontId="20" fillId="37" borderId="10" xfId="0" applyFont="1" applyFill="1" applyBorder="1" applyAlignment="1" applyProtection="1">
      <alignment horizontal="center" vertical="center" wrapText="1"/>
      <protection/>
    </xf>
    <xf numFmtId="0" fontId="111" fillId="0" borderId="0" xfId="66" applyFont="1" applyFill="1" applyBorder="1" applyAlignment="1" applyProtection="1">
      <alignment horizontal="center" vertical="center"/>
      <protection/>
    </xf>
    <xf numFmtId="0" fontId="112" fillId="0" borderId="0" xfId="0" applyFont="1" applyFill="1" applyAlignment="1" applyProtection="1">
      <alignment horizontal="center"/>
      <protection/>
    </xf>
    <xf numFmtId="0" fontId="113" fillId="0" borderId="0" xfId="66" applyFont="1" applyFill="1" applyBorder="1" applyAlignment="1" applyProtection="1">
      <alignment horizontal="center" vertical="center"/>
      <protection/>
    </xf>
    <xf numFmtId="0" fontId="114" fillId="0" borderId="0" xfId="0" applyFont="1" applyFill="1" applyAlignment="1" applyProtection="1">
      <alignment horizontal="center"/>
      <protection/>
    </xf>
    <xf numFmtId="188" fontId="100" fillId="0" borderId="10" xfId="53" applyNumberFormat="1" applyFont="1" applyBorder="1" applyAlignment="1" applyProtection="1">
      <alignment vertical="center" wrapText="1"/>
      <protection locked="0"/>
    </xf>
    <xf numFmtId="9" fontId="115" fillId="0" borderId="10" xfId="0" applyNumberFormat="1" applyFont="1" applyBorder="1" applyAlignment="1" applyProtection="1">
      <alignment horizontal="center" vertical="center"/>
      <protection locked="0"/>
    </xf>
    <xf numFmtId="187" fontId="115" fillId="0" borderId="10" xfId="0" applyNumberFormat="1" applyFont="1" applyBorder="1" applyAlignment="1" applyProtection="1">
      <alignment horizontal="center" vertical="center"/>
      <protection locked="0"/>
    </xf>
    <xf numFmtId="0" fontId="100" fillId="0" borderId="10" xfId="53" applyNumberFormat="1" applyFont="1" applyBorder="1" applyAlignment="1" applyProtection="1">
      <alignment horizontal="center" vertical="center" wrapText="1"/>
      <protection locked="0"/>
    </xf>
    <xf numFmtId="0" fontId="115" fillId="38" borderId="10" xfId="53" applyNumberFormat="1" applyFont="1" applyFill="1" applyBorder="1" applyAlignment="1" applyProtection="1">
      <alignment horizontal="center" vertical="center" wrapText="1"/>
      <protection/>
    </xf>
    <xf numFmtId="10" fontId="110" fillId="0" borderId="10" xfId="0" applyNumberFormat="1" applyFont="1" applyBorder="1" applyAlignment="1" applyProtection="1">
      <alignment horizontal="center" vertical="center" wrapText="1"/>
      <protection/>
    </xf>
    <xf numFmtId="10" fontId="110" fillId="38" borderId="10" xfId="0" applyNumberFormat="1" applyFont="1" applyFill="1" applyBorder="1" applyAlignment="1" applyProtection="1">
      <alignment horizontal="center" vertical="center" wrapText="1"/>
      <protection/>
    </xf>
    <xf numFmtId="188" fontId="115" fillId="38" borderId="10" xfId="53" applyNumberFormat="1" applyFont="1" applyFill="1" applyBorder="1" applyAlignment="1" applyProtection="1">
      <alignment horizontal="right" vertical="center" wrapText="1"/>
      <protection/>
    </xf>
    <xf numFmtId="10" fontId="109" fillId="0" borderId="10" xfId="0" applyNumberFormat="1" applyFont="1" applyBorder="1" applyAlignment="1" applyProtection="1">
      <alignment horizontal="center" vertical="center" wrapText="1"/>
      <protection/>
    </xf>
    <xf numFmtId="0" fontId="0" fillId="38" borderId="0" xfId="0" applyFill="1" applyAlignment="1">
      <alignment/>
    </xf>
    <xf numFmtId="0" fontId="116" fillId="38" borderId="0" xfId="0" applyFont="1" applyFill="1" applyBorder="1" applyAlignment="1" applyProtection="1">
      <alignment horizontal="center"/>
      <protection locked="0"/>
    </xf>
    <xf numFmtId="0" fontId="117" fillId="38" borderId="0" xfId="0" applyFont="1" applyFill="1" applyBorder="1" applyAlignment="1" applyProtection="1">
      <alignment horizontal="center" vertical="center" wrapText="1"/>
      <protection locked="0"/>
    </xf>
    <xf numFmtId="0" fontId="96" fillId="38" borderId="0" xfId="0" applyFont="1" applyFill="1" applyBorder="1" applyAlignment="1">
      <alignment horizontal="center"/>
    </xf>
    <xf numFmtId="0" fontId="0" fillId="38" borderId="0" xfId="0" applyFill="1" applyAlignment="1">
      <alignment horizontal="center"/>
    </xf>
    <xf numFmtId="0" fontId="107" fillId="38" borderId="10" xfId="0" applyFont="1" applyFill="1" applyBorder="1" applyAlignment="1" applyProtection="1">
      <alignment horizontal="justify" vertical="center" wrapText="1"/>
      <protection/>
    </xf>
    <xf numFmtId="0" fontId="107" fillId="38" borderId="10" xfId="0" applyFont="1" applyFill="1" applyBorder="1" applyAlignment="1" applyProtection="1">
      <alignment vertical="center" wrapText="1"/>
      <protection/>
    </xf>
    <xf numFmtId="0" fontId="0" fillId="0" borderId="10" xfId="0" applyBorder="1" applyAlignment="1">
      <alignment horizontal="center" vertical="center" wrapText="1"/>
    </xf>
    <xf numFmtId="10" fontId="0" fillId="38" borderId="10" xfId="71" applyNumberFormat="1" applyFont="1" applyFill="1" applyBorder="1" applyAlignment="1">
      <alignment horizontal="center" vertical="center" wrapText="1"/>
    </xf>
    <xf numFmtId="0" fontId="111" fillId="0" borderId="0" xfId="0" applyFont="1" applyFill="1" applyBorder="1" applyAlignment="1" applyProtection="1">
      <alignment horizontal="center" vertical="center" wrapText="1"/>
      <protection/>
    </xf>
    <xf numFmtId="0" fontId="113" fillId="0" borderId="0" xfId="0" applyFont="1" applyFill="1" applyBorder="1" applyAlignment="1" applyProtection="1">
      <alignment horizontal="center" vertical="center" wrapText="1"/>
      <protection/>
    </xf>
    <xf numFmtId="175" fontId="118" fillId="0" borderId="0" xfId="53" applyFont="1" applyFill="1" applyAlignment="1" applyProtection="1">
      <alignment/>
      <protection/>
    </xf>
    <xf numFmtId="175" fontId="118" fillId="0" borderId="0" xfId="53" applyFont="1" applyAlignment="1" applyProtection="1">
      <alignment/>
      <protection/>
    </xf>
    <xf numFmtId="0" fontId="119" fillId="0" borderId="0" xfId="0" applyFont="1" applyAlignment="1" applyProtection="1">
      <alignment/>
      <protection/>
    </xf>
    <xf numFmtId="0" fontId="116" fillId="0" borderId="0" xfId="0" applyFont="1" applyAlignment="1" applyProtection="1">
      <alignment/>
      <protection/>
    </xf>
    <xf numFmtId="0" fontId="120" fillId="0" borderId="0" xfId="66" applyFont="1" applyFill="1" applyBorder="1" applyAlignment="1" applyProtection="1">
      <alignment horizontal="center" vertical="center"/>
      <protection/>
    </xf>
    <xf numFmtId="0" fontId="121" fillId="0" borderId="0" xfId="66" applyFont="1" applyFill="1" applyBorder="1" applyAlignment="1" applyProtection="1">
      <alignment horizontal="center" vertical="center"/>
      <protection/>
    </xf>
    <xf numFmtId="0" fontId="4" fillId="39" borderId="10" xfId="66" applyFont="1" applyFill="1" applyBorder="1" applyAlignment="1" applyProtection="1">
      <alignment horizontal="left" vertical="center" wrapText="1"/>
      <protection/>
    </xf>
    <xf numFmtId="0" fontId="5" fillId="38" borderId="10" xfId="66" applyFont="1" applyFill="1" applyBorder="1" applyAlignment="1" applyProtection="1">
      <alignment horizontal="center" vertical="center"/>
      <protection/>
    </xf>
    <xf numFmtId="0" fontId="122" fillId="0" borderId="0" xfId="66" applyFont="1" applyFill="1" applyBorder="1" applyAlignment="1" applyProtection="1">
      <alignment horizontal="center" vertical="top" wrapText="1"/>
      <protection/>
    </xf>
    <xf numFmtId="0" fontId="123" fillId="0" borderId="0" xfId="66" applyFont="1" applyFill="1" applyBorder="1" applyAlignment="1" applyProtection="1">
      <alignment horizontal="center" vertical="top" wrapText="1"/>
      <protection/>
    </xf>
    <xf numFmtId="0" fontId="4" fillId="39" borderId="10" xfId="66" applyFont="1" applyFill="1" applyBorder="1" applyAlignment="1" applyProtection="1">
      <alignment vertical="center" wrapText="1"/>
      <protection/>
    </xf>
    <xf numFmtId="0" fontId="122" fillId="0" borderId="0" xfId="66" applyFont="1" applyFill="1" applyBorder="1" applyAlignment="1" applyProtection="1">
      <alignment horizontal="center" vertical="center"/>
      <protection/>
    </xf>
    <xf numFmtId="0" fontId="123" fillId="0" borderId="0" xfId="66" applyFont="1" applyFill="1" applyBorder="1" applyAlignment="1" applyProtection="1">
      <alignment horizontal="center" vertical="center"/>
      <protection/>
    </xf>
    <xf numFmtId="1" fontId="120" fillId="0" borderId="0" xfId="56" applyNumberFormat="1" applyFont="1" applyFill="1" applyBorder="1" applyAlignment="1" applyProtection="1">
      <alignment horizontal="center" vertical="center" wrapText="1"/>
      <protection/>
    </xf>
    <xf numFmtId="1" fontId="121" fillId="0" borderId="0" xfId="56" applyNumberFormat="1" applyFont="1" applyFill="1" applyBorder="1" applyAlignment="1" applyProtection="1">
      <alignment horizontal="center" vertical="center" wrapText="1"/>
      <protection/>
    </xf>
    <xf numFmtId="0" fontId="120" fillId="0" borderId="0" xfId="72" applyNumberFormat="1" applyFont="1" applyFill="1" applyBorder="1" applyAlignment="1" applyProtection="1">
      <alignment horizontal="center" vertical="center" wrapText="1"/>
      <protection/>
    </xf>
    <xf numFmtId="0" fontId="121" fillId="0" borderId="0" xfId="72" applyNumberFormat="1" applyFont="1" applyFill="1" applyBorder="1" applyAlignment="1" applyProtection="1">
      <alignment horizontal="center" vertical="center" wrapText="1"/>
      <protection/>
    </xf>
    <xf numFmtId="0" fontId="122" fillId="0" borderId="0" xfId="66" applyFont="1" applyFill="1" applyBorder="1" applyAlignment="1" applyProtection="1">
      <alignment horizontal="left" vertical="center" wrapText="1"/>
      <protection/>
    </xf>
    <xf numFmtId="0" fontId="123" fillId="0" borderId="0" xfId="66" applyFont="1" applyFill="1" applyBorder="1" applyAlignment="1" applyProtection="1">
      <alignment horizontal="left" vertical="center" wrapText="1"/>
      <protection/>
    </xf>
    <xf numFmtId="0" fontId="122" fillId="0" borderId="0" xfId="66" applyFont="1" applyFill="1" applyBorder="1" applyAlignment="1" applyProtection="1">
      <alignment horizontal="center" vertical="center" wrapText="1"/>
      <protection/>
    </xf>
    <xf numFmtId="0" fontId="123" fillId="0" borderId="0" xfId="66" applyFont="1" applyFill="1" applyBorder="1" applyAlignment="1" applyProtection="1">
      <alignment horizontal="center" vertical="center" wrapText="1"/>
      <protection/>
    </xf>
    <xf numFmtId="0" fontId="120" fillId="0" borderId="0" xfId="66" applyFont="1" applyFill="1" applyBorder="1" applyAlignment="1" applyProtection="1">
      <alignment horizontal="center" vertical="center" wrapText="1"/>
      <protection/>
    </xf>
    <xf numFmtId="0" fontId="121" fillId="0" borderId="0" xfId="66" applyFont="1" applyFill="1" applyBorder="1" applyAlignment="1" applyProtection="1">
      <alignment horizontal="center" vertical="center" wrapText="1"/>
      <protection/>
    </xf>
    <xf numFmtId="0" fontId="124" fillId="0" borderId="0" xfId="66" applyFont="1" applyFill="1" applyBorder="1" applyAlignment="1" applyProtection="1">
      <alignment horizontal="center" vertical="center"/>
      <protection/>
    </xf>
    <xf numFmtId="0" fontId="125" fillId="0" borderId="0" xfId="66" applyFont="1" applyFill="1" applyBorder="1" applyAlignment="1" applyProtection="1">
      <alignment horizontal="center" vertical="center"/>
      <protection/>
    </xf>
    <xf numFmtId="9" fontId="120" fillId="0" borderId="0" xfId="72" applyFont="1" applyFill="1" applyBorder="1" applyAlignment="1" applyProtection="1">
      <alignment horizontal="center" vertical="center"/>
      <protection/>
    </xf>
    <xf numFmtId="9" fontId="121" fillId="0" borderId="0" xfId="72" applyFont="1" applyFill="1" applyBorder="1" applyAlignment="1" applyProtection="1">
      <alignment horizontal="center" vertical="center"/>
      <protection/>
    </xf>
    <xf numFmtId="187" fontId="122" fillId="0" borderId="0" xfId="72" applyNumberFormat="1" applyFont="1" applyFill="1" applyBorder="1" applyAlignment="1" applyProtection="1">
      <alignment horizontal="center" vertical="top" wrapText="1"/>
      <protection/>
    </xf>
    <xf numFmtId="187" fontId="123" fillId="0" borderId="0" xfId="72" applyNumberFormat="1" applyFont="1" applyFill="1" applyBorder="1" applyAlignment="1" applyProtection="1">
      <alignment horizontal="center" vertical="top" wrapText="1"/>
      <protection/>
    </xf>
    <xf numFmtId="9" fontId="122" fillId="0" borderId="0" xfId="72" applyFont="1" applyFill="1" applyBorder="1" applyAlignment="1" applyProtection="1">
      <alignment horizontal="center" vertical="top" wrapText="1"/>
      <protection/>
    </xf>
    <xf numFmtId="9" fontId="123" fillId="0" borderId="0" xfId="72" applyFont="1" applyFill="1" applyBorder="1" applyAlignment="1" applyProtection="1">
      <alignment horizontal="center" vertical="top" wrapText="1"/>
      <protection/>
    </xf>
    <xf numFmtId="0" fontId="4" fillId="39" borderId="10" xfId="66" applyFont="1" applyFill="1" applyBorder="1" applyAlignment="1" applyProtection="1">
      <alignment vertical="top" wrapText="1"/>
      <protection/>
    </xf>
    <xf numFmtId="0" fontId="4" fillId="39" borderId="10" xfId="66" applyFont="1" applyFill="1" applyBorder="1" applyAlignment="1" applyProtection="1">
      <alignment horizontal="center" vertical="center" wrapText="1"/>
      <protection/>
    </xf>
    <xf numFmtId="175" fontId="4" fillId="39" borderId="10" xfId="53"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4" fillId="39" borderId="10" xfId="66" applyFont="1" applyFill="1" applyBorder="1" applyAlignment="1" applyProtection="1">
      <alignment horizontal="center" vertical="center"/>
      <protection/>
    </xf>
    <xf numFmtId="175" fontId="5" fillId="33" borderId="10" xfId="53" applyFont="1" applyFill="1" applyBorder="1" applyAlignment="1" applyProtection="1">
      <alignment vertical="center"/>
      <protection/>
    </xf>
    <xf numFmtId="175" fontId="5" fillId="38" borderId="10" xfId="72" applyNumberFormat="1" applyFont="1" applyFill="1" applyBorder="1" applyAlignment="1" applyProtection="1">
      <alignment vertical="center" wrapText="1"/>
      <protection/>
    </xf>
    <xf numFmtId="10" fontId="126" fillId="0" borderId="10" xfId="71" applyNumberFormat="1" applyFont="1" applyBorder="1" applyAlignment="1" applyProtection="1">
      <alignment horizontal="center" vertical="center" wrapText="1"/>
      <protection/>
    </xf>
    <xf numFmtId="187" fontId="99" fillId="0" borderId="10" xfId="71" applyNumberFormat="1" applyFont="1" applyBorder="1" applyAlignment="1" applyProtection="1">
      <alignment horizontal="center" vertical="center" wrapText="1"/>
      <protection/>
    </xf>
    <xf numFmtId="9" fontId="122" fillId="0" borderId="0" xfId="71" applyFont="1" applyFill="1" applyBorder="1" applyAlignment="1" applyProtection="1">
      <alignment horizontal="center" vertical="center" wrapText="1"/>
      <protection/>
    </xf>
    <xf numFmtId="9" fontId="123" fillId="0" borderId="0" xfId="71" applyFont="1" applyFill="1" applyBorder="1" applyAlignment="1" applyProtection="1">
      <alignment horizontal="center" vertical="center" wrapText="1"/>
      <protection/>
    </xf>
    <xf numFmtId="175" fontId="118" fillId="0" borderId="0" xfId="53" applyFont="1" applyFill="1" applyAlignment="1" applyProtection="1">
      <alignment horizontal="center" vertical="center"/>
      <protection/>
    </xf>
    <xf numFmtId="175" fontId="127" fillId="41" borderId="0" xfId="53" applyFont="1" applyFill="1" applyAlignment="1" applyProtection="1">
      <alignment horizontal="center" vertical="center"/>
      <protection/>
    </xf>
    <xf numFmtId="175" fontId="128" fillId="0" borderId="0" xfId="53" applyFont="1" applyAlignment="1" applyProtection="1">
      <alignment/>
      <protection/>
    </xf>
    <xf numFmtId="0" fontId="118" fillId="0" borderId="0" xfId="0" applyFont="1" applyFill="1" applyAlignment="1" applyProtection="1">
      <alignment vertical="center"/>
      <protection/>
    </xf>
    <xf numFmtId="175" fontId="118" fillId="0" borderId="0" xfId="53" applyFont="1" applyFill="1" applyAlignment="1" applyProtection="1">
      <alignment vertical="center"/>
      <protection/>
    </xf>
    <xf numFmtId="175" fontId="118" fillId="0" borderId="0" xfId="53" applyFont="1" applyAlignment="1" applyProtection="1">
      <alignment vertical="center"/>
      <protection/>
    </xf>
    <xf numFmtId="9" fontId="118" fillId="0" borderId="0" xfId="71" applyFont="1" applyAlignment="1" applyProtection="1">
      <alignment/>
      <protection/>
    </xf>
    <xf numFmtId="0" fontId="118" fillId="0" borderId="0" xfId="0" applyFont="1" applyFill="1" applyAlignment="1" applyProtection="1">
      <alignment/>
      <protection/>
    </xf>
    <xf numFmtId="175" fontId="78" fillId="0" borderId="0" xfId="53" applyFont="1" applyAlignment="1" applyProtection="1">
      <alignment/>
      <protection/>
    </xf>
    <xf numFmtId="9" fontId="5" fillId="42" borderId="0" xfId="71" applyFont="1" applyFill="1" applyAlignment="1" applyProtection="1">
      <alignment/>
      <protection/>
    </xf>
    <xf numFmtId="0" fontId="4" fillId="39" borderId="10" xfId="66" applyFont="1" applyFill="1" applyBorder="1" applyAlignment="1" applyProtection="1">
      <alignment horizontal="justify" vertical="center" wrapText="1"/>
      <protection/>
    </xf>
    <xf numFmtId="0" fontId="128" fillId="0" borderId="0" xfId="66" applyFont="1" applyFill="1" applyBorder="1" applyAlignment="1" applyProtection="1">
      <alignment horizontal="center" vertical="center" wrapText="1"/>
      <protection/>
    </xf>
    <xf numFmtId="0" fontId="119" fillId="0" borderId="0" xfId="66"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center"/>
      <protection/>
    </xf>
    <xf numFmtId="0" fontId="119" fillId="0" borderId="0" xfId="0" applyFont="1" applyFill="1" applyBorder="1" applyAlignment="1" applyProtection="1">
      <alignment horizontal="center" vertical="center"/>
      <protection/>
    </xf>
    <xf numFmtId="0" fontId="111" fillId="0" borderId="0" xfId="66" applyFont="1" applyFill="1" applyBorder="1" applyAlignment="1" applyProtection="1">
      <alignment horizontal="center" vertical="center" wrapText="1"/>
      <protection/>
    </xf>
    <xf numFmtId="0" fontId="113" fillId="0" borderId="0" xfId="66" applyFont="1" applyFill="1" applyBorder="1" applyAlignment="1" applyProtection="1">
      <alignment horizontal="center" vertical="center" wrapText="1"/>
      <protection/>
    </xf>
    <xf numFmtId="0" fontId="128" fillId="0" borderId="0" xfId="66" applyFont="1" applyFill="1" applyBorder="1" applyAlignment="1" applyProtection="1">
      <alignment horizontal="center" vertical="center"/>
      <protection/>
    </xf>
    <xf numFmtId="0" fontId="119" fillId="0" borderId="0" xfId="66" applyFont="1" applyFill="1" applyBorder="1" applyAlignment="1" applyProtection="1">
      <alignment horizontal="center" vertical="center"/>
      <protection/>
    </xf>
    <xf numFmtId="0" fontId="128" fillId="0" borderId="0" xfId="66" applyFont="1" applyFill="1" applyBorder="1" applyAlignment="1" applyProtection="1">
      <alignment vertical="center" wrapText="1"/>
      <protection/>
    </xf>
    <xf numFmtId="0" fontId="119" fillId="0" borderId="0" xfId="66" applyFont="1" applyFill="1" applyBorder="1" applyAlignment="1" applyProtection="1">
      <alignment vertical="center" wrapText="1"/>
      <protection/>
    </xf>
    <xf numFmtId="0" fontId="3" fillId="33" borderId="0" xfId="66" applyFont="1" applyFill="1" applyAlignment="1" applyProtection="1">
      <alignment horizontal="center" vertical="center"/>
      <protection/>
    </xf>
    <xf numFmtId="0" fontId="2" fillId="33" borderId="0" xfId="66" applyFont="1" applyFill="1" applyAlignment="1" applyProtection="1">
      <alignment vertical="center"/>
      <protection/>
    </xf>
    <xf numFmtId="0" fontId="2" fillId="33" borderId="0" xfId="66" applyFont="1" applyFill="1" applyAlignment="1" applyProtection="1">
      <alignment vertical="top" wrapText="1"/>
      <protection/>
    </xf>
    <xf numFmtId="9" fontId="3" fillId="33" borderId="0" xfId="72" applyFont="1" applyFill="1" applyAlignment="1" applyProtection="1">
      <alignment vertical="center"/>
      <protection/>
    </xf>
    <xf numFmtId="9" fontId="2" fillId="33" borderId="0" xfId="72" applyFont="1" applyFill="1" applyAlignment="1" applyProtection="1">
      <alignment vertical="center"/>
      <protection/>
    </xf>
    <xf numFmtId="0" fontId="128" fillId="0" borderId="0" xfId="66" applyFont="1" applyFill="1" applyAlignment="1" applyProtection="1">
      <alignment vertical="center"/>
      <protection/>
    </xf>
    <xf numFmtId="0" fontId="119" fillId="0" borderId="0" xfId="66" applyFont="1" applyFill="1" applyAlignment="1" applyProtection="1">
      <alignment vertical="center"/>
      <protection/>
    </xf>
    <xf numFmtId="0" fontId="117" fillId="0" borderId="0" xfId="0" applyFont="1" applyAlignment="1" applyProtection="1">
      <alignment horizontal="center"/>
      <protection/>
    </xf>
    <xf numFmtId="0" fontId="117" fillId="0" borderId="0" xfId="0" applyFont="1" applyAlignment="1" applyProtection="1">
      <alignment/>
      <protection/>
    </xf>
    <xf numFmtId="0" fontId="128" fillId="0" borderId="0" xfId="0" applyFont="1" applyFill="1" applyAlignment="1" applyProtection="1">
      <alignment/>
      <protection/>
    </xf>
    <xf numFmtId="0" fontId="119" fillId="0" borderId="0" xfId="0" applyFont="1" applyFill="1" applyAlignment="1" applyProtection="1">
      <alignment/>
      <protection/>
    </xf>
    <xf numFmtId="175" fontId="116" fillId="0" borderId="0" xfId="53" applyFont="1" applyAlignment="1" applyProtection="1">
      <alignment/>
      <protection/>
    </xf>
    <xf numFmtId="175" fontId="116" fillId="0" borderId="0" xfId="0" applyNumberFormat="1" applyFont="1" applyAlignment="1" applyProtection="1">
      <alignment/>
      <protection/>
    </xf>
    <xf numFmtId="175" fontId="104" fillId="33" borderId="10" xfId="53" applyFont="1" applyFill="1" applyBorder="1" applyAlignment="1" applyProtection="1">
      <alignment vertical="center"/>
      <protection locked="0"/>
    </xf>
    <xf numFmtId="0" fontId="117" fillId="0" borderId="0" xfId="0" applyFont="1" applyFill="1" applyBorder="1" applyAlignment="1" applyProtection="1">
      <alignment horizontal="center" vertical="center" wrapText="1"/>
      <protection/>
    </xf>
    <xf numFmtId="0" fontId="99" fillId="0" borderId="0" xfId="0" applyFont="1" applyAlignment="1" applyProtection="1">
      <alignment/>
      <protection/>
    </xf>
    <xf numFmtId="0" fontId="117" fillId="0" borderId="0" xfId="66" applyFont="1" applyFill="1" applyBorder="1" applyAlignment="1" applyProtection="1">
      <alignment horizontal="center" vertical="center"/>
      <protection/>
    </xf>
    <xf numFmtId="0" fontId="129" fillId="0" borderId="0" xfId="66" applyFont="1" applyFill="1" applyBorder="1" applyAlignment="1" applyProtection="1">
      <alignment horizontal="center" vertical="center"/>
      <protection/>
    </xf>
    <xf numFmtId="0" fontId="130" fillId="0" borderId="0" xfId="0" applyFont="1" applyFill="1" applyAlignment="1" applyProtection="1">
      <alignment/>
      <protection/>
    </xf>
    <xf numFmtId="0" fontId="6" fillId="0" borderId="0" xfId="66" applyFont="1" applyFill="1" applyBorder="1" applyAlignment="1" applyProtection="1">
      <alignment horizontal="center" vertical="top" wrapText="1"/>
      <protection/>
    </xf>
    <xf numFmtId="0" fontId="5" fillId="33" borderId="10" xfId="66" applyFont="1" applyFill="1" applyBorder="1" applyAlignment="1" applyProtection="1">
      <alignment vertical="center"/>
      <protection/>
    </xf>
    <xf numFmtId="0" fontId="6" fillId="0" borderId="0" xfId="66" applyFont="1" applyFill="1" applyBorder="1" applyAlignment="1" applyProtection="1">
      <alignment horizontal="center" vertical="center"/>
      <protection/>
    </xf>
    <xf numFmtId="1" fontId="7" fillId="0" borderId="0" xfId="56" applyNumberFormat="1" applyFont="1" applyFill="1" applyBorder="1" applyAlignment="1" applyProtection="1">
      <alignment horizontal="center" vertical="center" wrapText="1"/>
      <protection/>
    </xf>
    <xf numFmtId="0" fontId="7" fillId="0" borderId="0" xfId="72" applyNumberFormat="1" applyFont="1" applyFill="1" applyBorder="1" applyAlignment="1" applyProtection="1">
      <alignment horizontal="center" vertical="center" wrapText="1"/>
      <protection/>
    </xf>
    <xf numFmtId="0" fontId="6" fillId="0" borderId="0" xfId="66" applyFont="1" applyFill="1" applyBorder="1" applyAlignment="1" applyProtection="1">
      <alignment horizontal="left" vertical="center" wrapText="1"/>
      <protection/>
    </xf>
    <xf numFmtId="0" fontId="6" fillId="0" borderId="0" xfId="66" applyFont="1" applyFill="1" applyBorder="1" applyAlignment="1" applyProtection="1">
      <alignment horizontal="center" vertical="center" wrapText="1"/>
      <protection/>
    </xf>
    <xf numFmtId="0" fontId="7" fillId="0" borderId="0" xfId="66" applyFont="1" applyFill="1" applyBorder="1" applyAlignment="1" applyProtection="1">
      <alignment horizontal="center" vertical="center" wrapText="1"/>
      <protection/>
    </xf>
    <xf numFmtId="0" fontId="13" fillId="0" borderId="0" xfId="66" applyFont="1" applyFill="1" applyBorder="1" applyAlignment="1" applyProtection="1">
      <alignment horizontal="center" vertical="center"/>
      <protection/>
    </xf>
    <xf numFmtId="9" fontId="7" fillId="0" borderId="0" xfId="72" applyFont="1" applyFill="1" applyBorder="1" applyAlignment="1" applyProtection="1">
      <alignment horizontal="center" vertical="center"/>
      <protection/>
    </xf>
    <xf numFmtId="187" fontId="6" fillId="0" borderId="0" xfId="72" applyNumberFormat="1" applyFont="1" applyFill="1" applyBorder="1" applyAlignment="1" applyProtection="1">
      <alignment horizontal="center" vertical="center" wrapText="1"/>
      <protection/>
    </xf>
    <xf numFmtId="187" fontId="6" fillId="0" borderId="0" xfId="72" applyNumberFormat="1" applyFont="1" applyFill="1" applyBorder="1" applyAlignment="1" applyProtection="1">
      <alignment horizontal="center" vertical="top" wrapText="1"/>
      <protection/>
    </xf>
    <xf numFmtId="9" fontId="6" fillId="0" borderId="0" xfId="72" applyFont="1" applyFill="1" applyBorder="1" applyAlignment="1" applyProtection="1">
      <alignment horizontal="center" vertical="center" wrapText="1"/>
      <protection/>
    </xf>
    <xf numFmtId="9" fontId="6" fillId="0" borderId="0" xfId="72" applyFont="1" applyFill="1" applyBorder="1" applyAlignment="1" applyProtection="1">
      <alignment horizontal="center" vertical="top" wrapText="1"/>
      <protection/>
    </xf>
    <xf numFmtId="3" fontId="5" fillId="33" borderId="10" xfId="72" applyNumberFormat="1" applyFont="1" applyFill="1" applyBorder="1" applyAlignment="1" applyProtection="1">
      <alignment horizontal="center" vertical="center"/>
      <protection/>
    </xf>
    <xf numFmtId="3" fontId="5" fillId="38" borderId="10" xfId="72" applyNumberFormat="1" applyFont="1" applyFill="1" applyBorder="1" applyAlignment="1" applyProtection="1">
      <alignment horizontal="center" vertical="center" wrapText="1"/>
      <protection/>
    </xf>
    <xf numFmtId="10" fontId="104" fillId="0" borderId="10" xfId="71" applyNumberFormat="1" applyFont="1" applyBorder="1" applyAlignment="1" applyProtection="1">
      <alignment horizontal="center" vertical="center" wrapText="1"/>
      <protection/>
    </xf>
    <xf numFmtId="10" fontId="99" fillId="0" borderId="10" xfId="71" applyNumberFormat="1" applyFont="1" applyBorder="1" applyAlignment="1" applyProtection="1">
      <alignment horizontal="center" vertical="center" wrapText="1"/>
      <protection/>
    </xf>
    <xf numFmtId="9" fontId="131" fillId="0" borderId="0" xfId="71"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protection/>
    </xf>
    <xf numFmtId="0" fontId="3" fillId="0" borderId="0" xfId="66" applyFont="1" applyFill="1" applyBorder="1" applyAlignment="1" applyProtection="1">
      <alignment horizontal="center" vertical="center" wrapText="1"/>
      <protection/>
    </xf>
    <xf numFmtId="0" fontId="2" fillId="0" borderId="0" xfId="66" applyFont="1" applyFill="1" applyBorder="1" applyAlignment="1" applyProtection="1">
      <alignment horizontal="center" vertical="center"/>
      <protection/>
    </xf>
    <xf numFmtId="0" fontId="2" fillId="0" borderId="0" xfId="66" applyFont="1" applyFill="1" applyBorder="1" applyAlignment="1" applyProtection="1">
      <alignment vertical="center" wrapText="1"/>
      <protection/>
    </xf>
    <xf numFmtId="0" fontId="2" fillId="0" borderId="0" xfId="66" applyFont="1" applyFill="1" applyAlignment="1" applyProtection="1">
      <alignment vertical="center"/>
      <protection/>
    </xf>
    <xf numFmtId="0" fontId="116" fillId="0" borderId="0" xfId="0" applyFont="1" applyFill="1" applyAlignment="1" applyProtection="1">
      <alignment/>
      <protection/>
    </xf>
    <xf numFmtId="3" fontId="104" fillId="33" borderId="10" xfId="72" applyNumberFormat="1" applyFont="1" applyFill="1" applyBorder="1" applyAlignment="1" applyProtection="1">
      <alignment horizontal="center" vertical="center"/>
      <protection locked="0"/>
    </xf>
    <xf numFmtId="3" fontId="104" fillId="38" borderId="10" xfId="72" applyNumberFormat="1" applyFont="1" applyFill="1" applyBorder="1" applyAlignment="1" applyProtection="1">
      <alignment horizontal="center" vertical="center"/>
      <protection locked="0"/>
    </xf>
    <xf numFmtId="10" fontId="0" fillId="38" borderId="10" xfId="71" applyNumberFormat="1" applyFont="1" applyFill="1" applyBorder="1" applyAlignment="1">
      <alignment horizontal="center" vertical="center" wrapText="1"/>
    </xf>
    <xf numFmtId="10" fontId="115" fillId="0" borderId="10" xfId="0" applyNumberFormat="1" applyFont="1" applyBorder="1" applyAlignment="1" applyProtection="1">
      <alignment horizontal="center" vertical="center"/>
      <protection locked="0"/>
    </xf>
    <xf numFmtId="0" fontId="0" fillId="0" borderId="10" xfId="0" applyBorder="1" applyAlignment="1">
      <alignment vertical="top" wrapText="1"/>
    </xf>
    <xf numFmtId="0" fontId="7" fillId="2" borderId="10" xfId="62" applyFont="1" applyFill="1" applyBorder="1" applyAlignment="1" applyProtection="1">
      <alignment horizontal="center" vertical="center" wrapText="1"/>
      <protection/>
    </xf>
    <xf numFmtId="0" fontId="132" fillId="38" borderId="10" xfId="0" applyFont="1" applyFill="1" applyBorder="1" applyAlignment="1" applyProtection="1">
      <alignment horizontal="center" vertical="center"/>
      <protection/>
    </xf>
    <xf numFmtId="0" fontId="0" fillId="38" borderId="10" xfId="0" applyFill="1" applyBorder="1" applyAlignment="1" applyProtection="1">
      <alignment horizontal="center"/>
      <protection/>
    </xf>
    <xf numFmtId="0" fontId="132" fillId="0" borderId="10" xfId="0" applyFont="1" applyFill="1" applyBorder="1" applyAlignment="1" applyProtection="1">
      <alignment horizontal="center" vertical="center"/>
      <protection/>
    </xf>
    <xf numFmtId="0" fontId="132" fillId="0" borderId="10" xfId="0" applyFont="1" applyFill="1" applyBorder="1" applyAlignment="1" applyProtection="1">
      <alignment horizontal="center" vertical="center" wrapText="1"/>
      <protection/>
    </xf>
    <xf numFmtId="0" fontId="7" fillId="2" borderId="26" xfId="62" applyFont="1" applyFill="1" applyBorder="1" applyAlignment="1" applyProtection="1">
      <alignment horizontal="center" vertical="center" wrapText="1"/>
      <protection/>
    </xf>
    <xf numFmtId="0" fontId="7" fillId="2" borderId="27" xfId="62" applyFont="1" applyFill="1" applyBorder="1" applyAlignment="1" applyProtection="1">
      <alignment horizontal="center" vertical="center" wrapText="1"/>
      <protection/>
    </xf>
    <xf numFmtId="0" fontId="7" fillId="43" borderId="11" xfId="0" applyFont="1" applyFill="1" applyBorder="1" applyAlignment="1" applyProtection="1">
      <alignment horizontal="center" vertical="center"/>
      <protection/>
    </xf>
    <xf numFmtId="0" fontId="7" fillId="43" borderId="28" xfId="0" applyFont="1" applyFill="1" applyBorder="1" applyAlignment="1" applyProtection="1">
      <alignment horizontal="center" vertical="center"/>
      <protection/>
    </xf>
    <xf numFmtId="0" fontId="7" fillId="43" borderId="29" xfId="0" applyFont="1" applyFill="1" applyBorder="1" applyAlignment="1" applyProtection="1">
      <alignment horizontal="center" vertical="center"/>
      <protection/>
    </xf>
    <xf numFmtId="0" fontId="8" fillId="0" borderId="10" xfId="62" applyFont="1" applyFill="1" applyBorder="1" applyAlignment="1" applyProtection="1">
      <alignment horizontal="justify" vertical="center" wrapText="1"/>
      <protection locked="0"/>
    </xf>
    <xf numFmtId="0" fontId="100" fillId="38" borderId="10" xfId="71" applyNumberFormat="1" applyFont="1" applyFill="1" applyBorder="1" applyAlignment="1" applyProtection="1">
      <alignment horizontal="justify" vertical="center" wrapText="1"/>
      <protection/>
    </xf>
    <xf numFmtId="0" fontId="100" fillId="0" borderId="10" xfId="0" applyFont="1" applyBorder="1" applyAlignment="1" applyProtection="1">
      <alignment horizontal="center" vertical="center" wrapText="1"/>
      <protection/>
    </xf>
    <xf numFmtId="0" fontId="100" fillId="0" borderId="10" xfId="0" applyFont="1" applyFill="1" applyBorder="1" applyAlignment="1" applyProtection="1">
      <alignment horizontal="justify" vertical="center" wrapText="1"/>
      <protection/>
    </xf>
    <xf numFmtId="0" fontId="115" fillId="34" borderId="10" xfId="0" applyFont="1" applyFill="1" applyBorder="1" applyAlignment="1" applyProtection="1">
      <alignment horizontal="justify" vertical="center" wrapText="1"/>
      <protection/>
    </xf>
    <xf numFmtId="0" fontId="7" fillId="2" borderId="10" xfId="0" applyFont="1" applyFill="1" applyBorder="1" applyAlignment="1" applyProtection="1">
      <alignment horizontal="center" vertical="center" wrapText="1"/>
      <protection/>
    </xf>
    <xf numFmtId="0" fontId="7" fillId="2" borderId="30" xfId="62" applyFont="1" applyFill="1" applyBorder="1" applyAlignment="1" applyProtection="1">
      <alignment horizontal="center" vertical="center" wrapText="1"/>
      <protection/>
    </xf>
    <xf numFmtId="0" fontId="7" fillId="2" borderId="31" xfId="62" applyFont="1" applyFill="1" applyBorder="1" applyAlignment="1" applyProtection="1">
      <alignment horizontal="center" vertical="center" wrapText="1"/>
      <protection/>
    </xf>
    <xf numFmtId="0" fontId="7" fillId="2" borderId="32" xfId="62" applyFont="1" applyFill="1" applyBorder="1" applyAlignment="1" applyProtection="1">
      <alignment horizontal="center" vertical="center" wrapText="1"/>
      <protection/>
    </xf>
    <xf numFmtId="0" fontId="100" fillId="0" borderId="10" xfId="0" applyFont="1" applyBorder="1" applyAlignment="1" applyProtection="1">
      <alignment horizontal="justify" vertical="center" wrapText="1"/>
      <protection/>
    </xf>
    <xf numFmtId="0" fontId="115" fillId="0" borderId="10" xfId="0" applyFont="1" applyBorder="1" applyAlignment="1" applyProtection="1">
      <alignment horizontal="center" vertical="center" wrapText="1"/>
      <protection/>
    </xf>
    <xf numFmtId="0" fontId="108" fillId="0" borderId="10" xfId="0" applyFont="1" applyFill="1" applyBorder="1" applyAlignment="1" applyProtection="1">
      <alignment horizontal="center"/>
      <protection/>
    </xf>
    <xf numFmtId="0" fontId="109" fillId="0" borderId="10" xfId="0" applyFont="1" applyFill="1" applyBorder="1" applyAlignment="1" applyProtection="1">
      <alignment horizontal="center" vertical="center" wrapText="1"/>
      <protection/>
    </xf>
    <xf numFmtId="0" fontId="109" fillId="38" borderId="10" xfId="0" applyFont="1" applyFill="1" applyBorder="1" applyAlignment="1" applyProtection="1">
      <alignment horizontal="center" vertical="center"/>
      <protection/>
    </xf>
    <xf numFmtId="0" fontId="109" fillId="0" borderId="10" xfId="0" applyFont="1" applyBorder="1" applyAlignment="1" applyProtection="1">
      <alignment horizontal="center" vertical="center" wrapText="1"/>
      <protection/>
    </xf>
    <xf numFmtId="0" fontId="19" fillId="43" borderId="10" xfId="0" applyFont="1" applyFill="1" applyBorder="1" applyAlignment="1" applyProtection="1">
      <alignment horizontal="center" vertical="center" wrapText="1"/>
      <protection/>
    </xf>
    <xf numFmtId="0" fontId="19" fillId="2" borderId="26" xfId="0" applyFont="1" applyFill="1" applyBorder="1" applyAlignment="1" applyProtection="1">
      <alignment horizontal="center" vertical="center" wrapText="1"/>
      <protection/>
    </xf>
    <xf numFmtId="0" fontId="19" fillId="2" borderId="27" xfId="0" applyFont="1" applyFill="1" applyBorder="1" applyAlignment="1" applyProtection="1">
      <alignment horizontal="center" vertical="center" wrapText="1"/>
      <protection/>
    </xf>
    <xf numFmtId="0" fontId="5" fillId="38" borderId="10" xfId="66" applyFont="1" applyFill="1" applyBorder="1" applyAlignment="1" applyProtection="1">
      <alignment horizontal="center" vertical="center" wrapText="1"/>
      <protection locked="0"/>
    </xf>
    <xf numFmtId="0" fontId="4" fillId="39" borderId="10" xfId="66" applyFont="1" applyFill="1" applyBorder="1" applyAlignment="1" applyProtection="1">
      <alignment horizontal="justify" vertical="center" wrapText="1"/>
      <protection/>
    </xf>
    <xf numFmtId="0" fontId="5" fillId="38" borderId="10" xfId="66" applyFont="1" applyFill="1" applyBorder="1" applyAlignment="1" applyProtection="1">
      <alignment horizontal="center" vertical="center"/>
      <protection locked="0"/>
    </xf>
    <xf numFmtId="0" fontId="4" fillId="39" borderId="10" xfId="66" applyFont="1" applyFill="1" applyBorder="1" applyAlignment="1" applyProtection="1">
      <alignment horizontal="left" vertical="center" wrapText="1"/>
      <protection/>
    </xf>
    <xf numFmtId="0" fontId="4" fillId="39" borderId="10" xfId="66" applyFont="1" applyFill="1" applyBorder="1" applyAlignment="1" applyProtection="1">
      <alignment horizontal="center" vertical="center" wrapText="1"/>
      <protection/>
    </xf>
    <xf numFmtId="0" fontId="4" fillId="33" borderId="10" xfId="66" applyFont="1" applyFill="1" applyBorder="1" applyAlignment="1" applyProtection="1">
      <alignment horizontal="center" vertical="center" wrapText="1"/>
      <protection locked="0"/>
    </xf>
    <xf numFmtId="0" fontId="4" fillId="39" borderId="10" xfId="66" applyFont="1" applyFill="1" applyBorder="1" applyAlignment="1" applyProtection="1">
      <alignment horizontal="justify" vertical="center"/>
      <protection/>
    </xf>
    <xf numFmtId="0" fontId="107" fillId="8" borderId="10" xfId="66" applyFont="1" applyFill="1" applyBorder="1" applyAlignment="1" applyProtection="1">
      <alignment horizontal="center" vertical="center"/>
      <protection/>
    </xf>
    <xf numFmtId="0" fontId="107" fillId="0" borderId="10" xfId="66" applyFont="1" applyFill="1" applyBorder="1" applyAlignment="1" applyProtection="1">
      <alignment horizontal="center" vertical="center"/>
      <protection/>
    </xf>
    <xf numFmtId="0" fontId="99" fillId="38" borderId="10" xfId="0" applyFont="1" applyFill="1" applyBorder="1" applyAlignment="1" applyProtection="1">
      <alignment horizontal="left" vertical="center"/>
      <protection locked="0"/>
    </xf>
    <xf numFmtId="0" fontId="99" fillId="38" borderId="10" xfId="0" applyFont="1" applyFill="1" applyBorder="1" applyAlignment="1" applyProtection="1">
      <alignment horizontal="left" vertical="center" wrapText="1"/>
      <protection locked="0"/>
    </xf>
    <xf numFmtId="14" fontId="5" fillId="33" borderId="10" xfId="66" applyNumberFormat="1" applyFont="1" applyFill="1" applyBorder="1" applyAlignment="1" applyProtection="1">
      <alignment horizontal="center" vertical="center" wrapText="1"/>
      <protection/>
    </xf>
    <xf numFmtId="0" fontId="5" fillId="38" borderId="10" xfId="66" applyFont="1" applyFill="1" applyBorder="1" applyAlignment="1" applyProtection="1">
      <alignment horizontal="center" vertical="center" wrapText="1"/>
      <protection/>
    </xf>
    <xf numFmtId="187" fontId="5" fillId="0" borderId="10" xfId="72" applyNumberFormat="1" applyFont="1" applyFill="1" applyBorder="1" applyAlignment="1" applyProtection="1">
      <alignment horizontal="center" vertical="center" wrapText="1"/>
      <protection/>
    </xf>
    <xf numFmtId="0" fontId="5" fillId="38" borderId="10" xfId="66" applyFont="1" applyFill="1" applyBorder="1" applyAlignment="1" applyProtection="1">
      <alignment horizontal="center" vertical="center"/>
      <protection/>
    </xf>
    <xf numFmtId="9" fontId="4" fillId="33" borderId="10" xfId="72" applyFont="1" applyFill="1" applyBorder="1" applyAlignment="1" applyProtection="1">
      <alignment horizontal="center" vertical="center"/>
      <protection locked="0"/>
    </xf>
    <xf numFmtId="0" fontId="4" fillId="8" borderId="10" xfId="66" applyFont="1" applyFill="1" applyBorder="1" applyAlignment="1" applyProtection="1">
      <alignment horizontal="center" vertical="center"/>
      <protection/>
    </xf>
    <xf numFmtId="0" fontId="5" fillId="33" borderId="10" xfId="66" applyFont="1" applyFill="1" applyBorder="1" applyAlignment="1" applyProtection="1">
      <alignment horizontal="left" vertical="center" wrapText="1"/>
      <protection locked="0"/>
    </xf>
    <xf numFmtId="0" fontId="5" fillId="0" borderId="10" xfId="66" applyFont="1" applyFill="1" applyBorder="1" applyAlignment="1" applyProtection="1">
      <alignment horizontal="center" vertical="center" wrapText="1"/>
      <protection/>
    </xf>
    <xf numFmtId="0" fontId="15" fillId="33" borderId="10" xfId="66" applyFont="1" applyFill="1" applyBorder="1" applyAlignment="1" applyProtection="1">
      <alignment horizontal="center" vertical="center"/>
      <protection/>
    </xf>
    <xf numFmtId="0" fontId="4" fillId="39" borderId="10" xfId="66" applyFont="1" applyFill="1" applyBorder="1" applyAlignment="1" applyProtection="1">
      <alignment horizontal="center" vertical="center"/>
      <protection/>
    </xf>
    <xf numFmtId="9" fontId="4" fillId="39" borderId="10" xfId="72" applyFont="1" applyFill="1" applyBorder="1" applyAlignment="1" applyProtection="1">
      <alignment horizontal="center" vertical="center"/>
      <protection/>
    </xf>
    <xf numFmtId="49" fontId="5" fillId="33" borderId="10" xfId="66" applyNumberFormat="1" applyFont="1" applyFill="1" applyBorder="1" applyAlignment="1" applyProtection="1">
      <alignment horizontal="center" vertical="center"/>
      <protection/>
    </xf>
    <xf numFmtId="0" fontId="5" fillId="0" borderId="10" xfId="66" applyFont="1" applyBorder="1" applyAlignment="1" applyProtection="1">
      <alignment horizontal="center" vertical="center" wrapText="1"/>
      <protection/>
    </xf>
    <xf numFmtId="1" fontId="5" fillId="38" borderId="10" xfId="56" applyNumberFormat="1" applyFont="1" applyFill="1" applyBorder="1" applyAlignment="1" applyProtection="1">
      <alignment horizontal="center" vertical="center" wrapText="1"/>
      <protection/>
    </xf>
    <xf numFmtId="9" fontId="5" fillId="33" borderId="10" xfId="72" applyFont="1" applyFill="1" applyBorder="1" applyAlignment="1" applyProtection="1">
      <alignment horizontal="center" vertical="center"/>
      <protection/>
    </xf>
    <xf numFmtId="0" fontId="5" fillId="38" borderId="10" xfId="72" applyNumberFormat="1" applyFont="1" applyFill="1" applyBorder="1" applyAlignment="1" applyProtection="1">
      <alignment horizontal="center" vertical="center" wrapText="1"/>
      <protection/>
    </xf>
    <xf numFmtId="0" fontId="5" fillId="0" borderId="10" xfId="66" applyFont="1" applyFill="1" applyBorder="1" applyAlignment="1" applyProtection="1">
      <alignment horizontal="center" vertical="center"/>
      <protection/>
    </xf>
    <xf numFmtId="0" fontId="7" fillId="33" borderId="10" xfId="66" applyFont="1" applyFill="1" applyBorder="1" applyAlignment="1" applyProtection="1">
      <alignment horizontal="center" vertical="center"/>
      <protection/>
    </xf>
    <xf numFmtId="0" fontId="129" fillId="0" borderId="10" xfId="0" applyFont="1" applyFill="1" applyBorder="1" applyAlignment="1" applyProtection="1">
      <alignment horizontal="center" vertical="center" wrapText="1"/>
      <protection/>
    </xf>
    <xf numFmtId="0" fontId="129" fillId="0" borderId="10" xfId="0" applyFont="1" applyBorder="1" applyAlignment="1" applyProtection="1">
      <alignment horizontal="center" vertical="center" wrapText="1"/>
      <protection/>
    </xf>
    <xf numFmtId="0" fontId="116" fillId="0" borderId="10" xfId="0" applyFont="1" applyBorder="1" applyAlignment="1" applyProtection="1">
      <alignment horizontal="center"/>
      <protection/>
    </xf>
    <xf numFmtId="0" fontId="129" fillId="38" borderId="10" xfId="0" applyFont="1" applyFill="1" applyBorder="1" applyAlignment="1" applyProtection="1">
      <alignment horizontal="center" vertical="center" wrapText="1"/>
      <protection/>
    </xf>
    <xf numFmtId="0" fontId="96" fillId="38" borderId="10" xfId="0" applyFont="1" applyFill="1" applyBorder="1" applyAlignment="1">
      <alignment horizontal="center" vertical="center"/>
    </xf>
    <xf numFmtId="0" fontId="117" fillId="38" borderId="10" xfId="0" applyFont="1" applyFill="1" applyBorder="1" applyAlignment="1" applyProtection="1">
      <alignment horizontal="center" vertical="center" wrapText="1"/>
      <protection locked="0"/>
    </xf>
    <xf numFmtId="0" fontId="116" fillId="38" borderId="10" xfId="0" applyFont="1" applyFill="1" applyBorder="1" applyAlignment="1" applyProtection="1">
      <alignment horizontal="center"/>
      <protection locked="0"/>
    </xf>
    <xf numFmtId="0" fontId="81" fillId="44" borderId="33" xfId="0" applyFont="1" applyFill="1" applyBorder="1" applyAlignment="1">
      <alignment horizontal="center"/>
    </xf>
    <xf numFmtId="0" fontId="81" fillId="44" borderId="0" xfId="0" applyFont="1" applyFill="1" applyBorder="1" applyAlignment="1">
      <alignment horizontal="center"/>
    </xf>
    <xf numFmtId="0" fontId="0" fillId="0" borderId="10" xfId="0" applyBorder="1" applyAlignment="1">
      <alignment horizontal="center" vertical="center" wrapText="1"/>
    </xf>
    <xf numFmtId="0" fontId="107" fillId="38" borderId="10" xfId="0" applyFont="1" applyFill="1" applyBorder="1" applyAlignment="1" applyProtection="1">
      <alignment horizontal="center" vertical="center" wrapText="1"/>
      <protection/>
    </xf>
    <xf numFmtId="0" fontId="0" fillId="0" borderId="10" xfId="0" applyBorder="1" applyAlignment="1">
      <alignment horizontal="center" vertical="center"/>
    </xf>
    <xf numFmtId="9" fontId="0" fillId="0" borderId="10" xfId="71" applyFont="1" applyBorder="1" applyAlignment="1">
      <alignment horizontal="center" vertical="center"/>
    </xf>
    <xf numFmtId="0" fontId="107" fillId="38" borderId="10" xfId="0" applyFont="1" applyFill="1" applyBorder="1" applyAlignment="1" applyProtection="1">
      <alignment horizontal="justify" vertical="center" wrapText="1"/>
      <protection/>
    </xf>
    <xf numFmtId="0" fontId="133" fillId="45" borderId="11" xfId="0" applyFont="1" applyFill="1" applyBorder="1" applyAlignment="1">
      <alignment horizontal="center"/>
    </xf>
    <xf numFmtId="0" fontId="133" fillId="45" borderId="28" xfId="0" applyFont="1" applyFill="1" applyBorder="1" applyAlignment="1">
      <alignment horizontal="center"/>
    </xf>
    <xf numFmtId="0" fontId="133" fillId="45" borderId="29" xfId="0" applyFont="1" applyFill="1" applyBorder="1" applyAlignment="1">
      <alignment horizontal="center"/>
    </xf>
    <xf numFmtId="0" fontId="96" fillId="14" borderId="11" xfId="0" applyFont="1" applyFill="1" applyBorder="1" applyAlignment="1">
      <alignment horizontal="center" vertical="center" wrapText="1"/>
    </xf>
    <xf numFmtId="0" fontId="96" fillId="14" borderId="29" xfId="0" applyFont="1" applyFill="1" applyBorder="1" applyAlignment="1">
      <alignment horizontal="center" vertical="center" wrapText="1"/>
    </xf>
    <xf numFmtId="9" fontId="96" fillId="14" borderId="11" xfId="71" applyFont="1" applyFill="1" applyBorder="1" applyAlignment="1">
      <alignment horizontal="center" vertical="center" wrapText="1"/>
    </xf>
    <xf numFmtId="9" fontId="96" fillId="14" borderId="29" xfId="71" applyFont="1" applyFill="1" applyBorder="1" applyAlignment="1">
      <alignment horizontal="center" vertical="center" wrapText="1"/>
    </xf>
    <xf numFmtId="0" fontId="5" fillId="0" borderId="10" xfId="66" applyFont="1" applyFill="1" applyBorder="1" applyAlignment="1" applyProtection="1">
      <alignment horizontal="center" vertical="center" wrapText="1"/>
      <protection locked="0"/>
    </xf>
    <xf numFmtId="0" fontId="4" fillId="0" borderId="10" xfId="66" applyFont="1" applyFill="1" applyBorder="1" applyAlignment="1" applyProtection="1">
      <alignment horizontal="center" vertical="center" wrapText="1"/>
      <protection locked="0"/>
    </xf>
    <xf numFmtId="0" fontId="99" fillId="38" borderId="11" xfId="0" applyFont="1" applyFill="1" applyBorder="1" applyAlignment="1" applyProtection="1">
      <alignment vertical="center" wrapText="1"/>
      <protection locked="0"/>
    </xf>
    <xf numFmtId="0" fontId="99" fillId="38" borderId="28" xfId="0" applyFont="1" applyFill="1" applyBorder="1" applyAlignment="1" applyProtection="1">
      <alignment vertical="center" wrapText="1"/>
      <protection locked="0"/>
    </xf>
    <xf numFmtId="0" fontId="99" fillId="38" borderId="29" xfId="0" applyFont="1" applyFill="1" applyBorder="1" applyAlignment="1" applyProtection="1">
      <alignment vertical="center" wrapText="1"/>
      <protection locked="0"/>
    </xf>
    <xf numFmtId="9" fontId="5" fillId="0" borderId="10" xfId="72" applyFont="1" applyFill="1" applyBorder="1" applyAlignment="1" applyProtection="1">
      <alignment horizontal="center" vertical="center" wrapText="1"/>
      <protection/>
    </xf>
    <xf numFmtId="187" fontId="5" fillId="38" borderId="10" xfId="72" applyNumberFormat="1" applyFont="1" applyFill="1" applyBorder="1" applyAlignment="1" applyProtection="1">
      <alignment horizontal="center" vertical="center" wrapText="1"/>
      <protection/>
    </xf>
    <xf numFmtId="0" fontId="5" fillId="33" borderId="11" xfId="66" applyFont="1" applyFill="1" applyBorder="1" applyAlignment="1" applyProtection="1">
      <alignment horizontal="center" vertical="center" wrapText="1"/>
      <protection/>
    </xf>
    <xf numFmtId="0" fontId="5" fillId="33" borderId="28" xfId="66" applyFont="1" applyFill="1" applyBorder="1" applyAlignment="1" applyProtection="1">
      <alignment horizontal="center" vertical="center" wrapText="1"/>
      <protection/>
    </xf>
    <xf numFmtId="0" fontId="5" fillId="33" borderId="29" xfId="66" applyFont="1" applyFill="1" applyBorder="1" applyAlignment="1" applyProtection="1">
      <alignment horizontal="center" vertical="center" wrapText="1"/>
      <protection/>
    </xf>
    <xf numFmtId="0" fontId="5" fillId="0" borderId="11" xfId="66" applyFont="1" applyFill="1" applyBorder="1" applyAlignment="1" applyProtection="1">
      <alignment horizontal="center" vertical="center" wrapText="1"/>
      <protection/>
    </xf>
    <xf numFmtId="0" fontId="5" fillId="0" borderId="28" xfId="66" applyFont="1" applyFill="1" applyBorder="1" applyAlignment="1" applyProtection="1">
      <alignment horizontal="center" vertical="center" wrapText="1"/>
      <protection/>
    </xf>
    <xf numFmtId="0" fontId="5" fillId="0" borderId="29" xfId="66" applyFont="1" applyFill="1" applyBorder="1" applyAlignment="1" applyProtection="1">
      <alignment horizontal="center" vertical="center" wrapText="1"/>
      <protection/>
    </xf>
    <xf numFmtId="0" fontId="133" fillId="45" borderId="11" xfId="0" applyFont="1" applyFill="1" applyBorder="1" applyAlignment="1">
      <alignment horizontal="center" vertical="center"/>
    </xf>
    <xf numFmtId="0" fontId="133" fillId="45" borderId="28" xfId="0" applyFont="1" applyFill="1" applyBorder="1" applyAlignment="1">
      <alignment horizontal="center" vertical="center"/>
    </xf>
    <xf numFmtId="0" fontId="133" fillId="45" borderId="29" xfId="0" applyFont="1" applyFill="1" applyBorder="1" applyAlignment="1">
      <alignment horizontal="center" vertical="center"/>
    </xf>
    <xf numFmtId="9" fontId="5" fillId="33" borderId="10" xfId="72" applyFont="1" applyFill="1" applyBorder="1" applyAlignment="1" applyProtection="1">
      <alignment horizontal="center" vertical="center" wrapText="1"/>
      <protection/>
    </xf>
    <xf numFmtId="0" fontId="106" fillId="33" borderId="10" xfId="66" applyFont="1" applyFill="1" applyBorder="1" applyAlignment="1" applyProtection="1">
      <alignment horizontal="center" vertical="center" wrapText="1"/>
      <protection locked="0"/>
    </xf>
    <xf numFmtId="0" fontId="106" fillId="0" borderId="10" xfId="66" applyFont="1" applyFill="1" applyBorder="1" applyAlignment="1" applyProtection="1">
      <alignment horizontal="center" vertical="center" wrapText="1"/>
      <protection locked="0"/>
    </xf>
    <xf numFmtId="0" fontId="134" fillId="0" borderId="10" xfId="66"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135" fillId="0" borderId="0" xfId="0" applyFont="1" applyAlignment="1">
      <alignment horizontal="justify" vertical="center" wrapText="1"/>
    </xf>
    <xf numFmtId="10" fontId="0" fillId="0" borderId="10" xfId="71" applyNumberFormat="1" applyFont="1" applyFill="1" applyBorder="1" applyAlignment="1">
      <alignment horizontal="center" vertical="center" wrapText="1"/>
    </xf>
    <xf numFmtId="10" fontId="0" fillId="0" borderId="26" xfId="71" applyNumberFormat="1" applyFont="1" applyFill="1" applyBorder="1" applyAlignment="1">
      <alignment horizontal="center" vertical="center"/>
    </xf>
    <xf numFmtId="10" fontId="0" fillId="0" borderId="34" xfId="71" applyNumberFormat="1" applyFont="1" applyFill="1" applyBorder="1" applyAlignment="1">
      <alignment horizontal="center" vertical="center"/>
    </xf>
    <xf numFmtId="10" fontId="0" fillId="0" borderId="27" xfId="71" applyNumberFormat="1" applyFont="1" applyFill="1" applyBorder="1" applyAlignment="1">
      <alignment horizontal="center" vertical="center"/>
    </xf>
    <xf numFmtId="10" fontId="0" fillId="38" borderId="10" xfId="71" applyNumberFormat="1" applyFont="1" applyFill="1" applyBorder="1" applyAlignment="1">
      <alignment horizontal="center" vertical="center" wrapText="1"/>
    </xf>
    <xf numFmtId="0" fontId="3" fillId="34" borderId="10" xfId="65" applyFont="1" applyFill="1" applyBorder="1" applyAlignment="1">
      <alignment horizontal="center" vertical="center"/>
      <protection/>
    </xf>
    <xf numFmtId="0" fontId="3" fillId="0" borderId="35" xfId="68" applyFont="1" applyFill="1" applyBorder="1" applyAlignment="1">
      <alignment horizontal="center" vertical="center" wrapText="1"/>
      <protection/>
    </xf>
    <xf numFmtId="0" fontId="3" fillId="0" borderId="36" xfId="68" applyFont="1" applyFill="1" applyBorder="1" applyAlignment="1">
      <alignment horizontal="center" vertical="center" wrapText="1"/>
      <protection/>
    </xf>
    <xf numFmtId="0" fontId="3" fillId="0" borderId="37" xfId="68" applyFont="1" applyFill="1" applyBorder="1" applyAlignment="1">
      <alignment horizontal="center" vertical="center" wrapText="1"/>
      <protection/>
    </xf>
    <xf numFmtId="49" fontId="10" fillId="35" borderId="38" xfId="68" applyNumberFormat="1" applyFont="1" applyFill="1" applyBorder="1" applyAlignment="1">
      <alignment horizontal="center" vertical="center" wrapText="1"/>
      <protection/>
    </xf>
    <xf numFmtId="49" fontId="10" fillId="35" borderId="39" xfId="68" applyNumberFormat="1" applyFont="1" applyFill="1" applyBorder="1" applyAlignment="1">
      <alignment horizontal="center" vertical="center" wrapText="1"/>
      <protection/>
    </xf>
    <xf numFmtId="0" fontId="3" fillId="0" borderId="40" xfId="68" applyFont="1" applyBorder="1" applyAlignment="1">
      <alignment horizontal="center" vertical="center" wrapText="1"/>
      <protection/>
    </xf>
    <xf numFmtId="0" fontId="3" fillId="0" borderId="41" xfId="68" applyFont="1" applyBorder="1" applyAlignment="1">
      <alignment horizontal="center" vertical="center" wrapText="1"/>
      <protection/>
    </xf>
    <xf numFmtId="0" fontId="3" fillId="0" borderId="42" xfId="68" applyFont="1" applyBorder="1" applyAlignment="1">
      <alignment horizontal="center" vertical="center" wrapText="1"/>
      <protection/>
    </xf>
    <xf numFmtId="49" fontId="11" fillId="35" borderId="43" xfId="68" applyNumberFormat="1" applyFont="1" applyFill="1" applyBorder="1" applyAlignment="1">
      <alignment horizontal="center" vertical="center" wrapText="1"/>
      <protection/>
    </xf>
    <xf numFmtId="49" fontId="11" fillId="35" borderId="21" xfId="68" applyNumberFormat="1" applyFont="1" applyFill="1" applyBorder="1" applyAlignment="1">
      <alignment horizontal="center" vertical="center" wrapText="1"/>
      <protection/>
    </xf>
    <xf numFmtId="0" fontId="3" fillId="0" borderId="10" xfId="68" applyFont="1" applyBorder="1" applyAlignment="1">
      <alignment horizontal="center" vertical="center" wrapText="1"/>
      <protection/>
    </xf>
    <xf numFmtId="3" fontId="3" fillId="34" borderId="29" xfId="69" applyNumberFormat="1" applyFont="1" applyFill="1" applyBorder="1" applyAlignment="1">
      <alignment horizontal="center" vertical="center"/>
      <protection/>
    </xf>
    <xf numFmtId="3" fontId="3" fillId="34" borderId="10" xfId="69" applyNumberFormat="1" applyFont="1" applyFill="1" applyBorder="1" applyAlignment="1">
      <alignment horizontal="center" vertical="center"/>
      <protection/>
    </xf>
    <xf numFmtId="0" fontId="5" fillId="38" borderId="10" xfId="0" applyFont="1" applyFill="1" applyBorder="1" applyAlignment="1" applyProtection="1">
      <alignment horizontal="left" vertical="center" wrapText="1"/>
      <protection locked="0"/>
    </xf>
    <xf numFmtId="0" fontId="5" fillId="38" borderId="10" xfId="0" applyFont="1" applyFill="1" applyBorder="1" applyAlignment="1" applyProtection="1">
      <alignment horizontal="left" vertical="center"/>
      <protection locked="0"/>
    </xf>
    <xf numFmtId="3" fontId="104" fillId="0" borderId="10" xfId="72" applyNumberFormat="1" applyFont="1" applyFill="1" applyBorder="1" applyAlignment="1" applyProtection="1">
      <alignment horizontal="center" vertical="center"/>
      <protection locked="0"/>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Currency" xfId="57"/>
    <cellStyle name="Currency [0]" xfId="58"/>
    <cellStyle name="Moneda 2" xfId="59"/>
    <cellStyle name="Moneda 2 2" xfId="60"/>
    <cellStyle name="Neutral" xfId="61"/>
    <cellStyle name="Normal 2" xfId="62"/>
    <cellStyle name="Normal 2 2" xfId="63"/>
    <cellStyle name="Normal 3" xfId="64"/>
    <cellStyle name="Normal 3 2" xfId="65"/>
    <cellStyle name="Normal 4" xfId="66"/>
    <cellStyle name="Normal 5"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095"/>
          <c:w val="0.70275"/>
          <c:h val="0.9955"/>
        </c:manualLayout>
      </c:layout>
      <c:lineChart>
        <c:grouping val="standard"/>
        <c:varyColors val="0"/>
        <c:ser>
          <c:idx val="0"/>
          <c:order val="0"/>
          <c:tx>
            <c:strRef>
              <c:f>1!$B$21:$D$21</c:f>
              <c:strCache>
                <c:ptCount val="1"/>
                <c:pt idx="0">
                  <c:v>Presupuesto ejecutado de los proyectos de inversión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1!$A$29:$A$40</c:f>
              <c:strCache/>
            </c:strRef>
          </c:cat>
          <c:val>
            <c:numRef>
              <c:f>1!$C$29:$C$40</c:f>
              <c:numCache/>
            </c:numRef>
          </c:val>
          <c:smooth val="0"/>
        </c:ser>
        <c:ser>
          <c:idx val="1"/>
          <c:order val="1"/>
          <c:tx>
            <c:strRef>
              <c:f>1!$E$21:$H$21</c:f>
              <c:strCache>
                <c:ptCount val="1"/>
                <c:pt idx="0">
                  <c:v>Presupuesto vigente de los proyectos de inversión de la SGC</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1!$A$29:$A$40</c:f>
              <c:strCache/>
            </c:strRef>
          </c:cat>
          <c:val>
            <c:numRef>
              <c:f>1!$E$29:$E$40</c:f>
              <c:numCache/>
            </c:numRef>
          </c:val>
          <c:smooth val="0"/>
        </c:ser>
        <c:marker val="1"/>
        <c:axId val="19596783"/>
        <c:axId val="42153320"/>
      </c:lineChart>
      <c:catAx>
        <c:axId val="195967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153320"/>
        <c:crosses val="autoZero"/>
        <c:auto val="1"/>
        <c:lblOffset val="100"/>
        <c:tickLblSkip val="1"/>
        <c:noMultiLvlLbl val="0"/>
      </c:catAx>
      <c:valAx>
        <c:axId val="421533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96783"/>
        <c:crossesAt val="1"/>
        <c:crossBetween val="between"/>
        <c:dispUnits/>
      </c:valAx>
      <c:spPr>
        <a:solidFill>
          <a:srgbClr val="FFFFFF"/>
        </a:solidFill>
        <a:ln w="3175">
          <a:noFill/>
        </a:ln>
      </c:spPr>
    </c:plotArea>
    <c:legend>
      <c:legendPos val="r"/>
      <c:layout>
        <c:manualLayout>
          <c:xMode val="edge"/>
          <c:yMode val="edge"/>
          <c:x val="0.69875"/>
          <c:y val="0.353"/>
          <c:w val="0.29575"/>
          <c:h val="0.2822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925"/>
          <c:w val="0.68025"/>
          <c:h val="0.99475"/>
        </c:manualLayout>
      </c:layout>
      <c:lineChart>
        <c:grouping val="standard"/>
        <c:varyColors val="0"/>
        <c:ser>
          <c:idx val="0"/>
          <c:order val="0"/>
          <c:tx>
            <c:strRef>
              <c:f>2!$B$21:$D$21</c:f>
              <c:strCache>
                <c:ptCount val="1"/>
                <c:pt idx="0">
                  <c:v>Presupuesto ejecutado de funcionamiento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2!$A$29:$A$40</c:f>
              <c:strCache/>
            </c:strRef>
          </c:cat>
          <c:val>
            <c:numRef>
              <c:f>2!$C$29:$C$40</c:f>
              <c:numCache/>
            </c:numRef>
          </c:val>
          <c:smooth val="0"/>
        </c:ser>
        <c:ser>
          <c:idx val="1"/>
          <c:order val="1"/>
          <c:tx>
            <c:strRef>
              <c:f>2!$E$21:$H$21</c:f>
              <c:strCache>
                <c:ptCount val="1"/>
                <c:pt idx="0">
                  <c:v>Presupuesto vigente de funcionamiento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2!$A$29:$A$40</c:f>
              <c:strCache/>
            </c:strRef>
          </c:cat>
          <c:val>
            <c:numRef>
              <c:f>2!$E$29:$E$40</c:f>
              <c:numCache/>
            </c:numRef>
          </c:val>
          <c:smooth val="0"/>
        </c:ser>
        <c:marker val="1"/>
        <c:axId val="43835561"/>
        <c:axId val="58975730"/>
      </c:lineChart>
      <c:catAx>
        <c:axId val="438355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8975730"/>
        <c:crosses val="autoZero"/>
        <c:auto val="1"/>
        <c:lblOffset val="100"/>
        <c:tickLblSkip val="1"/>
        <c:noMultiLvlLbl val="0"/>
      </c:catAx>
      <c:valAx>
        <c:axId val="589757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835561"/>
        <c:crossesAt val="1"/>
        <c:crossBetween val="between"/>
        <c:dispUnits/>
      </c:valAx>
      <c:spPr>
        <a:solidFill>
          <a:srgbClr val="FFFFFF"/>
        </a:solidFill>
        <a:ln w="3175">
          <a:noFill/>
        </a:ln>
      </c:spPr>
    </c:plotArea>
    <c:legend>
      <c:legendPos val="r"/>
      <c:layout>
        <c:manualLayout>
          <c:xMode val="edge"/>
          <c:yMode val="edge"/>
          <c:x val="0.711"/>
          <c:y val="0.36175"/>
          <c:w val="0.28"/>
          <c:h val="0.2645"/>
        </c:manualLayout>
      </c:layout>
      <c:overlay val="0"/>
      <c:spPr>
        <a:noFill/>
        <a:ln w="3175">
          <a:noFill/>
        </a:ln>
      </c:spPr>
      <c:txPr>
        <a:bodyPr vert="horz" rot="0"/>
        <a:lstStyle/>
        <a:p>
          <a:pPr>
            <a:defRPr lang="en-US" cap="none" sz="8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25"/>
          <c:w val="0.9755"/>
          <c:h val="0.9075"/>
        </c:manualLayout>
      </c:layout>
      <c:lineChart>
        <c:grouping val="standard"/>
        <c:varyColors val="0"/>
        <c:ser>
          <c:idx val="0"/>
          <c:order val="0"/>
          <c:tx>
            <c:strRef>
              <c:f>3_PAAC!$B$21:$D$21</c:f>
              <c:strCache>
                <c:ptCount val="1"/>
                <c:pt idx="0">
                  <c:v>Total actividades ejecutadas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3_PAAC!$A$29:$A$40</c:f>
              <c:strCache/>
            </c:strRef>
          </c:cat>
          <c:val>
            <c:numRef>
              <c:f>3_PAAC!$C$29:$C$40</c:f>
              <c:numCache/>
            </c:numRef>
          </c:val>
          <c:smooth val="0"/>
        </c:ser>
        <c:ser>
          <c:idx val="1"/>
          <c:order val="1"/>
          <c:tx>
            <c:strRef>
              <c:f>3_PAAC!$E$21:$H$21</c:f>
              <c:strCache>
                <c:ptCount val="1"/>
                <c:pt idx="0">
                  <c:v>Total actividades programadas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3_PAAC!$A$29:$A$40</c:f>
              <c:strCache/>
            </c:strRef>
          </c:cat>
          <c:val>
            <c:numRef>
              <c:f>3_PAAC!$E$29:$E$40</c:f>
              <c:numCache/>
            </c:numRef>
          </c:val>
          <c:smooth val="0"/>
        </c:ser>
        <c:marker val="1"/>
        <c:axId val="61019523"/>
        <c:axId val="12304796"/>
      </c:lineChart>
      <c:catAx>
        <c:axId val="6101952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2304796"/>
        <c:crosses val="autoZero"/>
        <c:auto val="1"/>
        <c:lblOffset val="100"/>
        <c:tickLblSkip val="1"/>
        <c:noMultiLvlLbl val="0"/>
      </c:catAx>
      <c:valAx>
        <c:axId val="1230479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1019523"/>
        <c:crossesAt val="1"/>
        <c:crossBetween val="between"/>
        <c:dispUnits/>
      </c:valAx>
      <c:spPr>
        <a:noFill/>
        <a:ln>
          <a:noFill/>
        </a:ln>
      </c:spPr>
    </c:plotArea>
    <c:legend>
      <c:legendPos val="b"/>
      <c:layout>
        <c:manualLayout>
          <c:xMode val="edge"/>
          <c:yMode val="edge"/>
          <c:x val="0.142"/>
          <c:y val="0.89875"/>
          <c:w val="0.7105"/>
          <c:h val="0.077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47625</xdr:rowOff>
    </xdr:from>
    <xdr:to>
      <xdr:col>1</xdr:col>
      <xdr:colOff>1381125</xdr:colOff>
      <xdr:row>3</xdr:row>
      <xdr:rowOff>333375</xdr:rowOff>
    </xdr:to>
    <xdr:pic>
      <xdr:nvPicPr>
        <xdr:cNvPr id="1" name="Imagen 1"/>
        <xdr:cNvPicPr preferRelativeResize="1">
          <a:picLocks noChangeAspect="1"/>
        </xdr:cNvPicPr>
      </xdr:nvPicPr>
      <xdr:blipFill>
        <a:blip r:embed="rId1"/>
        <a:srcRect l="20408" t="8355" r="19293" b="10925"/>
        <a:stretch>
          <a:fillRect/>
        </a:stretch>
      </xdr:blipFill>
      <xdr:spPr>
        <a:xfrm>
          <a:off x="657225" y="47625"/>
          <a:ext cx="1333500"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1</xdr:col>
      <xdr:colOff>1247775</xdr:colOff>
      <xdr:row>3</xdr:row>
      <xdr:rowOff>333375</xdr:rowOff>
    </xdr:to>
    <xdr:pic>
      <xdr:nvPicPr>
        <xdr:cNvPr id="1" name="Imagen 1"/>
        <xdr:cNvPicPr preferRelativeResize="1">
          <a:picLocks noChangeAspect="1"/>
        </xdr:cNvPicPr>
      </xdr:nvPicPr>
      <xdr:blipFill>
        <a:blip r:embed="rId1"/>
        <a:srcRect l="20408" t="8355" r="19293" b="10925"/>
        <a:stretch>
          <a:fillRect/>
        </a:stretch>
      </xdr:blipFill>
      <xdr:spPr>
        <a:xfrm>
          <a:off x="285750" y="47625"/>
          <a:ext cx="1333500"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42</xdr:row>
      <xdr:rowOff>76200</xdr:rowOff>
    </xdr:from>
    <xdr:to>
      <xdr:col>6</xdr:col>
      <xdr:colOff>485775</xdr:colOff>
      <xdr:row>46</xdr:row>
      <xdr:rowOff>438150</xdr:rowOff>
    </xdr:to>
    <xdr:graphicFrame>
      <xdr:nvGraphicFramePr>
        <xdr:cNvPr id="1" name="3 Gráfico"/>
        <xdr:cNvGraphicFramePr/>
      </xdr:nvGraphicFramePr>
      <xdr:xfrm>
        <a:off x="2076450" y="14563725"/>
        <a:ext cx="7029450" cy="2495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38100</xdr:rowOff>
    </xdr:from>
    <xdr:to>
      <xdr:col>1</xdr:col>
      <xdr:colOff>1266825</xdr:colOff>
      <xdr:row>3</xdr:row>
      <xdr:rowOff>304800</xdr:rowOff>
    </xdr:to>
    <xdr:pic>
      <xdr:nvPicPr>
        <xdr:cNvPr id="1" name="Imagen 1"/>
        <xdr:cNvPicPr preferRelativeResize="1">
          <a:picLocks noChangeAspect="1"/>
        </xdr:cNvPicPr>
      </xdr:nvPicPr>
      <xdr:blipFill>
        <a:blip r:embed="rId1"/>
        <a:stretch>
          <a:fillRect/>
        </a:stretch>
      </xdr:blipFill>
      <xdr:spPr>
        <a:xfrm>
          <a:off x="200025" y="38100"/>
          <a:ext cx="1552575" cy="1323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42</xdr:row>
      <xdr:rowOff>152400</xdr:rowOff>
    </xdr:from>
    <xdr:to>
      <xdr:col>5</xdr:col>
      <xdr:colOff>1362075</xdr:colOff>
      <xdr:row>46</xdr:row>
      <xdr:rowOff>352425</xdr:rowOff>
    </xdr:to>
    <xdr:graphicFrame>
      <xdr:nvGraphicFramePr>
        <xdr:cNvPr id="1" name="3 Gráfico"/>
        <xdr:cNvGraphicFramePr/>
      </xdr:nvGraphicFramePr>
      <xdr:xfrm>
        <a:off x="3200400" y="15459075"/>
        <a:ext cx="5400675" cy="2524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0</xdr:rowOff>
    </xdr:from>
    <xdr:to>
      <xdr:col>1</xdr:col>
      <xdr:colOff>1085850</xdr:colOff>
      <xdr:row>3</xdr:row>
      <xdr:rowOff>276225</xdr:rowOff>
    </xdr:to>
    <xdr:pic>
      <xdr:nvPicPr>
        <xdr:cNvPr id="1" name="Imagen 1"/>
        <xdr:cNvPicPr preferRelativeResize="1">
          <a:picLocks noChangeAspect="1"/>
        </xdr:cNvPicPr>
      </xdr:nvPicPr>
      <xdr:blipFill>
        <a:blip r:embed="rId1"/>
        <a:stretch>
          <a:fillRect/>
        </a:stretch>
      </xdr:blipFill>
      <xdr:spPr>
        <a:xfrm>
          <a:off x="438150" y="0"/>
          <a:ext cx="1295400"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42</xdr:row>
      <xdr:rowOff>161925</xdr:rowOff>
    </xdr:from>
    <xdr:to>
      <xdr:col>5</xdr:col>
      <xdr:colOff>876300</xdr:colOff>
      <xdr:row>46</xdr:row>
      <xdr:rowOff>361950</xdr:rowOff>
    </xdr:to>
    <xdr:graphicFrame>
      <xdr:nvGraphicFramePr>
        <xdr:cNvPr id="1" name="Gráfico 1"/>
        <xdr:cNvGraphicFramePr/>
      </xdr:nvGraphicFramePr>
      <xdr:xfrm>
        <a:off x="2714625" y="15430500"/>
        <a:ext cx="5400675" cy="2524125"/>
      </xdr:xfrm>
      <a:graphic>
        <a:graphicData uri="http://schemas.openxmlformats.org/drawingml/2006/chart">
          <c:chart xmlns:c="http://schemas.openxmlformats.org/drawingml/2006/chart" r:id="rId1"/>
        </a:graphicData>
      </a:graphic>
    </xdr:graphicFrame>
    <xdr:clientData/>
  </xdr:twoCellAnchor>
  <xdr:twoCellAnchor>
    <xdr:from>
      <xdr:col>0</xdr:col>
      <xdr:colOff>361950</xdr:colOff>
      <xdr:row>0</xdr:row>
      <xdr:rowOff>76200</xdr:rowOff>
    </xdr:from>
    <xdr:to>
      <xdr:col>0</xdr:col>
      <xdr:colOff>1352550</xdr:colOff>
      <xdr:row>3</xdr:row>
      <xdr:rowOff>276225</xdr:rowOff>
    </xdr:to>
    <xdr:pic>
      <xdr:nvPicPr>
        <xdr:cNvPr id="2" name="Imagen 1"/>
        <xdr:cNvPicPr preferRelativeResize="1">
          <a:picLocks noChangeAspect="1"/>
        </xdr:cNvPicPr>
      </xdr:nvPicPr>
      <xdr:blipFill>
        <a:blip r:embed="rId2"/>
        <a:srcRect l="20408" t="8355" r="19293" b="10925"/>
        <a:stretch>
          <a:fillRect/>
        </a:stretch>
      </xdr:blipFill>
      <xdr:spPr>
        <a:xfrm>
          <a:off x="361950" y="76200"/>
          <a:ext cx="990600" cy="1171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0</xdr:rowOff>
    </xdr:from>
    <xdr:to>
      <xdr:col>1</xdr:col>
      <xdr:colOff>990600</xdr:colOff>
      <xdr:row>3</xdr:row>
      <xdr:rowOff>257175</xdr:rowOff>
    </xdr:to>
    <xdr:pic>
      <xdr:nvPicPr>
        <xdr:cNvPr id="1" name="Imagen 1"/>
        <xdr:cNvPicPr preferRelativeResize="1">
          <a:picLocks noChangeAspect="1"/>
        </xdr:cNvPicPr>
      </xdr:nvPicPr>
      <xdr:blipFill>
        <a:blip r:embed="rId1"/>
        <a:stretch>
          <a:fillRect/>
        </a:stretch>
      </xdr:blipFill>
      <xdr:spPr>
        <a:xfrm>
          <a:off x="447675" y="0"/>
          <a:ext cx="1181100" cy="1171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movilidad.movilidadbogota.gov.co/intranet/sites/default/files/2017-08-23/F11%20v.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Users\Daissy\Downloads\NUEVOS%20INDICADORES%20GES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1"/>
      <sheetName val="Act_1"/>
      <sheetName val="3"/>
    </sheetNames>
    <sheetDataSet>
      <sheetData sheetId="130">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ividad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JE_MIPG"/>
      <sheetName val="Anexo_actividades_MIPG"/>
      <sheetName val="EJE_PLAN_GEREN"/>
      <sheetName val="Anexo_actividades_PLAN_GER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V19"/>
  <sheetViews>
    <sheetView showGridLines="0" zoomScale="55" zoomScaleNormal="55" workbookViewId="0" topLeftCell="A1">
      <selection activeCell="A8" sqref="A8:V8"/>
    </sheetView>
  </sheetViews>
  <sheetFormatPr defaultColWidth="0" defaultRowHeight="15" zeroHeight="1"/>
  <cols>
    <col min="1" max="1" width="9.140625" style="5" customWidth="1"/>
    <col min="2" max="2" width="30.7109375" style="5" customWidth="1"/>
    <col min="3" max="3" width="71.57421875" style="5" customWidth="1"/>
    <col min="4" max="7" width="30.7109375" style="5" customWidth="1"/>
    <col min="8" max="20" width="25.7109375" style="5" customWidth="1"/>
    <col min="21" max="22" width="35.7109375" style="5" customWidth="1"/>
    <col min="23" max="16384" width="0" style="5" hidden="1" customWidth="1"/>
  </cols>
  <sheetData>
    <row r="1" spans="1:22" ht="30" customHeight="1">
      <c r="A1" s="274"/>
      <c r="B1" s="274"/>
      <c r="C1" s="276" t="s">
        <v>366</v>
      </c>
      <c r="D1" s="276"/>
      <c r="E1" s="276"/>
      <c r="F1" s="276"/>
      <c r="G1" s="276"/>
      <c r="H1" s="276"/>
      <c r="I1" s="276"/>
      <c r="J1" s="276"/>
      <c r="K1" s="276"/>
      <c r="L1" s="276"/>
      <c r="M1" s="276"/>
      <c r="N1" s="276"/>
      <c r="O1" s="276"/>
      <c r="P1" s="276"/>
      <c r="Q1" s="276"/>
      <c r="R1" s="276"/>
      <c r="S1" s="276"/>
      <c r="T1" s="276"/>
      <c r="U1" s="276"/>
      <c r="V1" s="276"/>
    </row>
    <row r="2" spans="1:22" ht="30" customHeight="1">
      <c r="A2" s="274"/>
      <c r="B2" s="274"/>
      <c r="C2" s="276" t="s">
        <v>15</v>
      </c>
      <c r="D2" s="276"/>
      <c r="E2" s="276"/>
      <c r="F2" s="276"/>
      <c r="G2" s="276"/>
      <c r="H2" s="276"/>
      <c r="I2" s="276"/>
      <c r="J2" s="276"/>
      <c r="K2" s="276"/>
      <c r="L2" s="276"/>
      <c r="M2" s="276"/>
      <c r="N2" s="276"/>
      <c r="O2" s="276"/>
      <c r="P2" s="276"/>
      <c r="Q2" s="276"/>
      <c r="R2" s="276"/>
      <c r="S2" s="276"/>
      <c r="T2" s="276"/>
      <c r="U2" s="276"/>
      <c r="V2" s="276"/>
    </row>
    <row r="3" spans="1:22" ht="30" customHeight="1">
      <c r="A3" s="274"/>
      <c r="B3" s="274"/>
      <c r="C3" s="276" t="s">
        <v>289</v>
      </c>
      <c r="D3" s="276"/>
      <c r="E3" s="276"/>
      <c r="F3" s="276"/>
      <c r="G3" s="276"/>
      <c r="H3" s="276"/>
      <c r="I3" s="276"/>
      <c r="J3" s="276"/>
      <c r="K3" s="276"/>
      <c r="L3" s="276"/>
      <c r="M3" s="276"/>
      <c r="N3" s="276"/>
      <c r="O3" s="276"/>
      <c r="P3" s="276"/>
      <c r="Q3" s="276"/>
      <c r="R3" s="276"/>
      <c r="S3" s="276"/>
      <c r="T3" s="276"/>
      <c r="U3" s="276"/>
      <c r="V3" s="276"/>
    </row>
    <row r="4" spans="1:22" ht="30" customHeight="1">
      <c r="A4" s="274"/>
      <c r="B4" s="274"/>
      <c r="C4" s="275" t="s">
        <v>19</v>
      </c>
      <c r="D4" s="275"/>
      <c r="E4" s="275"/>
      <c r="F4" s="275"/>
      <c r="G4" s="275"/>
      <c r="H4" s="273" t="s">
        <v>367</v>
      </c>
      <c r="I4" s="273"/>
      <c r="J4" s="273"/>
      <c r="K4" s="273"/>
      <c r="L4" s="273"/>
      <c r="M4" s="273"/>
      <c r="N4" s="273"/>
      <c r="O4" s="273"/>
      <c r="P4" s="273"/>
      <c r="Q4" s="273"/>
      <c r="R4" s="273"/>
      <c r="S4" s="273"/>
      <c r="T4" s="273"/>
      <c r="U4" s="273"/>
      <c r="V4" s="273"/>
    </row>
    <row r="5" spans="3:22" s="1" customFormat="1" ht="30" customHeight="1">
      <c r="C5" s="3"/>
      <c r="D5" s="3"/>
      <c r="E5" s="3"/>
      <c r="F5" s="7"/>
      <c r="G5" s="7"/>
      <c r="H5" s="7"/>
      <c r="I5" s="7"/>
      <c r="J5" s="3"/>
      <c r="K5" s="3"/>
      <c r="L5" s="3"/>
      <c r="M5" s="3"/>
      <c r="N5" s="3"/>
      <c r="O5" s="6"/>
      <c r="P5" s="6"/>
      <c r="Q5" s="6"/>
      <c r="R5" s="6"/>
      <c r="S5" s="4"/>
      <c r="T5" s="4"/>
      <c r="U5" s="2"/>
      <c r="V5" s="2"/>
    </row>
    <row r="6" spans="2:22" s="1" customFormat="1" ht="30" customHeight="1">
      <c r="B6" s="124" t="s">
        <v>23</v>
      </c>
      <c r="C6" s="292" t="s">
        <v>244</v>
      </c>
      <c r="D6" s="292"/>
      <c r="E6" s="292"/>
      <c r="F6" s="292"/>
      <c r="G6" s="3"/>
      <c r="H6" s="3"/>
      <c r="I6" s="3"/>
      <c r="J6" s="3"/>
      <c r="K6" s="3"/>
      <c r="L6" s="3"/>
      <c r="M6" s="3"/>
      <c r="N6" s="3"/>
      <c r="O6" s="6"/>
      <c r="P6" s="6"/>
      <c r="Q6" s="6"/>
      <c r="R6" s="6"/>
      <c r="S6" s="4"/>
      <c r="T6" s="4"/>
      <c r="U6" s="2"/>
      <c r="V6" s="2"/>
    </row>
    <row r="7" s="1" customFormat="1" ht="30" customHeight="1"/>
    <row r="8" spans="1:22" s="31" customFormat="1" ht="30" customHeight="1">
      <c r="A8" s="279" t="s">
        <v>22</v>
      </c>
      <c r="B8" s="280"/>
      <c r="C8" s="280"/>
      <c r="D8" s="280"/>
      <c r="E8" s="280"/>
      <c r="F8" s="280"/>
      <c r="G8" s="280"/>
      <c r="H8" s="280"/>
      <c r="I8" s="280"/>
      <c r="J8" s="280"/>
      <c r="K8" s="280"/>
      <c r="L8" s="280"/>
      <c r="M8" s="280"/>
      <c r="N8" s="280"/>
      <c r="O8" s="280"/>
      <c r="P8" s="280"/>
      <c r="Q8" s="280"/>
      <c r="R8" s="280"/>
      <c r="S8" s="280"/>
      <c r="T8" s="280"/>
      <c r="U8" s="280"/>
      <c r="V8" s="281"/>
    </row>
    <row r="9" spans="1:22" s="32" customFormat="1" ht="38.25" customHeight="1">
      <c r="A9" s="272" t="s">
        <v>7</v>
      </c>
      <c r="B9" s="288" t="s">
        <v>8</v>
      </c>
      <c r="C9" s="289"/>
      <c r="D9" s="277" t="s">
        <v>18</v>
      </c>
      <c r="E9" s="277" t="s">
        <v>128</v>
      </c>
      <c r="F9" s="272" t="s">
        <v>14</v>
      </c>
      <c r="G9" s="272" t="s">
        <v>129</v>
      </c>
      <c r="H9" s="288" t="s">
        <v>380</v>
      </c>
      <c r="I9" s="289"/>
      <c r="J9" s="289"/>
      <c r="K9" s="289"/>
      <c r="L9" s="289"/>
      <c r="M9" s="289"/>
      <c r="N9" s="289"/>
      <c r="O9" s="289"/>
      <c r="P9" s="289"/>
      <c r="Q9" s="289"/>
      <c r="R9" s="289"/>
      <c r="S9" s="289"/>
      <c r="T9" s="289"/>
      <c r="U9" s="289"/>
      <c r="V9" s="290"/>
    </row>
    <row r="10" spans="1:22" s="32" customFormat="1" ht="46.5" customHeight="1">
      <c r="A10" s="272"/>
      <c r="B10" s="33" t="s">
        <v>21</v>
      </c>
      <c r="C10" s="33" t="s">
        <v>412</v>
      </c>
      <c r="D10" s="278"/>
      <c r="E10" s="278"/>
      <c r="F10" s="272"/>
      <c r="G10" s="272"/>
      <c r="H10" s="34" t="s">
        <v>12</v>
      </c>
      <c r="I10" s="34" t="s">
        <v>13</v>
      </c>
      <c r="J10" s="34" t="s">
        <v>9</v>
      </c>
      <c r="K10" s="34" t="s">
        <v>10</v>
      </c>
      <c r="L10" s="34" t="s">
        <v>11</v>
      </c>
      <c r="M10" s="34" t="s">
        <v>0</v>
      </c>
      <c r="N10" s="34" t="s">
        <v>1</v>
      </c>
      <c r="O10" s="34" t="s">
        <v>2</v>
      </c>
      <c r="P10" s="34" t="s">
        <v>3</v>
      </c>
      <c r="Q10" s="34" t="s">
        <v>4</v>
      </c>
      <c r="R10" s="34" t="s">
        <v>5</v>
      </c>
      <c r="S10" s="34" t="s">
        <v>6</v>
      </c>
      <c r="T10" s="34" t="s">
        <v>16</v>
      </c>
      <c r="U10" s="287" t="s">
        <v>17</v>
      </c>
      <c r="V10" s="287"/>
    </row>
    <row r="11" spans="1:22" s="35" customFormat="1" ht="53.25" customHeight="1">
      <c r="A11" s="284">
        <v>1</v>
      </c>
      <c r="B11" s="285" t="s">
        <v>161</v>
      </c>
      <c r="C11" s="285" t="s">
        <v>413</v>
      </c>
      <c r="D11" s="291" t="s">
        <v>20</v>
      </c>
      <c r="E11" s="286" t="str">
        <f>+1!E8</f>
        <v>Alcanzar 98% de la ejecución presupuestal de los proyectos de inversión a cargo de la Subsecretaría de Gestión Corporativa.</v>
      </c>
      <c r="F11" s="282" t="str">
        <f>+1!B14</f>
        <v>Ejecución Presupuestal</v>
      </c>
      <c r="G11" s="86" t="str">
        <f>+1!B21</f>
        <v>Presupuesto ejecutado de los proyectos de inversión</v>
      </c>
      <c r="H11" s="140">
        <f>+1!B29</f>
        <v>26525800</v>
      </c>
      <c r="I11" s="140">
        <f>+1!B30</f>
        <v>790024013</v>
      </c>
      <c r="J11" s="140">
        <f>+1!B31</f>
        <v>989317589</v>
      </c>
      <c r="K11" s="140">
        <f>+1!B32</f>
        <v>2511090091</v>
      </c>
      <c r="L11" s="140">
        <f>+1!B33</f>
        <v>1730041349</v>
      </c>
      <c r="M11" s="140">
        <f>+1!B34</f>
        <v>5266258134</v>
      </c>
      <c r="N11" s="140">
        <f>+1!B35</f>
        <v>607343957</v>
      </c>
      <c r="O11" s="140">
        <f>+1!B36</f>
        <v>98658217</v>
      </c>
      <c r="P11" s="140">
        <f>+1!B37</f>
        <v>2469415287</v>
      </c>
      <c r="Q11" s="140">
        <f>+1!B38</f>
        <v>6777099588</v>
      </c>
      <c r="R11" s="140">
        <f>+1!B39</f>
        <v>1484865339</v>
      </c>
      <c r="S11" s="140">
        <f>+1!B40</f>
        <v>3513028229</v>
      </c>
      <c r="T11" s="147">
        <f>+SUM(H11:S11)</f>
        <v>26263667593</v>
      </c>
      <c r="U11" s="283" t="str">
        <f>+1!B48</f>
        <v>Se ejecutó el 98% del presupuesto, logrando superar la meta propuesta para la vigencia 2019.  Este logro se debe al trabajo coordinado con las diferentes áreas y con la dirección de contratación, el cual permitió llevar a cabo a tiempo todos los procesos propuesta que nos permiten grarantizar la prestación de los servicios y la entrega de bienes para el correcto funcionamiento de la entidad.</v>
      </c>
      <c r="V11" s="283"/>
    </row>
    <row r="12" spans="1:22" s="35" customFormat="1" ht="53.25" customHeight="1">
      <c r="A12" s="284"/>
      <c r="B12" s="285"/>
      <c r="C12" s="285"/>
      <c r="D12" s="291"/>
      <c r="E12" s="286"/>
      <c r="F12" s="282"/>
      <c r="G12" s="86" t="str">
        <f>+1!E21</f>
        <v>Presupuesto vigente de los proyectos de inversión de la SGC</v>
      </c>
      <c r="H12" s="140">
        <f>+1!D29</f>
        <v>39190318000</v>
      </c>
      <c r="I12" s="140">
        <f>+1!D30</f>
        <v>39190318000</v>
      </c>
      <c r="J12" s="140">
        <f>+1!D31</f>
        <v>39190318000</v>
      </c>
      <c r="K12" s="140">
        <f>+1!D32</f>
        <v>39190318000</v>
      </c>
      <c r="L12" s="140">
        <f>+1!D33</f>
        <v>39190318000</v>
      </c>
      <c r="M12" s="140">
        <f>+1!D34</f>
        <v>39190318000</v>
      </c>
      <c r="N12" s="140">
        <f>+1!D35</f>
        <v>39190318000</v>
      </c>
      <c r="O12" s="140">
        <f>+1!D36</f>
        <v>39190318000</v>
      </c>
      <c r="P12" s="140">
        <f>+1!D37</f>
        <v>27002880689</v>
      </c>
      <c r="Q12" s="140">
        <f>+1!D38</f>
        <v>27002880689</v>
      </c>
      <c r="R12" s="140">
        <f>+1!D39</f>
        <v>27002880689</v>
      </c>
      <c r="S12" s="140">
        <f>+1!D40</f>
        <v>26774855406</v>
      </c>
      <c r="T12" s="147">
        <f>+S12</f>
        <v>26774855406</v>
      </c>
      <c r="U12" s="283"/>
      <c r="V12" s="283"/>
    </row>
    <row r="13" spans="1:22" s="35" customFormat="1" ht="53.25" customHeight="1">
      <c r="A13" s="284"/>
      <c r="B13" s="285"/>
      <c r="C13" s="285"/>
      <c r="D13" s="291"/>
      <c r="E13" s="286"/>
      <c r="F13" s="282"/>
      <c r="G13" s="87" t="s">
        <v>130</v>
      </c>
      <c r="H13" s="141">
        <f>+H11/H12</f>
        <v>0.0006768457454211012</v>
      </c>
      <c r="I13" s="141">
        <f aca="true" t="shared" si="0" ref="I13:T13">+I11/I12</f>
        <v>0.02015865278255716</v>
      </c>
      <c r="J13" s="142">
        <f t="shared" si="0"/>
        <v>0.025243928589709325</v>
      </c>
      <c r="K13" s="142">
        <f t="shared" si="0"/>
        <v>0.064074246373811</v>
      </c>
      <c r="L13" s="142">
        <f t="shared" si="0"/>
        <v>0.04414461115115218</v>
      </c>
      <c r="M13" s="142">
        <f t="shared" si="0"/>
        <v>0.13437650937152384</v>
      </c>
      <c r="N13" s="142">
        <f t="shared" si="0"/>
        <v>0.015497295964783955</v>
      </c>
      <c r="O13" s="142">
        <f t="shared" si="0"/>
        <v>0.0025174130253293684</v>
      </c>
      <c r="P13" s="142">
        <f t="shared" si="0"/>
        <v>0.09145006843680759</v>
      </c>
      <c r="Q13" s="142">
        <f t="shared" si="0"/>
        <v>0.2509769111693608</v>
      </c>
      <c r="R13" s="142">
        <f t="shared" si="0"/>
        <v>0.05498914564344539</v>
      </c>
      <c r="S13" s="142">
        <f t="shared" si="0"/>
        <v>0.13120624465492958</v>
      </c>
      <c r="T13" s="270">
        <f t="shared" si="0"/>
        <v>0.9809079150849327</v>
      </c>
      <c r="U13" s="283"/>
      <c r="V13" s="283"/>
    </row>
    <row r="14" spans="1:22" s="35" customFormat="1" ht="53.25" customHeight="1">
      <c r="A14" s="284">
        <v>2</v>
      </c>
      <c r="B14" s="285" t="s">
        <v>161</v>
      </c>
      <c r="C14" s="285" t="s">
        <v>414</v>
      </c>
      <c r="D14" s="291" t="s">
        <v>20</v>
      </c>
      <c r="E14" s="286" t="str">
        <f>+2!E8</f>
        <v>Garantizar el 95% de la ejecución presupuestal de los recursos asignados para funcionamiento en la SDM.</v>
      </c>
      <c r="F14" s="282" t="str">
        <f>+2!B14</f>
        <v>Ejecución Presupuesto de funcionamiento</v>
      </c>
      <c r="G14" s="86" t="str">
        <f>+2!B21</f>
        <v>Presupuesto ejecutado de funcionamiento</v>
      </c>
      <c r="H14" s="140">
        <f>+2!B29</f>
        <v>1468606390</v>
      </c>
      <c r="I14" s="140">
        <f>+2!B30</f>
        <v>1978599561</v>
      </c>
      <c r="J14" s="140">
        <f>+2!B31</f>
        <v>2548068860</v>
      </c>
      <c r="K14" s="140">
        <f>+2!B32</f>
        <v>7409654194</v>
      </c>
      <c r="L14" s="140">
        <f>+2!B33</f>
        <v>3755163083</v>
      </c>
      <c r="M14" s="140">
        <f>+2!B34</f>
        <v>6122698726</v>
      </c>
      <c r="N14" s="140">
        <f>+2!B35</f>
        <v>3008275445</v>
      </c>
      <c r="O14" s="140">
        <f>+2!B36</f>
        <v>3931505955</v>
      </c>
      <c r="P14" s="140">
        <f>+2!B37</f>
        <v>3823068495</v>
      </c>
      <c r="Q14" s="140">
        <f>+2!B38</f>
        <v>4943985605</v>
      </c>
      <c r="R14" s="140">
        <f>+2!B39</f>
        <v>5940705857</v>
      </c>
      <c r="S14" s="140">
        <f>+2!B40</f>
        <v>8427327734</v>
      </c>
      <c r="T14" s="147">
        <f>+SUM(H14:S14)</f>
        <v>53357659905</v>
      </c>
      <c r="U14" s="283" t="str">
        <f>+2!B48</f>
        <v>Se logró cumplir con los gastos de personal, para la nueva planta de entidad, se garantizó la prestación de servicios generales  como los servicios de aseo y cafetería, vigilancia, seguros, fotocopiado e impresión, servicios públicos, mantenimiento de la entidad entre otros, del mismo modo, se canceló  10% del recaudo de multas y sanciones por infracciones de tránsito impuestas en Bogotá  que fueron cancelados a través del Sistema Integrado de Información sobre las Multas y Sanciones por Infracciones de Tránsito – SIMI. Por útlimo, se realizaron pagos de sentencias por un  monto de 17 millones de pesos.
</v>
      </c>
      <c r="V14" s="283"/>
    </row>
    <row r="15" spans="1:22" s="35" customFormat="1" ht="53.25" customHeight="1">
      <c r="A15" s="284"/>
      <c r="B15" s="285"/>
      <c r="C15" s="285"/>
      <c r="D15" s="291"/>
      <c r="E15" s="286"/>
      <c r="F15" s="282"/>
      <c r="G15" s="86" t="str">
        <f>+2!E21</f>
        <v>Presupuesto vigente de funcionamiento</v>
      </c>
      <c r="H15" s="140">
        <f>+2!D29</f>
        <v>64338940000</v>
      </c>
      <c r="I15" s="140">
        <f>+2!D30</f>
        <v>64338940000</v>
      </c>
      <c r="J15" s="140">
        <f>+2!D31</f>
        <v>64338940000</v>
      </c>
      <c r="K15" s="140">
        <f>+2!D32</f>
        <v>64338940000</v>
      </c>
      <c r="L15" s="140">
        <f>+2!D33</f>
        <v>64338940000</v>
      </c>
      <c r="M15" s="140">
        <f>+2!D34</f>
        <v>64338940000</v>
      </c>
      <c r="N15" s="140">
        <f>+2!E34</f>
        <v>64338940000</v>
      </c>
      <c r="O15" s="140">
        <v>38007464000</v>
      </c>
      <c r="P15" s="140">
        <v>38007464000</v>
      </c>
      <c r="Q15" s="140">
        <f>+2!D38</f>
        <v>64121940000</v>
      </c>
      <c r="R15" s="140">
        <f>+2!D39</f>
        <v>64121940000</v>
      </c>
      <c r="S15" s="140">
        <f>+2!D40</f>
        <v>64121940000</v>
      </c>
      <c r="T15" s="147">
        <f>+S15</f>
        <v>64121940000</v>
      </c>
      <c r="U15" s="283"/>
      <c r="V15" s="283"/>
    </row>
    <row r="16" spans="1:22" s="35" customFormat="1" ht="53.25" customHeight="1">
      <c r="A16" s="284"/>
      <c r="B16" s="285"/>
      <c r="C16" s="285"/>
      <c r="D16" s="291"/>
      <c r="E16" s="286"/>
      <c r="F16" s="282"/>
      <c r="G16" s="87" t="s">
        <v>130</v>
      </c>
      <c r="H16" s="141">
        <f>+H14/H15</f>
        <v>0.022826089301440155</v>
      </c>
      <c r="I16" s="141">
        <f aca="true" t="shared" si="1" ref="I16:T16">+I14/I15</f>
        <v>0.030752753480240737</v>
      </c>
      <c r="J16" s="142">
        <f t="shared" si="1"/>
        <v>0.03960383649466404</v>
      </c>
      <c r="K16" s="142">
        <f t="shared" si="1"/>
        <v>0.11516593518637391</v>
      </c>
      <c r="L16" s="142">
        <f t="shared" si="1"/>
        <v>0.05836532406346763</v>
      </c>
      <c r="M16" s="142">
        <f t="shared" si="1"/>
        <v>0.09516318929096439</v>
      </c>
      <c r="N16" s="142">
        <f t="shared" si="1"/>
        <v>0.04675668335536768</v>
      </c>
      <c r="O16" s="142">
        <f t="shared" si="1"/>
        <v>0.1034403651609063</v>
      </c>
      <c r="P16" s="142">
        <f t="shared" si="1"/>
        <v>0.1005873081929381</v>
      </c>
      <c r="Q16" s="142">
        <f t="shared" si="1"/>
        <v>0.07710287001609746</v>
      </c>
      <c r="R16" s="142">
        <f t="shared" si="1"/>
        <v>0.09264700751412075</v>
      </c>
      <c r="S16" s="142">
        <f t="shared" si="1"/>
        <v>0.13142658712446942</v>
      </c>
      <c r="T16" s="270">
        <f t="shared" si="1"/>
        <v>0.8321279721886143</v>
      </c>
      <c r="U16" s="283"/>
      <c r="V16" s="283"/>
    </row>
    <row r="17" spans="1:22" s="35" customFormat="1" ht="53.25" customHeight="1">
      <c r="A17" s="284">
        <v>3</v>
      </c>
      <c r="B17" s="285" t="s">
        <v>161</v>
      </c>
      <c r="C17" s="285" t="s">
        <v>414</v>
      </c>
      <c r="D17" s="291" t="s">
        <v>20</v>
      </c>
      <c r="E17" s="286" t="str">
        <f>+3_PAAC!E8</f>
        <v>Realizar el 100% de las actividades programadas en el Plan Anticorrupción y de Atención al Ciudadano de la vigencia por la Subsecretaría de Gestión Corporativa</v>
      </c>
      <c r="F17" s="282" t="str">
        <f>+3_PAAC!B14</f>
        <v>Cumplimiento del P.A.A.C</v>
      </c>
      <c r="G17" s="86" t="str">
        <f>+3_PAAC!B21</f>
        <v>Total actividades ejecutadas </v>
      </c>
      <c r="H17" s="143">
        <f>+3_PAAC!B29</f>
        <v>0</v>
      </c>
      <c r="I17" s="143">
        <f>+3_PAAC!B30</f>
        <v>0</v>
      </c>
      <c r="J17" s="143">
        <f>+3_PAAC!B31</f>
        <v>0</v>
      </c>
      <c r="K17" s="143">
        <f>+3_PAAC!B32</f>
        <v>0</v>
      </c>
      <c r="L17" s="143">
        <f>+3_PAAC!B33</f>
        <v>1</v>
      </c>
      <c r="M17" s="143">
        <f>+3_PAAC!B34</f>
        <v>0</v>
      </c>
      <c r="N17" s="143">
        <f>+3_PAAC!B35</f>
        <v>0</v>
      </c>
      <c r="O17" s="143">
        <f>+3_PAAC!B36</f>
        <v>0</v>
      </c>
      <c r="P17" s="143">
        <f>+3_PAAC!B37</f>
        <v>2</v>
      </c>
      <c r="Q17" s="143">
        <f>+3_PAAC!B38</f>
        <v>0</v>
      </c>
      <c r="R17" s="143">
        <f>+3_PAAC!B39</f>
        <v>0</v>
      </c>
      <c r="S17" s="143">
        <f>+3_PAAC!B40</f>
        <v>3</v>
      </c>
      <c r="T17" s="144">
        <f>+SUM(H17:S17)</f>
        <v>6</v>
      </c>
      <c r="U17" s="283" t="str">
        <f>+3_PAAC!B48</f>
        <v>Se realizaron las actividades programadas en el PAAC para el periodo.</v>
      </c>
      <c r="V17" s="283"/>
    </row>
    <row r="18" spans="1:22" s="35" customFormat="1" ht="53.25" customHeight="1">
      <c r="A18" s="284"/>
      <c r="B18" s="285"/>
      <c r="C18" s="285"/>
      <c r="D18" s="291"/>
      <c r="E18" s="286"/>
      <c r="F18" s="282"/>
      <c r="G18" s="86" t="str">
        <f>+3_PAAC!E21</f>
        <v>Total actividades programadas</v>
      </c>
      <c r="H18" s="143">
        <f>+3_PAAC!D29</f>
        <v>0</v>
      </c>
      <c r="I18" s="143">
        <f>+3_PAAC!D30</f>
        <v>0</v>
      </c>
      <c r="J18" s="143">
        <f>+3_PAAC!D31</f>
        <v>0</v>
      </c>
      <c r="K18" s="143">
        <f>+3_PAAC!D32</f>
        <v>0</v>
      </c>
      <c r="L18" s="143">
        <f>+3_PAAC!D33</f>
        <v>1</v>
      </c>
      <c r="M18" s="143">
        <f>+3_PAAC!D34</f>
        <v>0</v>
      </c>
      <c r="N18" s="143">
        <f>+3_PAAC!D35</f>
        <v>0</v>
      </c>
      <c r="O18" s="143">
        <f>+3_PAAC!D36</f>
        <v>0</v>
      </c>
      <c r="P18" s="143">
        <f>+3_PAAC!D37</f>
        <v>2</v>
      </c>
      <c r="Q18" s="143">
        <f>+3_PAAC!D38</f>
        <v>0</v>
      </c>
      <c r="R18" s="143">
        <f>+3_PAAC!D39</f>
        <v>0</v>
      </c>
      <c r="S18" s="143">
        <f>+3_PAAC!D40</f>
        <v>3</v>
      </c>
      <c r="T18" s="144">
        <f>+SUM(H18:S18)</f>
        <v>6</v>
      </c>
      <c r="U18" s="283"/>
      <c r="V18" s="283"/>
    </row>
    <row r="19" spans="1:22" s="35" customFormat="1" ht="53.25" customHeight="1">
      <c r="A19" s="284"/>
      <c r="B19" s="285"/>
      <c r="C19" s="285"/>
      <c r="D19" s="291"/>
      <c r="E19" s="286"/>
      <c r="F19" s="282"/>
      <c r="G19" s="87" t="s">
        <v>130</v>
      </c>
      <c r="H19" s="141">
        <f>_xlfn.IFERROR(+H17/H18,)</f>
        <v>0</v>
      </c>
      <c r="I19" s="141">
        <f aca="true" t="shared" si="2" ref="I19:T19">_xlfn.IFERROR(+I17/I18,)</f>
        <v>0</v>
      </c>
      <c r="J19" s="142">
        <f t="shared" si="2"/>
        <v>0</v>
      </c>
      <c r="K19" s="142">
        <f t="shared" si="2"/>
        <v>0</v>
      </c>
      <c r="L19" s="142">
        <f t="shared" si="2"/>
        <v>1</v>
      </c>
      <c r="M19" s="142">
        <f t="shared" si="2"/>
        <v>0</v>
      </c>
      <c r="N19" s="142">
        <f t="shared" si="2"/>
        <v>0</v>
      </c>
      <c r="O19" s="142">
        <f t="shared" si="2"/>
        <v>0</v>
      </c>
      <c r="P19" s="142">
        <f t="shared" si="2"/>
        <v>1</v>
      </c>
      <c r="Q19" s="142">
        <f t="shared" si="2"/>
        <v>0</v>
      </c>
      <c r="R19" s="142">
        <f t="shared" si="2"/>
        <v>0</v>
      </c>
      <c r="S19" s="142">
        <f t="shared" si="2"/>
        <v>1</v>
      </c>
      <c r="T19" s="142">
        <f t="shared" si="2"/>
        <v>1</v>
      </c>
      <c r="U19" s="283"/>
      <c r="V19" s="283"/>
    </row>
    <row r="20" ht="15" hidden="1"/>
    <row r="21" ht="15" hidden="1"/>
  </sheetData>
  <sheetProtection/>
  <mergeCells count="37">
    <mergeCell ref="C6:F6"/>
    <mergeCell ref="F17:F19"/>
    <mergeCell ref="U17:V19"/>
    <mergeCell ref="A17:A19"/>
    <mergeCell ref="B17:B19"/>
    <mergeCell ref="C17:C19"/>
    <mergeCell ref="D17:D19"/>
    <mergeCell ref="U11:V13"/>
    <mergeCell ref="F11:F13"/>
    <mergeCell ref="E17:E19"/>
    <mergeCell ref="E14:E16"/>
    <mergeCell ref="D14:D16"/>
    <mergeCell ref="D9:D10"/>
    <mergeCell ref="B11:B13"/>
    <mergeCell ref="C14:C16"/>
    <mergeCell ref="C11:C13"/>
    <mergeCell ref="D11:D13"/>
    <mergeCell ref="F14:F16"/>
    <mergeCell ref="A9:A10"/>
    <mergeCell ref="U14:V16"/>
    <mergeCell ref="A14:A16"/>
    <mergeCell ref="B14:B16"/>
    <mergeCell ref="E11:E13"/>
    <mergeCell ref="U10:V10"/>
    <mergeCell ref="A11:A13"/>
    <mergeCell ref="H9:V9"/>
    <mergeCell ref="B9:C9"/>
    <mergeCell ref="G9:G10"/>
    <mergeCell ref="F9:F10"/>
    <mergeCell ref="H4:V4"/>
    <mergeCell ref="A1:B4"/>
    <mergeCell ref="C4:G4"/>
    <mergeCell ref="C1:V1"/>
    <mergeCell ref="C2:V2"/>
    <mergeCell ref="C3:V3"/>
    <mergeCell ref="E9:E10"/>
    <mergeCell ref="A8:V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39"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G13"/>
  <sheetViews>
    <sheetView zoomScale="115" zoomScaleNormal="115" zoomScalePageLayoutView="0" workbookViewId="0" topLeftCell="A65536">
      <selection activeCell="E12" sqref="E12"/>
    </sheetView>
  </sheetViews>
  <sheetFormatPr defaultColWidth="0" defaultRowHeight="15" zeroHeight="1"/>
  <cols>
    <col min="1" max="1" width="5.57421875" style="129" customWidth="1"/>
    <col min="2" max="2" width="23.00390625" style="129" customWidth="1"/>
    <col min="3" max="3" width="14.57421875" style="129" customWidth="1"/>
    <col min="4" max="4" width="14.7109375" style="129" customWidth="1"/>
    <col min="5" max="11" width="12.57421875" style="129" customWidth="1"/>
    <col min="12" max="16384" width="0" style="129" hidden="1" customWidth="1"/>
  </cols>
  <sheetData>
    <row r="1" spans="1:59" s="128" customFormat="1" ht="30" customHeight="1">
      <c r="A1" s="293"/>
      <c r="B1" s="293"/>
      <c r="C1" s="294" t="s">
        <v>368</v>
      </c>
      <c r="D1" s="294"/>
      <c r="E1" s="294"/>
      <c r="F1" s="294"/>
      <c r="G1" s="294"/>
      <c r="H1" s="294"/>
      <c r="I1" s="294"/>
      <c r="J1" s="294"/>
      <c r="K1" s="294"/>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row>
    <row r="2" spans="1:59" s="128" customFormat="1" ht="30" customHeight="1">
      <c r="A2" s="293"/>
      <c r="B2" s="293"/>
      <c r="C2" s="294" t="s">
        <v>15</v>
      </c>
      <c r="D2" s="294"/>
      <c r="E2" s="294"/>
      <c r="F2" s="294"/>
      <c r="G2" s="294"/>
      <c r="H2" s="294"/>
      <c r="I2" s="294"/>
      <c r="J2" s="294"/>
      <c r="K2" s="294"/>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row>
    <row r="3" spans="1:59" s="128" customFormat="1" ht="30" customHeight="1">
      <c r="A3" s="293"/>
      <c r="B3" s="293"/>
      <c r="C3" s="294" t="s">
        <v>289</v>
      </c>
      <c r="D3" s="294"/>
      <c r="E3" s="294"/>
      <c r="F3" s="294"/>
      <c r="G3" s="294"/>
      <c r="H3" s="294"/>
      <c r="I3" s="294"/>
      <c r="J3" s="294"/>
      <c r="K3" s="294"/>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row>
    <row r="4" spans="1:59" s="128" customFormat="1" ht="30" customHeight="1">
      <c r="A4" s="293"/>
      <c r="B4" s="293"/>
      <c r="C4" s="295" t="s">
        <v>372</v>
      </c>
      <c r="D4" s="295"/>
      <c r="E4" s="295"/>
      <c r="F4" s="295"/>
      <c r="G4" s="295" t="s">
        <v>373</v>
      </c>
      <c r="H4" s="295"/>
      <c r="I4" s="295"/>
      <c r="J4" s="295"/>
      <c r="K4" s="295"/>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row>
    <row r="5" spans="12:59" s="128" customFormat="1" ht="30" customHeight="1">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row>
    <row r="6" spans="1:11" ht="30" customHeight="1">
      <c r="A6" s="296" t="s">
        <v>23</v>
      </c>
      <c r="B6" s="296"/>
      <c r="C6" s="296" t="s">
        <v>244</v>
      </c>
      <c r="D6" s="296"/>
      <c r="E6" s="296"/>
      <c r="F6" s="128"/>
      <c r="G6" s="128"/>
      <c r="H6" s="128"/>
      <c r="I6" s="128"/>
      <c r="J6" s="128"/>
      <c r="K6" s="128"/>
    </row>
    <row r="7" spans="1:11" ht="30" customHeight="1">
      <c r="A7" s="296" t="s">
        <v>374</v>
      </c>
      <c r="B7" s="296"/>
      <c r="C7" s="296" t="s">
        <v>244</v>
      </c>
      <c r="D7" s="296"/>
      <c r="E7" s="296"/>
      <c r="F7" s="128"/>
      <c r="G7" s="128"/>
      <c r="H7" s="128"/>
      <c r="I7" s="128"/>
      <c r="J7" s="128"/>
      <c r="K7" s="128"/>
    </row>
    <row r="8" spans="1:11" ht="30" customHeight="1">
      <c r="A8" s="128"/>
      <c r="B8" s="128"/>
      <c r="C8" s="128"/>
      <c r="D8" s="128"/>
      <c r="E8" s="128"/>
      <c r="F8" s="128"/>
      <c r="G8" s="128"/>
      <c r="H8" s="128"/>
      <c r="I8" s="128"/>
      <c r="J8" s="128"/>
      <c r="K8" s="128"/>
    </row>
    <row r="9" spans="1:59" s="130" customFormat="1" ht="30" customHeight="1">
      <c r="A9" s="297" t="s">
        <v>375</v>
      </c>
      <c r="B9" s="297"/>
      <c r="C9" s="297"/>
      <c r="D9" s="297"/>
      <c r="E9" s="297"/>
      <c r="F9" s="297"/>
      <c r="G9" s="297"/>
      <c r="H9" s="297"/>
      <c r="I9" s="297"/>
      <c r="J9" s="297"/>
      <c r="K9" s="298" t="s">
        <v>376</v>
      </c>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row>
    <row r="10" spans="1:59" s="130" customFormat="1" ht="38.25" customHeight="1">
      <c r="A10" s="131" t="s">
        <v>7</v>
      </c>
      <c r="B10" s="131" t="s">
        <v>128</v>
      </c>
      <c r="C10" s="131" t="s">
        <v>377</v>
      </c>
      <c r="D10" s="131" t="s">
        <v>378</v>
      </c>
      <c r="E10" s="131" t="s">
        <v>379</v>
      </c>
      <c r="F10" s="131" t="s">
        <v>381</v>
      </c>
      <c r="G10" s="131" t="s">
        <v>382</v>
      </c>
      <c r="H10" s="131" t="s">
        <v>383</v>
      </c>
      <c r="I10" s="131" t="s">
        <v>384</v>
      </c>
      <c r="J10" s="131" t="s">
        <v>385</v>
      </c>
      <c r="K10" s="29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row>
    <row r="11" spans="1:59" s="132" customFormat="1" ht="66.75" customHeight="1">
      <c r="A11" s="133">
        <v>1</v>
      </c>
      <c r="B11" s="134" t="str">
        <f>+'Sección 1. Metas - Magnitud'!E11</f>
        <v>Alcanzar 98% de la ejecución presupuestal de los proyectos de inversión a cargo de la Subsecretaría de Gestión Corporativa.</v>
      </c>
      <c r="C11" s="134" t="str">
        <f>+1!G15</f>
        <v>Constante</v>
      </c>
      <c r="D11" s="135" t="s">
        <v>386</v>
      </c>
      <c r="E11" s="145">
        <v>0.98</v>
      </c>
      <c r="F11" s="146" t="s">
        <v>387</v>
      </c>
      <c r="G11" s="146">
        <v>0.985</v>
      </c>
      <c r="H11" s="146">
        <v>0.988</v>
      </c>
      <c r="I11" s="145">
        <f>+'Sección 1. Metas - Magnitud'!T13</f>
        <v>0.9809079150849327</v>
      </c>
      <c r="J11" s="145">
        <v>0.98</v>
      </c>
      <c r="K11" s="148">
        <f>AVERAGE(G11,H11,I11,0)/E11</f>
        <v>0.7535479375216664</v>
      </c>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row>
    <row r="12" spans="1:11" s="132" customFormat="1" ht="66.75" customHeight="1">
      <c r="A12" s="133">
        <v>2</v>
      </c>
      <c r="B12" s="134" t="str">
        <f>+'Sección 1. Metas - Magnitud'!E14</f>
        <v>Garantizar el 95% de la ejecución presupuestal de los recursos asignados para funcionamiento en la SDM.</v>
      </c>
      <c r="C12" s="134" t="str">
        <f>+2!G15</f>
        <v>Constante</v>
      </c>
      <c r="D12" s="135" t="s">
        <v>386</v>
      </c>
      <c r="E12" s="145">
        <v>0.95</v>
      </c>
      <c r="F12" s="146" t="s">
        <v>387</v>
      </c>
      <c r="G12" s="146">
        <v>0.946</v>
      </c>
      <c r="H12" s="146">
        <v>0.924</v>
      </c>
      <c r="I12" s="145">
        <f>+'Sección 1. Metas - Magnitud'!T16</f>
        <v>0.8321279721886143</v>
      </c>
      <c r="J12" s="145">
        <v>0.95</v>
      </c>
      <c r="K12" s="148">
        <f>AVERAGE(G12,H12,I12,0)/E12</f>
        <v>0.7110863084706881</v>
      </c>
    </row>
    <row r="13" spans="1:11" s="132" customFormat="1" ht="66.75" customHeight="1">
      <c r="A13" s="133">
        <v>3</v>
      </c>
      <c r="B13" s="134" t="str">
        <f>+'Sección 1. Metas - Magnitud'!E17</f>
        <v>Realizar el 100% de las actividades programadas en el Plan Anticorrupción y de Atención al Ciudadano de la vigencia por la Subsecretaría de Gestión Corporativa</v>
      </c>
      <c r="C13" s="134" t="str">
        <f>+3_PAAC!G15</f>
        <v>Constante</v>
      </c>
      <c r="D13" s="135" t="s">
        <v>386</v>
      </c>
      <c r="E13" s="145">
        <v>1</v>
      </c>
      <c r="F13" s="146" t="s">
        <v>387</v>
      </c>
      <c r="G13" s="146" t="s">
        <v>387</v>
      </c>
      <c r="H13" s="146">
        <v>1</v>
      </c>
      <c r="I13" s="145">
        <f>+'Sección 1. Metas - Magnitud'!T19</f>
        <v>1</v>
      </c>
      <c r="J13" s="145">
        <v>1</v>
      </c>
      <c r="K13" s="148">
        <f>AVERAGE(H13,I13,0)/E13</f>
        <v>0.6666666666666666</v>
      </c>
    </row>
    <row r="14" s="132" customFormat="1" ht="11.25" hidden="1"/>
    <row r="15" s="132" customFormat="1" ht="11.25" hidden="1"/>
    <row r="16" ht="11.25" hidden="1"/>
  </sheetData>
  <sheetProtection autoFilter="0" pivotTables="0"/>
  <mergeCells count="12">
    <mergeCell ref="A6:B6"/>
    <mergeCell ref="C6:E6"/>
    <mergeCell ref="A7:B7"/>
    <mergeCell ref="C7:E7"/>
    <mergeCell ref="A9:J9"/>
    <mergeCell ref="K9:K10"/>
    <mergeCell ref="A1:B4"/>
    <mergeCell ref="C1:K1"/>
    <mergeCell ref="C2:K2"/>
    <mergeCell ref="C3:K3"/>
    <mergeCell ref="C4:F4"/>
    <mergeCell ref="G4:K4"/>
  </mergeCells>
  <printOptions/>
  <pageMargins left="1" right="1" top="1" bottom="1" header="0.5" footer="0.5"/>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dimension ref="A1:R80"/>
  <sheetViews>
    <sheetView zoomScale="85" zoomScaleNormal="85" zoomScalePageLayoutView="0" workbookViewId="0" topLeftCell="A31">
      <selection activeCell="B48" sqref="B48:H48"/>
    </sheetView>
  </sheetViews>
  <sheetFormatPr defaultColWidth="0" defaultRowHeight="15" zeroHeight="1"/>
  <cols>
    <col min="1" max="1" width="25.7109375" style="230" customWidth="1"/>
    <col min="2" max="5" width="20.7109375" style="163" customWidth="1"/>
    <col min="6" max="6" width="20.7109375" style="231" customWidth="1"/>
    <col min="7" max="8" width="20.7109375" style="163" customWidth="1"/>
    <col min="9" max="9" width="22.421875" style="232" hidden="1" customWidth="1"/>
    <col min="10" max="10" width="5.00390625" style="233" hidden="1" customWidth="1"/>
    <col min="11" max="11" width="16.140625" style="160" hidden="1" customWidth="1"/>
    <col min="12" max="12" width="17.57421875" style="160" hidden="1" customWidth="1"/>
    <col min="13" max="13" width="15.7109375" style="161" hidden="1" customWidth="1"/>
    <col min="14" max="17" width="15.421875" style="161" hidden="1" customWidth="1"/>
    <col min="18" max="18" width="19.7109375" style="161" hidden="1" customWidth="1"/>
    <col min="19" max="19" width="0" style="162" hidden="1" customWidth="1"/>
    <col min="20" max="16384" width="0" style="163" hidden="1" customWidth="1"/>
  </cols>
  <sheetData>
    <row r="1" spans="1:10" ht="25.5" customHeight="1">
      <c r="A1" s="331"/>
      <c r="B1" s="329" t="s">
        <v>368</v>
      </c>
      <c r="C1" s="329"/>
      <c r="D1" s="329"/>
      <c r="E1" s="329"/>
      <c r="F1" s="329"/>
      <c r="G1" s="329"/>
      <c r="H1" s="329"/>
      <c r="I1" s="158"/>
      <c r="J1" s="159"/>
    </row>
    <row r="2" spans="1:10" ht="25.5" customHeight="1">
      <c r="A2" s="331"/>
      <c r="B2" s="330" t="s">
        <v>15</v>
      </c>
      <c r="C2" s="330"/>
      <c r="D2" s="330"/>
      <c r="E2" s="330"/>
      <c r="F2" s="330"/>
      <c r="G2" s="330"/>
      <c r="H2" s="330"/>
      <c r="I2" s="158"/>
      <c r="J2" s="159"/>
    </row>
    <row r="3" spans="1:10" ht="25.5" customHeight="1">
      <c r="A3" s="331"/>
      <c r="B3" s="330" t="s">
        <v>162</v>
      </c>
      <c r="C3" s="330"/>
      <c r="D3" s="330"/>
      <c r="E3" s="330"/>
      <c r="F3" s="330"/>
      <c r="G3" s="330"/>
      <c r="H3" s="330"/>
      <c r="I3" s="158"/>
      <c r="J3" s="159"/>
    </row>
    <row r="4" spans="1:10" ht="25.5" customHeight="1">
      <c r="A4" s="331"/>
      <c r="B4" s="330" t="s">
        <v>163</v>
      </c>
      <c r="C4" s="330"/>
      <c r="D4" s="330"/>
      <c r="E4" s="330"/>
      <c r="F4" s="332" t="s">
        <v>369</v>
      </c>
      <c r="G4" s="332"/>
      <c r="H4" s="332"/>
      <c r="I4" s="158"/>
      <c r="J4" s="159"/>
    </row>
    <row r="5" spans="1:10" ht="23.25" customHeight="1">
      <c r="A5" s="328" t="s">
        <v>164</v>
      </c>
      <c r="B5" s="328"/>
      <c r="C5" s="328"/>
      <c r="D5" s="328"/>
      <c r="E5" s="328"/>
      <c r="F5" s="328"/>
      <c r="G5" s="328"/>
      <c r="H5" s="328"/>
      <c r="I5" s="136"/>
      <c r="J5" s="138"/>
    </row>
    <row r="6" spans="1:10" ht="24" customHeight="1">
      <c r="A6" s="308" t="s">
        <v>165</v>
      </c>
      <c r="B6" s="308"/>
      <c r="C6" s="308"/>
      <c r="D6" s="308"/>
      <c r="E6" s="308"/>
      <c r="F6" s="308"/>
      <c r="G6" s="308"/>
      <c r="H6" s="308"/>
      <c r="I6" s="136"/>
      <c r="J6" s="138"/>
    </row>
    <row r="7" spans="1:10" ht="24" customHeight="1">
      <c r="A7" s="307" t="s">
        <v>166</v>
      </c>
      <c r="B7" s="307"/>
      <c r="C7" s="307"/>
      <c r="D7" s="307"/>
      <c r="E7" s="307"/>
      <c r="F7" s="307"/>
      <c r="G7" s="307"/>
      <c r="H7" s="307"/>
      <c r="I7" s="164"/>
      <c r="J7" s="165"/>
    </row>
    <row r="8" spans="1:10" ht="30" customHeight="1">
      <c r="A8" s="166" t="s">
        <v>358</v>
      </c>
      <c r="B8" s="167">
        <v>1</v>
      </c>
      <c r="C8" s="304" t="s">
        <v>359</v>
      </c>
      <c r="D8" s="304"/>
      <c r="E8" s="312" t="s">
        <v>351</v>
      </c>
      <c r="F8" s="312"/>
      <c r="G8" s="312"/>
      <c r="H8" s="312"/>
      <c r="I8" s="168"/>
      <c r="J8" s="169"/>
    </row>
    <row r="9" spans="1:10" ht="30" customHeight="1">
      <c r="A9" s="166" t="s">
        <v>168</v>
      </c>
      <c r="B9" s="167" t="s">
        <v>169</v>
      </c>
      <c r="C9" s="304" t="s">
        <v>170</v>
      </c>
      <c r="D9" s="304"/>
      <c r="E9" s="314" t="s">
        <v>246</v>
      </c>
      <c r="F9" s="314"/>
      <c r="G9" s="170" t="s">
        <v>171</v>
      </c>
      <c r="H9" s="167" t="s">
        <v>169</v>
      </c>
      <c r="I9" s="171"/>
      <c r="J9" s="172"/>
    </row>
    <row r="10" spans="1:10" ht="30" customHeight="1">
      <c r="A10" s="166" t="s">
        <v>172</v>
      </c>
      <c r="B10" s="323" t="s">
        <v>240</v>
      </c>
      <c r="C10" s="323"/>
      <c r="D10" s="323"/>
      <c r="E10" s="323"/>
      <c r="F10" s="170" t="s">
        <v>173</v>
      </c>
      <c r="G10" s="324" t="s">
        <v>240</v>
      </c>
      <c r="H10" s="324"/>
      <c r="I10" s="173"/>
      <c r="J10" s="174"/>
    </row>
    <row r="11" spans="1:10" ht="30" customHeight="1">
      <c r="A11" s="166" t="s">
        <v>175</v>
      </c>
      <c r="B11" s="325" t="s">
        <v>393</v>
      </c>
      <c r="C11" s="325"/>
      <c r="D11" s="325"/>
      <c r="E11" s="325"/>
      <c r="F11" s="170" t="s">
        <v>176</v>
      </c>
      <c r="G11" s="326" t="s">
        <v>388</v>
      </c>
      <c r="H11" s="326"/>
      <c r="I11" s="175"/>
      <c r="J11" s="176"/>
    </row>
    <row r="12" spans="1:10" ht="30" customHeight="1">
      <c r="A12" s="166" t="s">
        <v>177</v>
      </c>
      <c r="B12" s="318" t="s">
        <v>160</v>
      </c>
      <c r="C12" s="318"/>
      <c r="D12" s="318"/>
      <c r="E12" s="318"/>
      <c r="F12" s="318"/>
      <c r="G12" s="318"/>
      <c r="H12" s="318"/>
      <c r="I12" s="177"/>
      <c r="J12" s="178"/>
    </row>
    <row r="13" spans="1:10" ht="30" customHeight="1">
      <c r="A13" s="166" t="s">
        <v>178</v>
      </c>
      <c r="B13" s="327" t="s">
        <v>240</v>
      </c>
      <c r="C13" s="327"/>
      <c r="D13" s="327"/>
      <c r="E13" s="327"/>
      <c r="F13" s="327"/>
      <c r="G13" s="327"/>
      <c r="H13" s="327"/>
      <c r="I13" s="171"/>
      <c r="J13" s="172"/>
    </row>
    <row r="14" spans="1:10" ht="30" customHeight="1">
      <c r="A14" s="166" t="s">
        <v>179</v>
      </c>
      <c r="B14" s="312" t="s">
        <v>241</v>
      </c>
      <c r="C14" s="312"/>
      <c r="D14" s="312"/>
      <c r="E14" s="312"/>
      <c r="F14" s="170" t="s">
        <v>180</v>
      </c>
      <c r="G14" s="314" t="s">
        <v>193</v>
      </c>
      <c r="H14" s="314"/>
      <c r="I14" s="171"/>
      <c r="J14" s="172"/>
    </row>
    <row r="15" spans="1:10" ht="30" customHeight="1">
      <c r="A15" s="166" t="s">
        <v>182</v>
      </c>
      <c r="B15" s="322" t="s">
        <v>360</v>
      </c>
      <c r="C15" s="322"/>
      <c r="D15" s="322"/>
      <c r="E15" s="322"/>
      <c r="F15" s="170" t="s">
        <v>183</v>
      </c>
      <c r="G15" s="314" t="s">
        <v>167</v>
      </c>
      <c r="H15" s="314"/>
      <c r="I15" s="171"/>
      <c r="J15" s="172"/>
    </row>
    <row r="16" spans="1:10" ht="30" customHeight="1">
      <c r="A16" s="166" t="s">
        <v>184</v>
      </c>
      <c r="B16" s="312" t="s">
        <v>247</v>
      </c>
      <c r="C16" s="312"/>
      <c r="D16" s="312"/>
      <c r="E16" s="312"/>
      <c r="F16" s="312"/>
      <c r="G16" s="312"/>
      <c r="H16" s="312"/>
      <c r="I16" s="177"/>
      <c r="J16" s="178"/>
    </row>
    <row r="17" spans="1:10" ht="30" customHeight="1">
      <c r="A17" s="166" t="s">
        <v>186</v>
      </c>
      <c r="B17" s="312" t="s">
        <v>242</v>
      </c>
      <c r="C17" s="312"/>
      <c r="D17" s="312"/>
      <c r="E17" s="312"/>
      <c r="F17" s="312"/>
      <c r="G17" s="312"/>
      <c r="H17" s="312"/>
      <c r="I17" s="179"/>
      <c r="J17" s="180"/>
    </row>
    <row r="18" spans="1:10" ht="30" customHeight="1">
      <c r="A18" s="166" t="s">
        <v>187</v>
      </c>
      <c r="B18" s="318" t="s">
        <v>248</v>
      </c>
      <c r="C18" s="318"/>
      <c r="D18" s="318"/>
      <c r="E18" s="318"/>
      <c r="F18" s="318"/>
      <c r="G18" s="318"/>
      <c r="H18" s="318"/>
      <c r="I18" s="181"/>
      <c r="J18" s="182"/>
    </row>
    <row r="19" spans="1:10" ht="30" customHeight="1">
      <c r="A19" s="166" t="s">
        <v>188</v>
      </c>
      <c r="B19" s="319" t="s">
        <v>189</v>
      </c>
      <c r="C19" s="319"/>
      <c r="D19" s="319"/>
      <c r="E19" s="319"/>
      <c r="F19" s="319"/>
      <c r="G19" s="319"/>
      <c r="H19" s="319"/>
      <c r="I19" s="183"/>
      <c r="J19" s="184"/>
    </row>
    <row r="20" spans="1:10" ht="30" customHeight="1">
      <c r="A20" s="303" t="s">
        <v>190</v>
      </c>
      <c r="B20" s="320" t="s">
        <v>191</v>
      </c>
      <c r="C20" s="320"/>
      <c r="D20" s="320"/>
      <c r="E20" s="321" t="s">
        <v>192</v>
      </c>
      <c r="F20" s="321"/>
      <c r="G20" s="321"/>
      <c r="H20" s="321"/>
      <c r="I20" s="185"/>
      <c r="J20" s="186"/>
    </row>
    <row r="21" spans="1:10" ht="30" customHeight="1">
      <c r="A21" s="303"/>
      <c r="B21" s="318" t="s">
        <v>245</v>
      </c>
      <c r="C21" s="318"/>
      <c r="D21" s="318"/>
      <c r="E21" s="318" t="s">
        <v>249</v>
      </c>
      <c r="F21" s="318"/>
      <c r="G21" s="318"/>
      <c r="H21" s="318"/>
      <c r="I21" s="181"/>
      <c r="J21" s="182"/>
    </row>
    <row r="22" spans="1:10" ht="30" customHeight="1">
      <c r="A22" s="166" t="s">
        <v>194</v>
      </c>
      <c r="B22" s="314" t="s">
        <v>243</v>
      </c>
      <c r="C22" s="314"/>
      <c r="D22" s="314"/>
      <c r="E22" s="314" t="s">
        <v>243</v>
      </c>
      <c r="F22" s="314"/>
      <c r="G22" s="314"/>
      <c r="H22" s="314"/>
      <c r="I22" s="171"/>
      <c r="J22" s="172"/>
    </row>
    <row r="23" spans="1:10" ht="30" customHeight="1">
      <c r="A23" s="166" t="s">
        <v>195</v>
      </c>
      <c r="B23" s="318" t="s">
        <v>250</v>
      </c>
      <c r="C23" s="318"/>
      <c r="D23" s="318"/>
      <c r="E23" s="318" t="s">
        <v>320</v>
      </c>
      <c r="F23" s="318"/>
      <c r="G23" s="318"/>
      <c r="H23" s="318"/>
      <c r="I23" s="179"/>
      <c r="J23" s="180"/>
    </row>
    <row r="24" spans="1:10" ht="30" customHeight="1">
      <c r="A24" s="166" t="s">
        <v>196</v>
      </c>
      <c r="B24" s="311">
        <v>43497</v>
      </c>
      <c r="C24" s="312"/>
      <c r="D24" s="312"/>
      <c r="E24" s="170" t="s">
        <v>197</v>
      </c>
      <c r="F24" s="313">
        <v>0.988</v>
      </c>
      <c r="G24" s="313"/>
      <c r="H24" s="313"/>
      <c r="I24" s="187"/>
      <c r="J24" s="188"/>
    </row>
    <row r="25" spans="1:10" ht="30" customHeight="1">
      <c r="A25" s="166" t="s">
        <v>198</v>
      </c>
      <c r="B25" s="311">
        <v>43829</v>
      </c>
      <c r="C25" s="312"/>
      <c r="D25" s="312"/>
      <c r="E25" s="170" t="s">
        <v>199</v>
      </c>
      <c r="F25" s="313">
        <v>0.98</v>
      </c>
      <c r="G25" s="313"/>
      <c r="H25" s="313"/>
      <c r="I25" s="189"/>
      <c r="J25" s="190"/>
    </row>
    <row r="26" spans="1:10" ht="30" customHeight="1">
      <c r="A26" s="166" t="s">
        <v>200</v>
      </c>
      <c r="B26" s="314" t="s">
        <v>185</v>
      </c>
      <c r="C26" s="314"/>
      <c r="D26" s="314"/>
      <c r="E26" s="191" t="s">
        <v>201</v>
      </c>
      <c r="F26" s="315" t="s">
        <v>387</v>
      </c>
      <c r="G26" s="315"/>
      <c r="H26" s="315"/>
      <c r="I26" s="185"/>
      <c r="J26" s="186"/>
    </row>
    <row r="27" spans="1:10" ht="30" customHeight="1">
      <c r="A27" s="316" t="s">
        <v>202</v>
      </c>
      <c r="B27" s="316"/>
      <c r="C27" s="316"/>
      <c r="D27" s="316"/>
      <c r="E27" s="316"/>
      <c r="F27" s="316"/>
      <c r="G27" s="316"/>
      <c r="H27" s="316"/>
      <c r="I27" s="164"/>
      <c r="J27" s="165"/>
    </row>
    <row r="28" spans="1:10" ht="56.25" customHeight="1">
      <c r="A28" s="192" t="s">
        <v>203</v>
      </c>
      <c r="B28" s="192" t="s">
        <v>204</v>
      </c>
      <c r="C28" s="193" t="s">
        <v>205</v>
      </c>
      <c r="D28" s="192" t="s">
        <v>206</v>
      </c>
      <c r="E28" s="192" t="s">
        <v>207</v>
      </c>
      <c r="F28" s="194" t="s">
        <v>208</v>
      </c>
      <c r="G28" s="194" t="s">
        <v>209</v>
      </c>
      <c r="H28" s="192" t="s">
        <v>210</v>
      </c>
      <c r="I28" s="181"/>
      <c r="J28" s="182"/>
    </row>
    <row r="29" spans="1:18" ht="19.5" customHeight="1">
      <c r="A29" s="195" t="s">
        <v>211</v>
      </c>
      <c r="B29" s="236">
        <v>26525800</v>
      </c>
      <c r="C29" s="196">
        <f>+B29</f>
        <v>26525800</v>
      </c>
      <c r="D29" s="236">
        <f>+K30+K31+K32</f>
        <v>39190318000</v>
      </c>
      <c r="E29" s="197">
        <f>+D29</f>
        <v>39190318000</v>
      </c>
      <c r="F29" s="198">
        <f>+B29/D29</f>
        <v>0.0006768457454211012</v>
      </c>
      <c r="G29" s="198">
        <f>+C29/E29</f>
        <v>0.0006768457454211012</v>
      </c>
      <c r="H29" s="199">
        <f>+G29/$F$25</f>
        <v>0.0006906589238990828</v>
      </c>
      <c r="I29" s="200"/>
      <c r="J29" s="201"/>
      <c r="K29" s="202"/>
      <c r="L29" s="203" t="s">
        <v>408</v>
      </c>
      <c r="M29" s="203" t="s">
        <v>212</v>
      </c>
      <c r="N29" s="203" t="s">
        <v>213</v>
      </c>
      <c r="O29" s="203" t="s">
        <v>214</v>
      </c>
      <c r="P29" s="203" t="s">
        <v>215</v>
      </c>
      <c r="Q29" s="203" t="s">
        <v>216</v>
      </c>
      <c r="R29" s="203" t="s">
        <v>32</v>
      </c>
    </row>
    <row r="30" spans="1:18" ht="19.5" customHeight="1">
      <c r="A30" s="195" t="s">
        <v>212</v>
      </c>
      <c r="B30" s="236">
        <v>790024013</v>
      </c>
      <c r="C30" s="196">
        <f>+B30+C29</f>
        <v>816549813</v>
      </c>
      <c r="D30" s="236">
        <v>39190318000</v>
      </c>
      <c r="E30" s="197">
        <f aca="true" t="shared" si="0" ref="E30:E40">+D30</f>
        <v>39190318000</v>
      </c>
      <c r="F30" s="198">
        <f aca="true" t="shared" si="1" ref="F30:F40">+B30/D30</f>
        <v>0.02015865278255716</v>
      </c>
      <c r="G30" s="198">
        <f aca="true" t="shared" si="2" ref="G30:G40">+C30/E30</f>
        <v>0.020835498527978263</v>
      </c>
      <c r="H30" s="199">
        <f aca="true" t="shared" si="3" ref="H30:H40">+G30/$F$25</f>
        <v>0.021260712783651287</v>
      </c>
      <c r="I30" s="204"/>
      <c r="J30" s="205">
        <v>965</v>
      </c>
      <c r="K30" s="206">
        <v>169258000</v>
      </c>
      <c r="L30" s="206">
        <v>0</v>
      </c>
      <c r="M30" s="207">
        <v>0</v>
      </c>
      <c r="N30" s="207">
        <v>0</v>
      </c>
      <c r="O30" s="207">
        <v>47388000</v>
      </c>
      <c r="P30" s="207">
        <v>55590000</v>
      </c>
      <c r="Q30" s="207">
        <v>23548304</v>
      </c>
      <c r="R30" s="207">
        <f>+SUM(L30:Q30)</f>
        <v>126526304</v>
      </c>
    </row>
    <row r="31" spans="1:18" ht="19.5" customHeight="1">
      <c r="A31" s="195" t="s">
        <v>213</v>
      </c>
      <c r="B31" s="236">
        <v>989317589</v>
      </c>
      <c r="C31" s="196">
        <f aca="true" t="shared" si="4" ref="C31:C40">+B31+C30</f>
        <v>1805867402</v>
      </c>
      <c r="D31" s="236">
        <v>39190318000</v>
      </c>
      <c r="E31" s="197">
        <f t="shared" si="0"/>
        <v>39190318000</v>
      </c>
      <c r="F31" s="198">
        <f t="shared" si="1"/>
        <v>0.025243928589709325</v>
      </c>
      <c r="G31" s="198">
        <f t="shared" si="2"/>
        <v>0.04607942711768759</v>
      </c>
      <c r="H31" s="199">
        <f t="shared" si="3"/>
        <v>0.04701982358947713</v>
      </c>
      <c r="I31" s="204"/>
      <c r="J31" s="205">
        <v>6094</v>
      </c>
      <c r="K31" s="206">
        <v>31105362000</v>
      </c>
      <c r="L31" s="206">
        <v>3785952</v>
      </c>
      <c r="M31" s="207">
        <v>380062641</v>
      </c>
      <c r="N31" s="207">
        <v>682273534</v>
      </c>
      <c r="O31" s="207">
        <v>2046474460</v>
      </c>
      <c r="P31" s="207">
        <v>1189662137</v>
      </c>
      <c r="Q31" s="207">
        <v>3683554946</v>
      </c>
      <c r="R31" s="207">
        <f>+SUM(L31:Q31)</f>
        <v>7985813670</v>
      </c>
    </row>
    <row r="32" spans="1:18" ht="19.5" customHeight="1">
      <c r="A32" s="195" t="s">
        <v>214</v>
      </c>
      <c r="B32" s="236">
        <v>2511090091</v>
      </c>
      <c r="C32" s="196">
        <f t="shared" si="4"/>
        <v>4316957493</v>
      </c>
      <c r="D32" s="236">
        <v>39190318000</v>
      </c>
      <c r="E32" s="197">
        <f t="shared" si="0"/>
        <v>39190318000</v>
      </c>
      <c r="F32" s="198">
        <f t="shared" si="1"/>
        <v>0.064074246373811</v>
      </c>
      <c r="G32" s="198">
        <f t="shared" si="2"/>
        <v>0.11015367349149859</v>
      </c>
      <c r="H32" s="199">
        <f t="shared" si="3"/>
        <v>0.11240170764438631</v>
      </c>
      <c r="I32" s="204"/>
      <c r="J32" s="205">
        <v>967</v>
      </c>
      <c r="K32" s="206">
        <v>7915698000</v>
      </c>
      <c r="L32" s="206">
        <v>22739848</v>
      </c>
      <c r="M32" s="207">
        <v>409961372</v>
      </c>
      <c r="N32" s="207">
        <v>307044055</v>
      </c>
      <c r="O32" s="207">
        <v>417227631</v>
      </c>
      <c r="P32" s="207">
        <v>484789212</v>
      </c>
      <c r="Q32" s="207">
        <v>1559154884</v>
      </c>
      <c r="R32" s="207">
        <f>+SUM(L32:Q32)</f>
        <v>3200917002</v>
      </c>
    </row>
    <row r="33" spans="1:18" ht="19.5" customHeight="1">
      <c r="A33" s="195" t="s">
        <v>215</v>
      </c>
      <c r="B33" s="236">
        <v>1730041349</v>
      </c>
      <c r="C33" s="196">
        <f t="shared" si="4"/>
        <v>6046998842</v>
      </c>
      <c r="D33" s="236">
        <v>39190318000</v>
      </c>
      <c r="E33" s="197">
        <f t="shared" si="0"/>
        <v>39190318000</v>
      </c>
      <c r="F33" s="198">
        <f t="shared" si="1"/>
        <v>0.04414461115115218</v>
      </c>
      <c r="G33" s="198">
        <f t="shared" si="2"/>
        <v>0.15429828464265077</v>
      </c>
      <c r="H33" s="199">
        <f t="shared" si="3"/>
        <v>0.15744722922719467</v>
      </c>
      <c r="I33" s="200"/>
      <c r="J33" s="201"/>
      <c r="K33" s="206">
        <f aca="true" t="shared" si="5" ref="K33:Q33">+SUM(K30:K32)</f>
        <v>39190318000</v>
      </c>
      <c r="L33" s="206">
        <f t="shared" si="5"/>
        <v>26525800</v>
      </c>
      <c r="M33" s="206">
        <f t="shared" si="5"/>
        <v>790024013</v>
      </c>
      <c r="N33" s="206">
        <f t="shared" si="5"/>
        <v>989317589</v>
      </c>
      <c r="O33" s="206">
        <f t="shared" si="5"/>
        <v>2511090091</v>
      </c>
      <c r="P33" s="206">
        <f t="shared" si="5"/>
        <v>1730041349</v>
      </c>
      <c r="Q33" s="206">
        <f t="shared" si="5"/>
        <v>5266258134</v>
      </c>
      <c r="R33" s="207">
        <f>+SUM(L33:Q33)</f>
        <v>11313256976</v>
      </c>
    </row>
    <row r="34" spans="1:18" ht="19.5" customHeight="1">
      <c r="A34" s="195" t="s">
        <v>216</v>
      </c>
      <c r="B34" s="236">
        <v>5266258134</v>
      </c>
      <c r="C34" s="196">
        <f t="shared" si="4"/>
        <v>11313256976</v>
      </c>
      <c r="D34" s="236">
        <v>39190318000</v>
      </c>
      <c r="E34" s="197">
        <f t="shared" si="0"/>
        <v>39190318000</v>
      </c>
      <c r="F34" s="198">
        <f t="shared" si="1"/>
        <v>0.13437650937152384</v>
      </c>
      <c r="G34" s="198">
        <f t="shared" si="2"/>
        <v>0.2886747940141746</v>
      </c>
      <c r="H34" s="199">
        <f t="shared" si="3"/>
        <v>0.2945661163409945</v>
      </c>
      <c r="I34" s="200"/>
      <c r="J34" s="201"/>
      <c r="R34" s="208"/>
    </row>
    <row r="35" spans="1:10" ht="19.5" customHeight="1">
      <c r="A35" s="195" t="s">
        <v>217</v>
      </c>
      <c r="B35" s="236">
        <v>607343957</v>
      </c>
      <c r="C35" s="196">
        <f t="shared" si="4"/>
        <v>11920600933</v>
      </c>
      <c r="D35" s="236">
        <v>39190318000</v>
      </c>
      <c r="E35" s="197">
        <f t="shared" si="0"/>
        <v>39190318000</v>
      </c>
      <c r="F35" s="198">
        <f t="shared" si="1"/>
        <v>0.015497295964783955</v>
      </c>
      <c r="G35" s="198">
        <f t="shared" si="2"/>
        <v>0.30417208997895856</v>
      </c>
      <c r="H35" s="199">
        <f t="shared" si="3"/>
        <v>0.31037968365199853</v>
      </c>
      <c r="I35" s="200"/>
      <c r="J35" s="201"/>
    </row>
    <row r="36" spans="1:10" ht="19.5" customHeight="1">
      <c r="A36" s="195" t="s">
        <v>218</v>
      </c>
      <c r="B36" s="236">
        <v>98658217</v>
      </c>
      <c r="C36" s="196">
        <f t="shared" si="4"/>
        <v>12019259150</v>
      </c>
      <c r="D36" s="236">
        <v>39190318000</v>
      </c>
      <c r="E36" s="197">
        <f t="shared" si="0"/>
        <v>39190318000</v>
      </c>
      <c r="F36" s="198">
        <f t="shared" si="1"/>
        <v>0.0025174130253293684</v>
      </c>
      <c r="G36" s="198">
        <f t="shared" si="2"/>
        <v>0.30668950300428793</v>
      </c>
      <c r="H36" s="199">
        <f t="shared" si="3"/>
        <v>0.31294847245335505</v>
      </c>
      <c r="I36" s="200"/>
      <c r="J36" s="209"/>
    </row>
    <row r="37" spans="1:11" ht="19.5" customHeight="1">
      <c r="A37" s="195" t="s">
        <v>219</v>
      </c>
      <c r="B37" s="236">
        <v>2469415287</v>
      </c>
      <c r="C37" s="196">
        <f t="shared" si="4"/>
        <v>14488674437</v>
      </c>
      <c r="D37" s="236">
        <v>27002880689</v>
      </c>
      <c r="E37" s="197">
        <f t="shared" si="0"/>
        <v>27002880689</v>
      </c>
      <c r="F37" s="198">
        <f t="shared" si="1"/>
        <v>0.09145006843680759</v>
      </c>
      <c r="G37" s="198">
        <f t="shared" si="2"/>
        <v>0.5365603249471884</v>
      </c>
      <c r="H37" s="199">
        <f t="shared" si="3"/>
        <v>0.5475105356603963</v>
      </c>
      <c r="I37" s="200"/>
      <c r="J37" s="209"/>
      <c r="K37" s="210"/>
    </row>
    <row r="38" spans="1:10" ht="19.5" customHeight="1">
      <c r="A38" s="195" t="s">
        <v>220</v>
      </c>
      <c r="B38" s="236">
        <v>6777099588</v>
      </c>
      <c r="C38" s="196">
        <f t="shared" si="4"/>
        <v>21265774025</v>
      </c>
      <c r="D38" s="236">
        <v>27002880689</v>
      </c>
      <c r="E38" s="197">
        <f t="shared" si="0"/>
        <v>27002880689</v>
      </c>
      <c r="F38" s="198">
        <f t="shared" si="1"/>
        <v>0.2509769111693608</v>
      </c>
      <c r="G38" s="198">
        <f t="shared" si="2"/>
        <v>0.7875372361165492</v>
      </c>
      <c r="H38" s="199">
        <f t="shared" si="3"/>
        <v>0.8036094246087238</v>
      </c>
      <c r="I38" s="200"/>
      <c r="J38" s="209"/>
    </row>
    <row r="39" spans="1:10" ht="19.5" customHeight="1">
      <c r="A39" s="195" t="s">
        <v>221</v>
      </c>
      <c r="B39" s="236">
        <v>1484865339</v>
      </c>
      <c r="C39" s="196">
        <f t="shared" si="4"/>
        <v>22750639364</v>
      </c>
      <c r="D39" s="236">
        <v>27002880689</v>
      </c>
      <c r="E39" s="197">
        <f t="shared" si="0"/>
        <v>27002880689</v>
      </c>
      <c r="F39" s="198">
        <f t="shared" si="1"/>
        <v>0.05498914564344539</v>
      </c>
      <c r="G39" s="198">
        <f t="shared" si="2"/>
        <v>0.8425263817599946</v>
      </c>
      <c r="H39" s="199">
        <f t="shared" si="3"/>
        <v>0.8597207977142802</v>
      </c>
      <c r="I39" s="200"/>
      <c r="J39" s="201"/>
    </row>
    <row r="40" spans="1:11" ht="19.5" customHeight="1">
      <c r="A40" s="195" t="s">
        <v>222</v>
      </c>
      <c r="B40" s="236">
        <v>3513028229</v>
      </c>
      <c r="C40" s="196">
        <f t="shared" si="4"/>
        <v>26263667593</v>
      </c>
      <c r="D40" s="236">
        <v>26774855406</v>
      </c>
      <c r="E40" s="197">
        <f t="shared" si="0"/>
        <v>26774855406</v>
      </c>
      <c r="F40" s="198">
        <f t="shared" si="1"/>
        <v>0.13120624465492958</v>
      </c>
      <c r="G40" s="198">
        <f t="shared" si="2"/>
        <v>0.9809079150849327</v>
      </c>
      <c r="H40" s="199">
        <f t="shared" si="3"/>
        <v>1.0009264439642171</v>
      </c>
      <c r="I40" s="200"/>
      <c r="J40" s="201"/>
      <c r="K40" s="211"/>
    </row>
    <row r="41" spans="1:10" ht="48" customHeight="1">
      <c r="A41" s="212" t="s">
        <v>223</v>
      </c>
      <c r="B41" s="317" t="s">
        <v>423</v>
      </c>
      <c r="C41" s="317"/>
      <c r="D41" s="317"/>
      <c r="E41" s="317"/>
      <c r="F41" s="317"/>
      <c r="G41" s="317"/>
      <c r="H41" s="317"/>
      <c r="I41" s="213"/>
      <c r="J41" s="214"/>
    </row>
    <row r="42" spans="1:10" ht="29.25" customHeight="1">
      <c r="A42" s="307" t="s">
        <v>224</v>
      </c>
      <c r="B42" s="307"/>
      <c r="C42" s="307"/>
      <c r="D42" s="307"/>
      <c r="E42" s="307"/>
      <c r="F42" s="307"/>
      <c r="G42" s="307"/>
      <c r="H42" s="307"/>
      <c r="I42" s="164"/>
      <c r="J42" s="165"/>
    </row>
    <row r="43" spans="1:10" ht="42" customHeight="1">
      <c r="A43" s="308"/>
      <c r="B43" s="308"/>
      <c r="C43" s="308"/>
      <c r="D43" s="308"/>
      <c r="E43" s="308"/>
      <c r="F43" s="308"/>
      <c r="G43" s="308"/>
      <c r="H43" s="308"/>
      <c r="I43" s="164"/>
      <c r="J43" s="165"/>
    </row>
    <row r="44" spans="1:10" ht="42" customHeight="1">
      <c r="A44" s="308"/>
      <c r="B44" s="308"/>
      <c r="C44" s="308"/>
      <c r="D44" s="308"/>
      <c r="E44" s="308"/>
      <c r="F44" s="308"/>
      <c r="G44" s="308"/>
      <c r="H44" s="308"/>
      <c r="I44" s="213"/>
      <c r="J44" s="214"/>
    </row>
    <row r="45" spans="1:10" ht="42" customHeight="1">
      <c r="A45" s="308"/>
      <c r="B45" s="308"/>
      <c r="C45" s="308"/>
      <c r="D45" s="308"/>
      <c r="E45" s="308"/>
      <c r="F45" s="308"/>
      <c r="G45" s="308"/>
      <c r="H45" s="308"/>
      <c r="I45" s="213"/>
      <c r="J45" s="214"/>
    </row>
    <row r="46" spans="1:10" ht="42" customHeight="1">
      <c r="A46" s="308"/>
      <c r="B46" s="308"/>
      <c r="C46" s="308"/>
      <c r="D46" s="308"/>
      <c r="E46" s="308"/>
      <c r="F46" s="308"/>
      <c r="G46" s="308"/>
      <c r="H46" s="308"/>
      <c r="I46" s="213"/>
      <c r="J46" s="214"/>
    </row>
    <row r="47" spans="1:10" ht="42" customHeight="1">
      <c r="A47" s="308"/>
      <c r="B47" s="308"/>
      <c r="C47" s="308"/>
      <c r="D47" s="308"/>
      <c r="E47" s="308"/>
      <c r="F47" s="308"/>
      <c r="G47" s="308"/>
      <c r="H47" s="308"/>
      <c r="I47" s="136"/>
      <c r="J47" s="138"/>
    </row>
    <row r="48" spans="1:10" ht="37.5" customHeight="1">
      <c r="A48" s="166" t="s">
        <v>225</v>
      </c>
      <c r="B48" s="392" t="s">
        <v>424</v>
      </c>
      <c r="C48" s="393"/>
      <c r="D48" s="393"/>
      <c r="E48" s="393"/>
      <c r="F48" s="393"/>
      <c r="G48" s="393"/>
      <c r="H48" s="393"/>
      <c r="I48" s="215"/>
      <c r="J48" s="216"/>
    </row>
    <row r="49" spans="1:10" ht="37.5" customHeight="1">
      <c r="A49" s="166" t="s">
        <v>226</v>
      </c>
      <c r="B49" s="309" t="s">
        <v>406</v>
      </c>
      <c r="C49" s="309"/>
      <c r="D49" s="309"/>
      <c r="E49" s="309"/>
      <c r="F49" s="309"/>
      <c r="G49" s="309"/>
      <c r="H49" s="309"/>
      <c r="I49" s="215"/>
      <c r="J49" s="216"/>
    </row>
    <row r="50" spans="1:10" ht="37.5" customHeight="1">
      <c r="A50" s="212" t="s">
        <v>227</v>
      </c>
      <c r="B50" s="310" t="s">
        <v>409</v>
      </c>
      <c r="C50" s="309"/>
      <c r="D50" s="309"/>
      <c r="E50" s="309"/>
      <c r="F50" s="309"/>
      <c r="G50" s="309"/>
      <c r="H50" s="309"/>
      <c r="I50" s="215"/>
      <c r="J50" s="216"/>
    </row>
    <row r="51" spans="1:10" ht="29.25" customHeight="1">
      <c r="A51" s="307" t="s">
        <v>228</v>
      </c>
      <c r="B51" s="307"/>
      <c r="C51" s="307"/>
      <c r="D51" s="307"/>
      <c r="E51" s="307"/>
      <c r="F51" s="307"/>
      <c r="G51" s="307"/>
      <c r="H51" s="307"/>
      <c r="I51" s="215"/>
      <c r="J51" s="216"/>
    </row>
    <row r="52" spans="1:10" ht="33" customHeight="1">
      <c r="A52" s="301" t="s">
        <v>229</v>
      </c>
      <c r="B52" s="192" t="s">
        <v>230</v>
      </c>
      <c r="C52" s="304" t="s">
        <v>231</v>
      </c>
      <c r="D52" s="304"/>
      <c r="E52" s="304"/>
      <c r="F52" s="304" t="s">
        <v>232</v>
      </c>
      <c r="G52" s="304"/>
      <c r="H52" s="304"/>
      <c r="I52" s="217"/>
      <c r="J52" s="218"/>
    </row>
    <row r="53" spans="1:10" ht="31.5" customHeight="1">
      <c r="A53" s="301"/>
      <c r="B53" s="88"/>
      <c r="C53" s="300"/>
      <c r="D53" s="300"/>
      <c r="E53" s="300"/>
      <c r="F53" s="305"/>
      <c r="G53" s="305"/>
      <c r="H53" s="305"/>
      <c r="I53" s="217"/>
      <c r="J53" s="218"/>
    </row>
    <row r="54" spans="1:10" ht="31.5" customHeight="1">
      <c r="A54" s="212" t="s">
        <v>233</v>
      </c>
      <c r="B54" s="302" t="s">
        <v>416</v>
      </c>
      <c r="C54" s="302"/>
      <c r="D54" s="306" t="s">
        <v>234</v>
      </c>
      <c r="E54" s="306"/>
      <c r="F54" s="302" t="str">
        <f>+B54</f>
        <v>Nelly Karime Pérez Díaz</v>
      </c>
      <c r="G54" s="302"/>
      <c r="H54" s="302"/>
      <c r="I54" s="219"/>
      <c r="J54" s="220"/>
    </row>
    <row r="55" spans="1:10" ht="31.5" customHeight="1">
      <c r="A55" s="212" t="s">
        <v>235</v>
      </c>
      <c r="B55" s="300" t="s">
        <v>240</v>
      </c>
      <c r="C55" s="300"/>
      <c r="D55" s="301" t="s">
        <v>236</v>
      </c>
      <c r="E55" s="301"/>
      <c r="F55" s="302" t="s">
        <v>251</v>
      </c>
      <c r="G55" s="302"/>
      <c r="H55" s="302"/>
      <c r="I55" s="219"/>
      <c r="J55" s="220"/>
    </row>
    <row r="56" spans="1:10" ht="31.5" customHeight="1">
      <c r="A56" s="212" t="s">
        <v>237</v>
      </c>
      <c r="B56" s="300"/>
      <c r="C56" s="300"/>
      <c r="D56" s="303" t="s">
        <v>238</v>
      </c>
      <c r="E56" s="303"/>
      <c r="F56" s="300"/>
      <c r="G56" s="300"/>
      <c r="H56" s="300"/>
      <c r="I56" s="221"/>
      <c r="J56" s="222"/>
    </row>
    <row r="57" spans="1:10" ht="31.5" customHeight="1">
      <c r="A57" s="212" t="s">
        <v>239</v>
      </c>
      <c r="B57" s="300"/>
      <c r="C57" s="300"/>
      <c r="D57" s="303"/>
      <c r="E57" s="303"/>
      <c r="F57" s="300"/>
      <c r="G57" s="300"/>
      <c r="H57" s="300"/>
      <c r="I57" s="221"/>
      <c r="J57" s="222"/>
    </row>
    <row r="58" spans="1:10" ht="15" hidden="1">
      <c r="A58" s="83"/>
      <c r="B58" s="83"/>
      <c r="C58" s="5"/>
      <c r="D58" s="5"/>
      <c r="E58" s="5"/>
      <c r="F58" s="5"/>
      <c r="G58" s="5"/>
      <c r="H58" s="84"/>
      <c r="I58" s="137"/>
      <c r="J58" s="139"/>
    </row>
    <row r="59" spans="1:10" ht="12.75" hidden="1">
      <c r="A59" s="223"/>
      <c r="B59" s="224"/>
      <c r="C59" s="224"/>
      <c r="D59" s="225"/>
      <c r="E59" s="225"/>
      <c r="F59" s="226"/>
      <c r="G59" s="227"/>
      <c r="H59" s="224"/>
      <c r="I59" s="228"/>
      <c r="J59" s="229"/>
    </row>
    <row r="60" spans="1:10" ht="12.75" hidden="1">
      <c r="A60" s="223"/>
      <c r="B60" s="224"/>
      <c r="C60" s="224"/>
      <c r="D60" s="225"/>
      <c r="E60" s="225"/>
      <c r="F60" s="226"/>
      <c r="G60" s="227"/>
      <c r="H60" s="224"/>
      <c r="I60" s="228"/>
      <c r="J60" s="229"/>
    </row>
    <row r="61" spans="1:10" ht="12.75" hidden="1">
      <c r="A61" s="223"/>
      <c r="B61" s="224"/>
      <c r="C61" s="224"/>
      <c r="D61" s="225"/>
      <c r="E61" s="225"/>
      <c r="F61" s="226"/>
      <c r="G61" s="227"/>
      <c r="H61" s="224"/>
      <c r="I61" s="228"/>
      <c r="J61" s="229"/>
    </row>
    <row r="62" spans="1:10" ht="12.75" hidden="1">
      <c r="A62" s="223"/>
      <c r="B62" s="224"/>
      <c r="C62" s="224"/>
      <c r="D62" s="225"/>
      <c r="E62" s="225"/>
      <c r="F62" s="226"/>
      <c r="G62" s="227"/>
      <c r="H62" s="224"/>
      <c r="I62" s="228"/>
      <c r="J62" s="229"/>
    </row>
    <row r="63" spans="1:10" ht="12.75" hidden="1">
      <c r="A63" s="223"/>
      <c r="B63" s="224"/>
      <c r="C63" s="224"/>
      <c r="D63" s="225"/>
      <c r="E63" s="225"/>
      <c r="F63" s="226"/>
      <c r="G63" s="227"/>
      <c r="H63" s="224"/>
      <c r="I63" s="228"/>
      <c r="J63" s="229"/>
    </row>
    <row r="64" spans="1:10" ht="12.75" hidden="1">
      <c r="A64" s="223"/>
      <c r="B64" s="224"/>
      <c r="C64" s="224"/>
      <c r="D64" s="225"/>
      <c r="E64" s="225"/>
      <c r="F64" s="226"/>
      <c r="G64" s="227"/>
      <c r="H64" s="224"/>
      <c r="I64" s="228"/>
      <c r="J64" s="229"/>
    </row>
    <row r="65" spans="1:10" ht="12.75" hidden="1">
      <c r="A65" s="223"/>
      <c r="B65" s="224"/>
      <c r="C65" s="224"/>
      <c r="D65" s="225"/>
      <c r="E65" s="225"/>
      <c r="F65" s="226"/>
      <c r="G65" s="227"/>
      <c r="H65" s="224"/>
      <c r="I65" s="228"/>
      <c r="J65" s="229"/>
    </row>
    <row r="66" spans="1:10" ht="12.75" hidden="1">
      <c r="A66" s="223"/>
      <c r="B66" s="224"/>
      <c r="C66" s="224"/>
      <c r="D66" s="225"/>
      <c r="E66" s="225"/>
      <c r="F66" s="226"/>
      <c r="G66" s="227"/>
      <c r="H66" s="224"/>
      <c r="I66" s="228"/>
      <c r="J66" s="229"/>
    </row>
    <row r="67" ht="12.75" hidden="1"/>
    <row r="68" ht="12.75" hidden="1"/>
    <row r="69" ht="12.75" hidden="1"/>
    <row r="70" ht="12.75" hidden="1"/>
    <row r="71" ht="12.75" hidden="1"/>
    <row r="72" ht="12.75" hidden="1"/>
    <row r="73" ht="12.75" hidden="1"/>
    <row r="74" ht="12.75" hidden="1"/>
    <row r="75" ht="12.75" hidden="1"/>
    <row r="76" ht="12.75" hidden="1"/>
    <row r="77" ht="12.75" hidden="1">
      <c r="D77" s="234"/>
    </row>
    <row r="78" ht="12.75" hidden="1">
      <c r="D78" s="234"/>
    </row>
    <row r="79" ht="12.75" hidden="1">
      <c r="D79" s="234"/>
    </row>
    <row r="80" ht="12.75" hidden="1">
      <c r="D80" s="235"/>
    </row>
    <row r="81" ht="12.75" hidden="1"/>
  </sheetData>
  <sheetProtection autoFilter="0" pivotTables="0"/>
  <mergeCells count="65">
    <mergeCell ref="B1:H1"/>
    <mergeCell ref="B2:H2"/>
    <mergeCell ref="B3:H3"/>
    <mergeCell ref="A1:A4"/>
    <mergeCell ref="B4:E4"/>
    <mergeCell ref="F4:H4"/>
    <mergeCell ref="A5:H5"/>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4:C54"/>
    <mergeCell ref="D54:E54"/>
    <mergeCell ref="F54:H54"/>
    <mergeCell ref="B55:C55"/>
    <mergeCell ref="D55:E55"/>
    <mergeCell ref="F55:H55"/>
    <mergeCell ref="B56:C56"/>
    <mergeCell ref="D56:E57"/>
    <mergeCell ref="F56:H57"/>
    <mergeCell ref="B57:C57"/>
  </mergeCells>
  <dataValidations count="7">
    <dataValidation type="list" allowBlank="1" showInputMessage="1" showErrorMessage="1" sqref="B26:D26">
      <formula1>1!#REF!</formula1>
    </dataValidation>
    <dataValidation type="list" allowBlank="1" showInputMessage="1" showErrorMessage="1" sqref="B11:E11">
      <formula1>1!#REF!</formula1>
    </dataValidation>
    <dataValidation type="list" allowBlank="1" showInputMessage="1" showErrorMessage="1" sqref="G14:J14">
      <formula1>1!#REF!</formula1>
    </dataValidation>
    <dataValidation type="list" allowBlank="1" showInputMessage="1" showErrorMessage="1" sqref="I12:J12">
      <formula1>1!#REF!</formula1>
    </dataValidation>
    <dataValidation type="list" allowBlank="1" showInputMessage="1" showErrorMessage="1" sqref="B12:H12">
      <formula1>1!#REF!</formula1>
    </dataValidation>
    <dataValidation type="list" allowBlank="1" showInputMessage="1" showErrorMessage="1" sqref="G15:H15">
      <formula1>1!#REF!</formula1>
    </dataValidation>
    <dataValidation type="list" allowBlank="1" showInputMessage="1" showErrorMessage="1" sqref="B9 H9">
      <formula1>1!#REF!</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M30"/>
  <sheetViews>
    <sheetView zoomScale="85" zoomScaleNormal="85" zoomScalePageLayoutView="0" workbookViewId="0" topLeftCell="A13">
      <selection activeCell="C22" sqref="C22:C25"/>
    </sheetView>
  </sheetViews>
  <sheetFormatPr defaultColWidth="0" defaultRowHeight="15" zeroHeight="1"/>
  <cols>
    <col min="1" max="1" width="7.28125" style="93" customWidth="1"/>
    <col min="2" max="2" width="24.421875" style="0" customWidth="1"/>
    <col min="3" max="3" width="16.28125" style="0" customWidth="1"/>
    <col min="4" max="4" width="5.8515625" style="0" customWidth="1"/>
    <col min="5" max="5" width="47.00390625" style="0" customWidth="1"/>
    <col min="6" max="6" width="16.140625" style="0" customWidth="1"/>
    <col min="7" max="7" width="20.57421875" style="0" customWidth="1"/>
    <col min="8" max="8" width="16.28125" style="0" customWidth="1"/>
    <col min="9" max="9" width="15.7109375" style="0" customWidth="1"/>
    <col min="10" max="10" width="32.00390625" style="0" customWidth="1"/>
    <col min="11" max="11" width="10.28125" style="0" hidden="1" customWidth="1"/>
    <col min="12"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0" s="149" customFormat="1" ht="27.75" customHeight="1">
      <c r="A1" s="335"/>
      <c r="B1" s="335"/>
      <c r="C1" s="334" t="s">
        <v>370</v>
      </c>
      <c r="D1" s="334"/>
      <c r="E1" s="334"/>
      <c r="F1" s="334"/>
      <c r="G1" s="334"/>
      <c r="H1" s="334"/>
      <c r="I1" s="334"/>
      <c r="J1" s="334"/>
    </row>
    <row r="2" spans="1:10" s="149" customFormat="1" ht="27.75" customHeight="1">
      <c r="A2" s="335"/>
      <c r="B2" s="335"/>
      <c r="C2" s="334" t="s">
        <v>15</v>
      </c>
      <c r="D2" s="334"/>
      <c r="E2" s="334"/>
      <c r="F2" s="334"/>
      <c r="G2" s="334"/>
      <c r="H2" s="334"/>
      <c r="I2" s="334"/>
      <c r="J2" s="334"/>
    </row>
    <row r="3" spans="1:10" s="149" customFormat="1" ht="27.75" customHeight="1">
      <c r="A3" s="335"/>
      <c r="B3" s="335"/>
      <c r="C3" s="334" t="s">
        <v>279</v>
      </c>
      <c r="D3" s="334"/>
      <c r="E3" s="334"/>
      <c r="F3" s="334"/>
      <c r="G3" s="334"/>
      <c r="H3" s="334"/>
      <c r="I3" s="334"/>
      <c r="J3" s="334"/>
    </row>
    <row r="4" spans="1:10" s="149" customFormat="1" ht="27.75" customHeight="1">
      <c r="A4" s="335"/>
      <c r="B4" s="335"/>
      <c r="C4" s="334" t="s">
        <v>371</v>
      </c>
      <c r="D4" s="334"/>
      <c r="E4" s="334"/>
      <c r="F4" s="334"/>
      <c r="G4" s="333" t="s">
        <v>369</v>
      </c>
      <c r="H4" s="333"/>
      <c r="I4" s="333"/>
      <c r="J4" s="333"/>
    </row>
    <row r="5" spans="1:9" s="149" customFormat="1" ht="18" customHeight="1">
      <c r="A5" s="150"/>
      <c r="B5" s="151"/>
      <c r="C5" s="151"/>
      <c r="D5" s="151"/>
      <c r="E5" s="151"/>
      <c r="F5" s="151"/>
      <c r="G5" s="151"/>
      <c r="H5" s="151"/>
      <c r="I5" s="152"/>
    </row>
    <row r="6" spans="1:9" s="149" customFormat="1" ht="51.75" customHeight="1">
      <c r="A6" s="153"/>
      <c r="B6" s="154" t="s">
        <v>290</v>
      </c>
      <c r="C6" s="339" t="s">
        <v>405</v>
      </c>
      <c r="D6" s="339"/>
      <c r="E6" s="339"/>
      <c r="I6" s="152"/>
    </row>
    <row r="7" spans="1:9" s="149" customFormat="1" ht="48.75" customHeight="1">
      <c r="A7" s="153"/>
      <c r="B7" s="155" t="s">
        <v>23</v>
      </c>
      <c r="C7" s="339" t="s">
        <v>244</v>
      </c>
      <c r="D7" s="339"/>
      <c r="E7" s="339"/>
      <c r="I7" s="152"/>
    </row>
    <row r="8" spans="1:9" s="149" customFormat="1" ht="32.25" customHeight="1">
      <c r="A8" s="153"/>
      <c r="B8" s="155" t="s">
        <v>259</v>
      </c>
      <c r="C8" s="339" t="s">
        <v>244</v>
      </c>
      <c r="D8" s="339"/>
      <c r="E8" s="339"/>
      <c r="I8" s="152"/>
    </row>
    <row r="9" spans="1:9" s="149" customFormat="1" ht="33.75" customHeight="1">
      <c r="A9" s="153"/>
      <c r="B9" s="155" t="s">
        <v>260</v>
      </c>
      <c r="C9" s="339" t="s">
        <v>280</v>
      </c>
      <c r="D9" s="339"/>
      <c r="E9" s="339"/>
      <c r="I9" s="152"/>
    </row>
    <row r="10" spans="1:9" s="149" customFormat="1" ht="53.25" customHeight="1">
      <c r="A10" s="153"/>
      <c r="B10" s="155" t="s">
        <v>281</v>
      </c>
      <c r="C10" s="342" t="str">
        <f>+1!E8</f>
        <v>Alcanzar 98% de la ejecución presupuestal de los proyectos de inversión a cargo de la Subsecretaría de Gestión Corporativa.</v>
      </c>
      <c r="D10" s="342"/>
      <c r="E10" s="342"/>
      <c r="I10" s="152"/>
    </row>
    <row r="11" s="149" customFormat="1" ht="15">
      <c r="A11" s="153"/>
    </row>
    <row r="12" spans="1:10" ht="15">
      <c r="A12" s="343" t="s">
        <v>361</v>
      </c>
      <c r="B12" s="344"/>
      <c r="C12" s="344"/>
      <c r="D12" s="344"/>
      <c r="E12" s="344"/>
      <c r="F12" s="344"/>
      <c r="G12" s="345"/>
      <c r="H12" s="336" t="s">
        <v>261</v>
      </c>
      <c r="I12" s="337"/>
      <c r="J12" s="337"/>
    </row>
    <row r="13" spans="1:10" s="90" customFormat="1" ht="56.25" customHeight="1">
      <c r="A13" s="100" t="s">
        <v>262</v>
      </c>
      <c r="B13" s="100" t="s">
        <v>263</v>
      </c>
      <c r="C13" s="100" t="s">
        <v>282</v>
      </c>
      <c r="D13" s="100" t="s">
        <v>264</v>
      </c>
      <c r="E13" s="100" t="s">
        <v>265</v>
      </c>
      <c r="F13" s="100" t="s">
        <v>283</v>
      </c>
      <c r="G13" s="100" t="s">
        <v>284</v>
      </c>
      <c r="H13" s="94" t="s">
        <v>285</v>
      </c>
      <c r="I13" s="94" t="s">
        <v>286</v>
      </c>
      <c r="J13" s="94" t="s">
        <v>287</v>
      </c>
    </row>
    <row r="14" spans="1:13" ht="33" customHeight="1">
      <c r="A14" s="340">
        <v>1</v>
      </c>
      <c r="B14" s="338" t="s">
        <v>267</v>
      </c>
      <c r="C14" s="341"/>
      <c r="D14" s="156">
        <v>1</v>
      </c>
      <c r="E14" s="271" t="s">
        <v>333</v>
      </c>
      <c r="F14" s="122">
        <v>0</v>
      </c>
      <c r="G14" s="123">
        <v>43525</v>
      </c>
      <c r="H14" s="122">
        <v>0</v>
      </c>
      <c r="I14" s="123">
        <v>43525</v>
      </c>
      <c r="J14" s="113"/>
      <c r="K14" s="112">
        <f>+F14/4</f>
        <v>0</v>
      </c>
      <c r="L14" s="114"/>
      <c r="M14" s="114"/>
    </row>
    <row r="15" spans="1:13" ht="33" customHeight="1">
      <c r="A15" s="340"/>
      <c r="B15" s="338"/>
      <c r="C15" s="341"/>
      <c r="D15" s="156">
        <v>2</v>
      </c>
      <c r="E15" s="271" t="s">
        <v>334</v>
      </c>
      <c r="F15" s="122">
        <v>0</v>
      </c>
      <c r="G15" s="123">
        <v>43617</v>
      </c>
      <c r="H15" s="122">
        <v>0</v>
      </c>
      <c r="I15" s="123">
        <v>43617</v>
      </c>
      <c r="J15" s="113"/>
      <c r="K15" s="112">
        <f>+F15/4</f>
        <v>0</v>
      </c>
      <c r="L15" s="114"/>
      <c r="M15" s="114"/>
    </row>
    <row r="16" spans="1:13" ht="33" customHeight="1">
      <c r="A16" s="340"/>
      <c r="B16" s="338"/>
      <c r="C16" s="341"/>
      <c r="D16" s="156">
        <v>3</v>
      </c>
      <c r="E16" s="271" t="s">
        <v>335</v>
      </c>
      <c r="F16" s="122">
        <v>0</v>
      </c>
      <c r="G16" s="123">
        <v>43709</v>
      </c>
      <c r="H16" s="122">
        <v>0</v>
      </c>
      <c r="I16" s="123">
        <v>43709</v>
      </c>
      <c r="J16" s="113"/>
      <c r="K16" s="112">
        <f>+F16/4</f>
        <v>0</v>
      </c>
      <c r="L16" s="114"/>
      <c r="M16" s="114"/>
    </row>
    <row r="17" spans="1:13" ht="33" customHeight="1">
      <c r="A17" s="340"/>
      <c r="B17" s="338"/>
      <c r="C17" s="341"/>
      <c r="D17" s="156">
        <v>4</v>
      </c>
      <c r="E17" s="271" t="s">
        <v>336</v>
      </c>
      <c r="F17" s="122">
        <v>0</v>
      </c>
      <c r="G17" s="123">
        <v>43800</v>
      </c>
      <c r="H17" s="122">
        <v>0</v>
      </c>
      <c r="I17" s="123">
        <v>43709</v>
      </c>
      <c r="J17" s="113"/>
      <c r="K17" s="112">
        <f>+F17/4</f>
        <v>0</v>
      </c>
      <c r="L17" s="114"/>
      <c r="M17" s="114"/>
    </row>
    <row r="18" spans="1:13" s="92" customFormat="1" ht="33" customHeight="1">
      <c r="A18" s="340">
        <v>2</v>
      </c>
      <c r="B18" s="338" t="s">
        <v>268</v>
      </c>
      <c r="C18" s="341"/>
      <c r="D18" s="156">
        <v>1</v>
      </c>
      <c r="E18" s="271" t="s">
        <v>337</v>
      </c>
      <c r="F18" s="122">
        <v>0</v>
      </c>
      <c r="G18" s="123">
        <v>43525</v>
      </c>
      <c r="H18" s="122">
        <v>0</v>
      </c>
      <c r="I18" s="123">
        <v>43709</v>
      </c>
      <c r="J18" s="113"/>
      <c r="M18" s="115"/>
    </row>
    <row r="19" spans="1:10" ht="33" customHeight="1">
      <c r="A19" s="340"/>
      <c r="B19" s="338"/>
      <c r="C19" s="341"/>
      <c r="D19" s="156">
        <v>2</v>
      </c>
      <c r="E19" s="271" t="s">
        <v>338</v>
      </c>
      <c r="F19" s="122">
        <v>0</v>
      </c>
      <c r="G19" s="123">
        <v>43617</v>
      </c>
      <c r="H19" s="122">
        <v>0</v>
      </c>
      <c r="I19" s="123">
        <v>43709</v>
      </c>
      <c r="J19" s="113"/>
    </row>
    <row r="20" spans="1:10" ht="33" customHeight="1">
      <c r="A20" s="340"/>
      <c r="B20" s="338"/>
      <c r="C20" s="341"/>
      <c r="D20" s="156">
        <v>3</v>
      </c>
      <c r="E20" s="271" t="s">
        <v>339</v>
      </c>
      <c r="F20" s="122">
        <v>0</v>
      </c>
      <c r="G20" s="123">
        <v>43709</v>
      </c>
      <c r="H20" s="122">
        <v>0</v>
      </c>
      <c r="I20" s="123">
        <v>43709</v>
      </c>
      <c r="J20" s="113"/>
    </row>
    <row r="21" spans="1:10" ht="33" customHeight="1">
      <c r="A21" s="340"/>
      <c r="B21" s="338"/>
      <c r="C21" s="341"/>
      <c r="D21" s="156">
        <v>4</v>
      </c>
      <c r="E21" s="271" t="s">
        <v>340</v>
      </c>
      <c r="F21" s="122">
        <v>0</v>
      </c>
      <c r="G21" s="123">
        <v>43800</v>
      </c>
      <c r="H21" s="122">
        <v>0</v>
      </c>
      <c r="I21" s="123">
        <v>43800</v>
      </c>
      <c r="J21" s="113"/>
    </row>
    <row r="22" spans="1:10" ht="33" customHeight="1">
      <c r="A22" s="340">
        <v>3</v>
      </c>
      <c r="B22" s="338" t="s">
        <v>342</v>
      </c>
      <c r="C22" s="341"/>
      <c r="D22" s="156">
        <v>1</v>
      </c>
      <c r="E22" s="271" t="s">
        <v>341</v>
      </c>
      <c r="F22" s="122">
        <v>0</v>
      </c>
      <c r="G22" s="123">
        <v>43525</v>
      </c>
      <c r="H22" s="122">
        <v>0</v>
      </c>
      <c r="I22" s="123">
        <v>43525</v>
      </c>
      <c r="J22" s="113"/>
    </row>
    <row r="23" spans="1:10" ht="33" customHeight="1">
      <c r="A23" s="340"/>
      <c r="B23" s="338"/>
      <c r="C23" s="341"/>
      <c r="D23" s="156">
        <v>2</v>
      </c>
      <c r="E23" s="271" t="s">
        <v>343</v>
      </c>
      <c r="F23" s="122">
        <v>0</v>
      </c>
      <c r="G23" s="123">
        <v>43617</v>
      </c>
      <c r="H23" s="122">
        <v>0</v>
      </c>
      <c r="I23" s="123">
        <v>43617</v>
      </c>
      <c r="J23" s="113"/>
    </row>
    <row r="24" spans="1:10" ht="33" customHeight="1">
      <c r="A24" s="340"/>
      <c r="B24" s="338"/>
      <c r="C24" s="341"/>
      <c r="D24" s="156">
        <v>3</v>
      </c>
      <c r="E24" s="271" t="s">
        <v>344</v>
      </c>
      <c r="F24" s="122">
        <v>0</v>
      </c>
      <c r="G24" s="123">
        <v>43709</v>
      </c>
      <c r="H24" s="122">
        <v>0</v>
      </c>
      <c r="I24" s="123">
        <v>43709</v>
      </c>
      <c r="J24" s="113"/>
    </row>
    <row r="25" spans="1:10" ht="33" customHeight="1">
      <c r="A25" s="340"/>
      <c r="B25" s="338"/>
      <c r="C25" s="341"/>
      <c r="D25" s="156">
        <v>4</v>
      </c>
      <c r="E25" s="271" t="s">
        <v>345</v>
      </c>
      <c r="F25" s="122">
        <v>0</v>
      </c>
      <c r="G25" s="123">
        <v>43800</v>
      </c>
      <c r="H25" s="122">
        <v>0</v>
      </c>
      <c r="I25" s="123"/>
      <c r="J25" s="113"/>
    </row>
    <row r="26" spans="1:10" ht="33" customHeight="1">
      <c r="A26" s="340">
        <v>4</v>
      </c>
      <c r="B26" s="338" t="s">
        <v>269</v>
      </c>
      <c r="C26" s="341"/>
      <c r="D26" s="156">
        <v>1</v>
      </c>
      <c r="E26" s="271" t="s">
        <v>346</v>
      </c>
      <c r="F26" s="122">
        <v>0</v>
      </c>
      <c r="G26" s="123">
        <v>43525</v>
      </c>
      <c r="H26" s="122">
        <v>0</v>
      </c>
      <c r="I26" s="123">
        <v>43525</v>
      </c>
      <c r="J26" s="113"/>
    </row>
    <row r="27" spans="1:10" ht="33" customHeight="1">
      <c r="A27" s="340"/>
      <c r="B27" s="338"/>
      <c r="C27" s="341"/>
      <c r="D27" s="156">
        <v>2</v>
      </c>
      <c r="E27" s="271" t="s">
        <v>347</v>
      </c>
      <c r="F27" s="122">
        <v>0</v>
      </c>
      <c r="G27" s="123">
        <v>43617</v>
      </c>
      <c r="H27" s="122">
        <v>0</v>
      </c>
      <c r="I27" s="123">
        <v>43617</v>
      </c>
      <c r="J27" s="113"/>
    </row>
    <row r="28" spans="1:10" ht="33" customHeight="1">
      <c r="A28" s="340"/>
      <c r="B28" s="338"/>
      <c r="C28" s="341"/>
      <c r="D28" s="156">
        <v>3</v>
      </c>
      <c r="E28" s="271" t="s">
        <v>348</v>
      </c>
      <c r="F28" s="122">
        <v>0</v>
      </c>
      <c r="G28" s="123">
        <v>43709</v>
      </c>
      <c r="H28" s="122">
        <v>0</v>
      </c>
      <c r="I28" s="123">
        <v>43709</v>
      </c>
      <c r="J28" s="113"/>
    </row>
    <row r="29" spans="1:10" ht="33" customHeight="1">
      <c r="A29" s="340"/>
      <c r="B29" s="338"/>
      <c r="C29" s="341"/>
      <c r="D29" s="156">
        <v>4</v>
      </c>
      <c r="E29" s="271" t="s">
        <v>349</v>
      </c>
      <c r="F29" s="122">
        <v>0</v>
      </c>
      <c r="G29" s="123">
        <v>43800</v>
      </c>
      <c r="H29" s="122">
        <v>0</v>
      </c>
      <c r="I29" s="123">
        <v>43800</v>
      </c>
      <c r="J29" s="113"/>
    </row>
    <row r="30" spans="1:10" ht="15">
      <c r="A30" s="346" t="s">
        <v>288</v>
      </c>
      <c r="B30" s="347"/>
      <c r="C30" s="101">
        <f>SUM(C14:C29)</f>
        <v>0</v>
      </c>
      <c r="D30" s="348" t="s">
        <v>266</v>
      </c>
      <c r="E30" s="349"/>
      <c r="F30" s="101">
        <f>SUM(F14:F29)</f>
        <v>0</v>
      </c>
      <c r="G30" s="95"/>
      <c r="H30" s="102">
        <f>SUM(H14:H29)</f>
        <v>0</v>
      </c>
      <c r="I30" s="103"/>
      <c r="J30" s="103"/>
    </row>
  </sheetData>
  <sheetProtection selectLockedCells="1" selectUnlockedCells="1"/>
  <mergeCells count="27">
    <mergeCell ref="A30:B30"/>
    <mergeCell ref="D30:E30"/>
    <mergeCell ref="A22:A25"/>
    <mergeCell ref="B22:B25"/>
    <mergeCell ref="C22:C25"/>
    <mergeCell ref="A26:A29"/>
    <mergeCell ref="A14:A17"/>
    <mergeCell ref="B14:B17"/>
    <mergeCell ref="C14:C17"/>
    <mergeCell ref="C10:E10"/>
    <mergeCell ref="A12:G12"/>
    <mergeCell ref="C26:C29"/>
    <mergeCell ref="A18:A21"/>
    <mergeCell ref="B18:B21"/>
    <mergeCell ref="C18:C21"/>
    <mergeCell ref="H12:J12"/>
    <mergeCell ref="B26:B29"/>
    <mergeCell ref="C6:E6"/>
    <mergeCell ref="C7:E7"/>
    <mergeCell ref="C8:E8"/>
    <mergeCell ref="C9:E9"/>
    <mergeCell ref="G4:J4"/>
    <mergeCell ref="C4:F4"/>
    <mergeCell ref="C1:J1"/>
    <mergeCell ref="C2:J2"/>
    <mergeCell ref="C3:J3"/>
    <mergeCell ref="A1:B4"/>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66"/>
  <sheetViews>
    <sheetView tabSelected="1" zoomScale="85" zoomScaleNormal="85" zoomScalePageLayoutView="0" workbookViewId="0" topLeftCell="A34">
      <selection activeCell="B48" sqref="B48:H48"/>
    </sheetView>
  </sheetViews>
  <sheetFormatPr defaultColWidth="0" defaultRowHeight="15" zeroHeight="1"/>
  <cols>
    <col min="1" max="1" width="25.7109375" style="230" customWidth="1"/>
    <col min="2" max="5" width="20.7109375" style="163" customWidth="1"/>
    <col min="6" max="6" width="20.7109375" style="231" customWidth="1"/>
    <col min="7" max="8" width="20.7109375" style="163" customWidth="1"/>
    <col min="9" max="10" width="9.00390625" style="266" hidden="1" customWidth="1"/>
    <col min="11" max="14" width="9.00390625" style="31" hidden="1" customWidth="1"/>
    <col min="15" max="20" width="0" style="31" hidden="1" customWidth="1"/>
    <col min="21" max="23" width="0" style="238" hidden="1" customWidth="1"/>
    <col min="24" max="16384" width="0" style="163" hidden="1" customWidth="1"/>
  </cols>
  <sheetData>
    <row r="1" spans="1:11" ht="25.5" customHeight="1">
      <c r="A1" s="331"/>
      <c r="B1" s="329" t="s">
        <v>368</v>
      </c>
      <c r="C1" s="329"/>
      <c r="D1" s="329"/>
      <c r="E1" s="329"/>
      <c r="F1" s="329"/>
      <c r="G1" s="329"/>
      <c r="H1" s="329"/>
      <c r="I1" s="237"/>
      <c r="J1" s="237"/>
      <c r="K1" s="79" t="s">
        <v>389</v>
      </c>
    </row>
    <row r="2" spans="1:11" ht="25.5" customHeight="1">
      <c r="A2" s="331"/>
      <c r="B2" s="330" t="s">
        <v>15</v>
      </c>
      <c r="C2" s="330"/>
      <c r="D2" s="330"/>
      <c r="E2" s="330"/>
      <c r="F2" s="330"/>
      <c r="G2" s="330"/>
      <c r="H2" s="330"/>
      <c r="I2" s="237"/>
      <c r="J2" s="237"/>
      <c r="K2" s="79" t="s">
        <v>390</v>
      </c>
    </row>
    <row r="3" spans="1:11" ht="25.5" customHeight="1">
      <c r="A3" s="331"/>
      <c r="B3" s="330" t="s">
        <v>162</v>
      </c>
      <c r="C3" s="330"/>
      <c r="D3" s="330"/>
      <c r="E3" s="330"/>
      <c r="F3" s="330"/>
      <c r="G3" s="330"/>
      <c r="H3" s="330"/>
      <c r="I3" s="237"/>
      <c r="J3" s="237"/>
      <c r="K3" s="79" t="s">
        <v>391</v>
      </c>
    </row>
    <row r="4" spans="1:11" ht="25.5" customHeight="1">
      <c r="A4" s="331"/>
      <c r="B4" s="330" t="s">
        <v>163</v>
      </c>
      <c r="C4" s="330"/>
      <c r="D4" s="330"/>
      <c r="E4" s="330"/>
      <c r="F4" s="332" t="s">
        <v>369</v>
      </c>
      <c r="G4" s="332"/>
      <c r="H4" s="332"/>
      <c r="I4" s="237"/>
      <c r="J4" s="237"/>
      <c r="K4" s="79" t="s">
        <v>392</v>
      </c>
    </row>
    <row r="5" spans="1:10" ht="23.25" customHeight="1">
      <c r="A5" s="328" t="s">
        <v>164</v>
      </c>
      <c r="B5" s="328"/>
      <c r="C5" s="328"/>
      <c r="D5" s="328"/>
      <c r="E5" s="328"/>
      <c r="F5" s="328"/>
      <c r="G5" s="328"/>
      <c r="H5" s="328"/>
      <c r="I5" s="80"/>
      <c r="J5" s="80"/>
    </row>
    <row r="6" spans="1:10" ht="24" customHeight="1">
      <c r="A6" s="308" t="s">
        <v>165</v>
      </c>
      <c r="B6" s="308"/>
      <c r="C6" s="308"/>
      <c r="D6" s="308"/>
      <c r="E6" s="308"/>
      <c r="F6" s="308"/>
      <c r="G6" s="308"/>
      <c r="H6" s="308"/>
      <c r="I6" s="239"/>
      <c r="J6" s="239"/>
    </row>
    <row r="7" spans="1:13" ht="24" customHeight="1">
      <c r="A7" s="307" t="s">
        <v>166</v>
      </c>
      <c r="B7" s="307"/>
      <c r="C7" s="307"/>
      <c r="D7" s="307"/>
      <c r="E7" s="307"/>
      <c r="F7" s="307"/>
      <c r="G7" s="307"/>
      <c r="H7" s="307"/>
      <c r="I7" s="240"/>
      <c r="J7" s="240"/>
      <c r="M7" s="241" t="s">
        <v>167</v>
      </c>
    </row>
    <row r="8" spans="1:13" ht="30.75" customHeight="1">
      <c r="A8" s="166" t="s">
        <v>358</v>
      </c>
      <c r="B8" s="167">
        <v>2</v>
      </c>
      <c r="C8" s="304" t="s">
        <v>359</v>
      </c>
      <c r="D8" s="304"/>
      <c r="E8" s="360" t="s">
        <v>321</v>
      </c>
      <c r="F8" s="361"/>
      <c r="G8" s="361"/>
      <c r="H8" s="362"/>
      <c r="I8" s="242"/>
      <c r="J8" s="242"/>
      <c r="L8" s="79" t="s">
        <v>393</v>
      </c>
      <c r="M8" s="241" t="s">
        <v>394</v>
      </c>
    </row>
    <row r="9" spans="1:13" ht="30.75" customHeight="1">
      <c r="A9" s="166" t="s">
        <v>168</v>
      </c>
      <c r="B9" s="167" t="s">
        <v>169</v>
      </c>
      <c r="C9" s="304" t="s">
        <v>170</v>
      </c>
      <c r="D9" s="304"/>
      <c r="E9" s="314" t="s">
        <v>246</v>
      </c>
      <c r="F9" s="314"/>
      <c r="G9" s="170" t="s">
        <v>171</v>
      </c>
      <c r="H9" s="243" t="s">
        <v>169</v>
      </c>
      <c r="I9" s="244"/>
      <c r="J9" s="244"/>
      <c r="L9" s="79" t="s">
        <v>395</v>
      </c>
      <c r="M9" s="241" t="s">
        <v>396</v>
      </c>
    </row>
    <row r="10" spans="1:13" ht="30.75" customHeight="1">
      <c r="A10" s="166" t="s">
        <v>172</v>
      </c>
      <c r="B10" s="323" t="s">
        <v>240</v>
      </c>
      <c r="C10" s="323"/>
      <c r="D10" s="323"/>
      <c r="E10" s="323"/>
      <c r="F10" s="170" t="s">
        <v>173</v>
      </c>
      <c r="G10" s="324" t="s">
        <v>240</v>
      </c>
      <c r="H10" s="324"/>
      <c r="I10" s="245"/>
      <c r="J10" s="245"/>
      <c r="L10" s="79" t="s">
        <v>174</v>
      </c>
      <c r="M10" s="241" t="s">
        <v>397</v>
      </c>
    </row>
    <row r="11" spans="1:12" ht="30.75" customHeight="1">
      <c r="A11" s="166" t="s">
        <v>175</v>
      </c>
      <c r="B11" s="325" t="s">
        <v>393</v>
      </c>
      <c r="C11" s="325"/>
      <c r="D11" s="325"/>
      <c r="E11" s="325"/>
      <c r="F11" s="170" t="s">
        <v>176</v>
      </c>
      <c r="G11" s="326" t="s">
        <v>388</v>
      </c>
      <c r="H11" s="326"/>
      <c r="I11" s="246"/>
      <c r="J11" s="246"/>
      <c r="L11" s="81" t="s">
        <v>398</v>
      </c>
    </row>
    <row r="12" spans="1:12" ht="30.75" customHeight="1">
      <c r="A12" s="166" t="s">
        <v>177</v>
      </c>
      <c r="B12" s="318" t="s">
        <v>159</v>
      </c>
      <c r="C12" s="318"/>
      <c r="D12" s="318"/>
      <c r="E12" s="318"/>
      <c r="F12" s="318"/>
      <c r="G12" s="318"/>
      <c r="H12" s="318"/>
      <c r="I12" s="247"/>
      <c r="J12" s="247"/>
      <c r="L12" s="81"/>
    </row>
    <row r="13" spans="1:13" ht="30.75" customHeight="1">
      <c r="A13" s="166" t="s">
        <v>178</v>
      </c>
      <c r="B13" s="327" t="s">
        <v>240</v>
      </c>
      <c r="C13" s="327"/>
      <c r="D13" s="327"/>
      <c r="E13" s="327"/>
      <c r="F13" s="327"/>
      <c r="G13" s="327"/>
      <c r="H13" s="327"/>
      <c r="I13" s="244"/>
      <c r="J13" s="244"/>
      <c r="L13" s="81"/>
      <c r="M13" s="241" t="s">
        <v>399</v>
      </c>
    </row>
    <row r="14" spans="1:13" ht="30.75" customHeight="1">
      <c r="A14" s="166" t="s">
        <v>179</v>
      </c>
      <c r="B14" s="312" t="s">
        <v>252</v>
      </c>
      <c r="C14" s="312"/>
      <c r="D14" s="312"/>
      <c r="E14" s="312"/>
      <c r="F14" s="170" t="s">
        <v>180</v>
      </c>
      <c r="G14" s="314" t="s">
        <v>193</v>
      </c>
      <c r="H14" s="314"/>
      <c r="I14" s="244"/>
      <c r="J14" s="244"/>
      <c r="L14" s="81" t="s">
        <v>400</v>
      </c>
      <c r="M14" s="241" t="s">
        <v>169</v>
      </c>
    </row>
    <row r="15" spans="1:12" ht="30.75" customHeight="1">
      <c r="A15" s="166" t="s">
        <v>182</v>
      </c>
      <c r="B15" s="322" t="s">
        <v>360</v>
      </c>
      <c r="C15" s="322"/>
      <c r="D15" s="322"/>
      <c r="E15" s="322"/>
      <c r="F15" s="170" t="s">
        <v>183</v>
      </c>
      <c r="G15" s="314" t="s">
        <v>167</v>
      </c>
      <c r="H15" s="314"/>
      <c r="I15" s="244"/>
      <c r="J15" s="244"/>
      <c r="L15" s="81" t="s">
        <v>401</v>
      </c>
    </row>
    <row r="16" spans="1:13" ht="32.25" customHeight="1">
      <c r="A16" s="166" t="s">
        <v>184</v>
      </c>
      <c r="B16" s="357" t="s">
        <v>253</v>
      </c>
      <c r="C16" s="358"/>
      <c r="D16" s="358"/>
      <c r="E16" s="358"/>
      <c r="F16" s="358"/>
      <c r="G16" s="358"/>
      <c r="H16" s="359"/>
      <c r="I16" s="247"/>
      <c r="J16" s="247"/>
      <c r="L16" s="81" t="s">
        <v>185</v>
      </c>
      <c r="M16" s="241" t="s">
        <v>149</v>
      </c>
    </row>
    <row r="17" spans="1:13" ht="32.25" customHeight="1">
      <c r="A17" s="166" t="s">
        <v>186</v>
      </c>
      <c r="B17" s="312" t="s">
        <v>242</v>
      </c>
      <c r="C17" s="312"/>
      <c r="D17" s="312"/>
      <c r="E17" s="312"/>
      <c r="F17" s="312"/>
      <c r="G17" s="312"/>
      <c r="H17" s="312"/>
      <c r="I17" s="248"/>
      <c r="J17" s="248"/>
      <c r="L17" s="81" t="s">
        <v>402</v>
      </c>
      <c r="M17" s="241" t="s">
        <v>151</v>
      </c>
    </row>
    <row r="18" spans="1:13" ht="32.25" customHeight="1">
      <c r="A18" s="166" t="s">
        <v>187</v>
      </c>
      <c r="B18" s="318" t="s">
        <v>254</v>
      </c>
      <c r="C18" s="318"/>
      <c r="D18" s="318"/>
      <c r="E18" s="318"/>
      <c r="F18" s="318"/>
      <c r="G18" s="318"/>
      <c r="H18" s="318"/>
      <c r="I18" s="249"/>
      <c r="J18" s="249"/>
      <c r="L18" s="81"/>
      <c r="M18" s="241" t="s">
        <v>403</v>
      </c>
    </row>
    <row r="19" spans="1:13" ht="32.25" customHeight="1">
      <c r="A19" s="166" t="s">
        <v>188</v>
      </c>
      <c r="B19" s="319" t="s">
        <v>189</v>
      </c>
      <c r="C19" s="319"/>
      <c r="D19" s="319"/>
      <c r="E19" s="319"/>
      <c r="F19" s="319"/>
      <c r="G19" s="319"/>
      <c r="H19" s="319"/>
      <c r="I19" s="250"/>
      <c r="J19" s="250"/>
      <c r="L19" s="81" t="s">
        <v>181</v>
      </c>
      <c r="M19" s="241" t="s">
        <v>155</v>
      </c>
    </row>
    <row r="20" spans="1:13" ht="27.75" customHeight="1">
      <c r="A20" s="303" t="s">
        <v>190</v>
      </c>
      <c r="B20" s="320" t="s">
        <v>191</v>
      </c>
      <c r="C20" s="320"/>
      <c r="D20" s="320"/>
      <c r="E20" s="321" t="s">
        <v>192</v>
      </c>
      <c r="F20" s="321"/>
      <c r="G20" s="321"/>
      <c r="H20" s="321"/>
      <c r="I20" s="251"/>
      <c r="J20" s="251"/>
      <c r="L20" s="81" t="s">
        <v>193</v>
      </c>
      <c r="M20" s="241" t="s">
        <v>291</v>
      </c>
    </row>
    <row r="21" spans="1:13" ht="27" customHeight="1">
      <c r="A21" s="303"/>
      <c r="B21" s="318" t="s">
        <v>255</v>
      </c>
      <c r="C21" s="318"/>
      <c r="D21" s="318"/>
      <c r="E21" s="318" t="s">
        <v>256</v>
      </c>
      <c r="F21" s="318"/>
      <c r="G21" s="318"/>
      <c r="H21" s="318"/>
      <c r="I21" s="249"/>
      <c r="J21" s="249"/>
      <c r="L21" s="81" t="s">
        <v>404</v>
      </c>
      <c r="M21" s="241" t="s">
        <v>158</v>
      </c>
    </row>
    <row r="22" spans="1:13" ht="39.75" customHeight="1">
      <c r="A22" s="166" t="s">
        <v>194</v>
      </c>
      <c r="B22" s="314" t="s">
        <v>243</v>
      </c>
      <c r="C22" s="314"/>
      <c r="D22" s="314"/>
      <c r="E22" s="314" t="s">
        <v>243</v>
      </c>
      <c r="F22" s="314"/>
      <c r="G22" s="314"/>
      <c r="H22" s="314"/>
      <c r="I22" s="244"/>
      <c r="J22" s="244"/>
      <c r="L22" s="81"/>
      <c r="M22" s="241" t="s">
        <v>159</v>
      </c>
    </row>
    <row r="23" spans="1:13" ht="55.5" customHeight="1">
      <c r="A23" s="166" t="s">
        <v>195</v>
      </c>
      <c r="B23" s="318" t="s">
        <v>257</v>
      </c>
      <c r="C23" s="318"/>
      <c r="D23" s="318"/>
      <c r="E23" s="318" t="s">
        <v>258</v>
      </c>
      <c r="F23" s="318"/>
      <c r="G23" s="318"/>
      <c r="H23" s="318"/>
      <c r="I23" s="248"/>
      <c r="J23" s="248"/>
      <c r="L23" s="82"/>
      <c r="M23" s="241" t="s">
        <v>160</v>
      </c>
    </row>
    <row r="24" spans="1:12" ht="29.25" customHeight="1">
      <c r="A24" s="166" t="s">
        <v>196</v>
      </c>
      <c r="B24" s="311">
        <v>43497</v>
      </c>
      <c r="C24" s="312"/>
      <c r="D24" s="312"/>
      <c r="E24" s="170" t="s">
        <v>197</v>
      </c>
      <c r="F24" s="356">
        <v>0.924</v>
      </c>
      <c r="G24" s="356"/>
      <c r="H24" s="356"/>
      <c r="I24" s="252"/>
      <c r="J24" s="253"/>
      <c r="L24" s="82"/>
    </row>
    <row r="25" spans="1:12" ht="27" customHeight="1">
      <c r="A25" s="166" t="s">
        <v>198</v>
      </c>
      <c r="B25" s="311">
        <v>43830</v>
      </c>
      <c r="C25" s="312"/>
      <c r="D25" s="312"/>
      <c r="E25" s="170" t="s">
        <v>199</v>
      </c>
      <c r="F25" s="355">
        <v>0.95</v>
      </c>
      <c r="G25" s="355"/>
      <c r="H25" s="355"/>
      <c r="I25" s="254"/>
      <c r="J25" s="255"/>
      <c r="L25" s="82"/>
    </row>
    <row r="26" spans="1:12" ht="47.25" customHeight="1">
      <c r="A26" s="166" t="s">
        <v>200</v>
      </c>
      <c r="B26" s="314" t="s">
        <v>185</v>
      </c>
      <c r="C26" s="314"/>
      <c r="D26" s="314"/>
      <c r="E26" s="191" t="s">
        <v>201</v>
      </c>
      <c r="F26" s="315" t="s">
        <v>387</v>
      </c>
      <c r="G26" s="315"/>
      <c r="H26" s="315"/>
      <c r="I26" s="251"/>
      <c r="J26" s="251"/>
      <c r="L26" s="82"/>
    </row>
    <row r="27" spans="1:12" ht="30" customHeight="1">
      <c r="A27" s="316" t="s">
        <v>202</v>
      </c>
      <c r="B27" s="316"/>
      <c r="C27" s="316"/>
      <c r="D27" s="316"/>
      <c r="E27" s="316"/>
      <c r="F27" s="316"/>
      <c r="G27" s="316"/>
      <c r="H27" s="316"/>
      <c r="I27" s="240"/>
      <c r="J27" s="240"/>
      <c r="L27" s="82"/>
    </row>
    <row r="28" spans="1:12" ht="56.25" customHeight="1">
      <c r="A28" s="192" t="s">
        <v>203</v>
      </c>
      <c r="B28" s="192" t="s">
        <v>204</v>
      </c>
      <c r="C28" s="192" t="s">
        <v>205</v>
      </c>
      <c r="D28" s="192" t="s">
        <v>206</v>
      </c>
      <c r="E28" s="192" t="s">
        <v>207</v>
      </c>
      <c r="F28" s="194" t="s">
        <v>208</v>
      </c>
      <c r="G28" s="194" t="s">
        <v>209</v>
      </c>
      <c r="H28" s="192" t="s">
        <v>210</v>
      </c>
      <c r="I28" s="249"/>
      <c r="J28" s="249"/>
      <c r="L28" s="82"/>
    </row>
    <row r="29" spans="1:12" ht="19.5" customHeight="1">
      <c r="A29" s="195" t="s">
        <v>211</v>
      </c>
      <c r="B29" s="267">
        <v>1468606390</v>
      </c>
      <c r="C29" s="256">
        <f>+B29</f>
        <v>1468606390</v>
      </c>
      <c r="D29" s="89">
        <v>64338940000</v>
      </c>
      <c r="E29" s="257">
        <f>+D29</f>
        <v>64338940000</v>
      </c>
      <c r="F29" s="198">
        <f>+B29/D29</f>
        <v>0.022826089301440155</v>
      </c>
      <c r="G29" s="258">
        <f>+C29/E29</f>
        <v>0.022826089301440155</v>
      </c>
      <c r="H29" s="259">
        <f>+(C29/E29)/$F$25</f>
        <v>0.024027462422568584</v>
      </c>
      <c r="I29" s="260"/>
      <c r="J29" s="260"/>
      <c r="L29" s="82"/>
    </row>
    <row r="30" spans="1:12" ht="19.5" customHeight="1">
      <c r="A30" s="195" t="s">
        <v>212</v>
      </c>
      <c r="B30" s="267">
        <v>1978599561</v>
      </c>
      <c r="C30" s="256">
        <f>+C29+B30</f>
        <v>3447205951</v>
      </c>
      <c r="D30" s="89">
        <v>64338940000</v>
      </c>
      <c r="E30" s="257">
        <f aca="true" t="shared" si="0" ref="E30:E40">+D30</f>
        <v>64338940000</v>
      </c>
      <c r="F30" s="198">
        <f aca="true" t="shared" si="1" ref="F30:F40">+B30/D30</f>
        <v>0.030752753480240737</v>
      </c>
      <c r="G30" s="258">
        <f aca="true" t="shared" si="2" ref="G30:G40">+C30/E30</f>
        <v>0.053578842781680895</v>
      </c>
      <c r="H30" s="259">
        <f aca="true" t="shared" si="3" ref="H30:H40">+(C30/E30)/$F$25</f>
        <v>0.05639878187545358</v>
      </c>
      <c r="I30" s="260"/>
      <c r="J30" s="260"/>
      <c r="L30" s="82"/>
    </row>
    <row r="31" spans="1:12" ht="19.5" customHeight="1">
      <c r="A31" s="195" t="s">
        <v>213</v>
      </c>
      <c r="B31" s="267">
        <v>2548068860</v>
      </c>
      <c r="C31" s="256">
        <f aca="true" t="shared" si="4" ref="C31:C40">+C30+B31</f>
        <v>5995274811</v>
      </c>
      <c r="D31" s="89">
        <v>64338940000</v>
      </c>
      <c r="E31" s="257">
        <f t="shared" si="0"/>
        <v>64338940000</v>
      </c>
      <c r="F31" s="198">
        <f t="shared" si="1"/>
        <v>0.03960383649466404</v>
      </c>
      <c r="G31" s="258">
        <f t="shared" si="2"/>
        <v>0.09318267927634494</v>
      </c>
      <c r="H31" s="259">
        <f t="shared" si="3"/>
        <v>0.0980870308172052</v>
      </c>
      <c r="I31" s="260"/>
      <c r="J31" s="260"/>
      <c r="L31" s="82"/>
    </row>
    <row r="32" spans="1:10" ht="19.5" customHeight="1">
      <c r="A32" s="195" t="s">
        <v>214</v>
      </c>
      <c r="B32" s="267">
        <v>7409654194</v>
      </c>
      <c r="C32" s="256">
        <f t="shared" si="4"/>
        <v>13404929005</v>
      </c>
      <c r="D32" s="89">
        <v>64338940000</v>
      </c>
      <c r="E32" s="257">
        <f t="shared" si="0"/>
        <v>64338940000</v>
      </c>
      <c r="F32" s="198">
        <f t="shared" si="1"/>
        <v>0.11516593518637391</v>
      </c>
      <c r="G32" s="258">
        <f t="shared" si="2"/>
        <v>0.20834861446271885</v>
      </c>
      <c r="H32" s="259">
        <f t="shared" si="3"/>
        <v>0.21931433101338826</v>
      </c>
      <c r="I32" s="260"/>
      <c r="J32" s="260"/>
    </row>
    <row r="33" spans="1:10" ht="19.5" customHeight="1">
      <c r="A33" s="195" t="s">
        <v>215</v>
      </c>
      <c r="B33" s="267">
        <v>3755163083</v>
      </c>
      <c r="C33" s="256">
        <f t="shared" si="4"/>
        <v>17160092088</v>
      </c>
      <c r="D33" s="89">
        <v>64338940000</v>
      </c>
      <c r="E33" s="257">
        <f t="shared" si="0"/>
        <v>64338940000</v>
      </c>
      <c r="F33" s="198">
        <f t="shared" si="1"/>
        <v>0.05836532406346763</v>
      </c>
      <c r="G33" s="258">
        <f t="shared" si="2"/>
        <v>0.26671393852618647</v>
      </c>
      <c r="H33" s="259">
        <f t="shared" si="3"/>
        <v>0.280751514238091</v>
      </c>
      <c r="I33" s="260"/>
      <c r="J33" s="260"/>
    </row>
    <row r="34" spans="1:10" ht="19.5" customHeight="1">
      <c r="A34" s="195" t="s">
        <v>216</v>
      </c>
      <c r="B34" s="267">
        <v>6122698726</v>
      </c>
      <c r="C34" s="256">
        <f t="shared" si="4"/>
        <v>23282790814</v>
      </c>
      <c r="D34" s="89">
        <v>64338940000</v>
      </c>
      <c r="E34" s="257">
        <f t="shared" si="0"/>
        <v>64338940000</v>
      </c>
      <c r="F34" s="198">
        <f t="shared" si="1"/>
        <v>0.09516318929096439</v>
      </c>
      <c r="G34" s="258">
        <f t="shared" si="2"/>
        <v>0.36187712781715087</v>
      </c>
      <c r="H34" s="259">
        <f>+(C34/E34)/$F$25</f>
        <v>0.3809232924391062</v>
      </c>
      <c r="I34" s="260"/>
      <c r="J34" s="260"/>
    </row>
    <row r="35" spans="1:10" ht="19.5" customHeight="1">
      <c r="A35" s="195" t="s">
        <v>217</v>
      </c>
      <c r="B35" s="267">
        <v>3008275445</v>
      </c>
      <c r="C35" s="256">
        <f t="shared" si="4"/>
        <v>26291066259</v>
      </c>
      <c r="D35" s="89">
        <v>64338940000</v>
      </c>
      <c r="E35" s="257">
        <f t="shared" si="0"/>
        <v>64338940000</v>
      </c>
      <c r="F35" s="198">
        <f t="shared" si="1"/>
        <v>0.04675668335536768</v>
      </c>
      <c r="G35" s="258">
        <f t="shared" si="2"/>
        <v>0.4086338111725185</v>
      </c>
      <c r="H35" s="259">
        <f t="shared" si="3"/>
        <v>0.43014085386580897</v>
      </c>
      <c r="I35" s="260"/>
      <c r="J35" s="260"/>
    </row>
    <row r="36" spans="1:10" ht="19.5" customHeight="1">
      <c r="A36" s="195" t="s">
        <v>218</v>
      </c>
      <c r="B36" s="267">
        <v>3931505955</v>
      </c>
      <c r="C36" s="256">
        <f t="shared" si="4"/>
        <v>30222572214</v>
      </c>
      <c r="D36" s="89">
        <v>64338940000</v>
      </c>
      <c r="E36" s="257">
        <f t="shared" si="0"/>
        <v>64338940000</v>
      </c>
      <c r="F36" s="198">
        <f t="shared" si="1"/>
        <v>0.06110616611029029</v>
      </c>
      <c r="G36" s="258">
        <f t="shared" si="2"/>
        <v>0.4697399772828088</v>
      </c>
      <c r="H36" s="259">
        <f t="shared" si="3"/>
        <v>0.49446313398190406</v>
      </c>
      <c r="I36" s="260"/>
      <c r="J36" s="260"/>
    </row>
    <row r="37" spans="1:10" ht="19.5" customHeight="1">
      <c r="A37" s="195" t="s">
        <v>219</v>
      </c>
      <c r="B37" s="267">
        <v>3823068495</v>
      </c>
      <c r="C37" s="256">
        <f t="shared" si="4"/>
        <v>34045640709</v>
      </c>
      <c r="D37" s="89">
        <f>64338940000-217000000</f>
        <v>64121940000</v>
      </c>
      <c r="E37" s="257">
        <f t="shared" si="0"/>
        <v>64121940000</v>
      </c>
      <c r="F37" s="198">
        <f t="shared" si="1"/>
        <v>0.059621846984043214</v>
      </c>
      <c r="G37" s="258">
        <f t="shared" si="2"/>
        <v>0.5309515075339267</v>
      </c>
      <c r="H37" s="259">
        <f t="shared" si="3"/>
        <v>0.5588963237199229</v>
      </c>
      <c r="I37" s="260"/>
      <c r="J37" s="260"/>
    </row>
    <row r="38" spans="1:10" ht="19.5" customHeight="1">
      <c r="A38" s="195" t="s">
        <v>220</v>
      </c>
      <c r="B38" s="267">
        <v>4943985605</v>
      </c>
      <c r="C38" s="256">
        <f t="shared" si="4"/>
        <v>38989626314</v>
      </c>
      <c r="D38" s="89">
        <f>64338940000-217000000</f>
        <v>64121940000</v>
      </c>
      <c r="E38" s="257">
        <f t="shared" si="0"/>
        <v>64121940000</v>
      </c>
      <c r="F38" s="198">
        <f t="shared" si="1"/>
        <v>0.07710287001609746</v>
      </c>
      <c r="G38" s="258">
        <f t="shared" si="2"/>
        <v>0.6080543775500242</v>
      </c>
      <c r="H38" s="259">
        <f t="shared" si="3"/>
        <v>0.6400572395263413</v>
      </c>
      <c r="I38" s="260"/>
      <c r="J38" s="260"/>
    </row>
    <row r="39" spans="1:10" ht="19.5" customHeight="1">
      <c r="A39" s="195" t="s">
        <v>221</v>
      </c>
      <c r="B39" s="267">
        <v>5940705857</v>
      </c>
      <c r="C39" s="256">
        <f t="shared" si="4"/>
        <v>44930332171</v>
      </c>
      <c r="D39" s="89">
        <f>64338940000-217000000</f>
        <v>64121940000</v>
      </c>
      <c r="E39" s="257">
        <f t="shared" si="0"/>
        <v>64121940000</v>
      </c>
      <c r="F39" s="198">
        <f t="shared" si="1"/>
        <v>0.09264700751412075</v>
      </c>
      <c r="G39" s="258">
        <f t="shared" si="2"/>
        <v>0.7007013850641449</v>
      </c>
      <c r="H39" s="259">
        <f t="shared" si="3"/>
        <v>0.7375804053306789</v>
      </c>
      <c r="I39" s="260"/>
      <c r="J39" s="260"/>
    </row>
    <row r="40" spans="1:10" ht="19.5" customHeight="1">
      <c r="A40" s="195" t="s">
        <v>222</v>
      </c>
      <c r="B40" s="394">
        <v>8427327734</v>
      </c>
      <c r="C40" s="256">
        <f t="shared" si="4"/>
        <v>53357659905</v>
      </c>
      <c r="D40" s="89">
        <f>64338940000-217000000</f>
        <v>64121940000</v>
      </c>
      <c r="E40" s="257">
        <f t="shared" si="0"/>
        <v>64121940000</v>
      </c>
      <c r="F40" s="198">
        <f t="shared" si="1"/>
        <v>0.13142658712446942</v>
      </c>
      <c r="G40" s="258">
        <f t="shared" si="2"/>
        <v>0.8321279721886143</v>
      </c>
      <c r="H40" s="259">
        <f t="shared" si="3"/>
        <v>0.875924181251173</v>
      </c>
      <c r="I40" s="260"/>
      <c r="J40" s="260"/>
    </row>
    <row r="41" spans="1:10" ht="54" customHeight="1">
      <c r="A41" s="212" t="s">
        <v>223</v>
      </c>
      <c r="B41" s="317" t="s">
        <v>417</v>
      </c>
      <c r="C41" s="317"/>
      <c r="D41" s="317"/>
      <c r="E41" s="317"/>
      <c r="F41" s="317"/>
      <c r="G41" s="317"/>
      <c r="H41" s="317"/>
      <c r="I41" s="213"/>
      <c r="J41" s="213"/>
    </row>
    <row r="42" spans="1:10" ht="29.25" customHeight="1">
      <c r="A42" s="307" t="s">
        <v>224</v>
      </c>
      <c r="B42" s="307"/>
      <c r="C42" s="307"/>
      <c r="D42" s="307"/>
      <c r="E42" s="307"/>
      <c r="F42" s="307"/>
      <c r="G42" s="307"/>
      <c r="H42" s="307"/>
      <c r="I42" s="240"/>
      <c r="J42" s="240"/>
    </row>
    <row r="43" spans="1:10" ht="45.75" customHeight="1">
      <c r="A43" s="308"/>
      <c r="B43" s="308"/>
      <c r="C43" s="308"/>
      <c r="D43" s="308"/>
      <c r="E43" s="308"/>
      <c r="F43" s="308"/>
      <c r="G43" s="308"/>
      <c r="H43" s="308"/>
      <c r="I43" s="240"/>
      <c r="J43" s="240"/>
    </row>
    <row r="44" spans="1:10" ht="45.75" customHeight="1">
      <c r="A44" s="308"/>
      <c r="B44" s="308"/>
      <c r="C44" s="308"/>
      <c r="D44" s="308"/>
      <c r="E44" s="308"/>
      <c r="F44" s="308"/>
      <c r="G44" s="308"/>
      <c r="H44" s="308"/>
      <c r="I44" s="213"/>
      <c r="J44" s="213"/>
    </row>
    <row r="45" spans="1:10" ht="45.75" customHeight="1">
      <c r="A45" s="308"/>
      <c r="B45" s="308"/>
      <c r="C45" s="308"/>
      <c r="D45" s="308"/>
      <c r="E45" s="308"/>
      <c r="F45" s="308"/>
      <c r="G45" s="308"/>
      <c r="H45" s="308"/>
      <c r="I45" s="213"/>
      <c r="J45" s="213"/>
    </row>
    <row r="46" spans="1:10" ht="45.75" customHeight="1">
      <c r="A46" s="308"/>
      <c r="B46" s="308"/>
      <c r="C46" s="308"/>
      <c r="D46" s="308"/>
      <c r="E46" s="308"/>
      <c r="F46" s="308"/>
      <c r="G46" s="308"/>
      <c r="H46" s="308"/>
      <c r="I46" s="213"/>
      <c r="J46" s="213"/>
    </row>
    <row r="47" spans="1:10" ht="45.75" customHeight="1">
      <c r="A47" s="308"/>
      <c r="B47" s="308"/>
      <c r="C47" s="308"/>
      <c r="D47" s="308"/>
      <c r="E47" s="308"/>
      <c r="F47" s="308"/>
      <c r="G47" s="308"/>
      <c r="H47" s="308"/>
      <c r="I47" s="80"/>
      <c r="J47" s="80"/>
    </row>
    <row r="48" spans="1:10" ht="75" customHeight="1">
      <c r="A48" s="166" t="s">
        <v>225</v>
      </c>
      <c r="B48" s="392" t="s">
        <v>419</v>
      </c>
      <c r="C48" s="393"/>
      <c r="D48" s="393"/>
      <c r="E48" s="393"/>
      <c r="F48" s="393"/>
      <c r="G48" s="393"/>
      <c r="H48" s="393"/>
      <c r="I48" s="261"/>
      <c r="J48" s="261"/>
    </row>
    <row r="49" spans="1:10" ht="46.5" customHeight="1">
      <c r="A49" s="166" t="s">
        <v>226</v>
      </c>
      <c r="B49" s="310" t="s">
        <v>418</v>
      </c>
      <c r="C49" s="310"/>
      <c r="D49" s="310"/>
      <c r="E49" s="310"/>
      <c r="F49" s="310"/>
      <c r="G49" s="310"/>
      <c r="H49" s="310"/>
      <c r="I49" s="261"/>
      <c r="J49" s="261"/>
    </row>
    <row r="50" spans="1:10" ht="66" customHeight="1">
      <c r="A50" s="212" t="s">
        <v>227</v>
      </c>
      <c r="B50" s="352" t="s">
        <v>410</v>
      </c>
      <c r="C50" s="353"/>
      <c r="D50" s="353"/>
      <c r="E50" s="353"/>
      <c r="F50" s="353"/>
      <c r="G50" s="353"/>
      <c r="H50" s="354"/>
      <c r="I50" s="261"/>
      <c r="J50" s="261"/>
    </row>
    <row r="51" spans="1:10" ht="29.25" customHeight="1">
      <c r="A51" s="307" t="s">
        <v>228</v>
      </c>
      <c r="B51" s="307"/>
      <c r="C51" s="307"/>
      <c r="D51" s="307"/>
      <c r="E51" s="307"/>
      <c r="F51" s="307"/>
      <c r="G51" s="307"/>
      <c r="H51" s="307"/>
      <c r="I51" s="261"/>
      <c r="J51" s="261"/>
    </row>
    <row r="52" spans="1:10" ht="33" customHeight="1">
      <c r="A52" s="301" t="s">
        <v>229</v>
      </c>
      <c r="B52" s="192" t="s">
        <v>230</v>
      </c>
      <c r="C52" s="304" t="s">
        <v>231</v>
      </c>
      <c r="D52" s="304"/>
      <c r="E52" s="304"/>
      <c r="F52" s="304" t="s">
        <v>232</v>
      </c>
      <c r="G52" s="304"/>
      <c r="H52" s="304"/>
      <c r="I52" s="262"/>
      <c r="J52" s="262"/>
    </row>
    <row r="53" spans="1:10" ht="31.5" customHeight="1">
      <c r="A53" s="301"/>
      <c r="B53" s="105"/>
      <c r="C53" s="350"/>
      <c r="D53" s="350"/>
      <c r="E53" s="350"/>
      <c r="F53" s="351"/>
      <c r="G53" s="351"/>
      <c r="H53" s="351"/>
      <c r="I53" s="262"/>
      <c r="J53" s="262"/>
    </row>
    <row r="54" spans="1:10" ht="31.5" customHeight="1">
      <c r="A54" s="212" t="s">
        <v>233</v>
      </c>
      <c r="B54" s="302" t="s">
        <v>416</v>
      </c>
      <c r="C54" s="302"/>
      <c r="D54" s="306" t="s">
        <v>234</v>
      </c>
      <c r="E54" s="306"/>
      <c r="F54" s="302" t="str">
        <f>+B54</f>
        <v>Nelly Karime Pérez Díaz</v>
      </c>
      <c r="G54" s="302"/>
      <c r="H54" s="302"/>
      <c r="I54" s="263"/>
      <c r="J54" s="263"/>
    </row>
    <row r="55" spans="1:10" ht="31.5" customHeight="1">
      <c r="A55" s="212" t="s">
        <v>235</v>
      </c>
      <c r="B55" s="300" t="s">
        <v>240</v>
      </c>
      <c r="C55" s="300"/>
      <c r="D55" s="301" t="s">
        <v>236</v>
      </c>
      <c r="E55" s="301"/>
      <c r="F55" s="302" t="s">
        <v>251</v>
      </c>
      <c r="G55" s="302"/>
      <c r="H55" s="302"/>
      <c r="I55" s="263"/>
      <c r="J55" s="263"/>
    </row>
    <row r="56" spans="1:10" ht="31.5" customHeight="1">
      <c r="A56" s="212" t="s">
        <v>237</v>
      </c>
      <c r="B56" s="300"/>
      <c r="C56" s="300"/>
      <c r="D56" s="303" t="s">
        <v>238</v>
      </c>
      <c r="E56" s="303"/>
      <c r="F56" s="300"/>
      <c r="G56" s="300"/>
      <c r="H56" s="300"/>
      <c r="I56" s="264"/>
      <c r="J56" s="264"/>
    </row>
    <row r="57" spans="1:10" ht="31.5" customHeight="1">
      <c r="A57" s="212" t="s">
        <v>239</v>
      </c>
      <c r="B57" s="300"/>
      <c r="C57" s="300"/>
      <c r="D57" s="303"/>
      <c r="E57" s="303"/>
      <c r="F57" s="300"/>
      <c r="G57" s="300"/>
      <c r="H57" s="300"/>
      <c r="I57" s="264"/>
      <c r="J57" s="264"/>
    </row>
    <row r="58" spans="1:10" ht="15" hidden="1">
      <c r="A58" s="83"/>
      <c r="B58" s="83"/>
      <c r="C58" s="5"/>
      <c r="D58" s="5"/>
      <c r="E58" s="5"/>
      <c r="F58" s="5"/>
      <c r="G58" s="5"/>
      <c r="H58" s="84"/>
      <c r="I58" s="85"/>
      <c r="J58" s="85"/>
    </row>
    <row r="59" spans="1:10" ht="12.75" hidden="1">
      <c r="A59" s="223"/>
      <c r="B59" s="224"/>
      <c r="C59" s="224"/>
      <c r="D59" s="225"/>
      <c r="E59" s="225"/>
      <c r="F59" s="226"/>
      <c r="G59" s="227"/>
      <c r="H59" s="224"/>
      <c r="I59" s="265"/>
      <c r="J59" s="265"/>
    </row>
    <row r="60" spans="1:10" ht="12.75" hidden="1">
      <c r="A60" s="223"/>
      <c r="B60" s="224"/>
      <c r="C60" s="224"/>
      <c r="D60" s="225"/>
      <c r="E60" s="225"/>
      <c r="F60" s="226"/>
      <c r="G60" s="227"/>
      <c r="H60" s="224"/>
      <c r="I60" s="265"/>
      <c r="J60" s="265"/>
    </row>
    <row r="61" spans="1:10" ht="12.75" hidden="1">
      <c r="A61" s="223"/>
      <c r="B61" s="224"/>
      <c r="C61" s="224"/>
      <c r="D61" s="225"/>
      <c r="E61" s="225"/>
      <c r="F61" s="226"/>
      <c r="G61" s="227"/>
      <c r="H61" s="224"/>
      <c r="I61" s="265"/>
      <c r="J61" s="265"/>
    </row>
    <row r="62" spans="1:10" ht="12.75" hidden="1">
      <c r="A62" s="223"/>
      <c r="B62" s="224"/>
      <c r="C62" s="224"/>
      <c r="D62" s="225"/>
      <c r="E62" s="225"/>
      <c r="F62" s="226"/>
      <c r="G62" s="227"/>
      <c r="H62" s="224"/>
      <c r="I62" s="265"/>
      <c r="J62" s="265"/>
    </row>
    <row r="63" spans="1:10" ht="12.75" hidden="1">
      <c r="A63" s="223"/>
      <c r="B63" s="224"/>
      <c r="C63" s="224"/>
      <c r="D63" s="225"/>
      <c r="E63" s="225"/>
      <c r="F63" s="226"/>
      <c r="G63" s="227"/>
      <c r="H63" s="224"/>
      <c r="I63" s="265"/>
      <c r="J63" s="265"/>
    </row>
    <row r="64" spans="1:10" ht="12.75" hidden="1">
      <c r="A64" s="223"/>
      <c r="B64" s="224"/>
      <c r="C64" s="224"/>
      <c r="D64" s="225"/>
      <c r="E64" s="225"/>
      <c r="F64" s="226"/>
      <c r="G64" s="227"/>
      <c r="H64" s="224"/>
      <c r="I64" s="265"/>
      <c r="J64" s="265"/>
    </row>
    <row r="65" spans="1:10" ht="12.75" hidden="1">
      <c r="A65" s="223"/>
      <c r="B65" s="224"/>
      <c r="C65" s="224"/>
      <c r="D65" s="225"/>
      <c r="E65" s="225"/>
      <c r="F65" s="226"/>
      <c r="G65" s="227"/>
      <c r="H65" s="224"/>
      <c r="I65" s="265"/>
      <c r="J65" s="265"/>
    </row>
    <row r="66" spans="1:10" ht="12.75" hidden="1">
      <c r="A66" s="223"/>
      <c r="B66" s="224"/>
      <c r="C66" s="224"/>
      <c r="D66" s="225"/>
      <c r="E66" s="225"/>
      <c r="F66" s="226"/>
      <c r="G66" s="227"/>
      <c r="H66" s="224"/>
      <c r="I66" s="265"/>
      <c r="J66" s="265"/>
    </row>
    <row r="67" ht="12.75" hidden="1"/>
  </sheetData>
  <sheetProtection autoFilter="0" pivotTables="0"/>
  <mergeCells count="65">
    <mergeCell ref="B1:H1"/>
    <mergeCell ref="B2:H2"/>
    <mergeCell ref="B3:H3"/>
    <mergeCell ref="A1:A4"/>
    <mergeCell ref="B4:E4"/>
    <mergeCell ref="F4:H4"/>
    <mergeCell ref="A5:H5"/>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4:C54"/>
    <mergeCell ref="D54:E54"/>
    <mergeCell ref="F54:H54"/>
    <mergeCell ref="B55:C55"/>
    <mergeCell ref="D55:E55"/>
    <mergeCell ref="F55:H55"/>
    <mergeCell ref="B56:C56"/>
    <mergeCell ref="D56:E57"/>
    <mergeCell ref="F56:H57"/>
    <mergeCell ref="B57:C57"/>
  </mergeCells>
  <dataValidations count="8">
    <dataValidation type="list" allowBlank="1" showInputMessage="1" showErrorMessage="1" sqref="B9 H9">
      <formula1>$M$13:$M$14</formula1>
    </dataValidation>
    <dataValidation type="list" allowBlank="1" showInputMessage="1" showErrorMessage="1" sqref="G15:H15">
      <formula1>$M$7:$M$10</formula1>
    </dataValidation>
    <dataValidation type="list" allowBlank="1" showInputMessage="1" showErrorMessage="1" sqref="B12:H12">
      <formula1>$M$16:$M$23</formula1>
    </dataValidation>
    <dataValidation type="list" allowBlank="1" showInputMessage="1" showErrorMessage="1" sqref="I12:J12">
      <formula1>$L$23:$L$30</formula1>
    </dataValidation>
    <dataValidation type="list" allowBlank="1" showInputMessage="1" showErrorMessage="1" sqref="G14:I14">
      <formula1>L19:L21</formula1>
    </dataValidation>
    <dataValidation type="list" allowBlank="1" showInputMessage="1" showErrorMessage="1" sqref="J14">
      <formula1>N19:N21</formula1>
    </dataValidation>
    <dataValidation type="list" allowBlank="1" showInputMessage="1" showErrorMessage="1" sqref="B11:E11">
      <formula1>$L$8:$L$11</formula1>
    </dataValidation>
    <dataValidation type="list" allowBlank="1" showInputMessage="1" showErrorMessage="1" sqref="B26:D26">
      <formula1>$L$14:$L$17</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K30"/>
  <sheetViews>
    <sheetView zoomScale="85" zoomScaleNormal="85" zoomScalePageLayoutView="0" workbookViewId="0" topLeftCell="A20">
      <selection activeCell="E27" sqref="E27"/>
    </sheetView>
  </sheetViews>
  <sheetFormatPr defaultColWidth="0" defaultRowHeight="15" zeroHeight="1"/>
  <cols>
    <col min="1" max="1" width="9.7109375" style="93" customWidth="1"/>
    <col min="2" max="2" width="25.28125" style="0" customWidth="1"/>
    <col min="3" max="3" width="16.28125" style="0" customWidth="1"/>
    <col min="4" max="4" width="5.8515625" style="0" customWidth="1"/>
    <col min="5" max="5" width="51.421875" style="0" customWidth="1"/>
    <col min="6" max="6" width="16.140625" style="0" customWidth="1"/>
    <col min="7" max="7" width="18.140625" style="0" customWidth="1"/>
    <col min="8" max="8" width="16.28125" style="0" customWidth="1"/>
    <col min="9" max="9" width="15.7109375" style="0" customWidth="1"/>
    <col min="10" max="10" width="32.00390625" style="0" customWidth="1"/>
    <col min="11"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0" s="149" customFormat="1" ht="24" customHeight="1">
      <c r="A1" s="335"/>
      <c r="B1" s="335"/>
      <c r="C1" s="334" t="s">
        <v>370</v>
      </c>
      <c r="D1" s="334"/>
      <c r="E1" s="334"/>
      <c r="F1" s="334"/>
      <c r="G1" s="334"/>
      <c r="H1" s="334"/>
      <c r="I1" s="334"/>
      <c r="J1" s="334"/>
    </row>
    <row r="2" spans="1:10" s="149" customFormat="1" ht="24" customHeight="1">
      <c r="A2" s="335"/>
      <c r="B2" s="335"/>
      <c r="C2" s="334" t="s">
        <v>15</v>
      </c>
      <c r="D2" s="334"/>
      <c r="E2" s="334"/>
      <c r="F2" s="334"/>
      <c r="G2" s="334"/>
      <c r="H2" s="334"/>
      <c r="I2" s="334"/>
      <c r="J2" s="334"/>
    </row>
    <row r="3" spans="1:10" s="149" customFormat="1" ht="24" customHeight="1">
      <c r="A3" s="335"/>
      <c r="B3" s="335"/>
      <c r="C3" s="334" t="s">
        <v>279</v>
      </c>
      <c r="D3" s="334"/>
      <c r="E3" s="334"/>
      <c r="F3" s="334"/>
      <c r="G3" s="334"/>
      <c r="H3" s="334"/>
      <c r="I3" s="334"/>
      <c r="J3" s="334"/>
    </row>
    <row r="4" spans="1:10" s="149" customFormat="1" ht="24" customHeight="1">
      <c r="A4" s="335"/>
      <c r="B4" s="335"/>
      <c r="C4" s="334" t="s">
        <v>371</v>
      </c>
      <c r="D4" s="334"/>
      <c r="E4" s="334"/>
      <c r="F4" s="334"/>
      <c r="G4" s="333" t="s">
        <v>369</v>
      </c>
      <c r="H4" s="333"/>
      <c r="I4" s="333"/>
      <c r="J4" s="333"/>
    </row>
    <row r="5" spans="1:9" s="149" customFormat="1" ht="9" customHeight="1">
      <c r="A5" s="150"/>
      <c r="B5" s="151"/>
      <c r="C5" s="151"/>
      <c r="D5" s="151"/>
      <c r="E5" s="151"/>
      <c r="F5" s="151"/>
      <c r="G5" s="151"/>
      <c r="H5" s="151"/>
      <c r="I5" s="152"/>
    </row>
    <row r="6" spans="1:9" s="149" customFormat="1" ht="48" customHeight="1">
      <c r="A6" s="153"/>
      <c r="B6" s="154" t="s">
        <v>290</v>
      </c>
      <c r="C6" s="339" t="str">
        <f>+ACT_1!C6</f>
        <v>POA GESTIÓN SIN INVERSIÓN SUBSECRETARÍA DE GESTIÓN CORPORATIVA</v>
      </c>
      <c r="D6" s="339"/>
      <c r="E6" s="339"/>
      <c r="I6" s="152"/>
    </row>
    <row r="7" spans="1:9" s="149" customFormat="1" ht="48" customHeight="1">
      <c r="A7" s="153"/>
      <c r="B7" s="155" t="s">
        <v>23</v>
      </c>
      <c r="C7" s="339" t="s">
        <v>244</v>
      </c>
      <c r="D7" s="339"/>
      <c r="E7" s="339"/>
      <c r="I7" s="152"/>
    </row>
    <row r="8" spans="1:9" s="149" customFormat="1" ht="48" customHeight="1">
      <c r="A8" s="153"/>
      <c r="B8" s="155" t="s">
        <v>259</v>
      </c>
      <c r="C8" s="339" t="s">
        <v>244</v>
      </c>
      <c r="D8" s="339"/>
      <c r="E8" s="339"/>
      <c r="I8" s="152"/>
    </row>
    <row r="9" spans="1:9" s="149" customFormat="1" ht="48" customHeight="1">
      <c r="A9" s="153"/>
      <c r="B9" s="155" t="s">
        <v>260</v>
      </c>
      <c r="C9" s="339" t="s">
        <v>280</v>
      </c>
      <c r="D9" s="339"/>
      <c r="E9" s="339"/>
      <c r="I9" s="152"/>
    </row>
    <row r="10" spans="1:9" s="149" customFormat="1" ht="48" customHeight="1">
      <c r="A10" s="153"/>
      <c r="B10" s="155" t="s">
        <v>281</v>
      </c>
      <c r="C10" s="342" t="s">
        <v>354</v>
      </c>
      <c r="D10" s="342"/>
      <c r="E10" s="342"/>
      <c r="I10" s="152"/>
    </row>
    <row r="11" s="149" customFormat="1" ht="9" customHeight="1">
      <c r="A11" s="153"/>
    </row>
    <row r="12" spans="1:10" ht="24" customHeight="1">
      <c r="A12" s="363" t="s">
        <v>361</v>
      </c>
      <c r="B12" s="364"/>
      <c r="C12" s="364"/>
      <c r="D12" s="364"/>
      <c r="E12" s="364"/>
      <c r="F12" s="364"/>
      <c r="G12" s="365"/>
      <c r="H12" s="336" t="s">
        <v>261</v>
      </c>
      <c r="I12" s="337"/>
      <c r="J12" s="337"/>
    </row>
    <row r="13" spans="1:10" s="90" customFormat="1" ht="56.25" customHeight="1">
      <c r="A13" s="100" t="s">
        <v>262</v>
      </c>
      <c r="B13" s="100" t="s">
        <v>263</v>
      </c>
      <c r="C13" s="100" t="s">
        <v>282</v>
      </c>
      <c r="D13" s="100" t="s">
        <v>264</v>
      </c>
      <c r="E13" s="100" t="s">
        <v>265</v>
      </c>
      <c r="F13" s="100" t="s">
        <v>283</v>
      </c>
      <c r="G13" s="100" t="s">
        <v>284</v>
      </c>
      <c r="H13" s="94" t="s">
        <v>285</v>
      </c>
      <c r="I13" s="94" t="s">
        <v>286</v>
      </c>
      <c r="J13" s="94" t="s">
        <v>287</v>
      </c>
    </row>
    <row r="14" spans="1:11" ht="36.75" customHeight="1">
      <c r="A14" s="340">
        <v>1</v>
      </c>
      <c r="B14" s="338" t="s">
        <v>267</v>
      </c>
      <c r="C14" s="341">
        <v>0</v>
      </c>
      <c r="D14" s="156">
        <v>1</v>
      </c>
      <c r="E14" s="91" t="s">
        <v>333</v>
      </c>
      <c r="F14" s="122">
        <v>0</v>
      </c>
      <c r="G14" s="123">
        <v>43525</v>
      </c>
      <c r="H14" s="157">
        <v>0</v>
      </c>
      <c r="I14" s="123">
        <v>43525</v>
      </c>
      <c r="J14" s="113"/>
      <c r="K14" s="112">
        <f>+F14/4</f>
        <v>0</v>
      </c>
    </row>
    <row r="15" spans="1:11" ht="36.75" customHeight="1">
      <c r="A15" s="340"/>
      <c r="B15" s="338"/>
      <c r="C15" s="341"/>
      <c r="D15" s="156">
        <v>2</v>
      </c>
      <c r="E15" s="91" t="s">
        <v>334</v>
      </c>
      <c r="F15" s="122">
        <v>0</v>
      </c>
      <c r="G15" s="123">
        <v>43617</v>
      </c>
      <c r="H15" s="122">
        <v>0</v>
      </c>
      <c r="I15" s="123">
        <v>43617</v>
      </c>
      <c r="J15" s="113"/>
      <c r="K15" s="112"/>
    </row>
    <row r="16" spans="1:11" ht="36.75" customHeight="1">
      <c r="A16" s="340"/>
      <c r="B16" s="338"/>
      <c r="C16" s="341"/>
      <c r="D16" s="156">
        <v>3</v>
      </c>
      <c r="E16" s="91" t="s">
        <v>335</v>
      </c>
      <c r="F16" s="122">
        <v>0</v>
      </c>
      <c r="G16" s="123">
        <v>43709</v>
      </c>
      <c r="H16" s="122">
        <v>0</v>
      </c>
      <c r="I16" s="123">
        <v>43709</v>
      </c>
      <c r="J16" s="113"/>
      <c r="K16" s="112"/>
    </row>
    <row r="17" spans="1:11" ht="36.75" customHeight="1">
      <c r="A17" s="340"/>
      <c r="B17" s="338"/>
      <c r="C17" s="341"/>
      <c r="D17" s="156">
        <v>4</v>
      </c>
      <c r="E17" s="91" t="s">
        <v>336</v>
      </c>
      <c r="F17" s="122">
        <v>0</v>
      </c>
      <c r="G17" s="123">
        <v>43800</v>
      </c>
      <c r="H17" s="269">
        <v>0</v>
      </c>
      <c r="I17" s="123">
        <v>43800</v>
      </c>
      <c r="J17" s="113"/>
      <c r="K17" s="112"/>
    </row>
    <row r="18" spans="1:11" ht="36.75" customHeight="1">
      <c r="A18" s="340">
        <v>2</v>
      </c>
      <c r="B18" s="338" t="s">
        <v>268</v>
      </c>
      <c r="C18" s="341">
        <v>0</v>
      </c>
      <c r="D18" s="156">
        <v>1</v>
      </c>
      <c r="E18" s="91" t="s">
        <v>337</v>
      </c>
      <c r="F18" s="122">
        <v>0</v>
      </c>
      <c r="G18" s="123">
        <v>43525</v>
      </c>
      <c r="H18" s="269">
        <v>0</v>
      </c>
      <c r="I18" s="123">
        <v>43525</v>
      </c>
      <c r="J18" s="113"/>
      <c r="K18" s="112">
        <f>+F18/4</f>
        <v>0</v>
      </c>
    </row>
    <row r="19" spans="1:11" ht="36.75" customHeight="1">
      <c r="A19" s="340"/>
      <c r="B19" s="338"/>
      <c r="C19" s="341"/>
      <c r="D19" s="156">
        <v>2</v>
      </c>
      <c r="E19" s="91" t="s">
        <v>338</v>
      </c>
      <c r="F19" s="122">
        <v>0</v>
      </c>
      <c r="G19" s="123">
        <v>43617</v>
      </c>
      <c r="H19" s="122">
        <v>0</v>
      </c>
      <c r="I19" s="123">
        <v>43617</v>
      </c>
      <c r="J19" s="113"/>
      <c r="K19" s="112"/>
    </row>
    <row r="20" spans="1:11" ht="36.75" customHeight="1">
      <c r="A20" s="340"/>
      <c r="B20" s="338"/>
      <c r="C20" s="341"/>
      <c r="D20" s="156">
        <v>3</v>
      </c>
      <c r="E20" s="91" t="s">
        <v>339</v>
      </c>
      <c r="F20" s="122">
        <v>0</v>
      </c>
      <c r="G20" s="123">
        <v>43709</v>
      </c>
      <c r="H20" s="122">
        <v>0</v>
      </c>
      <c r="I20" s="123">
        <v>43709</v>
      </c>
      <c r="J20" s="113"/>
      <c r="K20" s="112"/>
    </row>
    <row r="21" spans="1:11" ht="36.75" customHeight="1">
      <c r="A21" s="340"/>
      <c r="B21" s="338"/>
      <c r="C21" s="341"/>
      <c r="D21" s="156">
        <v>4</v>
      </c>
      <c r="E21" s="91" t="s">
        <v>340</v>
      </c>
      <c r="F21" s="122">
        <v>0</v>
      </c>
      <c r="G21" s="123">
        <v>43800</v>
      </c>
      <c r="H21" s="269">
        <v>0</v>
      </c>
      <c r="I21" s="123">
        <v>43800</v>
      </c>
      <c r="J21" s="113"/>
      <c r="K21" s="112"/>
    </row>
    <row r="22" spans="1:11" ht="36.75" customHeight="1">
      <c r="A22" s="340">
        <v>3</v>
      </c>
      <c r="B22" s="338" t="s">
        <v>342</v>
      </c>
      <c r="C22" s="341">
        <v>0</v>
      </c>
      <c r="D22" s="156">
        <v>1</v>
      </c>
      <c r="E22" s="91" t="s">
        <v>341</v>
      </c>
      <c r="F22" s="122">
        <v>0</v>
      </c>
      <c r="G22" s="123">
        <v>43525</v>
      </c>
      <c r="H22" s="269">
        <v>0</v>
      </c>
      <c r="I22" s="123">
        <v>43525</v>
      </c>
      <c r="J22" s="113"/>
      <c r="K22" s="112"/>
    </row>
    <row r="23" spans="1:11" ht="36.75" customHeight="1">
      <c r="A23" s="340"/>
      <c r="B23" s="338"/>
      <c r="C23" s="341"/>
      <c r="D23" s="156">
        <v>2</v>
      </c>
      <c r="E23" s="91" t="s">
        <v>343</v>
      </c>
      <c r="F23" s="122">
        <v>0</v>
      </c>
      <c r="G23" s="123">
        <v>43617</v>
      </c>
      <c r="H23" s="122">
        <v>0</v>
      </c>
      <c r="I23" s="123">
        <v>43617</v>
      </c>
      <c r="J23" s="113"/>
      <c r="K23" s="112"/>
    </row>
    <row r="24" spans="1:11" ht="36.75" customHeight="1">
      <c r="A24" s="340"/>
      <c r="B24" s="338"/>
      <c r="C24" s="341"/>
      <c r="D24" s="156">
        <v>3</v>
      </c>
      <c r="E24" s="91" t="s">
        <v>344</v>
      </c>
      <c r="F24" s="122">
        <v>0</v>
      </c>
      <c r="G24" s="123">
        <v>43709</v>
      </c>
      <c r="H24" s="122">
        <v>0</v>
      </c>
      <c r="I24" s="123">
        <v>43709</v>
      </c>
      <c r="J24" s="113"/>
      <c r="K24" s="112"/>
    </row>
    <row r="25" spans="1:11" ht="36.75" customHeight="1">
      <c r="A25" s="340"/>
      <c r="B25" s="338"/>
      <c r="C25" s="341"/>
      <c r="D25" s="156">
        <v>4</v>
      </c>
      <c r="E25" s="91" t="s">
        <v>345</v>
      </c>
      <c r="F25" s="122">
        <v>0</v>
      </c>
      <c r="G25" s="123">
        <v>43800</v>
      </c>
      <c r="H25" s="269">
        <v>0</v>
      </c>
      <c r="I25" s="123">
        <v>43800</v>
      </c>
      <c r="J25" s="113"/>
      <c r="K25" s="112"/>
    </row>
    <row r="26" spans="1:11" ht="36.75" customHeight="1">
      <c r="A26" s="340">
        <v>4</v>
      </c>
      <c r="B26" s="338" t="s">
        <v>269</v>
      </c>
      <c r="C26" s="341">
        <v>0</v>
      </c>
      <c r="D26" s="156">
        <v>1</v>
      </c>
      <c r="E26" s="91" t="s">
        <v>346</v>
      </c>
      <c r="F26" s="122">
        <v>0</v>
      </c>
      <c r="G26" s="123">
        <v>43525</v>
      </c>
      <c r="H26" s="269">
        <v>0</v>
      </c>
      <c r="I26" s="123">
        <v>43525</v>
      </c>
      <c r="J26" s="113"/>
      <c r="K26" s="112"/>
    </row>
    <row r="27" spans="1:11" ht="36.75" customHeight="1">
      <c r="A27" s="340"/>
      <c r="B27" s="338"/>
      <c r="C27" s="341"/>
      <c r="D27" s="156">
        <v>2</v>
      </c>
      <c r="E27" s="91" t="s">
        <v>347</v>
      </c>
      <c r="F27" s="122">
        <v>0</v>
      </c>
      <c r="G27" s="123">
        <v>43617</v>
      </c>
      <c r="H27" s="122">
        <v>0</v>
      </c>
      <c r="I27" s="123">
        <v>43617</v>
      </c>
      <c r="J27" s="113"/>
      <c r="K27" s="112"/>
    </row>
    <row r="28" spans="1:11" ht="36.75" customHeight="1">
      <c r="A28" s="340"/>
      <c r="B28" s="338"/>
      <c r="C28" s="341"/>
      <c r="D28" s="156">
        <v>3</v>
      </c>
      <c r="E28" s="91" t="s">
        <v>348</v>
      </c>
      <c r="F28" s="122">
        <v>0</v>
      </c>
      <c r="G28" s="123">
        <v>43709</v>
      </c>
      <c r="H28" s="122">
        <v>0</v>
      </c>
      <c r="I28" s="123">
        <v>43709</v>
      </c>
      <c r="J28" s="113"/>
      <c r="K28" s="112"/>
    </row>
    <row r="29" spans="1:11" ht="36.75" customHeight="1">
      <c r="A29" s="340"/>
      <c r="B29" s="338"/>
      <c r="C29" s="341"/>
      <c r="D29" s="156">
        <v>4</v>
      </c>
      <c r="E29" s="91" t="s">
        <v>349</v>
      </c>
      <c r="F29" s="122">
        <v>0</v>
      </c>
      <c r="G29" s="123">
        <v>43800</v>
      </c>
      <c r="H29" s="269">
        <v>0</v>
      </c>
      <c r="I29" s="123">
        <v>43800</v>
      </c>
      <c r="J29" s="113"/>
      <c r="K29" s="112">
        <f>+F29/4</f>
        <v>0</v>
      </c>
    </row>
    <row r="30" spans="1:10" s="92" customFormat="1" ht="21.75" customHeight="1">
      <c r="A30" s="346" t="s">
        <v>288</v>
      </c>
      <c r="B30" s="347"/>
      <c r="C30" s="101">
        <f>SUM(C14:C29)</f>
        <v>0</v>
      </c>
      <c r="D30" s="348" t="s">
        <v>266</v>
      </c>
      <c r="E30" s="349"/>
      <c r="F30" s="101">
        <f>SUM(F14:F29)</f>
        <v>0</v>
      </c>
      <c r="G30" s="95"/>
      <c r="H30" s="102">
        <f>SUM(H14:H29)</f>
        <v>0</v>
      </c>
      <c r="I30" s="103"/>
      <c r="J30" s="103"/>
    </row>
  </sheetData>
  <sheetProtection selectLockedCells="1" selectUnlockedCells="1"/>
  <autoFilter ref="A13:K30"/>
  <mergeCells count="27">
    <mergeCell ref="H12:J12"/>
    <mergeCell ref="B26:B29"/>
    <mergeCell ref="A26:A29"/>
    <mergeCell ref="C26:C29"/>
    <mergeCell ref="B14:B17"/>
    <mergeCell ref="A14:A17"/>
    <mergeCell ref="C14:C17"/>
    <mergeCell ref="C18:C21"/>
    <mergeCell ref="B22:B25"/>
    <mergeCell ref="C8:E8"/>
    <mergeCell ref="C9:E9"/>
    <mergeCell ref="C10:E10"/>
    <mergeCell ref="C22:C25"/>
    <mergeCell ref="A12:G12"/>
    <mergeCell ref="A22:A25"/>
    <mergeCell ref="A18:A21"/>
    <mergeCell ref="B18:B21"/>
    <mergeCell ref="A30:B30"/>
    <mergeCell ref="D30:E30"/>
    <mergeCell ref="A1:B4"/>
    <mergeCell ref="C1:J1"/>
    <mergeCell ref="C2:J2"/>
    <mergeCell ref="C3:J3"/>
    <mergeCell ref="C4:F4"/>
    <mergeCell ref="G4:J4"/>
    <mergeCell ref="C6:E6"/>
    <mergeCell ref="C7:E7"/>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W66"/>
  <sheetViews>
    <sheetView zoomScale="85" zoomScaleNormal="85" zoomScalePageLayoutView="0" workbookViewId="0" topLeftCell="A1">
      <selection activeCell="H36" sqref="H36"/>
    </sheetView>
  </sheetViews>
  <sheetFormatPr defaultColWidth="0" defaultRowHeight="15" zeroHeight="1"/>
  <cols>
    <col min="1" max="1" width="25.7109375" style="230" customWidth="1"/>
    <col min="2" max="5" width="20.7109375" style="163" customWidth="1"/>
    <col min="6" max="6" width="20.7109375" style="231" customWidth="1"/>
    <col min="7" max="8" width="20.7109375" style="163" customWidth="1"/>
    <col min="9" max="9" width="0" style="31" hidden="1" customWidth="1"/>
    <col min="10" max="11" width="0" style="238" hidden="1" customWidth="1"/>
    <col min="12" max="16384" width="0" style="163" hidden="1" customWidth="1"/>
  </cols>
  <sheetData>
    <row r="1" spans="1:23" ht="25.5" customHeight="1">
      <c r="A1" s="331"/>
      <c r="B1" s="329" t="s">
        <v>368</v>
      </c>
      <c r="C1" s="329"/>
      <c r="D1" s="329"/>
      <c r="E1" s="329"/>
      <c r="F1" s="329"/>
      <c r="G1" s="329"/>
      <c r="H1" s="329"/>
      <c r="I1" s="237"/>
      <c r="J1" s="237"/>
      <c r="K1" s="79" t="s">
        <v>389</v>
      </c>
      <c r="L1" s="31"/>
      <c r="M1" s="31"/>
      <c r="N1" s="31"/>
      <c r="O1" s="31"/>
      <c r="P1" s="31"/>
      <c r="Q1" s="31"/>
      <c r="R1" s="31"/>
      <c r="S1" s="31"/>
      <c r="T1" s="31"/>
      <c r="U1" s="238"/>
      <c r="V1" s="238"/>
      <c r="W1" s="238"/>
    </row>
    <row r="2" spans="1:23" ht="25.5" customHeight="1">
      <c r="A2" s="331"/>
      <c r="B2" s="330" t="s">
        <v>15</v>
      </c>
      <c r="C2" s="330"/>
      <c r="D2" s="330"/>
      <c r="E2" s="330"/>
      <c r="F2" s="330"/>
      <c r="G2" s="330"/>
      <c r="H2" s="330"/>
      <c r="I2" s="237"/>
      <c r="J2" s="237"/>
      <c r="K2" s="79" t="s">
        <v>390</v>
      </c>
      <c r="L2" s="31"/>
      <c r="M2" s="31"/>
      <c r="N2" s="31"/>
      <c r="O2" s="31"/>
      <c r="P2" s="31"/>
      <c r="Q2" s="31"/>
      <c r="R2" s="31"/>
      <c r="S2" s="31"/>
      <c r="T2" s="31"/>
      <c r="U2" s="238"/>
      <c r="V2" s="238"/>
      <c r="W2" s="238"/>
    </row>
    <row r="3" spans="1:23" ht="25.5" customHeight="1">
      <c r="A3" s="331"/>
      <c r="B3" s="330" t="s">
        <v>162</v>
      </c>
      <c r="C3" s="330"/>
      <c r="D3" s="330"/>
      <c r="E3" s="330"/>
      <c r="F3" s="330"/>
      <c r="G3" s="330"/>
      <c r="H3" s="330"/>
      <c r="I3" s="237"/>
      <c r="J3" s="237"/>
      <c r="K3" s="79" t="s">
        <v>391</v>
      </c>
      <c r="L3" s="31"/>
      <c r="M3" s="31"/>
      <c r="N3" s="31"/>
      <c r="O3" s="31"/>
      <c r="P3" s="31"/>
      <c r="Q3" s="31"/>
      <c r="R3" s="31"/>
      <c r="S3" s="31"/>
      <c r="T3" s="31"/>
      <c r="U3" s="238"/>
      <c r="V3" s="238"/>
      <c r="W3" s="238"/>
    </row>
    <row r="4" spans="1:23" ht="25.5" customHeight="1">
      <c r="A4" s="331"/>
      <c r="B4" s="330" t="s">
        <v>163</v>
      </c>
      <c r="C4" s="330"/>
      <c r="D4" s="330"/>
      <c r="E4" s="330"/>
      <c r="F4" s="332" t="s">
        <v>369</v>
      </c>
      <c r="G4" s="332"/>
      <c r="H4" s="332"/>
      <c r="I4" s="237"/>
      <c r="J4" s="237"/>
      <c r="K4" s="79" t="s">
        <v>392</v>
      </c>
      <c r="L4" s="31"/>
      <c r="M4" s="31"/>
      <c r="N4" s="31"/>
      <c r="O4" s="31"/>
      <c r="P4" s="31"/>
      <c r="Q4" s="31"/>
      <c r="R4" s="31"/>
      <c r="S4" s="31"/>
      <c r="T4" s="31"/>
      <c r="U4" s="238"/>
      <c r="V4" s="238"/>
      <c r="W4" s="238"/>
    </row>
    <row r="5" spans="1:23" ht="23.25" customHeight="1">
      <c r="A5" s="328" t="s">
        <v>164</v>
      </c>
      <c r="B5" s="328"/>
      <c r="C5" s="328"/>
      <c r="D5" s="328"/>
      <c r="E5" s="328"/>
      <c r="F5" s="328"/>
      <c r="G5" s="328"/>
      <c r="H5" s="328"/>
      <c r="I5" s="80"/>
      <c r="J5" s="80"/>
      <c r="K5" s="31"/>
      <c r="L5" s="31"/>
      <c r="M5" s="31"/>
      <c r="N5" s="31"/>
      <c r="O5" s="31"/>
      <c r="P5" s="31"/>
      <c r="Q5" s="31"/>
      <c r="R5" s="31"/>
      <c r="S5" s="31"/>
      <c r="T5" s="31"/>
      <c r="U5" s="238"/>
      <c r="V5" s="238"/>
      <c r="W5" s="238"/>
    </row>
    <row r="6" spans="1:14" ht="24" customHeight="1">
      <c r="A6" s="308" t="s">
        <v>165</v>
      </c>
      <c r="B6" s="308"/>
      <c r="C6" s="308"/>
      <c r="D6" s="308"/>
      <c r="E6" s="308"/>
      <c r="F6" s="308"/>
      <c r="G6" s="308"/>
      <c r="H6" s="308"/>
      <c r="K6" s="31"/>
      <c r="L6" s="31"/>
      <c r="M6" s="31"/>
      <c r="N6" s="31"/>
    </row>
    <row r="7" spans="1:14" ht="24" customHeight="1">
      <c r="A7" s="307" t="s">
        <v>166</v>
      </c>
      <c r="B7" s="307"/>
      <c r="C7" s="307"/>
      <c r="D7" s="307"/>
      <c r="E7" s="307"/>
      <c r="F7" s="307"/>
      <c r="G7" s="307"/>
      <c r="H7" s="307"/>
      <c r="K7" s="31"/>
      <c r="L7" s="31"/>
      <c r="M7" s="241" t="s">
        <v>167</v>
      </c>
      <c r="N7" s="31"/>
    </row>
    <row r="8" spans="1:14" ht="30.75" customHeight="1">
      <c r="A8" s="166" t="s">
        <v>358</v>
      </c>
      <c r="B8" s="167">
        <v>3</v>
      </c>
      <c r="C8" s="304" t="s">
        <v>359</v>
      </c>
      <c r="D8" s="304"/>
      <c r="E8" s="357" t="s">
        <v>330</v>
      </c>
      <c r="F8" s="358"/>
      <c r="G8" s="358"/>
      <c r="H8" s="359"/>
      <c r="K8" s="31"/>
      <c r="L8" s="79" t="s">
        <v>393</v>
      </c>
      <c r="M8" s="241" t="s">
        <v>394</v>
      </c>
      <c r="N8" s="31"/>
    </row>
    <row r="9" spans="1:14" ht="30.75" customHeight="1">
      <c r="A9" s="166" t="s">
        <v>168</v>
      </c>
      <c r="B9" s="167" t="s">
        <v>169</v>
      </c>
      <c r="C9" s="304" t="s">
        <v>170</v>
      </c>
      <c r="D9" s="304"/>
      <c r="E9" s="314" t="s">
        <v>246</v>
      </c>
      <c r="F9" s="314"/>
      <c r="G9" s="170" t="s">
        <v>171</v>
      </c>
      <c r="H9" s="167" t="s">
        <v>169</v>
      </c>
      <c r="K9" s="31"/>
      <c r="L9" s="79" t="s">
        <v>395</v>
      </c>
      <c r="M9" s="241" t="s">
        <v>396</v>
      </c>
      <c r="N9" s="31"/>
    </row>
    <row r="10" spans="1:14" ht="30.75" customHeight="1">
      <c r="A10" s="166" t="s">
        <v>172</v>
      </c>
      <c r="B10" s="323" t="s">
        <v>240</v>
      </c>
      <c r="C10" s="323"/>
      <c r="D10" s="323"/>
      <c r="E10" s="323"/>
      <c r="F10" s="170" t="s">
        <v>173</v>
      </c>
      <c r="G10" s="324" t="s">
        <v>240</v>
      </c>
      <c r="H10" s="324"/>
      <c r="K10" s="31"/>
      <c r="L10" s="79" t="s">
        <v>174</v>
      </c>
      <c r="M10" s="241" t="s">
        <v>397</v>
      </c>
      <c r="N10" s="31"/>
    </row>
    <row r="11" spans="1:14" ht="30.75" customHeight="1">
      <c r="A11" s="166" t="s">
        <v>175</v>
      </c>
      <c r="B11" s="325" t="s">
        <v>393</v>
      </c>
      <c r="C11" s="325"/>
      <c r="D11" s="325"/>
      <c r="E11" s="325"/>
      <c r="F11" s="170" t="s">
        <v>176</v>
      </c>
      <c r="G11" s="326" t="s">
        <v>388</v>
      </c>
      <c r="H11" s="326"/>
      <c r="K11" s="31"/>
      <c r="L11" s="81" t="s">
        <v>398</v>
      </c>
      <c r="M11" s="31"/>
      <c r="N11" s="31"/>
    </row>
    <row r="12" spans="1:14" ht="30.75" customHeight="1">
      <c r="A12" s="166" t="s">
        <v>177</v>
      </c>
      <c r="B12" s="318" t="s">
        <v>159</v>
      </c>
      <c r="C12" s="318"/>
      <c r="D12" s="318"/>
      <c r="E12" s="318"/>
      <c r="F12" s="318"/>
      <c r="G12" s="318"/>
      <c r="H12" s="318"/>
      <c r="K12" s="31"/>
      <c r="L12" s="81"/>
      <c r="M12" s="31"/>
      <c r="N12" s="31"/>
    </row>
    <row r="13" spans="1:14" ht="30.75" customHeight="1">
      <c r="A13" s="166" t="s">
        <v>178</v>
      </c>
      <c r="B13" s="327" t="s">
        <v>240</v>
      </c>
      <c r="C13" s="327"/>
      <c r="D13" s="327"/>
      <c r="E13" s="327"/>
      <c r="F13" s="327"/>
      <c r="G13" s="327"/>
      <c r="H13" s="327"/>
      <c r="K13" s="31"/>
      <c r="L13" s="81"/>
      <c r="M13" s="241" t="s">
        <v>399</v>
      </c>
      <c r="N13" s="31"/>
    </row>
    <row r="14" spans="1:14" ht="30.75" customHeight="1">
      <c r="A14" s="166" t="s">
        <v>179</v>
      </c>
      <c r="B14" s="312" t="s">
        <v>329</v>
      </c>
      <c r="C14" s="312"/>
      <c r="D14" s="312"/>
      <c r="E14" s="312"/>
      <c r="F14" s="170" t="s">
        <v>180</v>
      </c>
      <c r="G14" s="314" t="s">
        <v>181</v>
      </c>
      <c r="H14" s="314"/>
      <c r="K14" s="31"/>
      <c r="L14" s="81" t="s">
        <v>400</v>
      </c>
      <c r="M14" s="241" t="s">
        <v>169</v>
      </c>
      <c r="N14" s="31"/>
    </row>
    <row r="15" spans="1:14" ht="30.75" customHeight="1">
      <c r="A15" s="166" t="s">
        <v>182</v>
      </c>
      <c r="B15" s="322" t="s">
        <v>360</v>
      </c>
      <c r="C15" s="322"/>
      <c r="D15" s="322"/>
      <c r="E15" s="322"/>
      <c r="F15" s="170" t="s">
        <v>183</v>
      </c>
      <c r="G15" s="314" t="s">
        <v>167</v>
      </c>
      <c r="H15" s="314"/>
      <c r="K15" s="31"/>
      <c r="L15" s="81" t="s">
        <v>401</v>
      </c>
      <c r="M15" s="31"/>
      <c r="N15" s="31"/>
    </row>
    <row r="16" spans="1:14" ht="40.5" customHeight="1">
      <c r="A16" s="166" t="s">
        <v>184</v>
      </c>
      <c r="B16" s="357" t="s">
        <v>353</v>
      </c>
      <c r="C16" s="358"/>
      <c r="D16" s="358"/>
      <c r="E16" s="358"/>
      <c r="F16" s="358"/>
      <c r="G16" s="358"/>
      <c r="H16" s="359"/>
      <c r="K16" s="31"/>
      <c r="L16" s="81" t="s">
        <v>185</v>
      </c>
      <c r="M16" s="241" t="s">
        <v>149</v>
      </c>
      <c r="N16" s="31"/>
    </row>
    <row r="17" spans="1:14" ht="30.75" customHeight="1">
      <c r="A17" s="166" t="s">
        <v>186</v>
      </c>
      <c r="B17" s="312" t="s">
        <v>328</v>
      </c>
      <c r="C17" s="312"/>
      <c r="D17" s="312"/>
      <c r="E17" s="312"/>
      <c r="F17" s="312"/>
      <c r="G17" s="312"/>
      <c r="H17" s="312"/>
      <c r="K17" s="31"/>
      <c r="L17" s="81" t="s">
        <v>402</v>
      </c>
      <c r="M17" s="241" t="s">
        <v>151</v>
      </c>
      <c r="N17" s="31"/>
    </row>
    <row r="18" spans="1:14" ht="30.75" customHeight="1">
      <c r="A18" s="166" t="s">
        <v>187</v>
      </c>
      <c r="B18" s="318" t="s">
        <v>327</v>
      </c>
      <c r="C18" s="318"/>
      <c r="D18" s="318"/>
      <c r="E18" s="318"/>
      <c r="F18" s="318"/>
      <c r="G18" s="318"/>
      <c r="H18" s="318"/>
      <c r="K18" s="31"/>
      <c r="L18" s="81"/>
      <c r="M18" s="241" t="s">
        <v>403</v>
      </c>
      <c r="N18" s="31"/>
    </row>
    <row r="19" spans="1:14" ht="30.75" customHeight="1">
      <c r="A19" s="166" t="s">
        <v>188</v>
      </c>
      <c r="B19" s="319" t="s">
        <v>189</v>
      </c>
      <c r="C19" s="319"/>
      <c r="D19" s="319"/>
      <c r="E19" s="319"/>
      <c r="F19" s="319"/>
      <c r="G19" s="319"/>
      <c r="H19" s="319"/>
      <c r="K19" s="31"/>
      <c r="L19" s="81" t="s">
        <v>181</v>
      </c>
      <c r="M19" s="241" t="s">
        <v>155</v>
      </c>
      <c r="N19" s="31"/>
    </row>
    <row r="20" spans="1:14" ht="27.75" customHeight="1">
      <c r="A20" s="303" t="s">
        <v>190</v>
      </c>
      <c r="B20" s="320" t="s">
        <v>191</v>
      </c>
      <c r="C20" s="320"/>
      <c r="D20" s="320"/>
      <c r="E20" s="321" t="s">
        <v>192</v>
      </c>
      <c r="F20" s="321"/>
      <c r="G20" s="321"/>
      <c r="H20" s="321"/>
      <c r="K20" s="31"/>
      <c r="L20" s="81" t="s">
        <v>193</v>
      </c>
      <c r="M20" s="241" t="s">
        <v>291</v>
      </c>
      <c r="N20" s="31"/>
    </row>
    <row r="21" spans="1:14" ht="27" customHeight="1">
      <c r="A21" s="303"/>
      <c r="B21" s="318" t="s">
        <v>326</v>
      </c>
      <c r="C21" s="318"/>
      <c r="D21" s="318"/>
      <c r="E21" s="318" t="s">
        <v>325</v>
      </c>
      <c r="F21" s="318"/>
      <c r="G21" s="318"/>
      <c r="H21" s="318"/>
      <c r="K21" s="31"/>
      <c r="L21" s="81" t="s">
        <v>404</v>
      </c>
      <c r="M21" s="241" t="s">
        <v>158</v>
      </c>
      <c r="N21" s="31"/>
    </row>
    <row r="22" spans="1:14" ht="39.75" customHeight="1">
      <c r="A22" s="166" t="s">
        <v>194</v>
      </c>
      <c r="B22" s="314" t="s">
        <v>324</v>
      </c>
      <c r="C22" s="314"/>
      <c r="D22" s="314"/>
      <c r="E22" s="314" t="s">
        <v>324</v>
      </c>
      <c r="F22" s="314"/>
      <c r="G22" s="314"/>
      <c r="H22" s="314"/>
      <c r="K22" s="31"/>
      <c r="L22" s="81"/>
      <c r="M22" s="241" t="s">
        <v>159</v>
      </c>
      <c r="N22" s="31"/>
    </row>
    <row r="23" spans="1:14" ht="48.75" customHeight="1">
      <c r="A23" s="166" t="s">
        <v>195</v>
      </c>
      <c r="B23" s="318" t="s">
        <v>323</v>
      </c>
      <c r="C23" s="318"/>
      <c r="D23" s="318"/>
      <c r="E23" s="312" t="s">
        <v>332</v>
      </c>
      <c r="F23" s="312"/>
      <c r="G23" s="312"/>
      <c r="H23" s="312"/>
      <c r="K23" s="31"/>
      <c r="L23" s="82"/>
      <c r="M23" s="241" t="s">
        <v>160</v>
      </c>
      <c r="N23" s="31"/>
    </row>
    <row r="24" spans="1:14" ht="29.25" customHeight="1">
      <c r="A24" s="166" t="s">
        <v>196</v>
      </c>
      <c r="B24" s="311">
        <v>43466</v>
      </c>
      <c r="C24" s="312"/>
      <c r="D24" s="312"/>
      <c r="E24" s="170" t="s">
        <v>197</v>
      </c>
      <c r="F24" s="313" t="s">
        <v>240</v>
      </c>
      <c r="G24" s="313"/>
      <c r="H24" s="313"/>
      <c r="K24" s="31"/>
      <c r="L24" s="82"/>
      <c r="M24" s="31"/>
      <c r="N24" s="31"/>
    </row>
    <row r="25" spans="1:14" ht="27" customHeight="1">
      <c r="A25" s="166" t="s">
        <v>198</v>
      </c>
      <c r="B25" s="311">
        <v>43830</v>
      </c>
      <c r="C25" s="312"/>
      <c r="D25" s="312"/>
      <c r="E25" s="170" t="s">
        <v>199</v>
      </c>
      <c r="F25" s="366">
        <v>1</v>
      </c>
      <c r="G25" s="366"/>
      <c r="H25" s="366"/>
      <c r="K25" s="31"/>
      <c r="L25" s="82"/>
      <c r="M25" s="31"/>
      <c r="N25" s="31"/>
    </row>
    <row r="26" spans="1:14" ht="47.25" customHeight="1">
      <c r="A26" s="166" t="s">
        <v>200</v>
      </c>
      <c r="B26" s="314" t="s">
        <v>185</v>
      </c>
      <c r="C26" s="314"/>
      <c r="D26" s="314"/>
      <c r="E26" s="191" t="s">
        <v>201</v>
      </c>
      <c r="F26" s="315"/>
      <c r="G26" s="315"/>
      <c r="H26" s="315"/>
      <c r="K26" s="31"/>
      <c r="L26" s="82"/>
      <c r="M26" s="31"/>
      <c r="N26" s="31"/>
    </row>
    <row r="27" spans="1:14" ht="30" customHeight="1">
      <c r="A27" s="316" t="s">
        <v>202</v>
      </c>
      <c r="B27" s="316"/>
      <c r="C27" s="316"/>
      <c r="D27" s="316"/>
      <c r="E27" s="316"/>
      <c r="F27" s="316"/>
      <c r="G27" s="316"/>
      <c r="H27" s="316"/>
      <c r="K27" s="31"/>
      <c r="L27" s="82"/>
      <c r="M27" s="31"/>
      <c r="N27" s="31"/>
    </row>
    <row r="28" spans="1:14" ht="56.25" customHeight="1">
      <c r="A28" s="192" t="s">
        <v>203</v>
      </c>
      <c r="B28" s="192" t="s">
        <v>204</v>
      </c>
      <c r="C28" s="192" t="s">
        <v>205</v>
      </c>
      <c r="D28" s="192" t="s">
        <v>206</v>
      </c>
      <c r="E28" s="192" t="s">
        <v>207</v>
      </c>
      <c r="F28" s="194" t="s">
        <v>208</v>
      </c>
      <c r="G28" s="194" t="s">
        <v>209</v>
      </c>
      <c r="H28" s="192" t="s">
        <v>210</v>
      </c>
      <c r="K28" s="31"/>
      <c r="L28" s="82"/>
      <c r="M28" s="31"/>
      <c r="N28" s="31"/>
    </row>
    <row r="29" spans="1:14" ht="19.5" customHeight="1">
      <c r="A29" s="195" t="s">
        <v>211</v>
      </c>
      <c r="B29" s="267">
        <v>0</v>
      </c>
      <c r="C29" s="256">
        <f>+B29</f>
        <v>0</v>
      </c>
      <c r="D29" s="89">
        <v>0</v>
      </c>
      <c r="E29" s="257">
        <f>+D29</f>
        <v>0</v>
      </c>
      <c r="F29" s="198">
        <f>_xlfn.IFERROR(+B29/D29,0)</f>
        <v>0</v>
      </c>
      <c r="G29" s="258">
        <f>_xlfn.IFERROR(+C29/E29,)</f>
        <v>0</v>
      </c>
      <c r="H29" s="259">
        <f>+G29/$F$25</f>
        <v>0</v>
      </c>
      <c r="K29" s="31"/>
      <c r="L29" s="82"/>
      <c r="M29" s="31"/>
      <c r="N29" s="31"/>
    </row>
    <row r="30" spans="1:14" ht="19.5" customHeight="1">
      <c r="A30" s="195" t="s">
        <v>212</v>
      </c>
      <c r="B30" s="267">
        <v>0</v>
      </c>
      <c r="C30" s="256">
        <f aca="true" t="shared" si="0" ref="C30:C40">+B30+C29</f>
        <v>0</v>
      </c>
      <c r="D30" s="89">
        <v>0</v>
      </c>
      <c r="E30" s="257">
        <f aca="true" t="shared" si="1" ref="E30:E40">+D30+E29</f>
        <v>0</v>
      </c>
      <c r="F30" s="198">
        <f aca="true" t="shared" si="2" ref="F30:F40">_xlfn.IFERROR(+B30/D30,0)</f>
        <v>0</v>
      </c>
      <c r="G30" s="258">
        <f aca="true" t="shared" si="3" ref="G30:G40">_xlfn.IFERROR(+C30/E30,)</f>
        <v>0</v>
      </c>
      <c r="H30" s="259">
        <f aca="true" t="shared" si="4" ref="H30:H40">+G30/$F$25</f>
        <v>0</v>
      </c>
      <c r="K30" s="31"/>
      <c r="L30" s="82"/>
      <c r="M30" s="31"/>
      <c r="N30" s="31"/>
    </row>
    <row r="31" spans="1:14" ht="19.5" customHeight="1">
      <c r="A31" s="195" t="s">
        <v>213</v>
      </c>
      <c r="B31" s="267">
        <v>0</v>
      </c>
      <c r="C31" s="256">
        <f t="shared" si="0"/>
        <v>0</v>
      </c>
      <c r="D31" s="89">
        <v>0</v>
      </c>
      <c r="E31" s="257">
        <f t="shared" si="1"/>
        <v>0</v>
      </c>
      <c r="F31" s="198">
        <f t="shared" si="2"/>
        <v>0</v>
      </c>
      <c r="G31" s="258">
        <f t="shared" si="3"/>
        <v>0</v>
      </c>
      <c r="H31" s="259">
        <f t="shared" si="4"/>
        <v>0</v>
      </c>
      <c r="K31" s="31"/>
      <c r="L31" s="82"/>
      <c r="M31" s="31"/>
      <c r="N31" s="31"/>
    </row>
    <row r="32" spans="1:14" ht="19.5" customHeight="1">
      <c r="A32" s="195" t="s">
        <v>214</v>
      </c>
      <c r="B32" s="267">
        <v>0</v>
      </c>
      <c r="C32" s="256">
        <f t="shared" si="0"/>
        <v>0</v>
      </c>
      <c r="D32" s="268">
        <v>0</v>
      </c>
      <c r="E32" s="257">
        <f t="shared" si="1"/>
        <v>0</v>
      </c>
      <c r="F32" s="198">
        <f t="shared" si="2"/>
        <v>0</v>
      </c>
      <c r="G32" s="258">
        <f t="shared" si="3"/>
        <v>0</v>
      </c>
      <c r="H32" s="259">
        <f t="shared" si="4"/>
        <v>0</v>
      </c>
      <c r="K32" s="31"/>
      <c r="L32" s="31"/>
      <c r="M32" s="31"/>
      <c r="N32" s="31"/>
    </row>
    <row r="33" spans="1:14" ht="19.5" customHeight="1">
      <c r="A33" s="195" t="s">
        <v>215</v>
      </c>
      <c r="B33" s="267">
        <v>1</v>
      </c>
      <c r="C33" s="256">
        <f t="shared" si="0"/>
        <v>1</v>
      </c>
      <c r="D33" s="268">
        <v>1</v>
      </c>
      <c r="E33" s="257">
        <f t="shared" si="1"/>
        <v>1</v>
      </c>
      <c r="F33" s="198">
        <f t="shared" si="2"/>
        <v>1</v>
      </c>
      <c r="G33" s="258">
        <f t="shared" si="3"/>
        <v>1</v>
      </c>
      <c r="H33" s="259">
        <f t="shared" si="4"/>
        <v>1</v>
      </c>
      <c r="K33" s="31"/>
      <c r="L33" s="31"/>
      <c r="M33" s="31"/>
      <c r="N33" s="31"/>
    </row>
    <row r="34" spans="1:14" ht="19.5" customHeight="1">
      <c r="A34" s="195" t="s">
        <v>216</v>
      </c>
      <c r="B34" s="267">
        <v>0</v>
      </c>
      <c r="C34" s="256">
        <f t="shared" si="0"/>
        <v>1</v>
      </c>
      <c r="D34" s="268">
        <v>0</v>
      </c>
      <c r="E34" s="257">
        <f t="shared" si="1"/>
        <v>1</v>
      </c>
      <c r="F34" s="198">
        <f t="shared" si="2"/>
        <v>0</v>
      </c>
      <c r="G34" s="258">
        <f t="shared" si="3"/>
        <v>1</v>
      </c>
      <c r="H34" s="259">
        <f t="shared" si="4"/>
        <v>1</v>
      </c>
      <c r="K34" s="31"/>
      <c r="L34" s="31"/>
      <c r="M34" s="31"/>
      <c r="N34" s="31"/>
    </row>
    <row r="35" spans="1:14" ht="19.5" customHeight="1">
      <c r="A35" s="195" t="s">
        <v>217</v>
      </c>
      <c r="B35" s="267">
        <v>0</v>
      </c>
      <c r="C35" s="256">
        <f t="shared" si="0"/>
        <v>1</v>
      </c>
      <c r="D35" s="268">
        <v>0</v>
      </c>
      <c r="E35" s="257">
        <f t="shared" si="1"/>
        <v>1</v>
      </c>
      <c r="F35" s="198">
        <f t="shared" si="2"/>
        <v>0</v>
      </c>
      <c r="G35" s="258">
        <f t="shared" si="3"/>
        <v>1</v>
      </c>
      <c r="H35" s="259">
        <f t="shared" si="4"/>
        <v>1</v>
      </c>
      <c r="K35" s="31"/>
      <c r="L35" s="31"/>
      <c r="M35" s="31"/>
      <c r="N35" s="31"/>
    </row>
    <row r="36" spans="1:14" ht="19.5" customHeight="1">
      <c r="A36" s="195" t="s">
        <v>218</v>
      </c>
      <c r="B36" s="267">
        <v>0</v>
      </c>
      <c r="C36" s="256">
        <f t="shared" si="0"/>
        <v>1</v>
      </c>
      <c r="D36" s="268">
        <v>0</v>
      </c>
      <c r="E36" s="257">
        <f t="shared" si="1"/>
        <v>1</v>
      </c>
      <c r="F36" s="198">
        <f t="shared" si="2"/>
        <v>0</v>
      </c>
      <c r="G36" s="258">
        <f t="shared" si="3"/>
        <v>1</v>
      </c>
      <c r="H36" s="259">
        <f t="shared" si="4"/>
        <v>1</v>
      </c>
      <c r="K36" s="31"/>
      <c r="L36" s="31"/>
      <c r="M36" s="31"/>
      <c r="N36" s="31"/>
    </row>
    <row r="37" spans="1:14" ht="19.5" customHeight="1">
      <c r="A37" s="195" t="s">
        <v>219</v>
      </c>
      <c r="B37" s="267">
        <v>2</v>
      </c>
      <c r="C37" s="256">
        <f t="shared" si="0"/>
        <v>3</v>
      </c>
      <c r="D37" s="268">
        <v>2</v>
      </c>
      <c r="E37" s="257">
        <f t="shared" si="1"/>
        <v>3</v>
      </c>
      <c r="F37" s="198">
        <f t="shared" si="2"/>
        <v>1</v>
      </c>
      <c r="G37" s="258">
        <f t="shared" si="3"/>
        <v>1</v>
      </c>
      <c r="H37" s="259">
        <f t="shared" si="4"/>
        <v>1</v>
      </c>
      <c r="K37" s="31"/>
      <c r="L37" s="31"/>
      <c r="M37" s="31"/>
      <c r="N37" s="31"/>
    </row>
    <row r="38" spans="1:14" ht="19.5" customHeight="1">
      <c r="A38" s="195" t="s">
        <v>220</v>
      </c>
      <c r="B38" s="267">
        <v>0</v>
      </c>
      <c r="C38" s="256">
        <f t="shared" si="0"/>
        <v>3</v>
      </c>
      <c r="D38" s="89">
        <v>0</v>
      </c>
      <c r="E38" s="257">
        <f t="shared" si="1"/>
        <v>3</v>
      </c>
      <c r="F38" s="198">
        <f t="shared" si="2"/>
        <v>0</v>
      </c>
      <c r="G38" s="258">
        <f t="shared" si="3"/>
        <v>1</v>
      </c>
      <c r="H38" s="259">
        <f t="shared" si="4"/>
        <v>1</v>
      </c>
      <c r="K38" s="31"/>
      <c r="L38" s="31"/>
      <c r="M38" s="31"/>
      <c r="N38" s="31"/>
    </row>
    <row r="39" spans="1:14" ht="19.5" customHeight="1">
      <c r="A39" s="195" t="s">
        <v>221</v>
      </c>
      <c r="B39" s="267">
        <v>0</v>
      </c>
      <c r="C39" s="256">
        <f t="shared" si="0"/>
        <v>3</v>
      </c>
      <c r="D39" s="89">
        <v>0</v>
      </c>
      <c r="E39" s="257">
        <f t="shared" si="1"/>
        <v>3</v>
      </c>
      <c r="F39" s="198">
        <f t="shared" si="2"/>
        <v>0</v>
      </c>
      <c r="G39" s="258">
        <f t="shared" si="3"/>
        <v>1</v>
      </c>
      <c r="H39" s="259">
        <f t="shared" si="4"/>
        <v>1</v>
      </c>
      <c r="K39" s="31"/>
      <c r="L39" s="31"/>
      <c r="M39" s="31"/>
      <c r="N39" s="31"/>
    </row>
    <row r="40" spans="1:14" ht="19.5" customHeight="1">
      <c r="A40" s="195" t="s">
        <v>222</v>
      </c>
      <c r="B40" s="267">
        <v>3</v>
      </c>
      <c r="C40" s="256">
        <f t="shared" si="0"/>
        <v>6</v>
      </c>
      <c r="D40" s="89">
        <v>3</v>
      </c>
      <c r="E40" s="257">
        <f t="shared" si="1"/>
        <v>6</v>
      </c>
      <c r="F40" s="198">
        <f t="shared" si="2"/>
        <v>1</v>
      </c>
      <c r="G40" s="258">
        <f t="shared" si="3"/>
        <v>1</v>
      </c>
      <c r="H40" s="259">
        <f t="shared" si="4"/>
        <v>1</v>
      </c>
      <c r="K40" s="31"/>
      <c r="L40" s="31"/>
      <c r="M40" s="31"/>
      <c r="N40" s="31"/>
    </row>
    <row r="41" spans="1:14" ht="54" customHeight="1">
      <c r="A41" s="212" t="s">
        <v>223</v>
      </c>
      <c r="B41" s="367"/>
      <c r="C41" s="367"/>
      <c r="D41" s="367"/>
      <c r="E41" s="367"/>
      <c r="F41" s="367"/>
      <c r="G41" s="367"/>
      <c r="H41" s="367"/>
      <c r="K41" s="31"/>
      <c r="L41" s="31"/>
      <c r="M41" s="31"/>
      <c r="N41" s="31"/>
    </row>
    <row r="42" spans="1:14" ht="29.25" customHeight="1">
      <c r="A42" s="307" t="s">
        <v>224</v>
      </c>
      <c r="B42" s="307"/>
      <c r="C42" s="307"/>
      <c r="D42" s="307"/>
      <c r="E42" s="307"/>
      <c r="F42" s="307"/>
      <c r="G42" s="307"/>
      <c r="H42" s="307"/>
      <c r="K42" s="31"/>
      <c r="L42" s="31"/>
      <c r="M42" s="31"/>
      <c r="N42" s="31"/>
    </row>
    <row r="43" spans="1:14" ht="45.75" customHeight="1">
      <c r="A43" s="308"/>
      <c r="B43" s="308"/>
      <c r="C43" s="308"/>
      <c r="D43" s="308"/>
      <c r="E43" s="308"/>
      <c r="F43" s="308"/>
      <c r="G43" s="308"/>
      <c r="H43" s="308"/>
      <c r="K43" s="31"/>
      <c r="L43" s="31"/>
      <c r="M43" s="31"/>
      <c r="N43" s="31"/>
    </row>
    <row r="44" spans="1:14" ht="45.75" customHeight="1">
      <c r="A44" s="308"/>
      <c r="B44" s="308"/>
      <c r="C44" s="308"/>
      <c r="D44" s="308"/>
      <c r="E44" s="308"/>
      <c r="F44" s="308"/>
      <c r="G44" s="308"/>
      <c r="H44" s="308"/>
      <c r="K44" s="31"/>
      <c r="L44" s="31"/>
      <c r="M44" s="31"/>
      <c r="N44" s="31"/>
    </row>
    <row r="45" spans="1:14" ht="45.75" customHeight="1">
      <c r="A45" s="308"/>
      <c r="B45" s="308"/>
      <c r="C45" s="308"/>
      <c r="D45" s="308"/>
      <c r="E45" s="308"/>
      <c r="F45" s="308"/>
      <c r="G45" s="308"/>
      <c r="H45" s="308"/>
      <c r="K45" s="31"/>
      <c r="L45" s="31"/>
      <c r="M45" s="31"/>
      <c r="N45" s="31"/>
    </row>
    <row r="46" spans="1:14" ht="45.75" customHeight="1">
      <c r="A46" s="308"/>
      <c r="B46" s="308"/>
      <c r="C46" s="308"/>
      <c r="D46" s="308"/>
      <c r="E46" s="308"/>
      <c r="F46" s="308"/>
      <c r="G46" s="308"/>
      <c r="H46" s="308"/>
      <c r="K46" s="31"/>
      <c r="L46" s="31"/>
      <c r="M46" s="31"/>
      <c r="N46" s="31"/>
    </row>
    <row r="47" spans="1:14" ht="45.75" customHeight="1">
      <c r="A47" s="308"/>
      <c r="B47" s="308"/>
      <c r="C47" s="308"/>
      <c r="D47" s="308"/>
      <c r="E47" s="308"/>
      <c r="F47" s="308"/>
      <c r="G47" s="308"/>
      <c r="H47" s="308"/>
      <c r="K47" s="31"/>
      <c r="L47" s="31"/>
      <c r="M47" s="31"/>
      <c r="N47" s="31"/>
    </row>
    <row r="48" spans="1:14" ht="46.5" customHeight="1">
      <c r="A48" s="166" t="s">
        <v>225</v>
      </c>
      <c r="B48" s="309" t="s">
        <v>411</v>
      </c>
      <c r="C48" s="309"/>
      <c r="D48" s="309"/>
      <c r="E48" s="309"/>
      <c r="F48" s="309"/>
      <c r="G48" s="309"/>
      <c r="H48" s="309"/>
      <c r="K48" s="31"/>
      <c r="L48" s="31"/>
      <c r="M48" s="31"/>
      <c r="N48" s="31"/>
    </row>
    <row r="49" spans="1:14" ht="51.75" customHeight="1">
      <c r="A49" s="166" t="s">
        <v>226</v>
      </c>
      <c r="B49" s="309" t="s">
        <v>406</v>
      </c>
      <c r="C49" s="309"/>
      <c r="D49" s="309"/>
      <c r="E49" s="309"/>
      <c r="F49" s="309"/>
      <c r="G49" s="309"/>
      <c r="H49" s="309"/>
      <c r="K49" s="31"/>
      <c r="L49" s="31"/>
      <c r="M49" s="31"/>
      <c r="N49" s="31"/>
    </row>
    <row r="50" spans="1:14" ht="48.75" customHeight="1">
      <c r="A50" s="212" t="s">
        <v>227</v>
      </c>
      <c r="B50" s="310" t="s">
        <v>407</v>
      </c>
      <c r="C50" s="309"/>
      <c r="D50" s="309"/>
      <c r="E50" s="309"/>
      <c r="F50" s="309"/>
      <c r="G50" s="309"/>
      <c r="H50" s="309"/>
      <c r="K50" s="31"/>
      <c r="L50" s="31"/>
      <c r="M50" s="31"/>
      <c r="N50" s="31"/>
    </row>
    <row r="51" spans="1:8" ht="29.25" customHeight="1">
      <c r="A51" s="307" t="s">
        <v>228</v>
      </c>
      <c r="B51" s="307"/>
      <c r="C51" s="307"/>
      <c r="D51" s="307"/>
      <c r="E51" s="307"/>
      <c r="F51" s="307"/>
      <c r="G51" s="307"/>
      <c r="H51" s="307"/>
    </row>
    <row r="52" spans="1:8" ht="33" customHeight="1">
      <c r="A52" s="301" t="s">
        <v>229</v>
      </c>
      <c r="B52" s="192" t="s">
        <v>230</v>
      </c>
      <c r="C52" s="304" t="s">
        <v>231</v>
      </c>
      <c r="D52" s="304"/>
      <c r="E52" s="304"/>
      <c r="F52" s="304" t="s">
        <v>232</v>
      </c>
      <c r="G52" s="304"/>
      <c r="H52" s="304"/>
    </row>
    <row r="53" spans="1:8" ht="31.5" customHeight="1">
      <c r="A53" s="301"/>
      <c r="B53" s="116"/>
      <c r="C53" s="368"/>
      <c r="D53" s="368"/>
      <c r="E53" s="368"/>
      <c r="F53" s="369"/>
      <c r="G53" s="369"/>
      <c r="H53" s="369"/>
    </row>
    <row r="54" spans="1:8" ht="31.5" customHeight="1">
      <c r="A54" s="212" t="s">
        <v>233</v>
      </c>
      <c r="B54" s="302" t="s">
        <v>416</v>
      </c>
      <c r="C54" s="302"/>
      <c r="D54" s="306" t="s">
        <v>234</v>
      </c>
      <c r="E54" s="306"/>
      <c r="F54" s="302" t="str">
        <f>+B54</f>
        <v>Nelly Karime Pérez Díaz</v>
      </c>
      <c r="G54" s="302"/>
      <c r="H54" s="302"/>
    </row>
    <row r="55" spans="1:8" ht="31.5" customHeight="1">
      <c r="A55" s="212" t="s">
        <v>235</v>
      </c>
      <c r="B55" s="300" t="s">
        <v>240</v>
      </c>
      <c r="C55" s="300"/>
      <c r="D55" s="301" t="s">
        <v>236</v>
      </c>
      <c r="E55" s="301"/>
      <c r="F55" s="302" t="s">
        <v>322</v>
      </c>
      <c r="G55" s="302"/>
      <c r="H55" s="302"/>
    </row>
    <row r="56" spans="1:8" ht="31.5" customHeight="1">
      <c r="A56" s="212" t="s">
        <v>237</v>
      </c>
      <c r="B56" s="300"/>
      <c r="C56" s="300"/>
      <c r="D56" s="303" t="s">
        <v>238</v>
      </c>
      <c r="E56" s="303"/>
      <c r="F56" s="300"/>
      <c r="G56" s="300"/>
      <c r="H56" s="300"/>
    </row>
    <row r="57" spans="1:8" ht="31.5" customHeight="1">
      <c r="A57" s="212" t="s">
        <v>239</v>
      </c>
      <c r="B57" s="300"/>
      <c r="C57" s="300"/>
      <c r="D57" s="303"/>
      <c r="E57" s="303"/>
      <c r="F57" s="300"/>
      <c r="G57" s="300"/>
      <c r="H57" s="300"/>
    </row>
    <row r="58" spans="1:8" ht="15" hidden="1">
      <c r="A58" s="83"/>
      <c r="B58" s="83"/>
      <c r="C58" s="5"/>
      <c r="D58" s="5"/>
      <c r="E58" s="5"/>
      <c r="F58" s="5"/>
      <c r="G58" s="5"/>
      <c r="H58" s="84"/>
    </row>
    <row r="59" spans="1:8" ht="12.75" hidden="1">
      <c r="A59" s="223"/>
      <c r="B59" s="224"/>
      <c r="C59" s="224"/>
      <c r="D59" s="225"/>
      <c r="E59" s="225"/>
      <c r="F59" s="226"/>
      <c r="G59" s="227"/>
      <c r="H59" s="224"/>
    </row>
    <row r="60" spans="1:8" ht="12.75" hidden="1">
      <c r="A60" s="223"/>
      <c r="B60" s="224"/>
      <c r="C60" s="224"/>
      <c r="D60" s="225"/>
      <c r="E60" s="225"/>
      <c r="F60" s="226"/>
      <c r="G60" s="227"/>
      <c r="H60" s="224"/>
    </row>
    <row r="61" spans="1:8" ht="12.75" hidden="1">
      <c r="A61" s="223"/>
      <c r="B61" s="224"/>
      <c r="C61" s="224"/>
      <c r="D61" s="225"/>
      <c r="E61" s="225"/>
      <c r="F61" s="226"/>
      <c r="G61" s="227"/>
      <c r="H61" s="224"/>
    </row>
    <row r="62" spans="1:8" ht="12.75" hidden="1">
      <c r="A62" s="223"/>
      <c r="B62" s="224"/>
      <c r="C62" s="224"/>
      <c r="D62" s="225"/>
      <c r="E62" s="225"/>
      <c r="F62" s="226"/>
      <c r="G62" s="227"/>
      <c r="H62" s="224"/>
    </row>
    <row r="63" spans="1:8" ht="12.75" hidden="1">
      <c r="A63" s="223"/>
      <c r="B63" s="224"/>
      <c r="C63" s="224"/>
      <c r="D63" s="225"/>
      <c r="E63" s="225"/>
      <c r="F63" s="226"/>
      <c r="G63" s="227"/>
      <c r="H63" s="224"/>
    </row>
    <row r="64" spans="1:8" ht="12.75" hidden="1">
      <c r="A64" s="223"/>
      <c r="B64" s="224"/>
      <c r="C64" s="224"/>
      <c r="D64" s="225"/>
      <c r="E64" s="225"/>
      <c r="F64" s="226"/>
      <c r="G64" s="227"/>
      <c r="H64" s="224"/>
    </row>
    <row r="65" spans="1:8" ht="12.75" hidden="1">
      <c r="A65" s="223"/>
      <c r="B65" s="224"/>
      <c r="C65" s="224"/>
      <c r="D65" s="225"/>
      <c r="E65" s="225"/>
      <c r="F65" s="226"/>
      <c r="G65" s="227"/>
      <c r="H65" s="224"/>
    </row>
    <row r="66" spans="1:8" ht="12.75" hidden="1">
      <c r="A66" s="223"/>
      <c r="B66" s="224"/>
      <c r="C66" s="224"/>
      <c r="D66" s="225"/>
      <c r="E66" s="225"/>
      <c r="F66" s="226"/>
      <c r="G66" s="227"/>
      <c r="H66" s="224"/>
    </row>
    <row r="67" ht="12.75" hidden="1"/>
  </sheetData>
  <sheetProtection autoFilter="0" pivotTables="0"/>
  <mergeCells count="65">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A42:H42"/>
    <mergeCell ref="A43:H47"/>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6:H6"/>
    <mergeCell ref="A7:H7"/>
    <mergeCell ref="C8:D8"/>
    <mergeCell ref="E8:H8"/>
    <mergeCell ref="C9:D9"/>
    <mergeCell ref="E9:F9"/>
    <mergeCell ref="A1:A4"/>
    <mergeCell ref="B4:E4"/>
    <mergeCell ref="B1:H1"/>
    <mergeCell ref="B2:H2"/>
    <mergeCell ref="B3:H3"/>
    <mergeCell ref="A5:H5"/>
    <mergeCell ref="F4:H4"/>
  </mergeCells>
  <dataValidations count="6">
    <dataValidation type="list" allowBlank="1" showInputMessage="1" showErrorMessage="1" sqref="B9 H9">
      <formula1>3_PAAC!#REF!</formula1>
    </dataValidation>
    <dataValidation type="list" allowBlank="1" showInputMessage="1" showErrorMessage="1" sqref="G15:H15">
      <formula1>3_PAAC!#REF!</formula1>
    </dataValidation>
    <dataValidation type="list" allowBlank="1" showInputMessage="1" showErrorMessage="1" sqref="B12:H12">
      <formula1>3_PAAC!#REF!</formula1>
    </dataValidation>
    <dataValidation type="list" allowBlank="1" showInputMessage="1" showErrorMessage="1" sqref="G14:H14">
      <formula1>3_PAAC!#REF!</formula1>
    </dataValidation>
    <dataValidation type="list" allowBlank="1" showInputMessage="1" showErrorMessage="1" sqref="B26:D26">
      <formula1>3_PAAC!#REF!</formula1>
    </dataValidation>
    <dataValidation type="list" allowBlank="1" showInputMessage="1" showErrorMessage="1" sqref="B11:E11">
      <formula1>$L$8:$L$11</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L31"/>
  <sheetViews>
    <sheetView zoomScale="85" zoomScaleNormal="85" zoomScalePageLayoutView="0" workbookViewId="0" topLeftCell="A1">
      <selection activeCell="J18" sqref="J18"/>
    </sheetView>
  </sheetViews>
  <sheetFormatPr defaultColWidth="0" defaultRowHeight="15" zeroHeight="1"/>
  <cols>
    <col min="1" max="1" width="9.57421875" style="93" customWidth="1"/>
    <col min="2" max="2" width="22.421875" style="0" customWidth="1"/>
    <col min="3" max="3" width="26.28125" style="0" customWidth="1"/>
    <col min="4" max="4" width="5.8515625" style="0" customWidth="1"/>
    <col min="5" max="5" width="43.28125" style="0" customWidth="1"/>
    <col min="6" max="6" width="28.421875" style="0" customWidth="1"/>
    <col min="7" max="7" width="16.140625" style="0" customWidth="1"/>
    <col min="8" max="8" width="16.28125" style="0" customWidth="1"/>
    <col min="9" max="9" width="15.7109375" style="0" customWidth="1"/>
    <col min="10" max="10" width="40.421875" style="0" customWidth="1"/>
    <col min="11" max="11" width="4.57421875" style="0" hidden="1" customWidth="1"/>
    <col min="12" max="12" width="16.421875" style="0" hidden="1" customWidth="1"/>
    <col min="13" max="105" width="0" style="0" hidden="1" customWidth="1"/>
    <col min="106" max="106" width="11.421875" style="0" hidden="1" customWidth="1"/>
    <col min="107" max="195" width="0" style="0" hidden="1" customWidth="1"/>
    <col min="196" max="196" width="1.421875" style="0" hidden="1" customWidth="1"/>
    <col min="197" max="16384" width="0" style="0" hidden="1" customWidth="1"/>
  </cols>
  <sheetData>
    <row r="1" spans="1:10" s="149" customFormat="1" ht="24" customHeight="1">
      <c r="A1" s="335"/>
      <c r="B1" s="335"/>
      <c r="C1" s="334" t="s">
        <v>370</v>
      </c>
      <c r="D1" s="334"/>
      <c r="E1" s="334"/>
      <c r="F1" s="334"/>
      <c r="G1" s="334"/>
      <c r="H1" s="334"/>
      <c r="I1" s="334"/>
      <c r="J1" s="334"/>
    </row>
    <row r="2" spans="1:10" s="149" customFormat="1" ht="24" customHeight="1">
      <c r="A2" s="335"/>
      <c r="B2" s="335"/>
      <c r="C2" s="334" t="s">
        <v>15</v>
      </c>
      <c r="D2" s="334"/>
      <c r="E2" s="334"/>
      <c r="F2" s="334"/>
      <c r="G2" s="334"/>
      <c r="H2" s="334"/>
      <c r="I2" s="334"/>
      <c r="J2" s="334"/>
    </row>
    <row r="3" spans="1:10" s="149" customFormat="1" ht="24" customHeight="1">
      <c r="A3" s="335"/>
      <c r="B3" s="335"/>
      <c r="C3" s="334" t="s">
        <v>279</v>
      </c>
      <c r="D3" s="334"/>
      <c r="E3" s="334"/>
      <c r="F3" s="334"/>
      <c r="G3" s="334"/>
      <c r="H3" s="334"/>
      <c r="I3" s="334"/>
      <c r="J3" s="334"/>
    </row>
    <row r="4" spans="1:10" s="149" customFormat="1" ht="24" customHeight="1">
      <c r="A4" s="335"/>
      <c r="B4" s="335"/>
      <c r="C4" s="334" t="s">
        <v>371</v>
      </c>
      <c r="D4" s="334"/>
      <c r="E4" s="334"/>
      <c r="F4" s="334"/>
      <c r="G4" s="333" t="s">
        <v>369</v>
      </c>
      <c r="H4" s="333"/>
      <c r="I4" s="333"/>
      <c r="J4" s="333"/>
    </row>
    <row r="5" spans="1:9" s="149" customFormat="1" ht="11.25" customHeight="1">
      <c r="A5" s="150"/>
      <c r="B5" s="151"/>
      <c r="C5" s="151"/>
      <c r="D5" s="151"/>
      <c r="E5" s="151"/>
      <c r="F5" s="151"/>
      <c r="G5" s="151"/>
      <c r="H5" s="151"/>
      <c r="I5" s="152"/>
    </row>
    <row r="6" spans="1:9" s="149" customFormat="1" ht="51.75" customHeight="1">
      <c r="A6" s="153"/>
      <c r="B6" s="154" t="s">
        <v>290</v>
      </c>
      <c r="C6" s="339" t="str">
        <f>+ACT_2!C6</f>
        <v>POA GESTIÓN SIN INVERSIÓN SUBSECRETARÍA DE GESTIÓN CORPORATIVA</v>
      </c>
      <c r="D6" s="339"/>
      <c r="E6" s="339"/>
      <c r="I6" s="152"/>
    </row>
    <row r="7" spans="1:9" s="149" customFormat="1" ht="32.25" customHeight="1">
      <c r="A7" s="153"/>
      <c r="B7" s="155" t="s">
        <v>23</v>
      </c>
      <c r="C7" s="339" t="s">
        <v>244</v>
      </c>
      <c r="D7" s="339"/>
      <c r="E7" s="339"/>
      <c r="I7" s="152"/>
    </row>
    <row r="8" spans="1:9" s="149" customFormat="1" ht="32.25" customHeight="1">
      <c r="A8" s="153"/>
      <c r="B8" s="155" t="s">
        <v>259</v>
      </c>
      <c r="C8" s="339" t="s">
        <v>244</v>
      </c>
      <c r="D8" s="339"/>
      <c r="E8" s="339"/>
      <c r="I8" s="152"/>
    </row>
    <row r="9" spans="1:9" s="149" customFormat="1" ht="33.75" customHeight="1">
      <c r="A9" s="153"/>
      <c r="B9" s="155" t="s">
        <v>260</v>
      </c>
      <c r="C9" s="339" t="s">
        <v>280</v>
      </c>
      <c r="D9" s="339"/>
      <c r="E9" s="339"/>
      <c r="I9" s="152"/>
    </row>
    <row r="10" spans="1:9" s="149" customFormat="1" ht="57.75" customHeight="1">
      <c r="A10" s="153"/>
      <c r="B10" s="155" t="s">
        <v>281</v>
      </c>
      <c r="C10" s="339" t="str">
        <f>+3_PAAC!E8</f>
        <v>Realizar el 100% de las actividades programadas en el Plan Anticorrupción y de Atención al Ciudadano de la vigencia por la Subsecretaría de Gestión Corporativa</v>
      </c>
      <c r="D10" s="339"/>
      <c r="E10" s="339"/>
      <c r="I10" s="152"/>
    </row>
    <row r="11" s="149" customFormat="1" ht="11.25" customHeight="1">
      <c r="A11" s="153"/>
    </row>
    <row r="12" spans="1:10" ht="15">
      <c r="A12" s="363" t="s">
        <v>365</v>
      </c>
      <c r="B12" s="364"/>
      <c r="C12" s="364"/>
      <c r="D12" s="364"/>
      <c r="E12" s="364"/>
      <c r="F12" s="364"/>
      <c r="G12" s="365"/>
      <c r="H12" s="336" t="s">
        <v>261</v>
      </c>
      <c r="I12" s="337"/>
      <c r="J12" s="337"/>
    </row>
    <row r="13" spans="1:10" s="90" customFormat="1" ht="56.25" customHeight="1">
      <c r="A13" s="100" t="s">
        <v>262</v>
      </c>
      <c r="B13" s="100" t="s">
        <v>263</v>
      </c>
      <c r="C13" s="100" t="s">
        <v>282</v>
      </c>
      <c r="D13" s="100" t="s">
        <v>264</v>
      </c>
      <c r="E13" s="100" t="s">
        <v>265</v>
      </c>
      <c r="F13" s="100" t="s">
        <v>283</v>
      </c>
      <c r="G13" s="100" t="s">
        <v>284</v>
      </c>
      <c r="H13" s="94" t="s">
        <v>285</v>
      </c>
      <c r="I13" s="94" t="s">
        <v>286</v>
      </c>
      <c r="J13" s="94" t="s">
        <v>287</v>
      </c>
    </row>
    <row r="14" spans="1:10" s="90" customFormat="1" ht="39" customHeight="1">
      <c r="A14" s="371">
        <v>1</v>
      </c>
      <c r="B14" s="370" t="s">
        <v>350</v>
      </c>
      <c r="C14" s="373">
        <v>0</v>
      </c>
      <c r="D14" s="119">
        <v>1</v>
      </c>
      <c r="E14" s="125" t="s">
        <v>355</v>
      </c>
      <c r="F14" s="373">
        <v>0</v>
      </c>
      <c r="G14" s="126">
        <v>43800</v>
      </c>
      <c r="H14" s="118"/>
      <c r="I14" s="126">
        <v>43800</v>
      </c>
      <c r="J14" s="120" t="s">
        <v>420</v>
      </c>
    </row>
    <row r="15" spans="1:10" s="90" customFormat="1" ht="39" customHeight="1">
      <c r="A15" s="371"/>
      <c r="B15" s="370"/>
      <c r="C15" s="373"/>
      <c r="D15" s="119">
        <v>2</v>
      </c>
      <c r="E15" s="125" t="s">
        <v>356</v>
      </c>
      <c r="F15" s="373"/>
      <c r="G15" s="126">
        <v>43586</v>
      </c>
      <c r="H15" s="118"/>
      <c r="I15" s="126">
        <v>43586</v>
      </c>
      <c r="J15" s="120"/>
    </row>
    <row r="16" spans="1:10" s="90" customFormat="1" ht="39" customHeight="1">
      <c r="A16" s="371"/>
      <c r="B16" s="370"/>
      <c r="C16" s="373"/>
      <c r="D16" s="119">
        <v>3</v>
      </c>
      <c r="E16" s="125" t="s">
        <v>357</v>
      </c>
      <c r="F16" s="373"/>
      <c r="G16" s="126">
        <v>43709</v>
      </c>
      <c r="H16" s="118"/>
      <c r="I16" s="126">
        <v>43709</v>
      </c>
      <c r="J16" s="120"/>
    </row>
    <row r="17" spans="1:12" ht="39" customHeight="1">
      <c r="A17" s="371">
        <v>2</v>
      </c>
      <c r="B17" s="370" t="s">
        <v>352</v>
      </c>
      <c r="C17" s="377">
        <v>0</v>
      </c>
      <c r="D17" s="119">
        <v>1</v>
      </c>
      <c r="E17" s="121" t="s">
        <v>362</v>
      </c>
      <c r="F17" s="374">
        <v>0</v>
      </c>
      <c r="G17" s="127">
        <v>43709</v>
      </c>
      <c r="H17" s="118"/>
      <c r="I17" s="127">
        <v>43709</v>
      </c>
      <c r="J17" s="120" t="s">
        <v>415</v>
      </c>
      <c r="L17" s="372"/>
    </row>
    <row r="18" spans="1:12" ht="39" customHeight="1">
      <c r="A18" s="371"/>
      <c r="B18" s="370"/>
      <c r="C18" s="377"/>
      <c r="D18" s="119">
        <v>2</v>
      </c>
      <c r="E18" s="121" t="s">
        <v>363</v>
      </c>
      <c r="F18" s="375"/>
      <c r="G18" s="127">
        <v>43829</v>
      </c>
      <c r="H18" s="118"/>
      <c r="I18" s="126">
        <v>43800</v>
      </c>
      <c r="J18" s="120" t="s">
        <v>421</v>
      </c>
      <c r="L18" s="372"/>
    </row>
    <row r="19" spans="1:12" ht="39" customHeight="1">
      <c r="A19" s="371"/>
      <c r="B19" s="370"/>
      <c r="C19" s="377"/>
      <c r="D19" s="119">
        <v>3</v>
      </c>
      <c r="E19" s="117" t="s">
        <v>364</v>
      </c>
      <c r="F19" s="376"/>
      <c r="G19" s="127">
        <v>43829</v>
      </c>
      <c r="H19" s="118"/>
      <c r="I19" s="126">
        <v>43800</v>
      </c>
      <c r="J19" s="117" t="s">
        <v>422</v>
      </c>
      <c r="L19" s="372"/>
    </row>
    <row r="20" spans="1:10" s="92" customFormat="1" ht="21.75" customHeight="1">
      <c r="A20" s="346" t="s">
        <v>288</v>
      </c>
      <c r="B20" s="347"/>
      <c r="C20" s="101">
        <f>SUM(C17:C19)</f>
        <v>0</v>
      </c>
      <c r="D20" s="348" t="s">
        <v>266</v>
      </c>
      <c r="E20" s="349"/>
      <c r="F20" s="101">
        <f>SUM(F17:F19)</f>
        <v>0</v>
      </c>
      <c r="G20" s="95"/>
      <c r="H20" s="102">
        <f>SUM(H17:H19)</f>
        <v>0</v>
      </c>
      <c r="I20" s="103"/>
      <c r="J20" s="103"/>
    </row>
    <row r="21" ht="15" hidden="1"/>
    <row r="22" ht="15" hidden="1"/>
    <row r="23" ht="15" hidden="1">
      <c r="G23" s="114"/>
    </row>
    <row r="24" spans="7:8" ht="15" hidden="1">
      <c r="G24" s="114"/>
      <c r="H24" s="114"/>
    </row>
    <row r="25" ht="15" hidden="1">
      <c r="G25" s="114"/>
    </row>
    <row r="26" ht="15" hidden="1">
      <c r="G26" s="114"/>
    </row>
    <row r="27" ht="15" hidden="1">
      <c r="G27" s="114"/>
    </row>
    <row r="28" ht="15" hidden="1">
      <c r="G28" s="114"/>
    </row>
    <row r="29" ht="15" hidden="1"/>
    <row r="30" ht="15" hidden="1"/>
    <row r="31" ht="15" hidden="1">
      <c r="E31" t="s">
        <v>331</v>
      </c>
    </row>
  </sheetData>
  <sheetProtection/>
  <mergeCells count="24">
    <mergeCell ref="L17:L19"/>
    <mergeCell ref="A14:A16"/>
    <mergeCell ref="B14:B16"/>
    <mergeCell ref="C14:C16"/>
    <mergeCell ref="F14:F16"/>
    <mergeCell ref="F17:F19"/>
    <mergeCell ref="C17:C19"/>
    <mergeCell ref="C9:E9"/>
    <mergeCell ref="C10:E10"/>
    <mergeCell ref="A17:A19"/>
    <mergeCell ref="A12:G12"/>
    <mergeCell ref="C6:E6"/>
    <mergeCell ref="C7:E7"/>
    <mergeCell ref="C8:E8"/>
    <mergeCell ref="A20:B20"/>
    <mergeCell ref="D20:E20"/>
    <mergeCell ref="B17:B19"/>
    <mergeCell ref="A1:B4"/>
    <mergeCell ref="C1:J1"/>
    <mergeCell ref="C2:J2"/>
    <mergeCell ref="C3:J3"/>
    <mergeCell ref="C4:F4"/>
    <mergeCell ref="G4:J4"/>
    <mergeCell ref="H12:J1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T85"/>
  <sheetViews>
    <sheetView zoomScalePageLayoutView="0" workbookViewId="0" topLeftCell="A1">
      <selection activeCell="A1" sqref="A1"/>
    </sheetView>
  </sheetViews>
  <sheetFormatPr defaultColWidth="11.421875" defaultRowHeight="15"/>
  <cols>
    <col min="1" max="1" width="65.28125" style="8" bestFit="1" customWidth="1"/>
    <col min="2" max="2" width="11.421875" style="8" customWidth="1"/>
    <col min="3" max="3" width="63.421875" style="9" customWidth="1"/>
    <col min="4" max="4" width="11.421875" style="9" customWidth="1"/>
    <col min="5" max="5" width="11.421875" style="28" customWidth="1"/>
    <col min="6" max="6" width="18.8515625" style="28" customWidth="1"/>
    <col min="7" max="7" width="11.421875" style="8" customWidth="1"/>
    <col min="8" max="11" width="20.7109375" style="8" customWidth="1"/>
    <col min="12" max="12" width="11.421875" style="8" customWidth="1"/>
    <col min="13" max="16" width="11.421875" style="8" hidden="1" customWidth="1"/>
    <col min="17" max="17" width="15.8515625" style="8" hidden="1" customWidth="1"/>
    <col min="18" max="20" width="11.421875" style="8" hidden="1" customWidth="1"/>
    <col min="21" max="22" width="0" style="8" hidden="1" customWidth="1"/>
    <col min="23" max="16384" width="11.421875" style="8" customWidth="1"/>
  </cols>
  <sheetData>
    <row r="1" spans="1:20" ht="37.5" customHeight="1">
      <c r="A1" s="104" t="s">
        <v>131</v>
      </c>
      <c r="C1" s="104" t="s">
        <v>24</v>
      </c>
      <c r="E1" s="104" t="s">
        <v>25</v>
      </c>
      <c r="F1" s="104" t="s">
        <v>26</v>
      </c>
      <c r="H1" s="389" t="s">
        <v>270</v>
      </c>
      <c r="I1" s="389"/>
      <c r="J1" s="389"/>
      <c r="K1" s="389"/>
      <c r="L1" s="390" t="s">
        <v>27</v>
      </c>
      <c r="M1" s="391"/>
      <c r="N1" s="391"/>
      <c r="O1" s="391"/>
      <c r="P1" s="10"/>
      <c r="Q1" s="378" t="s">
        <v>28</v>
      </c>
      <c r="R1" s="378"/>
      <c r="S1" s="378"/>
      <c r="T1" s="378"/>
    </row>
    <row r="2" spans="1:20" ht="21" customHeight="1" thickBot="1">
      <c r="A2" s="11" t="s">
        <v>133</v>
      </c>
      <c r="C2" s="12" t="s">
        <v>29</v>
      </c>
      <c r="E2" s="13">
        <v>1</v>
      </c>
      <c r="F2" s="13" t="s">
        <v>30</v>
      </c>
      <c r="H2" s="379" t="s">
        <v>134</v>
      </c>
      <c r="I2" s="380"/>
      <c r="J2" s="380"/>
      <c r="K2" s="381"/>
      <c r="M2" s="14">
        <v>2012</v>
      </c>
      <c r="N2" s="14"/>
      <c r="O2" s="14"/>
      <c r="P2" s="15"/>
      <c r="Q2" s="104"/>
      <c r="R2" s="16" t="s">
        <v>32</v>
      </c>
      <c r="S2" s="16" t="s">
        <v>33</v>
      </c>
      <c r="T2" s="16" t="s">
        <v>34</v>
      </c>
    </row>
    <row r="3" spans="1:20" ht="19.5" customHeight="1">
      <c r="A3" s="17" t="s">
        <v>135</v>
      </c>
      <c r="C3" s="12" t="s">
        <v>35</v>
      </c>
      <c r="E3" s="13">
        <v>2</v>
      </c>
      <c r="F3" s="13" t="s">
        <v>36</v>
      </c>
      <c r="H3" s="382" t="s">
        <v>31</v>
      </c>
      <c r="I3" s="36">
        <v>2017</v>
      </c>
      <c r="J3" s="37"/>
      <c r="K3" s="38"/>
      <c r="M3" s="18" t="s">
        <v>32</v>
      </c>
      <c r="N3" s="18" t="s">
        <v>33</v>
      </c>
      <c r="O3" s="18" t="s">
        <v>34</v>
      </c>
      <c r="P3" s="15"/>
      <c r="Q3" s="19" t="s">
        <v>37</v>
      </c>
      <c r="R3" s="20">
        <v>479830</v>
      </c>
      <c r="S3" s="20">
        <v>222331</v>
      </c>
      <c r="T3" s="20">
        <v>257499</v>
      </c>
    </row>
    <row r="4" spans="1:20" ht="15.75" customHeight="1">
      <c r="A4" s="24" t="s">
        <v>136</v>
      </c>
      <c r="C4" s="12" t="s">
        <v>38</v>
      </c>
      <c r="E4" s="13">
        <v>3</v>
      </c>
      <c r="F4" s="13" t="s">
        <v>39</v>
      </c>
      <c r="H4" s="383"/>
      <c r="I4" s="39" t="s">
        <v>32</v>
      </c>
      <c r="J4" s="40" t="s">
        <v>33</v>
      </c>
      <c r="K4" s="41" t="s">
        <v>34</v>
      </c>
      <c r="M4" s="20">
        <v>7571345</v>
      </c>
      <c r="N4" s="20">
        <v>3653868</v>
      </c>
      <c r="O4" s="20">
        <v>3917477</v>
      </c>
      <c r="P4" s="15"/>
      <c r="Q4" s="19" t="s">
        <v>40</v>
      </c>
      <c r="R4" s="20">
        <v>135160</v>
      </c>
      <c r="S4" s="20">
        <v>62795</v>
      </c>
      <c r="T4" s="20">
        <v>72365</v>
      </c>
    </row>
    <row r="5" spans="3:20" ht="12.75">
      <c r="C5" s="12" t="s">
        <v>41</v>
      </c>
      <c r="E5" s="13">
        <v>4</v>
      </c>
      <c r="F5" s="13" t="s">
        <v>42</v>
      </c>
      <c r="H5" s="42" t="s">
        <v>137</v>
      </c>
      <c r="I5" s="43"/>
      <c r="J5" s="44"/>
      <c r="K5" s="45"/>
      <c r="M5" s="22">
        <v>120482</v>
      </c>
      <c r="N5" s="22">
        <v>61704</v>
      </c>
      <c r="O5" s="22">
        <v>58778</v>
      </c>
      <c r="P5" s="15"/>
      <c r="Q5" s="19" t="s">
        <v>43</v>
      </c>
      <c r="R5" s="20">
        <v>109955</v>
      </c>
      <c r="S5" s="20">
        <v>55153</v>
      </c>
      <c r="T5" s="20">
        <v>54802</v>
      </c>
    </row>
    <row r="6" spans="1:20" ht="12.75">
      <c r="A6" s="23" t="s">
        <v>18</v>
      </c>
      <c r="C6" s="12" t="s">
        <v>44</v>
      </c>
      <c r="E6" s="13">
        <v>5</v>
      </c>
      <c r="F6" s="13" t="s">
        <v>45</v>
      </c>
      <c r="H6" s="96" t="s">
        <v>32</v>
      </c>
      <c r="I6" s="97">
        <v>8080734</v>
      </c>
      <c r="J6" s="97">
        <v>3912910</v>
      </c>
      <c r="K6" s="97">
        <v>4167824</v>
      </c>
      <c r="M6" s="22">
        <v>120064</v>
      </c>
      <c r="N6" s="22">
        <v>61454</v>
      </c>
      <c r="O6" s="22">
        <v>58610</v>
      </c>
      <c r="P6" s="15"/>
      <c r="Q6" s="19" t="s">
        <v>46</v>
      </c>
      <c r="R6" s="20">
        <v>409257</v>
      </c>
      <c r="S6" s="20">
        <v>199566</v>
      </c>
      <c r="T6" s="20">
        <v>209691</v>
      </c>
    </row>
    <row r="7" spans="1:20" ht="12.75" customHeight="1">
      <c r="A7" s="24" t="s">
        <v>47</v>
      </c>
      <c r="C7" s="12" t="s">
        <v>48</v>
      </c>
      <c r="E7" s="13">
        <v>6</v>
      </c>
      <c r="F7" s="13" t="s">
        <v>49</v>
      </c>
      <c r="H7" s="98" t="s">
        <v>138</v>
      </c>
      <c r="I7" s="99">
        <v>607390</v>
      </c>
      <c r="J7" s="99">
        <v>312062</v>
      </c>
      <c r="K7" s="99">
        <v>295328</v>
      </c>
      <c r="M7" s="22">
        <v>119780</v>
      </c>
      <c r="N7" s="22">
        <v>61272</v>
      </c>
      <c r="O7" s="22">
        <v>58508</v>
      </c>
      <c r="P7" s="15"/>
      <c r="Q7" s="19" t="s">
        <v>50</v>
      </c>
      <c r="R7" s="20">
        <v>400686</v>
      </c>
      <c r="S7" s="20">
        <v>197911</v>
      </c>
      <c r="T7" s="20">
        <v>202775</v>
      </c>
    </row>
    <row r="8" spans="1:20" ht="14.25" customHeight="1">
      <c r="A8" s="24" t="s">
        <v>51</v>
      </c>
      <c r="C8" s="12" t="s">
        <v>52</v>
      </c>
      <c r="E8" s="13">
        <v>7</v>
      </c>
      <c r="F8" s="13" t="s">
        <v>53</v>
      </c>
      <c r="H8" s="98" t="s">
        <v>139</v>
      </c>
      <c r="I8" s="99">
        <v>601914</v>
      </c>
      <c r="J8" s="99">
        <v>308936</v>
      </c>
      <c r="K8" s="99">
        <v>292978</v>
      </c>
      <c r="M8" s="22">
        <v>119273</v>
      </c>
      <c r="N8" s="22">
        <v>61064</v>
      </c>
      <c r="O8" s="22">
        <v>58209</v>
      </c>
      <c r="P8" s="15"/>
      <c r="Q8" s="19" t="s">
        <v>54</v>
      </c>
      <c r="R8" s="20">
        <v>201593</v>
      </c>
      <c r="S8" s="20">
        <v>99557</v>
      </c>
      <c r="T8" s="20">
        <v>102036</v>
      </c>
    </row>
    <row r="9" spans="1:20" ht="15.75" customHeight="1">
      <c r="A9" s="24" t="s">
        <v>55</v>
      </c>
      <c r="C9" s="104" t="s">
        <v>56</v>
      </c>
      <c r="E9" s="13">
        <v>8</v>
      </c>
      <c r="F9" s="13" t="s">
        <v>57</v>
      </c>
      <c r="H9" s="98" t="s">
        <v>140</v>
      </c>
      <c r="I9" s="99">
        <v>602967</v>
      </c>
      <c r="J9" s="99">
        <v>308654</v>
      </c>
      <c r="K9" s="99">
        <v>294313</v>
      </c>
      <c r="M9" s="22">
        <v>118935</v>
      </c>
      <c r="N9" s="22">
        <v>60931</v>
      </c>
      <c r="O9" s="22">
        <v>58004</v>
      </c>
      <c r="P9" s="15"/>
      <c r="Q9" s="19" t="s">
        <v>58</v>
      </c>
      <c r="R9" s="20">
        <v>597522</v>
      </c>
      <c r="S9" s="20">
        <v>292176</v>
      </c>
      <c r="T9" s="20">
        <v>305346</v>
      </c>
    </row>
    <row r="10" spans="1:20" ht="12.75">
      <c r="A10" s="24" t="s">
        <v>59</v>
      </c>
      <c r="C10" s="12" t="s">
        <v>60</v>
      </c>
      <c r="E10" s="13">
        <v>9</v>
      </c>
      <c r="F10" s="13" t="s">
        <v>61</v>
      </c>
      <c r="H10" s="98" t="s">
        <v>141</v>
      </c>
      <c r="I10" s="99">
        <v>632370</v>
      </c>
      <c r="J10" s="99">
        <v>321173</v>
      </c>
      <c r="K10" s="99">
        <v>311197</v>
      </c>
      <c r="M10" s="22">
        <v>118833</v>
      </c>
      <c r="N10" s="22">
        <v>60903</v>
      </c>
      <c r="O10" s="22">
        <v>57930</v>
      </c>
      <c r="P10" s="15"/>
      <c r="Q10" s="19" t="s">
        <v>62</v>
      </c>
      <c r="R10" s="20">
        <v>1030623</v>
      </c>
      <c r="S10" s="20">
        <v>502287</v>
      </c>
      <c r="T10" s="20">
        <v>528336</v>
      </c>
    </row>
    <row r="11" spans="1:20" ht="12.75">
      <c r="A11" s="24" t="s">
        <v>63</v>
      </c>
      <c r="C11" s="12" t="s">
        <v>64</v>
      </c>
      <c r="E11" s="13">
        <v>10</v>
      </c>
      <c r="F11" s="13" t="s">
        <v>65</v>
      </c>
      <c r="H11" s="98" t="s">
        <v>142</v>
      </c>
      <c r="I11" s="99">
        <v>672749</v>
      </c>
      <c r="J11" s="99">
        <v>339928</v>
      </c>
      <c r="K11" s="99">
        <v>332821</v>
      </c>
      <c r="M11" s="22">
        <v>118730</v>
      </c>
      <c r="N11" s="22">
        <v>60874</v>
      </c>
      <c r="O11" s="22">
        <v>57856</v>
      </c>
      <c r="P11" s="15"/>
      <c r="Q11" s="19" t="s">
        <v>66</v>
      </c>
      <c r="R11" s="20">
        <v>353859</v>
      </c>
      <c r="S11" s="20">
        <v>167533</v>
      </c>
      <c r="T11" s="20">
        <v>186326</v>
      </c>
    </row>
    <row r="12" spans="1:20" ht="12.75">
      <c r="A12" s="24" t="s">
        <v>67</v>
      </c>
      <c r="C12" s="12" t="s">
        <v>68</v>
      </c>
      <c r="E12" s="13">
        <v>11</v>
      </c>
      <c r="F12" s="13" t="s">
        <v>69</v>
      </c>
      <c r="H12" s="98" t="s">
        <v>143</v>
      </c>
      <c r="I12" s="99">
        <v>650902</v>
      </c>
      <c r="J12" s="99">
        <v>329064</v>
      </c>
      <c r="K12" s="99">
        <v>321838</v>
      </c>
      <c r="M12" s="22">
        <v>118696</v>
      </c>
      <c r="N12" s="22">
        <v>60878</v>
      </c>
      <c r="O12" s="22">
        <v>57818</v>
      </c>
      <c r="P12" s="15"/>
      <c r="Q12" s="19" t="s">
        <v>70</v>
      </c>
      <c r="R12" s="20">
        <v>851299</v>
      </c>
      <c r="S12" s="20">
        <v>406597</v>
      </c>
      <c r="T12" s="20">
        <v>444702</v>
      </c>
    </row>
    <row r="13" spans="1:20" ht="12.75">
      <c r="A13" s="24" t="s">
        <v>71</v>
      </c>
      <c r="C13" s="12" t="s">
        <v>72</v>
      </c>
      <c r="E13" s="13">
        <v>12</v>
      </c>
      <c r="F13" s="13" t="s">
        <v>73</v>
      </c>
      <c r="H13" s="98" t="s">
        <v>144</v>
      </c>
      <c r="I13" s="99">
        <v>651442</v>
      </c>
      <c r="J13" s="99">
        <v>316050</v>
      </c>
      <c r="K13" s="99">
        <v>335392</v>
      </c>
      <c r="M13" s="22">
        <v>119101</v>
      </c>
      <c r="N13" s="22">
        <v>61076</v>
      </c>
      <c r="O13" s="22">
        <v>58025</v>
      </c>
      <c r="P13" s="15"/>
      <c r="Q13" s="19" t="s">
        <v>74</v>
      </c>
      <c r="R13" s="20">
        <v>1094488</v>
      </c>
      <c r="S13" s="20">
        <v>518960</v>
      </c>
      <c r="T13" s="20">
        <v>575528</v>
      </c>
    </row>
    <row r="14" spans="1:20" ht="12.75">
      <c r="A14" s="24" t="s">
        <v>75</v>
      </c>
      <c r="C14" s="12" t="s">
        <v>76</v>
      </c>
      <c r="E14" s="13">
        <v>13</v>
      </c>
      <c r="F14" s="13" t="s">
        <v>77</v>
      </c>
      <c r="H14" s="98" t="s">
        <v>145</v>
      </c>
      <c r="I14" s="99">
        <v>640060</v>
      </c>
      <c r="J14" s="99">
        <v>303971</v>
      </c>
      <c r="K14" s="99">
        <v>336089</v>
      </c>
      <c r="M14" s="22">
        <v>119856</v>
      </c>
      <c r="N14" s="22">
        <v>61418</v>
      </c>
      <c r="O14" s="22">
        <v>58438</v>
      </c>
      <c r="P14" s="15"/>
      <c r="Q14" s="19" t="s">
        <v>78</v>
      </c>
      <c r="R14" s="20">
        <v>234948</v>
      </c>
      <c r="S14" s="20">
        <v>112703</v>
      </c>
      <c r="T14" s="20">
        <v>122245</v>
      </c>
    </row>
    <row r="15" spans="1:20" ht="12.75">
      <c r="A15" s="24" t="s">
        <v>79</v>
      </c>
      <c r="C15" s="12" t="s">
        <v>80</v>
      </c>
      <c r="E15" s="13">
        <v>14</v>
      </c>
      <c r="F15" s="13" t="s">
        <v>81</v>
      </c>
      <c r="H15" s="98" t="s">
        <v>146</v>
      </c>
      <c r="I15" s="99">
        <v>563389</v>
      </c>
      <c r="J15" s="99">
        <v>268367</v>
      </c>
      <c r="K15" s="99">
        <v>295022</v>
      </c>
      <c r="M15" s="22">
        <v>121019</v>
      </c>
      <c r="N15" s="22">
        <v>61921</v>
      </c>
      <c r="O15" s="22">
        <v>59098</v>
      </c>
      <c r="P15" s="15"/>
      <c r="Q15" s="19" t="s">
        <v>82</v>
      </c>
      <c r="R15" s="20">
        <v>147933</v>
      </c>
      <c r="S15" s="20">
        <v>68544</v>
      </c>
      <c r="T15" s="20">
        <v>79389</v>
      </c>
    </row>
    <row r="16" spans="1:20" ht="12.75">
      <c r="A16" s="24" t="s">
        <v>20</v>
      </c>
      <c r="C16" s="12" t="s">
        <v>83</v>
      </c>
      <c r="E16" s="13">
        <v>15</v>
      </c>
      <c r="F16" s="13" t="s">
        <v>84</v>
      </c>
      <c r="H16" s="98" t="s">
        <v>147</v>
      </c>
      <c r="I16" s="99">
        <v>519261</v>
      </c>
      <c r="J16" s="99">
        <v>244556</v>
      </c>
      <c r="K16" s="99">
        <v>274705</v>
      </c>
      <c r="M16" s="22">
        <v>122272</v>
      </c>
      <c r="N16" s="22">
        <v>62471</v>
      </c>
      <c r="O16" s="22">
        <v>59801</v>
      </c>
      <c r="P16" s="15"/>
      <c r="Q16" s="19" t="s">
        <v>85</v>
      </c>
      <c r="R16" s="20">
        <v>98209</v>
      </c>
      <c r="S16" s="20">
        <v>49277</v>
      </c>
      <c r="T16" s="20">
        <v>48932</v>
      </c>
    </row>
    <row r="17" spans="1:20" ht="12.75">
      <c r="A17" s="25" t="s">
        <v>86</v>
      </c>
      <c r="C17" s="12" t="s">
        <v>87</v>
      </c>
      <c r="E17" s="13">
        <v>16</v>
      </c>
      <c r="F17" s="13" t="s">
        <v>88</v>
      </c>
      <c r="H17" s="98" t="s">
        <v>148</v>
      </c>
      <c r="I17" s="99">
        <v>503389</v>
      </c>
      <c r="J17" s="99">
        <v>233302</v>
      </c>
      <c r="K17" s="99">
        <v>270087</v>
      </c>
      <c r="M17" s="22">
        <v>123722</v>
      </c>
      <c r="N17" s="22">
        <v>63080</v>
      </c>
      <c r="O17" s="22">
        <v>60642</v>
      </c>
      <c r="P17" s="15"/>
      <c r="Q17" s="19" t="s">
        <v>89</v>
      </c>
      <c r="R17" s="20">
        <v>108457</v>
      </c>
      <c r="S17" s="20">
        <v>52580</v>
      </c>
      <c r="T17" s="20">
        <v>55877</v>
      </c>
    </row>
    <row r="18" spans="1:20" ht="33.75" customHeight="1">
      <c r="A18" s="106" t="s">
        <v>149</v>
      </c>
      <c r="C18" s="12" t="s">
        <v>90</v>
      </c>
      <c r="E18" s="13">
        <v>17</v>
      </c>
      <c r="F18" s="13" t="s">
        <v>91</v>
      </c>
      <c r="H18" s="98" t="s">
        <v>150</v>
      </c>
      <c r="I18" s="99">
        <v>439872</v>
      </c>
      <c r="J18" s="99">
        <v>200142</v>
      </c>
      <c r="K18" s="99">
        <v>239730</v>
      </c>
      <c r="M18" s="22">
        <v>125124</v>
      </c>
      <c r="N18" s="22">
        <v>63639</v>
      </c>
      <c r="O18" s="22">
        <v>61485</v>
      </c>
      <c r="P18" s="15"/>
      <c r="Q18" s="19" t="s">
        <v>92</v>
      </c>
      <c r="R18" s="20">
        <v>258212</v>
      </c>
      <c r="S18" s="20">
        <v>125944</v>
      </c>
      <c r="T18" s="20">
        <v>132268</v>
      </c>
    </row>
    <row r="19" spans="1:20" ht="33.75" customHeight="1">
      <c r="A19" s="106" t="s">
        <v>151</v>
      </c>
      <c r="C19" s="12" t="s">
        <v>93</v>
      </c>
      <c r="E19" s="13">
        <v>18</v>
      </c>
      <c r="F19" s="13" t="s">
        <v>94</v>
      </c>
      <c r="H19" s="98" t="s">
        <v>152</v>
      </c>
      <c r="I19" s="99">
        <v>341916</v>
      </c>
      <c r="J19" s="99">
        <v>152813</v>
      </c>
      <c r="K19" s="99">
        <v>189103</v>
      </c>
      <c r="M19" s="22">
        <v>126598</v>
      </c>
      <c r="N19" s="22">
        <v>64282</v>
      </c>
      <c r="O19" s="22">
        <v>62316</v>
      </c>
      <c r="P19" s="15"/>
      <c r="Q19" s="19" t="s">
        <v>95</v>
      </c>
      <c r="R19" s="20">
        <v>24160</v>
      </c>
      <c r="S19" s="20">
        <v>12726</v>
      </c>
      <c r="T19" s="20">
        <v>11434</v>
      </c>
    </row>
    <row r="20" spans="1:20" ht="33.75" customHeight="1">
      <c r="A20" s="106" t="s">
        <v>153</v>
      </c>
      <c r="C20" s="12" t="s">
        <v>96</v>
      </c>
      <c r="E20" s="13">
        <v>19</v>
      </c>
      <c r="F20" s="13" t="s">
        <v>97</v>
      </c>
      <c r="H20" s="98" t="s">
        <v>154</v>
      </c>
      <c r="I20" s="99">
        <v>253646</v>
      </c>
      <c r="J20" s="99">
        <v>111646</v>
      </c>
      <c r="K20" s="99">
        <v>142000</v>
      </c>
      <c r="M20" s="22">
        <v>128143</v>
      </c>
      <c r="N20" s="22">
        <v>65043</v>
      </c>
      <c r="O20" s="22">
        <v>63100</v>
      </c>
      <c r="P20" s="15"/>
      <c r="Q20" s="19" t="s">
        <v>98</v>
      </c>
      <c r="R20" s="20">
        <v>377272</v>
      </c>
      <c r="S20" s="20">
        <v>184951</v>
      </c>
      <c r="T20" s="20">
        <v>192321</v>
      </c>
    </row>
    <row r="21" spans="1:20" ht="33.75" customHeight="1">
      <c r="A21" s="106" t="s">
        <v>155</v>
      </c>
      <c r="C21" s="12" t="s">
        <v>99</v>
      </c>
      <c r="E21" s="13">
        <v>20</v>
      </c>
      <c r="F21" s="13" t="s">
        <v>100</v>
      </c>
      <c r="H21" s="98" t="s">
        <v>156</v>
      </c>
      <c r="I21" s="99">
        <v>177853</v>
      </c>
      <c r="J21" s="99">
        <v>76747</v>
      </c>
      <c r="K21" s="99">
        <v>101106</v>
      </c>
      <c r="M21" s="22">
        <v>129625</v>
      </c>
      <c r="N21" s="22">
        <v>65820</v>
      </c>
      <c r="O21" s="22">
        <v>63805</v>
      </c>
      <c r="P21" s="15"/>
      <c r="Q21" s="19" t="s">
        <v>101</v>
      </c>
      <c r="R21" s="20">
        <v>651586</v>
      </c>
      <c r="S21" s="20">
        <v>319009</v>
      </c>
      <c r="T21" s="20">
        <v>332577</v>
      </c>
    </row>
    <row r="22" spans="1:20" ht="33.75" customHeight="1">
      <c r="A22" s="106" t="s">
        <v>291</v>
      </c>
      <c r="C22" s="12" t="s">
        <v>102</v>
      </c>
      <c r="E22" s="13">
        <v>55</v>
      </c>
      <c r="F22" s="13" t="s">
        <v>103</v>
      </c>
      <c r="H22" s="98" t="s">
        <v>157</v>
      </c>
      <c r="I22" s="99">
        <v>113108</v>
      </c>
      <c r="J22" s="99">
        <v>45521</v>
      </c>
      <c r="K22" s="99">
        <v>67587</v>
      </c>
      <c r="M22" s="22">
        <v>131107</v>
      </c>
      <c r="N22" s="22">
        <v>66558</v>
      </c>
      <c r="O22" s="22">
        <v>64549</v>
      </c>
      <c r="P22" s="15"/>
      <c r="Q22" s="19" t="s">
        <v>104</v>
      </c>
      <c r="R22" s="20">
        <v>6296</v>
      </c>
      <c r="S22" s="20">
        <v>3268</v>
      </c>
      <c r="T22" s="20">
        <v>3028</v>
      </c>
    </row>
    <row r="23" spans="1:20" ht="33.75" customHeight="1">
      <c r="A23" s="106" t="s">
        <v>158</v>
      </c>
      <c r="C23" s="26" t="s">
        <v>105</v>
      </c>
      <c r="E23" s="13">
        <v>66</v>
      </c>
      <c r="F23" s="13" t="s">
        <v>106</v>
      </c>
      <c r="H23" s="98" t="s">
        <v>126</v>
      </c>
      <c r="I23" s="99">
        <v>108506</v>
      </c>
      <c r="J23" s="99">
        <v>39978</v>
      </c>
      <c r="K23" s="99">
        <v>68528</v>
      </c>
      <c r="M23" s="22">
        <v>132790</v>
      </c>
      <c r="N23" s="22">
        <v>67353</v>
      </c>
      <c r="O23" s="22">
        <v>65437</v>
      </c>
      <c r="P23" s="15"/>
      <c r="Q23" s="21" t="s">
        <v>32</v>
      </c>
      <c r="R23" s="27">
        <f>SUM(R3:R22)</f>
        <v>7571345</v>
      </c>
      <c r="S23" s="27">
        <f>SUM(S3:S22)</f>
        <v>3653868</v>
      </c>
      <c r="T23" s="27">
        <f>SUM(T3:T22)</f>
        <v>3917477</v>
      </c>
    </row>
    <row r="24" spans="1:16" ht="33.75" customHeight="1" thickBot="1">
      <c r="A24" s="106" t="s">
        <v>159</v>
      </c>
      <c r="C24" s="12" t="s">
        <v>107</v>
      </c>
      <c r="E24" s="13">
        <v>77</v>
      </c>
      <c r="F24" s="13" t="s">
        <v>108</v>
      </c>
      <c r="M24" s="22">
        <v>133340</v>
      </c>
      <c r="N24" s="22">
        <v>67602</v>
      </c>
      <c r="O24" s="22">
        <v>65738</v>
      </c>
      <c r="P24" s="15"/>
    </row>
    <row r="25" spans="1:20" ht="33.75" customHeight="1">
      <c r="A25" s="106" t="s">
        <v>160</v>
      </c>
      <c r="C25" s="12" t="s">
        <v>109</v>
      </c>
      <c r="E25" s="13">
        <v>88</v>
      </c>
      <c r="F25" s="13" t="s">
        <v>110</v>
      </c>
      <c r="M25" s="22">
        <v>132165</v>
      </c>
      <c r="N25" s="22">
        <v>67024</v>
      </c>
      <c r="O25" s="22">
        <v>65141</v>
      </c>
      <c r="P25" s="15"/>
      <c r="Q25" s="384" t="s">
        <v>132</v>
      </c>
      <c r="R25" s="385"/>
      <c r="S25" s="385"/>
      <c r="T25" s="386"/>
    </row>
    <row r="26" spans="1:20" ht="15" customHeight="1" thickBot="1">
      <c r="A26" s="25" t="s">
        <v>127</v>
      </c>
      <c r="C26" s="12" t="s">
        <v>111</v>
      </c>
      <c r="E26" s="13">
        <v>98</v>
      </c>
      <c r="F26" s="13" t="s">
        <v>112</v>
      </c>
      <c r="M26" s="22">
        <v>129957</v>
      </c>
      <c r="N26" s="22">
        <v>65924</v>
      </c>
      <c r="O26" s="22">
        <v>64033</v>
      </c>
      <c r="P26" s="15"/>
      <c r="Q26" s="379" t="s">
        <v>134</v>
      </c>
      <c r="R26" s="380"/>
      <c r="S26" s="380"/>
      <c r="T26" s="381"/>
    </row>
    <row r="27" spans="1:20" s="54" customFormat="1" ht="26.25" customHeight="1">
      <c r="A27" s="107" t="s">
        <v>292</v>
      </c>
      <c r="C27" s="55" t="s">
        <v>113</v>
      </c>
      <c r="D27" s="56"/>
      <c r="E27" s="57"/>
      <c r="F27" s="57"/>
      <c r="M27" s="58">
        <v>127797</v>
      </c>
      <c r="N27" s="58">
        <v>64838</v>
      </c>
      <c r="O27" s="58">
        <v>62959</v>
      </c>
      <c r="P27" s="59"/>
      <c r="Q27" s="387" t="s">
        <v>31</v>
      </c>
      <c r="R27" s="60">
        <v>2015</v>
      </c>
      <c r="S27" s="61"/>
      <c r="T27" s="62"/>
    </row>
    <row r="28" spans="1:20" s="54" customFormat="1" ht="26.25" customHeight="1">
      <c r="A28" s="107" t="s">
        <v>293</v>
      </c>
      <c r="C28" s="55" t="s">
        <v>114</v>
      </c>
      <c r="D28" s="56"/>
      <c r="E28" s="63"/>
      <c r="F28" s="63"/>
      <c r="M28" s="58">
        <v>125232</v>
      </c>
      <c r="N28" s="58">
        <v>63602</v>
      </c>
      <c r="O28" s="58">
        <v>61630</v>
      </c>
      <c r="P28" s="59"/>
      <c r="Q28" s="388"/>
      <c r="R28" s="64" t="s">
        <v>32</v>
      </c>
      <c r="S28" s="65" t="s">
        <v>33</v>
      </c>
      <c r="T28" s="66" t="s">
        <v>34</v>
      </c>
    </row>
    <row r="29" spans="1:20" s="54" customFormat="1" ht="44.25" customHeight="1">
      <c r="A29" s="107" t="s">
        <v>294</v>
      </c>
      <c r="C29" s="55" t="s">
        <v>115</v>
      </c>
      <c r="D29" s="56"/>
      <c r="E29" s="63"/>
      <c r="F29" s="63"/>
      <c r="M29" s="58">
        <v>124055</v>
      </c>
      <c r="N29" s="58">
        <v>62761</v>
      </c>
      <c r="O29" s="58">
        <v>61294</v>
      </c>
      <c r="P29" s="59"/>
      <c r="Q29" s="67" t="s">
        <v>137</v>
      </c>
      <c r="R29" s="68"/>
      <c r="S29" s="69"/>
      <c r="T29" s="70"/>
    </row>
    <row r="30" spans="1:20" s="54" customFormat="1" ht="26.25" customHeight="1">
      <c r="A30" s="107" t="s">
        <v>295</v>
      </c>
      <c r="C30" s="55" t="s">
        <v>116</v>
      </c>
      <c r="D30" s="56"/>
      <c r="E30" s="63"/>
      <c r="F30" s="63"/>
      <c r="M30" s="58">
        <v>125190</v>
      </c>
      <c r="N30" s="58">
        <v>62619</v>
      </c>
      <c r="O30" s="58">
        <v>62571</v>
      </c>
      <c r="P30" s="59"/>
      <c r="Q30" s="71" t="s">
        <v>32</v>
      </c>
      <c r="R30" s="72">
        <v>7878783</v>
      </c>
      <c r="S30" s="73">
        <v>3810013</v>
      </c>
      <c r="T30" s="74">
        <v>4068770</v>
      </c>
    </row>
    <row r="31" spans="1:20" s="54" customFormat="1" ht="26.25" customHeight="1">
      <c r="A31" s="25" t="s">
        <v>296</v>
      </c>
      <c r="C31" s="55" t="s">
        <v>117</v>
      </c>
      <c r="D31" s="56"/>
      <c r="E31" s="63"/>
      <c r="F31" s="63"/>
      <c r="M31" s="58">
        <v>127692</v>
      </c>
      <c r="N31" s="58">
        <v>62895</v>
      </c>
      <c r="O31" s="58">
        <v>64797</v>
      </c>
      <c r="P31" s="59"/>
      <c r="Q31" s="75" t="s">
        <v>138</v>
      </c>
      <c r="R31" s="76">
        <v>603230</v>
      </c>
      <c r="S31" s="77">
        <v>309432</v>
      </c>
      <c r="T31" s="78">
        <v>293798</v>
      </c>
    </row>
    <row r="32" spans="1:20" ht="14.25" customHeight="1">
      <c r="A32" s="108" t="s">
        <v>297</v>
      </c>
      <c r="C32" s="12" t="s">
        <v>118</v>
      </c>
      <c r="M32" s="22">
        <v>129742</v>
      </c>
      <c r="N32" s="22">
        <v>62993</v>
      </c>
      <c r="O32" s="22">
        <v>66749</v>
      </c>
      <c r="P32" s="15"/>
      <c r="Q32" s="46" t="s">
        <v>139</v>
      </c>
      <c r="R32" s="47">
        <v>598182</v>
      </c>
      <c r="S32" s="48">
        <v>306434</v>
      </c>
      <c r="T32" s="49">
        <v>291748</v>
      </c>
    </row>
    <row r="33" spans="1:20" ht="12.75">
      <c r="A33" s="108" t="s">
        <v>298</v>
      </c>
      <c r="C33" s="104" t="s">
        <v>119</v>
      </c>
      <c r="M33" s="22">
        <v>131768</v>
      </c>
      <c r="N33" s="22">
        <v>63030</v>
      </c>
      <c r="O33" s="22">
        <v>68738</v>
      </c>
      <c r="P33" s="15"/>
      <c r="Q33" s="46" t="s">
        <v>140</v>
      </c>
      <c r="R33" s="47">
        <v>605068</v>
      </c>
      <c r="S33" s="48">
        <v>309819</v>
      </c>
      <c r="T33" s="49">
        <v>295249</v>
      </c>
    </row>
    <row r="34" spans="1:20" ht="25.5">
      <c r="A34" s="108" t="s">
        <v>299</v>
      </c>
      <c r="C34" s="12" t="s">
        <v>52</v>
      </c>
      <c r="M34" s="22">
        <v>132712</v>
      </c>
      <c r="N34" s="22">
        <v>62862</v>
      </c>
      <c r="O34" s="22">
        <v>69850</v>
      </c>
      <c r="P34" s="15"/>
      <c r="Q34" s="46" t="s">
        <v>141</v>
      </c>
      <c r="R34" s="47">
        <v>642476</v>
      </c>
      <c r="S34" s="48">
        <v>325752</v>
      </c>
      <c r="T34" s="49">
        <v>316724</v>
      </c>
    </row>
    <row r="35" spans="1:20" ht="12.75">
      <c r="A35" s="108" t="s">
        <v>300</v>
      </c>
      <c r="C35" s="12" t="s">
        <v>120</v>
      </c>
      <c r="M35" s="22">
        <v>131882</v>
      </c>
      <c r="N35" s="22">
        <v>62354</v>
      </c>
      <c r="O35" s="22">
        <v>69528</v>
      </c>
      <c r="P35" s="15"/>
      <c r="Q35" s="46" t="s">
        <v>142</v>
      </c>
      <c r="R35" s="47">
        <v>669960</v>
      </c>
      <c r="S35" s="48">
        <v>338888</v>
      </c>
      <c r="T35" s="49">
        <v>331072</v>
      </c>
    </row>
    <row r="36" spans="1:20" ht="25.5">
      <c r="A36" s="108" t="s">
        <v>301</v>
      </c>
      <c r="C36" s="12" t="s">
        <v>121</v>
      </c>
      <c r="M36" s="22">
        <v>129823</v>
      </c>
      <c r="N36" s="22">
        <v>61588</v>
      </c>
      <c r="O36" s="22">
        <v>68235</v>
      </c>
      <c r="P36" s="15"/>
      <c r="Q36" s="46" t="s">
        <v>143</v>
      </c>
      <c r="R36" s="47">
        <v>635633</v>
      </c>
      <c r="S36" s="48">
        <v>319048</v>
      </c>
      <c r="T36" s="49">
        <v>316585</v>
      </c>
    </row>
    <row r="37" spans="1:20" ht="25.5">
      <c r="A37" s="108" t="s">
        <v>302</v>
      </c>
      <c r="C37" s="12" t="s">
        <v>122</v>
      </c>
      <c r="D37" s="29"/>
      <c r="M37" s="22">
        <v>127922</v>
      </c>
      <c r="N37" s="22">
        <v>60850</v>
      </c>
      <c r="O37" s="22">
        <v>67072</v>
      </c>
      <c r="P37" s="15"/>
      <c r="Q37" s="46" t="s">
        <v>144</v>
      </c>
      <c r="R37" s="47">
        <v>657874</v>
      </c>
      <c r="S37" s="48">
        <v>313458</v>
      </c>
      <c r="T37" s="49">
        <v>344416</v>
      </c>
    </row>
    <row r="38" spans="1:20" ht="12.75">
      <c r="A38" s="104" t="s">
        <v>303</v>
      </c>
      <c r="C38" s="12" t="s">
        <v>123</v>
      </c>
      <c r="D38" s="30"/>
      <c r="M38" s="22">
        <v>126082</v>
      </c>
      <c r="N38" s="22">
        <v>60165</v>
      </c>
      <c r="O38" s="22">
        <v>65917</v>
      </c>
      <c r="P38" s="15"/>
      <c r="Q38" s="46" t="s">
        <v>145</v>
      </c>
      <c r="R38" s="47">
        <v>614779</v>
      </c>
      <c r="S38" s="48">
        <v>293158</v>
      </c>
      <c r="T38" s="49">
        <v>321621</v>
      </c>
    </row>
    <row r="39" spans="1:20" ht="12.75">
      <c r="A39" s="11" t="s">
        <v>304</v>
      </c>
      <c r="C39" s="12" t="s">
        <v>124</v>
      </c>
      <c r="D39" s="30"/>
      <c r="M39" s="22">
        <v>123600</v>
      </c>
      <c r="N39" s="22">
        <v>59117</v>
      </c>
      <c r="O39" s="22">
        <v>64483</v>
      </c>
      <c r="P39" s="15"/>
      <c r="Q39" s="46" t="s">
        <v>146</v>
      </c>
      <c r="R39" s="47">
        <v>536343</v>
      </c>
      <c r="S39" s="48">
        <v>254902</v>
      </c>
      <c r="T39" s="49">
        <v>281441</v>
      </c>
    </row>
    <row r="40" spans="1:20" ht="12.75">
      <c r="A40" s="17" t="s">
        <v>305</v>
      </c>
      <c r="C40" s="12" t="s">
        <v>125</v>
      </c>
      <c r="D40" s="30"/>
      <c r="M40" s="22">
        <v>120324</v>
      </c>
      <c r="N40" s="22">
        <v>57551</v>
      </c>
      <c r="O40" s="22">
        <v>62773</v>
      </c>
      <c r="P40" s="15"/>
      <c r="Q40" s="46" t="s">
        <v>147</v>
      </c>
      <c r="R40" s="47">
        <v>516837</v>
      </c>
      <c r="S40" s="48">
        <v>242123</v>
      </c>
      <c r="T40" s="49">
        <v>274714</v>
      </c>
    </row>
    <row r="41" spans="1:20" ht="12.75">
      <c r="A41" s="24" t="s">
        <v>306</v>
      </c>
      <c r="M41" s="22">
        <v>116606</v>
      </c>
      <c r="N41" s="22">
        <v>55686</v>
      </c>
      <c r="O41" s="22">
        <v>60920</v>
      </c>
      <c r="P41" s="15"/>
      <c r="Q41" s="46" t="s">
        <v>148</v>
      </c>
      <c r="R41" s="47">
        <v>489703</v>
      </c>
      <c r="S41" s="48">
        <v>225926</v>
      </c>
      <c r="T41" s="49">
        <v>263777</v>
      </c>
    </row>
    <row r="42" spans="1:20" ht="12.75">
      <c r="A42" s="24" t="s">
        <v>307</v>
      </c>
      <c r="M42" s="22">
        <v>112852</v>
      </c>
      <c r="N42" s="22">
        <v>53849</v>
      </c>
      <c r="O42" s="22">
        <v>59003</v>
      </c>
      <c r="P42" s="15"/>
      <c r="Q42" s="46" t="s">
        <v>150</v>
      </c>
      <c r="R42" s="47">
        <v>406084</v>
      </c>
      <c r="S42" s="48">
        <v>183930</v>
      </c>
      <c r="T42" s="49">
        <v>222154</v>
      </c>
    </row>
    <row r="43" spans="1:20" ht="12.75">
      <c r="A43" s="24" t="s">
        <v>308</v>
      </c>
      <c r="M43" s="22">
        <v>108852</v>
      </c>
      <c r="N43" s="22">
        <v>51919</v>
      </c>
      <c r="O43" s="22">
        <v>56933</v>
      </c>
      <c r="P43" s="15"/>
      <c r="Q43" s="46" t="s">
        <v>152</v>
      </c>
      <c r="R43" s="47">
        <v>309925</v>
      </c>
      <c r="S43" s="48">
        <v>138521</v>
      </c>
      <c r="T43" s="49">
        <v>171404</v>
      </c>
    </row>
    <row r="44" spans="1:20" ht="12.75">
      <c r="A44" s="104" t="s">
        <v>309</v>
      </c>
      <c r="M44" s="22">
        <v>105945</v>
      </c>
      <c r="N44" s="22">
        <v>50470</v>
      </c>
      <c r="O44" s="22">
        <v>55475</v>
      </c>
      <c r="P44" s="15"/>
      <c r="Q44" s="46" t="s">
        <v>154</v>
      </c>
      <c r="R44" s="47">
        <v>230197</v>
      </c>
      <c r="S44" s="48">
        <v>101631</v>
      </c>
      <c r="T44" s="49">
        <v>128566</v>
      </c>
    </row>
    <row r="45" spans="1:20" ht="15">
      <c r="A45" s="109" t="s">
        <v>310</v>
      </c>
      <c r="M45" s="22">
        <v>104800</v>
      </c>
      <c r="N45" s="22">
        <v>49806</v>
      </c>
      <c r="O45" s="22">
        <v>54994</v>
      </c>
      <c r="P45" s="15"/>
      <c r="Q45" s="46" t="s">
        <v>156</v>
      </c>
      <c r="R45" s="47">
        <v>158670</v>
      </c>
      <c r="S45" s="48">
        <v>68583</v>
      </c>
      <c r="T45" s="49">
        <v>90087</v>
      </c>
    </row>
    <row r="46" spans="1:20" ht="15">
      <c r="A46" s="109" t="s">
        <v>311</v>
      </c>
      <c r="M46" s="22">
        <v>104794</v>
      </c>
      <c r="N46" s="22">
        <v>49648</v>
      </c>
      <c r="O46" s="22">
        <v>55146</v>
      </c>
      <c r="P46" s="15"/>
      <c r="Q46" s="46" t="s">
        <v>157</v>
      </c>
      <c r="R46" s="47">
        <v>103406</v>
      </c>
      <c r="S46" s="48">
        <v>41392</v>
      </c>
      <c r="T46" s="49">
        <v>62014</v>
      </c>
    </row>
    <row r="47" spans="1:20" ht="15.75" thickBot="1">
      <c r="A47" s="109" t="s">
        <v>312</v>
      </c>
      <c r="M47" s="22">
        <v>104561</v>
      </c>
      <c r="N47" s="22">
        <v>49381</v>
      </c>
      <c r="O47" s="22">
        <v>55180</v>
      </c>
      <c r="P47" s="15"/>
      <c r="Q47" s="50" t="s">
        <v>126</v>
      </c>
      <c r="R47" s="51">
        <v>100416</v>
      </c>
      <c r="S47" s="52">
        <v>37016</v>
      </c>
      <c r="T47" s="53">
        <v>63400</v>
      </c>
    </row>
    <row r="48" spans="1:20" ht="15">
      <c r="A48" s="109" t="s">
        <v>313</v>
      </c>
      <c r="M48" s="22">
        <v>104278</v>
      </c>
      <c r="N48" s="22">
        <v>49084</v>
      </c>
      <c r="O48" s="22">
        <v>55194</v>
      </c>
      <c r="P48" s="15"/>
      <c r="Q48" s="15"/>
      <c r="R48" s="15"/>
      <c r="S48" s="15"/>
      <c r="T48" s="15"/>
    </row>
    <row r="49" spans="1:20" ht="15">
      <c r="A49" s="109" t="s">
        <v>314</v>
      </c>
      <c r="M49" s="22">
        <v>103962</v>
      </c>
      <c r="N49" s="22">
        <v>48778</v>
      </c>
      <c r="O49" s="22">
        <v>55184</v>
      </c>
      <c r="P49" s="15"/>
      <c r="Q49" s="15"/>
      <c r="R49" s="15"/>
      <c r="S49" s="15"/>
      <c r="T49" s="15"/>
    </row>
    <row r="50" spans="1:20" ht="15">
      <c r="A50" s="109" t="s">
        <v>315</v>
      </c>
      <c r="M50" s="22">
        <v>103448</v>
      </c>
      <c r="N50" s="22">
        <v>48396</v>
      </c>
      <c r="O50" s="22">
        <v>55052</v>
      </c>
      <c r="P50" s="15"/>
      <c r="Q50" s="15"/>
      <c r="R50" s="15"/>
      <c r="S50" s="15"/>
      <c r="T50" s="15"/>
    </row>
    <row r="51" spans="1:20" ht="15">
      <c r="A51" s="109" t="s">
        <v>316</v>
      </c>
      <c r="M51" s="22">
        <v>102715</v>
      </c>
      <c r="N51" s="22">
        <v>47923</v>
      </c>
      <c r="O51" s="22">
        <v>54792</v>
      </c>
      <c r="P51" s="15"/>
      <c r="Q51" s="15"/>
      <c r="R51" s="15"/>
      <c r="S51" s="15"/>
      <c r="T51" s="15"/>
    </row>
    <row r="52" spans="1:20" ht="15">
      <c r="A52" s="109" t="s">
        <v>317</v>
      </c>
      <c r="M52" s="22">
        <v>101971</v>
      </c>
      <c r="N52" s="22">
        <v>47444</v>
      </c>
      <c r="O52" s="22">
        <v>54527</v>
      </c>
      <c r="P52" s="15"/>
      <c r="Q52" s="15"/>
      <c r="R52" s="15"/>
      <c r="S52" s="15"/>
      <c r="T52" s="15"/>
    </row>
    <row r="53" spans="1:20" ht="15">
      <c r="A53" s="109" t="s">
        <v>318</v>
      </c>
      <c r="M53" s="22">
        <v>101260</v>
      </c>
      <c r="N53" s="22">
        <v>46986</v>
      </c>
      <c r="O53" s="22">
        <v>54274</v>
      </c>
      <c r="P53" s="15"/>
      <c r="Q53" s="15"/>
      <c r="R53" s="15"/>
      <c r="S53" s="15"/>
      <c r="T53" s="15"/>
    </row>
    <row r="54" spans="1:20" ht="15">
      <c r="A54" s="109" t="s">
        <v>319</v>
      </c>
      <c r="M54" s="22">
        <v>99728</v>
      </c>
      <c r="N54" s="22">
        <v>46141</v>
      </c>
      <c r="O54" s="22">
        <v>53587</v>
      </c>
      <c r="P54" s="15"/>
      <c r="Q54" s="15"/>
      <c r="R54" s="15"/>
      <c r="S54" s="15"/>
      <c r="T54" s="15"/>
    </row>
    <row r="55" spans="1:20" ht="12.75">
      <c r="A55" s="104" t="s">
        <v>271</v>
      </c>
      <c r="M55" s="22">
        <v>97001</v>
      </c>
      <c r="N55" s="22">
        <v>44730</v>
      </c>
      <c r="O55" s="22">
        <v>52271</v>
      </c>
      <c r="P55" s="15"/>
      <c r="Q55" s="15"/>
      <c r="R55" s="15"/>
      <c r="S55" s="15"/>
      <c r="T55" s="15"/>
    </row>
    <row r="56" spans="1:20" ht="75">
      <c r="A56" s="110" t="s">
        <v>272</v>
      </c>
      <c r="M56" s="22">
        <v>93445</v>
      </c>
      <c r="N56" s="22">
        <v>42931</v>
      </c>
      <c r="O56" s="22">
        <v>50514</v>
      </c>
      <c r="P56" s="15"/>
      <c r="Q56" s="15"/>
      <c r="R56" s="15"/>
      <c r="S56" s="15"/>
      <c r="T56" s="15"/>
    </row>
    <row r="57" spans="1:20" ht="45">
      <c r="A57" s="111" t="s">
        <v>273</v>
      </c>
      <c r="M57" s="22">
        <v>89853</v>
      </c>
      <c r="N57" s="22">
        <v>41126</v>
      </c>
      <c r="O57" s="22">
        <v>48727</v>
      </c>
      <c r="P57" s="15"/>
      <c r="Q57" s="15"/>
      <c r="R57" s="15"/>
      <c r="S57" s="15"/>
      <c r="T57" s="15"/>
    </row>
    <row r="58" spans="1:20" ht="30">
      <c r="A58" s="111" t="s">
        <v>274</v>
      </c>
      <c r="M58" s="22">
        <v>86123</v>
      </c>
      <c r="N58" s="22">
        <v>39261</v>
      </c>
      <c r="O58" s="22">
        <v>46862</v>
      </c>
      <c r="P58" s="15"/>
      <c r="Q58" s="15"/>
      <c r="R58" s="15"/>
      <c r="S58" s="15"/>
      <c r="T58" s="15"/>
    </row>
    <row r="59" spans="1:20" ht="60">
      <c r="A59" s="111" t="s">
        <v>275</v>
      </c>
      <c r="M59" s="22">
        <v>82296</v>
      </c>
      <c r="N59" s="22">
        <v>37385</v>
      </c>
      <c r="O59" s="22">
        <v>44911</v>
      </c>
      <c r="P59" s="15"/>
      <c r="Q59" s="15"/>
      <c r="R59" s="15"/>
      <c r="S59" s="15"/>
      <c r="T59" s="15"/>
    </row>
    <row r="60" spans="1:20" ht="30">
      <c r="A60" s="111" t="s">
        <v>276</v>
      </c>
      <c r="M60" s="22">
        <v>78491</v>
      </c>
      <c r="N60" s="22">
        <v>35569</v>
      </c>
      <c r="O60" s="22">
        <v>42922</v>
      </c>
      <c r="P60" s="15"/>
      <c r="Q60" s="15"/>
      <c r="R60" s="15"/>
      <c r="S60" s="15"/>
      <c r="T60" s="15"/>
    </row>
    <row r="61" spans="1:20" ht="30">
      <c r="A61" s="111" t="s">
        <v>277</v>
      </c>
      <c r="M61" s="22">
        <v>74708</v>
      </c>
      <c r="N61" s="22">
        <v>33799</v>
      </c>
      <c r="O61" s="22">
        <v>40909</v>
      </c>
      <c r="P61" s="15"/>
      <c r="Q61" s="15"/>
      <c r="R61" s="15"/>
      <c r="S61" s="15"/>
      <c r="T61" s="15"/>
    </row>
    <row r="62" spans="1:20" ht="45">
      <c r="A62" s="111" t="s">
        <v>278</v>
      </c>
      <c r="M62" s="22">
        <v>70811</v>
      </c>
      <c r="N62" s="22">
        <v>31979</v>
      </c>
      <c r="O62" s="22">
        <v>38832</v>
      </c>
      <c r="P62" s="15"/>
      <c r="Q62" s="15"/>
      <c r="R62" s="15"/>
      <c r="S62" s="15"/>
      <c r="T62" s="15"/>
    </row>
    <row r="63" spans="13:20" ht="12.75">
      <c r="M63" s="22">
        <v>66807</v>
      </c>
      <c r="N63" s="22">
        <v>30117</v>
      </c>
      <c r="O63" s="22">
        <v>36690</v>
      </c>
      <c r="P63" s="15"/>
      <c r="Q63" s="15"/>
      <c r="R63" s="15"/>
      <c r="S63" s="15"/>
      <c r="T63" s="15"/>
    </row>
    <row r="64" spans="13:20" ht="12.75">
      <c r="M64" s="22">
        <v>63071</v>
      </c>
      <c r="N64" s="22">
        <v>28387</v>
      </c>
      <c r="O64" s="22">
        <v>34684</v>
      </c>
      <c r="P64" s="15"/>
      <c r="Q64" s="15"/>
      <c r="R64" s="15"/>
      <c r="S64" s="15"/>
      <c r="T64" s="15"/>
    </row>
    <row r="65" spans="13:20" ht="12.75">
      <c r="M65" s="22">
        <v>59761</v>
      </c>
      <c r="N65" s="22">
        <v>26856</v>
      </c>
      <c r="O65" s="22">
        <v>32905</v>
      </c>
      <c r="P65" s="15"/>
      <c r="Q65" s="15"/>
      <c r="R65" s="15"/>
      <c r="S65" s="15"/>
      <c r="T65" s="15"/>
    </row>
    <row r="66" spans="13:20" ht="12.75">
      <c r="M66" s="22">
        <v>56749</v>
      </c>
      <c r="N66" s="22">
        <v>25466</v>
      </c>
      <c r="O66" s="22">
        <v>31283</v>
      </c>
      <c r="P66" s="15"/>
      <c r="Q66" s="15"/>
      <c r="R66" s="15"/>
      <c r="S66" s="15"/>
      <c r="T66" s="15"/>
    </row>
    <row r="67" spans="13:20" ht="12.75">
      <c r="M67" s="22">
        <v>53748</v>
      </c>
      <c r="N67" s="22">
        <v>24086</v>
      </c>
      <c r="O67" s="22">
        <v>29662</v>
      </c>
      <c r="P67" s="15"/>
      <c r="Q67" s="15"/>
      <c r="R67" s="15"/>
      <c r="S67" s="15"/>
      <c r="T67" s="15"/>
    </row>
    <row r="68" spans="13:20" ht="12.75">
      <c r="M68" s="22">
        <v>50833</v>
      </c>
      <c r="N68" s="22">
        <v>22745</v>
      </c>
      <c r="O68" s="22">
        <v>28088</v>
      </c>
      <c r="P68" s="15"/>
      <c r="Q68" s="15"/>
      <c r="R68" s="15"/>
      <c r="S68" s="15"/>
      <c r="T68" s="15"/>
    </row>
    <row r="69" spans="13:20" ht="12.75">
      <c r="M69" s="22">
        <v>47916</v>
      </c>
      <c r="N69" s="22">
        <v>21407</v>
      </c>
      <c r="O69" s="22">
        <v>26509</v>
      </c>
      <c r="P69" s="15"/>
      <c r="Q69" s="15"/>
      <c r="R69" s="15"/>
      <c r="S69" s="15"/>
      <c r="T69" s="15"/>
    </row>
    <row r="70" spans="13:20" ht="12.75">
      <c r="M70" s="22">
        <v>44929</v>
      </c>
      <c r="N70" s="22">
        <v>20042</v>
      </c>
      <c r="O70" s="22">
        <v>24887</v>
      </c>
      <c r="P70" s="15"/>
      <c r="Q70" s="15"/>
      <c r="R70" s="15"/>
      <c r="S70" s="15"/>
      <c r="T70" s="15"/>
    </row>
    <row r="71" spans="13:20" ht="12.75">
      <c r="M71" s="22">
        <v>41939</v>
      </c>
      <c r="N71" s="22">
        <v>18676</v>
      </c>
      <c r="O71" s="22">
        <v>23263</v>
      </c>
      <c r="P71" s="15"/>
      <c r="Q71" s="15"/>
      <c r="R71" s="15"/>
      <c r="S71" s="15"/>
      <c r="T71" s="15"/>
    </row>
    <row r="72" spans="13:20" ht="12.75">
      <c r="M72" s="22">
        <v>39086</v>
      </c>
      <c r="N72" s="22">
        <v>17369</v>
      </c>
      <c r="O72" s="22">
        <v>21717</v>
      </c>
      <c r="P72" s="15"/>
      <c r="Q72" s="15"/>
      <c r="R72" s="15"/>
      <c r="S72" s="15"/>
      <c r="T72" s="15"/>
    </row>
    <row r="73" spans="13:20" ht="12.75">
      <c r="M73" s="22">
        <v>36348</v>
      </c>
      <c r="N73" s="22">
        <v>16117</v>
      </c>
      <c r="O73" s="22">
        <v>20231</v>
      </c>
      <c r="P73" s="15"/>
      <c r="Q73" s="15"/>
      <c r="R73" s="15"/>
      <c r="S73" s="15"/>
      <c r="T73" s="15"/>
    </row>
    <row r="74" spans="13:20" ht="12.75">
      <c r="M74" s="22">
        <v>33755</v>
      </c>
      <c r="N74" s="22">
        <v>14898</v>
      </c>
      <c r="O74" s="22">
        <v>18857</v>
      </c>
      <c r="P74" s="15"/>
      <c r="Q74" s="15"/>
      <c r="R74" s="15"/>
      <c r="S74" s="15"/>
      <c r="T74" s="15"/>
    </row>
    <row r="75" spans="13:20" ht="12.75">
      <c r="M75" s="22">
        <v>31333</v>
      </c>
      <c r="N75" s="22">
        <v>13708</v>
      </c>
      <c r="O75" s="22">
        <v>17625</v>
      </c>
      <c r="P75" s="15"/>
      <c r="Q75" s="15"/>
      <c r="R75" s="15"/>
      <c r="S75" s="15"/>
      <c r="T75" s="15"/>
    </row>
    <row r="76" spans="13:20" ht="12.75">
      <c r="M76" s="22">
        <v>28832</v>
      </c>
      <c r="N76" s="22">
        <v>12440</v>
      </c>
      <c r="O76" s="22">
        <v>16392</v>
      </c>
      <c r="P76" s="15"/>
      <c r="Q76" s="15"/>
      <c r="R76" s="15"/>
      <c r="S76" s="15"/>
      <c r="T76" s="15"/>
    </row>
    <row r="77" spans="13:20" ht="12.75">
      <c r="M77" s="22">
        <v>26662</v>
      </c>
      <c r="N77" s="22">
        <v>11342</v>
      </c>
      <c r="O77" s="22">
        <v>15320</v>
      </c>
      <c r="P77" s="15"/>
      <c r="Q77" s="15"/>
      <c r="R77" s="15"/>
      <c r="S77" s="15"/>
      <c r="T77" s="15"/>
    </row>
    <row r="78" spans="13:20" ht="12.75">
      <c r="M78" s="22">
        <v>24625</v>
      </c>
      <c r="N78" s="22">
        <v>10306</v>
      </c>
      <c r="O78" s="22">
        <v>14319</v>
      </c>
      <c r="P78" s="15"/>
      <c r="Q78" s="15"/>
      <c r="R78" s="15"/>
      <c r="S78" s="15"/>
      <c r="T78" s="15"/>
    </row>
    <row r="79" spans="13:20" ht="12.75">
      <c r="M79" s="22">
        <v>22734</v>
      </c>
      <c r="N79" s="22">
        <v>9334</v>
      </c>
      <c r="O79" s="22">
        <v>13400</v>
      </c>
      <c r="P79" s="15"/>
      <c r="Q79" s="15"/>
      <c r="R79" s="15"/>
      <c r="S79" s="15"/>
      <c r="T79" s="15"/>
    </row>
    <row r="80" spans="13:20" ht="12.75">
      <c r="M80" s="22">
        <v>20994</v>
      </c>
      <c r="N80" s="22">
        <v>8432</v>
      </c>
      <c r="O80" s="22">
        <v>12562</v>
      </c>
      <c r="P80" s="15"/>
      <c r="Q80" s="15"/>
      <c r="R80" s="15"/>
      <c r="S80" s="15"/>
      <c r="T80" s="15"/>
    </row>
    <row r="81" spans="13:20" ht="12.75">
      <c r="M81" s="22">
        <v>19408</v>
      </c>
      <c r="N81" s="22">
        <v>7603</v>
      </c>
      <c r="O81" s="22">
        <v>11805</v>
      </c>
      <c r="P81" s="15"/>
      <c r="Q81" s="15"/>
      <c r="R81" s="15"/>
      <c r="S81" s="15"/>
      <c r="T81" s="15"/>
    </row>
    <row r="82" spans="13:20" ht="12.75">
      <c r="M82" s="22">
        <v>17988</v>
      </c>
      <c r="N82" s="22">
        <v>7002</v>
      </c>
      <c r="O82" s="22">
        <v>10986</v>
      </c>
      <c r="P82" s="15"/>
      <c r="Q82" s="15"/>
      <c r="R82" s="15"/>
      <c r="S82" s="15"/>
      <c r="T82" s="15"/>
    </row>
    <row r="83" spans="13:20" ht="12.75">
      <c r="M83" s="22">
        <v>16675</v>
      </c>
      <c r="N83" s="22">
        <v>6510</v>
      </c>
      <c r="O83" s="22">
        <v>10165</v>
      </c>
      <c r="P83" s="15"/>
      <c r="Q83" s="15"/>
      <c r="R83" s="15"/>
      <c r="S83" s="15"/>
      <c r="T83" s="15"/>
    </row>
    <row r="84" spans="13:20" ht="12.75">
      <c r="M84" s="22">
        <v>15472</v>
      </c>
      <c r="N84" s="22">
        <v>6134</v>
      </c>
      <c r="O84" s="22">
        <v>9338</v>
      </c>
      <c r="P84" s="15"/>
      <c r="Q84" s="15"/>
      <c r="R84" s="15"/>
      <c r="S84" s="15"/>
      <c r="T84" s="15"/>
    </row>
    <row r="85" spans="13:20" ht="12.75">
      <c r="M85" s="19">
        <v>89747</v>
      </c>
      <c r="N85" s="19">
        <v>33084</v>
      </c>
      <c r="O85" s="19">
        <v>56663</v>
      </c>
      <c r="P85" s="15"/>
      <c r="Q85" s="15"/>
      <c r="R85" s="15"/>
      <c r="S85" s="15"/>
      <c r="T85" s="15"/>
    </row>
  </sheetData>
  <sheetProtection/>
  <mergeCells count="8">
    <mergeCell ref="Q1:T1"/>
    <mergeCell ref="H2:K2"/>
    <mergeCell ref="H3:H4"/>
    <mergeCell ref="Q25:T25"/>
    <mergeCell ref="Q26:T26"/>
    <mergeCell ref="Q27:Q28"/>
    <mergeCell ref="H1:K1"/>
    <mergeCell ref="L1:O1"/>
  </mergeCells>
  <dataValidations count="1">
    <dataValidation type="list" allowBlank="1" showInputMessage="1" showErrorMessage="1" sqref="A10">
      <formula1>$A$13:$A$41</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Nelly Karime Perez Diaz</cp:lastModifiedBy>
  <cp:lastPrinted>2017-09-14T17:07:21Z</cp:lastPrinted>
  <dcterms:created xsi:type="dcterms:W3CDTF">2010-03-25T16:40:43Z</dcterms:created>
  <dcterms:modified xsi:type="dcterms:W3CDTF">2020-01-30T21:10:35Z</dcterms:modified>
  <cp:category/>
  <cp:version/>
  <cp:contentType/>
  <cp:contentStatus/>
</cp:coreProperties>
</file>