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453" activeTab="0"/>
  </bookViews>
  <sheets>
    <sheet name="Metas_Magnitud" sheetId="1" r:id="rId1"/>
    <sheet name="Anualización" sheetId="2" r:id="rId2"/>
    <sheet name="HV 1" sheetId="3" r:id="rId3"/>
    <sheet name="Act 1" sheetId="4" r:id="rId4"/>
    <sheet name="HV 2" sheetId="5" r:id="rId5"/>
    <sheet name="Act 2 " sheetId="6" r:id="rId6"/>
    <sheet name="HV 3_PAAC" sheetId="7" r:id="rId7"/>
    <sheet name="Act.3 PAAC" sheetId="8" r:id="rId8"/>
    <sheet name="HV 4 MIPG" sheetId="9" r:id="rId9"/>
    <sheet name="Act. MIPG" sheetId="10" r:id="rId10"/>
    <sheet name="Variables" sheetId="11" r:id="rId11"/>
  </sheets>
  <externalReferences>
    <externalReference r:id="rId14"/>
    <externalReference r:id="rId15"/>
    <externalReference r:id="rId16"/>
  </externalReferences>
  <definedNames>
    <definedName name="CONDICION_POBLACIONAL">'[1]Variables'!$C$1:$C$24</definedName>
    <definedName name="GRUPO_ETAREO">'[1]Variables'!$A$1:$A$8</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5">#REF!</definedName>
    <definedName name="GRUPOETNICO" localSheetId="4">#REF!</definedName>
    <definedName name="GRUPOETNICO">#REF!</definedName>
    <definedName name="GRUPOS_ETNICOS">'[1]Variables'!$H$1:$H$8</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4.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comments6.xml><?xml version="1.0" encoding="utf-8"?>
<comments xmlns="http://schemas.openxmlformats.org/spreadsheetml/2006/main">
  <authors>
    <author>Luz Dary Guerrero Tibata</author>
  </authors>
  <commentLis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B26" authorId="0">
      <text>
        <r>
          <rPr>
            <b/>
            <sz val="9"/>
            <rFont val="Tahoma"/>
            <family val="2"/>
          </rPr>
          <t>Es la fecha de finalización de la medición del indicador en
la vigencia (Ejemplo: diciembre de 2013).</t>
        </r>
      </text>
    </comment>
    <comment ref="B27" authorId="0">
      <text>
        <r>
          <rPr>
            <b/>
            <sz val="9"/>
            <rFont val="Tahoma"/>
            <family val="2"/>
          </rPr>
          <t>Indica la periodicidad en que se reporta el
indicador (Anual, Semestral, Trimestral, Bimestral o Mensual).</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2" authorId="0">
      <text>
        <r>
          <rPr>
            <b/>
            <sz val="9"/>
            <rFont val="Tahoma"/>
            <family val="2"/>
          </rPr>
          <t>Esta sección comprende los campos del uno (1) al
siete (7). En el rótulo de la sección debe registrarse la vigencia objeto de reporte.</t>
        </r>
      </text>
    </comment>
    <comment ref="B13" authorId="0">
      <text>
        <r>
          <rPr>
            <b/>
            <sz val="9"/>
            <rFont val="Tahoma"/>
            <family val="2"/>
          </rPr>
          <t>Corresponde a la cuenta de las Actividades Primarias (acciones,
fases, etapas, procesos contractuales, etc) que requiere la meta en la vigencia.</t>
        </r>
      </text>
    </comment>
    <comment ref="C13"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3"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3"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3"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3"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3"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3"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3"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3"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9.xml><?xml version="1.0" encoding="utf-8"?>
<comments xmlns="http://schemas.openxmlformats.org/spreadsheetml/2006/main">
  <authors>
    <author>Luz Dary Guerrero Tibata</author>
  </authors>
  <commentList>
    <comment ref="A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A9" authorId="0">
      <text>
        <r>
          <rPr>
            <b/>
            <sz val="9"/>
            <rFont val="Tahoma"/>
            <family val="2"/>
          </rPr>
          <t>Corresponde al número asignado para
la meta.</t>
        </r>
      </text>
    </comment>
    <comment ref="A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A11" authorId="0">
      <text>
        <r>
          <rPr>
            <b/>
            <sz val="9"/>
            <rFont val="Tahoma"/>
            <family val="2"/>
          </rPr>
          <t>Corresponde (en caso de que aplique) al proyecto de inversión
bajo el cual se define el indicador.</t>
        </r>
        <r>
          <rPr>
            <sz val="9"/>
            <rFont val="Tahoma"/>
            <family val="2"/>
          </rPr>
          <t xml:space="preserve">
</t>
        </r>
      </text>
    </comment>
    <comment ref="A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A13" authorId="0">
      <text>
        <r>
          <rPr>
            <b/>
            <sz val="9"/>
            <rFont val="Tahoma"/>
            <family val="2"/>
          </rPr>
          <t>Se refiere al objetivo estratégico que define al
indicador según el manual de calidad.</t>
        </r>
        <r>
          <rPr>
            <sz val="9"/>
            <rFont val="Tahoma"/>
            <family val="2"/>
          </rPr>
          <t xml:space="preserve">
</t>
        </r>
      </text>
    </comment>
    <comment ref="A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A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A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A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A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A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A20" authorId="0">
      <text>
        <r>
          <rPr>
            <b/>
            <sz val="9"/>
            <rFont val="Tahoma"/>
            <family val="2"/>
          </rPr>
          <t>Es representación de la cuantificación del cumplimiento de lo realizado sobre lo programado.</t>
        </r>
      </text>
    </comment>
    <comment ref="A21" authorId="0">
      <text>
        <r>
          <rPr>
            <b/>
            <sz val="9"/>
            <rFont val="Tahoma"/>
            <family val="2"/>
          </rPr>
          <t>Descripción del elemento sujeto de medición, a partir de los cuales se construye la fórmula del indicador.</t>
        </r>
        <r>
          <rPr>
            <sz val="9"/>
            <rFont val="Tahoma"/>
            <family val="2"/>
          </rPr>
          <t xml:space="preserve">
</t>
        </r>
      </text>
    </comment>
    <comment ref="A23" authorId="0">
      <text>
        <r>
          <rPr>
            <b/>
            <sz val="9"/>
            <rFont val="Tahoma"/>
            <family val="2"/>
          </rPr>
          <t>Corresponde a la cantidad estandarizada de la magnitud física de la variable.</t>
        </r>
        <r>
          <rPr>
            <sz val="9"/>
            <rFont val="Tahoma"/>
            <family val="2"/>
          </rPr>
          <t xml:space="preserve">
</t>
        </r>
      </text>
    </comment>
    <comment ref="A24" authorId="0">
      <text>
        <r>
          <rPr>
            <b/>
            <sz val="9"/>
            <rFont val="Tahoma"/>
            <family val="2"/>
          </rPr>
          <t>refiere a la explicación de la variable, si es
necesario.</t>
        </r>
        <r>
          <rPr>
            <sz val="9"/>
            <rFont val="Tahoma"/>
            <family val="2"/>
          </rPr>
          <t xml:space="preserve">
</t>
        </r>
      </text>
    </comment>
    <comment ref="A25" authorId="0">
      <text>
        <r>
          <rPr>
            <b/>
            <sz val="9"/>
            <rFont val="Tahoma"/>
            <family val="2"/>
          </rPr>
          <t>Es la fecha de inicio de la medición del indicador en la
vigencia.</t>
        </r>
        <r>
          <rPr>
            <sz val="9"/>
            <rFont val="Tahoma"/>
            <family val="2"/>
          </rPr>
          <t xml:space="preserve">
</t>
        </r>
      </text>
    </comment>
    <comment ref="A26" authorId="0">
      <text>
        <r>
          <rPr>
            <b/>
            <sz val="9"/>
            <rFont val="Tahoma"/>
            <family val="2"/>
          </rPr>
          <t>Es la fecha de finalización de la medición del indicador en
la vigencia (Ejemplo: diciembre de 2013).</t>
        </r>
      </text>
    </comment>
    <comment ref="A27" authorId="0">
      <text>
        <r>
          <rPr>
            <b/>
            <sz val="9"/>
            <rFont val="Tahoma"/>
            <family val="2"/>
          </rPr>
          <t>Indica la periodicidad en que se reporta el
indicador (Anual, Semestral, Trimestral, Bimestral o Mensual).</t>
        </r>
      </text>
    </comment>
  </commentList>
</comments>
</file>

<file path=xl/sharedStrings.xml><?xml version="1.0" encoding="utf-8"?>
<sst xmlns="http://schemas.openxmlformats.org/spreadsheetml/2006/main" count="981" uniqueCount="431">
  <si>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</si>
  <si>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</si>
  <si>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</si>
  <si>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</si>
  <si>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</si>
  <si>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</si>
  <si>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</si>
  <si>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</si>
  <si>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</si>
  <si>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</si>
  <si>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</si>
  <si>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</si>
  <si>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</si>
  <si>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</si>
  <si>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</si>
  <si>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</si>
  <si>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</si>
  <si>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</si>
  <si>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</si>
  <si>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</si>
  <si>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</si>
  <si>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</si>
  <si>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</si>
  <si>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</si>
  <si>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</si>
  <si>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</si>
  <si>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</si>
  <si>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</si>
  <si>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</si>
  <si>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</si>
  <si>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</si>
  <si>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</si>
  <si>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</si>
  <si>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</si>
  <si>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</si>
  <si>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</si>
  <si>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</si>
  <si>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</si>
  <si>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</si>
  <si>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</si>
  <si>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</si>
  <si>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</si>
  <si>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</si>
  <si>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</si>
  <si>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</si>
  <si>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</si>
  <si>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</si>
  <si>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</si>
  <si>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</si>
  <si>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</si>
  <si>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</si>
  <si>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</si>
  <si>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</si>
  <si>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</si>
  <si>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</si>
  <si>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</si>
  <si>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</si>
  <si>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</si>
  <si>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</si>
  <si>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</si>
  <si>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</si>
  <si>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</si>
  <si>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</si>
  <si>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</si>
  <si>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</si>
  <si>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</si>
  <si>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</si>
  <si>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</si>
  <si>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</si>
  <si>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</si>
  <si>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</si>
  <si>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</si>
  <si>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</si>
  <si>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</si>
  <si>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</si>
  <si>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</si>
  <si>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</si>
  <si>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</si>
  <si>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</si>
  <si>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</si>
  <si>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</si>
  <si>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</si>
  <si>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</si>
  <si>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</si>
  <si>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</si>
  <si>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</si>
  <si>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</si>
  <si>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</si>
  <si>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</si>
  <si>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</si>
  <si>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</si>
  <si>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</si>
  <si>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</si>
  <si>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</si>
  <si>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</si>
  <si>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</si>
  <si>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</si>
  <si>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</si>
  <si>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</si>
  <si>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</si>
  <si>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</si>
  <si>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</si>
  <si>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</si>
  <si>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</si>
  <si>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</si>
  <si>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</si>
  <si>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</si>
  <si>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</si>
  <si>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</si>
  <si>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</si>
  <si>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</si>
  <si>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</si>
  <si>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</si>
  <si>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</si>
  <si>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</si>
  <si>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</si>
  <si>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</si>
  <si>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</si>
  <si>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</si>
  <si>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</si>
  <si>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</si>
  <si>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</si>
  <si>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</si>
  <si>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</si>
  <si>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</si>
  <si>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</si>
  <si>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</si>
  <si>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</si>
  <si>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1. Prestación de servicios, planeación y formulación de políticas del sector.</t>
  </si>
  <si>
    <t>META</t>
  </si>
  <si>
    <t>VARIABLES FÓRMULA DEL INDICADOR</t>
  </si>
  <si>
    <t>% de Cumplimiento = (Numerador / Denominador )*100</t>
  </si>
  <si>
    <t>Total presupuesto ejecutado de los proyectos de inversión.</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</si>
  <si>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</si>
  <si>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</si>
  <si>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</si>
  <si>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</si>
  <si>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</si>
  <si>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</si>
  <si>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</si>
  <si>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</si>
  <si>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</si>
  <si>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</si>
  <si>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8. Proceso</t>
  </si>
  <si>
    <t>9. Código del proceso</t>
  </si>
  <si>
    <t>10. Objetivo estratégico</t>
  </si>
  <si>
    <t>11. Meta Producto</t>
  </si>
  <si>
    <t>12. Nombre del indicador</t>
  </si>
  <si>
    <t>13. Tipología</t>
  </si>
  <si>
    <t>Eficiencia</t>
  </si>
  <si>
    <t>14. Fecha de programación</t>
  </si>
  <si>
    <t>15. Tipo anualización</t>
  </si>
  <si>
    <t>Constante</t>
  </si>
  <si>
    <t>16. Objetivo y descripción del Indicador</t>
  </si>
  <si>
    <t>17. Fuente u origen de Datos</t>
  </si>
  <si>
    <t>18. Fórmula de Cálculo</t>
  </si>
  <si>
    <t>19. Unidad de medida del indicador</t>
  </si>
  <si>
    <t xml:space="preserve">20.  Nombre de las Variables </t>
  </si>
  <si>
    <t>VARIABLE 1 - Numerador</t>
  </si>
  <si>
    <t>VARIABLE 2 - Denominador</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</si>
  <si>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</si>
  <si>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</si>
  <si>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</si>
  <si>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</si>
  <si>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</si>
  <si>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</si>
  <si>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</si>
  <si>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</si>
  <si>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</si>
  <si>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</si>
  <si>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</si>
  <si>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</si>
  <si>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</si>
  <si>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</si>
  <si>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</si>
  <si>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</si>
  <si>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</si>
  <si>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</si>
  <si>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</si>
  <si>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</si>
  <si>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</si>
  <si>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</si>
  <si>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</si>
  <si>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</si>
  <si>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</si>
  <si>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</si>
  <si>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</si>
  <si>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</si>
  <si>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</si>
  <si>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</si>
  <si>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</si>
  <si>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</si>
  <si>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</si>
  <si>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</si>
  <si>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</si>
  <si>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</si>
  <si>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</si>
  <si>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</si>
  <si>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</si>
  <si>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</si>
  <si>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</si>
  <si>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</si>
  <si>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</si>
  <si>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</si>
  <si>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</si>
  <si>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</si>
  <si>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</si>
  <si>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Misional</t>
  </si>
  <si>
    <t>Producto</t>
  </si>
  <si>
    <t>Proceso</t>
  </si>
  <si>
    <t>Actividad</t>
  </si>
  <si>
    <t>Operación</t>
  </si>
  <si>
    <t>Apoyo</t>
  </si>
  <si>
    <t>Creciente</t>
  </si>
  <si>
    <t>Decreciente</t>
  </si>
  <si>
    <t>Estratégico</t>
  </si>
  <si>
    <t>Suma</t>
  </si>
  <si>
    <t>Evaluación</t>
  </si>
  <si>
    <t>SI</t>
  </si>
  <si>
    <t>Anual</t>
  </si>
  <si>
    <t>NO</t>
  </si>
  <si>
    <t>Semestral</t>
  </si>
  <si>
    <t>Trimestral</t>
  </si>
  <si>
    <t>1. Orientar las acciones de la Secretaría Distrital de Movilidad hacia la visión cero, es decir, la reducción sustancial de víctimas fatales y lesionadas en siniestros de tránsito</t>
  </si>
  <si>
    <t>Mensual</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</si>
  <si>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</si>
  <si>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</si>
  <si>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Eficacia</t>
  </si>
  <si>
    <t>4. Ser ejemplo en la rendición de cuentas a la ciudadanía</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</si>
  <si>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</si>
  <si>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</si>
  <si>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</si>
  <si>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</si>
  <si>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</si>
  <si>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N.A.</t>
  </si>
  <si>
    <t xml:space="preserve">Valor </t>
  </si>
  <si>
    <t>Porcentaje %</t>
  </si>
  <si>
    <t>Informe de Ejecución del Presupuesto de Gastos e Inversiones</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</si>
  <si>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</si>
  <si>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</si>
  <si>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</si>
  <si>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</si>
  <si>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</si>
  <si>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</si>
  <si>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</si>
  <si>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</si>
  <si>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</si>
  <si>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</si>
  <si>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</si>
  <si>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</si>
  <si>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</si>
  <si>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</si>
  <si>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</si>
  <si>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</si>
  <si>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</si>
  <si>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</si>
  <si>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</si>
  <si>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</si>
  <si>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</si>
  <si>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</si>
  <si>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75-79</t>
  </si>
  <si>
    <t>457-458-459 : BOGOTÁ D.C. Proyecciones de población 2005-2015, según grupos de edad y por sexo.</t>
  </si>
  <si>
    <t>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</si>
  <si>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</si>
  <si>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</si>
  <si>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</si>
  <si>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</si>
  <si>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</si>
  <si>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</si>
  <si>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</si>
  <si>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</si>
  <si>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</si>
  <si>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</si>
  <si>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</si>
  <si>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</si>
  <si>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</si>
  <si>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</si>
  <si>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</si>
  <si>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</si>
  <si>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</si>
  <si>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</si>
  <si>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</si>
  <si>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</si>
  <si>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</si>
  <si>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</si>
  <si>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</si>
  <si>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</si>
  <si>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</si>
  <si>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</si>
  <si>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</si>
  <si>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(Total presupuesto ejecutado de los proyectos de inversión / Total presupuesto programado de los proyectos de inversión) * 100</t>
  </si>
  <si>
    <t>Total presupuesto programado de los proyectos de inversión</t>
  </si>
  <si>
    <t>Ejecución Presupuestal proyectos de inversión</t>
  </si>
  <si>
    <t>Ejecución Presupuestal Plan Anualizado de Caja</t>
  </si>
  <si>
    <t>(Total de Autorizaciones de Giro / Plan Anualizado de Caja programado)*100</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</si>
  <si>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</si>
  <si>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</si>
  <si>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</si>
  <si>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</si>
  <si>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</si>
  <si>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</si>
  <si>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</si>
  <si>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</si>
  <si>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</si>
  <si>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Cumplimiento del P.A.A.C</t>
  </si>
  <si>
    <t>(Total actividades ejecutadas / Total actividades programadas)*100</t>
  </si>
  <si>
    <t>Porcentaje</t>
  </si>
  <si>
    <t xml:space="preserve">Total actividades ejecutadas </t>
  </si>
  <si>
    <t>Total actividades programadas</t>
  </si>
  <si>
    <t>Cantidad</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</si>
  <si>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</si>
  <si>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</si>
  <si>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</si>
  <si>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</si>
  <si>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</si>
  <si>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</si>
  <si>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</si>
  <si>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</si>
  <si>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</si>
  <si>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</si>
  <si>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</si>
  <si>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</si>
  <si>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</si>
  <si>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</si>
  <si>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</si>
  <si>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</si>
  <si>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</si>
  <si>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Componente gestión del Riesgo</t>
  </si>
  <si>
    <t>TOTAL MAGNITUD VIGENCIA</t>
  </si>
  <si>
    <t>Matriz de riesgos de la Secretaria de Movilidad</t>
  </si>
  <si>
    <t>DIANA VIDAL</t>
  </si>
  <si>
    <t>N/A</t>
  </si>
  <si>
    <t xml:space="preserve">2.  Descripción Meta  </t>
  </si>
  <si>
    <t xml:space="preserve">2.  Descripción Meta </t>
  </si>
  <si>
    <t>Enero 2019</t>
  </si>
  <si>
    <t>Enero de 2019</t>
  </si>
  <si>
    <t>SEGUIMIENTO PLAN OPERATIVO ANUAL - POA                                         VIGENCIA: 2019</t>
  </si>
  <si>
    <r>
      <t>Sección No. 1: PROGRAMACIÓN  VIGENCIA _</t>
    </r>
    <r>
      <rPr>
        <b/>
        <u val="single"/>
        <sz val="11"/>
        <color indexed="56"/>
        <rFont val="Calibri"/>
        <family val="2"/>
      </rPr>
      <t>2019</t>
    </r>
  </si>
  <si>
    <t>Cumplimiento del MIPG</t>
  </si>
  <si>
    <t xml:space="preserve">Registros administrativos. </t>
  </si>
  <si>
    <t>Corresponde a las actividades del Modelo Integrado de Planeación y Gestión - MIPG efectivamente realizadas y evidenciadas.</t>
  </si>
  <si>
    <t>Diciembre de 2019</t>
  </si>
  <si>
    <t>Dimensión evaluación de resultados</t>
  </si>
  <si>
    <t>Realizar el informe de gestión de la vigencia 2018, con los principales logros, diicultades y temas prioritarios 2019</t>
  </si>
  <si>
    <t>Revision informe de ejecucion del presupuesto (PREDIS)</t>
  </si>
  <si>
    <t>Total porcentaje actividades ejecutado / Total porcentaje actividades programado</t>
  </si>
  <si>
    <t>Total porcentaje actividades ejecutado</t>
  </si>
  <si>
    <t>Total porcentaje actividades programado</t>
  </si>
  <si>
    <t xml:space="preserve">SISTEMA INTEGRADO DE GESTION DISTRITAL BAJO EL ESTÁNDAR MIPG
</t>
  </si>
  <si>
    <t>VERSIÓN 1.0</t>
  </si>
  <si>
    <t>SISTEMA INTEGRADO DE GESTION DISTRITAL BAJO EL ESTÁNDAR MIPG</t>
  </si>
  <si>
    <t>CÓDIGO: PE01-PR01-F07</t>
  </si>
  <si>
    <t>SISTEMA INTEGRADO DE GESTION DISTRITAL  BAJO EL ESTÁNDAR MIPG</t>
  </si>
  <si>
    <t>Sección No. 1: PROGRAMACIÓN  VIGENCIA 2019</t>
  </si>
  <si>
    <t>1. Código Meta</t>
  </si>
  <si>
    <t>VERSIÓN: 1.0</t>
  </si>
  <si>
    <t>Giros efectivos (OPGET)</t>
  </si>
  <si>
    <t>SUBSECRETARIA DE SERVICIOS LA CIUDADANIA</t>
  </si>
  <si>
    <t>Programado de vigencia y reserva por la Subsecretaría de Servicios a la Ciudadania- OPGET ( SDH)</t>
  </si>
  <si>
    <t>Verificar el cumplimiento de los compromisos adquiridos por la Subsecretaría de Servicios a la Ciudadania en el Modelo Integrado de Planeación y Gestión - MIPG de la vigencia</t>
  </si>
  <si>
    <t>2. Alcanzar al 90 % la ejecución del PAC programado de vigencia y reserva por la Subsecretaría de Servicios a la Ciudadania de los proyectos de inversion a su cargo.</t>
  </si>
  <si>
    <t xml:space="preserve">Mostar el porcentaje de ejecución mensual del Plan Anualizado de Caja (PAC) programado de vigencia y reserva por la Subsecretaría de Servicios a la Ciudadania de los proyectos de inversion a su cargo. </t>
  </si>
  <si>
    <t>Plan Anualizado de Caja (PAC) programado de vigencia y reserva por la  Subsecretaría de Servicios a la Ciudadania</t>
  </si>
  <si>
    <t>Corresponde a los giros pagados reportados en el OPGET por mes  que corresponden a los proyectos de Inversión que conforman la Subsecretaría de Servicios a la Ciudadania</t>
  </si>
  <si>
    <t>1. Alcanzar al 95 % la ejecución presupuestal de los proyectos de inversión de la Subsecretaría de Servicios a la Ciudadania</t>
  </si>
  <si>
    <t>Medir el porcentaje de ejecución presupuestal de la vigencia de los proyectos de Inversión que conforman la Subsecretaría de Servicios a la Ciudadania</t>
  </si>
  <si>
    <t>Corresponde a los compromisos ejecutados en el mes en cada uno de los proyectos de inversion que conforman la Subsecretaría de Servicios a la Ciudadania</t>
  </si>
  <si>
    <t>Corresponde al total de la apropiacion disponible para la vigencia de los proyectos de inversion de la Subsecretaría de Servicios a la Ciudadania</t>
  </si>
  <si>
    <t>POA SIN INVERSIÓN DE LA SUBSECRETARIA DE SERVICIOS A LA CIUDADANIA</t>
  </si>
  <si>
    <t>Doris Correa</t>
  </si>
  <si>
    <t>SUBSECRETARIA DE SERVICIOS A LA CIUDADANIA</t>
  </si>
  <si>
    <t>Subsecretaría de Servicios a la Ciudadania</t>
  </si>
  <si>
    <t>3. Realizar el 100% de las actividades programadas en el Plan Anticorrupción y de Atención al Ciudadano de la vigencia por la Subsecretaría de Servicios a la Ciudadania</t>
  </si>
  <si>
    <t>Verificar el cumplimiento de los compromisos adquiridos por la Subsecretaría de Servicios a la Ciudadania en el P.A.A.C. de la vigencia</t>
  </si>
  <si>
    <t>Corresponde a las actividades registradas en cada componente del P.A.A.C. donde participa la Subsecretaría de Servicios a la Ciudadania</t>
  </si>
  <si>
    <r>
      <t xml:space="preserve">Monitoreo del comportamiento de los riesgos de corrupción de la </t>
    </r>
    <r>
      <rPr>
        <sz val="11"/>
        <rFont val="Calibri"/>
        <family val="2"/>
      </rPr>
      <t xml:space="preserve">Subsecretaría de Servicios a la Ciudadania de la Movilidad a abril </t>
    </r>
  </si>
  <si>
    <r>
      <t xml:space="preserve">Monitoreo del comportamiento de los riesgos de corrupción de la </t>
    </r>
    <r>
      <rPr>
        <sz val="11"/>
        <rFont val="Calibri"/>
        <family val="2"/>
      </rPr>
      <t>Subsecretaría de Servicios a la Ciudadania  a agosto</t>
    </r>
  </si>
  <si>
    <r>
      <t xml:space="preserve">Monitoreo del comportamiento de los riesgos de corrupción de la </t>
    </r>
    <r>
      <rPr>
        <sz val="11"/>
        <rFont val="Calibri"/>
        <family val="2"/>
      </rPr>
      <t>Subsecretaría de Servicios a la Ciudadania a diciembre</t>
    </r>
  </si>
  <si>
    <r>
      <t>4</t>
    </r>
    <r>
      <rPr>
        <sz val="9"/>
        <color indexed="10"/>
        <rFont val="Arial"/>
        <family val="2"/>
      </rPr>
      <t>.</t>
    </r>
    <r>
      <rPr>
        <sz val="9"/>
        <rFont val="Arial"/>
        <family val="2"/>
      </rPr>
      <t xml:space="preserve"> Realizar el 100% de las actividades programadas en el Modelo Integrado de Planeación y Gestión - MIPG de la vigencia, por la Subsecretaría de Servicios a la Ciudadania</t>
    </r>
  </si>
  <si>
    <t xml:space="preserve">Corresponde a las actividades registradas en cada componente del Modelo Integrado de Planeación y Gestión - MIPG donde participa la Subsecretaría de Servicios a la Ciudadania, de conformidad con el anexo de actividades de este indicador. </t>
  </si>
  <si>
    <r>
      <t xml:space="preserve">Realizar seguimiento al </t>
    </r>
    <r>
      <rPr>
        <sz val="11"/>
        <rFont val="Calibri"/>
        <family val="2"/>
      </rPr>
      <t>Plan Anual de Adquisiciones, a los proyectos de inversión a cargo  de la Subsecretaría de Servicios a la Ciudadania</t>
    </r>
  </si>
  <si>
    <t>PE-04</t>
  </si>
  <si>
    <t>PE - 04</t>
  </si>
  <si>
    <t>Consolidación, actualización y seguimiento del Plan Anual de Adquisiciones</t>
  </si>
  <si>
    <t>Realizar el seguimiento mensual y consolidado de la ejecución presupuestal de los proyectos de inversión</t>
  </si>
  <si>
    <t xml:space="preserve">Solicitar por medio de memorando todas las actualizaciones, modificaciones o ajustes del PAA que sean requeridas para llevar a cabo los procesos de contratación de la Subsecretaría. </t>
  </si>
  <si>
    <t>Revision del OPGET</t>
  </si>
  <si>
    <t>Consolidación y seguimiento programado  al PAC de los proyectos que hacen parte de la Subsecretaria.</t>
  </si>
  <si>
    <t>Código: PE01-PR01-F02</t>
  </si>
  <si>
    <t>Versión: 1.0</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</si>
  <si>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</si>
  <si>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</si>
  <si>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</si>
  <si>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</si>
  <si>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</si>
  <si>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</si>
  <si>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</si>
  <si>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</si>
  <si>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</si>
  <si>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</si>
  <si>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</si>
  <si>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MAGNITUD META - Vigencia</t>
  </si>
  <si>
    <t>Estratégico: 7. Prestar servicios eficientes, ooportunos y de calidad a la ciudadanía, tanto en gestión como en trámites de la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</si>
  <si>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OBJETIVO ESTRATÉGICO Y DE CALIDAD</t>
  </si>
  <si>
    <t>Estratégico: 4. Ser ejemplo en la rendición de cuentas a la ciudadanía
Calidad: 3. Garantizar mecanismos de participación ciudadana y control social, sobre la gestión de la Secretaría Distrital de Movilidad.</t>
  </si>
  <si>
    <t>Estratéfico:7. Prestar servicios eficientes, ooportunos y de calidad a la ciudadanía, tanto en gestión como en trámites de la movilidad.
Calidad: 3. Garantizar mecanismos de participación ciudadana y control social, sobre la gestión de la Secretaría Distrital de Movilidad.</t>
  </si>
  <si>
    <t>DORIS CORREA</t>
  </si>
  <si>
    <t>Se realizó reunión de seguimiento al PAA.</t>
  </si>
  <si>
    <t>Se realizó el monitoreo al comportamiento de los riesgos de corrupción de la Subsecretaría de Servicios a la Ciudadanía con corte a abril de 2019, de conformidad con la política de administración de riesgos.</t>
  </si>
  <si>
    <t>Se realizó el monitoreo al comportamiento de los riesgos de corrupción de la Subsecretaría de Servicios a la Ciudadanía con corte a agosto de 2019, de conformidad con la política de administración de riesgos.</t>
  </si>
  <si>
    <t>José Rafael Suárez/ Cristian  L. Buitrago</t>
  </si>
  <si>
    <t xml:space="preserve">La identificación y el control de los eventos de riesgo de los procesos a cargo de la Subsecretaría de Servicios impacta en la generación de confianza en la entiidad por parte de los ciudadanos usuarios de los servcios que presta la Secretaría Distrital de Movilidad.
</t>
  </si>
  <si>
    <t>Se realizaron reuniones de seguimiento al PAA.</t>
  </si>
  <si>
    <t>La fuente tomada para hacer el seguimiento al PAC fue la información mensual reportada por el OPGET</t>
  </si>
  <si>
    <t>Corresponde al Plan Anualizado de Caja (PAC) de vigencia y reserva por la Subsecretaría de Servicios a la Ciudadania de acuerdo a la programacion realizada por las Direcciones que conforman la SubsecretarÍa.</t>
  </si>
  <si>
    <t xml:space="preserve"> La ejecución del presupuesto refleja el cumplimento de las metas propuestas para la vigencia en curso y el cumplimiento de la misionalidad de la Entidad, logrando asi mejorar la calidad de vida de los habitantes en términos de movilidad y de servicios prestados a la ciudadanía.</t>
  </si>
  <si>
    <t xml:space="preserve">Se realizaron reuniones mensuales para hacer el seguimiento a la ejecución presupuestal y se solicitó la OAPI las respectivas acutualizaciones al PAA . </t>
  </si>
  <si>
    <t xml:space="preserve"> Con el pago  oportuno de los pagos se verán beneficados  los contratistas y proveedores de la Secretaria de Movilidad, de acuerdo con la programación realizada desde las direcciones que conforman la Subsecretaría.</t>
  </si>
  <si>
    <t>Se realizó el seguimiento mensual alcumplimiento del PAC programado.</t>
  </si>
  <si>
    <t xml:space="preserve"> Se realizó el monitoreo al comportamiento de los riesgos de corrupción de la Subsecretaría de Servicios a la Ciudadanía con corte a  diciembre 31 de 2019, de conformidad con la política de administración de riesgos.</t>
  </si>
  <si>
    <t>Se realizó el monitoreo al comportamiento de los riesgos de corrupción de la Subsecretaría de Servicios a la Ciudadanía con corte a diciembre de 2019, de conformidad con la política de administración de riesgos.</t>
  </si>
  <si>
    <t>Se dio cumplimiento a las actividades programadas para el cuarto  trimestre como lo fue el seguimiento al plan anual de adquisiciones de los proyectos de inversión a cargo de la Subsecretaría de Servicios a la Ciudadanía.</t>
  </si>
  <si>
    <t xml:space="preserve"> A partir de la ejecuión del presupuesto se ve reflejado  el cumplimento de las metas propuestas para la vigencia en curso y el cumplimiento de la misión de la Entidad, logrando asÍ mejorar la calidad de vida de los habitantes en términos de prestación de servicios a la ciudadanía y por ende generación de confianza institucional por parte de los usuarios.</t>
  </si>
  <si>
    <t>Las direcciones pertenecientes a la Subsecretaría realizaron la programación del PAC  correspondiente al cuarto trimestre de manera oportuna, el cual fue reportado a la Subdirección Financiera en las fechas establecidas y se realizó el respectivo seguimiento mensual.</t>
  </si>
  <si>
    <t>Se realizó el momitoreo a los riesgos de corrupción con corte a  31 de diciembre de 2019</t>
  </si>
  <si>
    <t>Durante el cuatro trimestre  2019 se  avanzó ampliamente en la ejecución presupuestal de los proyectos de inversión a cargo de la Subsecretaría de Servicios a la Ciudadanía.</t>
  </si>
  <si>
    <t>La ejecución presupuestal de los proyectos de inversión a cargo de la Subsecretaría de Servicios se vio afectada principalmente la baja ejecución de los pasivos exigibles que se encontraban en proceso sancionatorio y que finalmente no fueron ejecutados en su totalidad.</t>
  </si>
  <si>
    <t xml:space="preserve"> Durante el Cuarto Trimestre 2019 se ejecutaron $6,025,794,329 alcanzado un cumplimiento para la vigencia de 82,96%.</t>
  </si>
  <si>
    <t>En el periodo octubre- diciembre  se ejecutaron  $6,025,794,329 lo que corresponde al 87,3% acumulado.</t>
  </si>
  <si>
    <t>En el período octubre-diciembre se reporta un cumplimiento del 88,1%, superando la meta fijada para la vigencia</t>
  </si>
  <si>
    <t xml:space="preserve">A pesar de los esfuerzos para sacar adelante los procesos sansionatorios, la ejecución presupuestal se vio afectada por la baja ejecucion de los pasivos exigibles apropiados para la vigencia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</si>
</sst>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
    <numFmt numFmtId="192" formatCode="0.0000"/>
    <numFmt numFmtId="193" formatCode="0.000"/>
    <numFmt numFmtId="194" formatCode="[$-240A]dddd\,\ d\ &quot;de&quot;\ mmmm\ &quot;de&quot;\ yyyy"/>
    <numFmt numFmtId="195" formatCode="d/m/yy;@"/>
    <numFmt numFmtId="196" formatCode="_-[$$-240A]\ * #,##0.00_-;\-[$$-240A]\ * #,##0.00_-;_-[$$-240A]\ * &quot;-&quot;??_-;_-@_-"/>
  </numFmts>
  <fonts count="115">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b/>
      <sz val="11"/>
      <name val="Arial"/>
      <family val="2"/>
    </font>
    <font>
      <u val="single"/>
      <sz val="9"/>
      <name val="Arial"/>
      <family val="2"/>
    </font>
    <font>
      <b/>
      <sz val="9"/>
      <color indexed="9"/>
      <name val="Arial"/>
      <family val="2"/>
    </font>
    <font>
      <b/>
      <sz val="10"/>
      <color indexed="9"/>
      <name val="Arial"/>
      <family val="2"/>
    </font>
    <font>
      <sz val="12"/>
      <name val="Arial"/>
      <family val="2"/>
    </font>
    <font>
      <b/>
      <sz val="12"/>
      <name val="Arial"/>
      <family val="2"/>
    </font>
    <font>
      <b/>
      <sz val="10"/>
      <color indexed="8"/>
      <name val="Arial"/>
      <family val="2"/>
    </font>
    <font>
      <b/>
      <u val="single"/>
      <sz val="11"/>
      <color indexed="56"/>
      <name val="Calibri"/>
      <family val="2"/>
    </font>
    <font>
      <sz val="11"/>
      <name val="Calibri"/>
      <family val="2"/>
    </font>
    <font>
      <u val="single"/>
      <sz val="7"/>
      <color indexed="12"/>
      <name val="Arial"/>
      <family val="2"/>
    </font>
    <font>
      <sz val="9"/>
      <color indexed="10"/>
      <name val="Arial"/>
      <family val="2"/>
    </font>
    <font>
      <b/>
      <sz val="9"/>
      <name val="Tahoma"/>
      <family val="2"/>
    </font>
    <font>
      <sz val="9"/>
      <name val="Tahoma"/>
      <family val="2"/>
    </font>
    <font>
      <b/>
      <sz val="11"/>
      <name val="Tahoma"/>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9"/>
      <color indexed="9"/>
      <name val="Arial"/>
      <family val="2"/>
    </font>
    <font>
      <sz val="10"/>
      <color indexed="8"/>
      <name val="Arial"/>
      <family val="2"/>
    </font>
    <font>
      <sz val="12"/>
      <color indexed="8"/>
      <name val="Arial"/>
      <family val="2"/>
    </font>
    <font>
      <sz val="9"/>
      <color indexed="62"/>
      <name val="Arial"/>
      <family val="2"/>
    </font>
    <font>
      <b/>
      <sz val="9"/>
      <color indexed="62"/>
      <name val="Arial"/>
      <family val="2"/>
    </font>
    <font>
      <b/>
      <sz val="12"/>
      <color indexed="8"/>
      <name val="Arial"/>
      <family val="2"/>
    </font>
    <font>
      <sz val="9"/>
      <color indexed="22"/>
      <name val="Arial"/>
      <family val="2"/>
    </font>
    <font>
      <sz val="7"/>
      <color indexed="8"/>
      <name val="Arial"/>
      <family val="2"/>
    </font>
    <font>
      <sz val="9"/>
      <color indexed="8"/>
      <name val="Calibri"/>
      <family val="2"/>
    </font>
    <font>
      <sz val="12"/>
      <color indexed="8"/>
      <name val="Calibri"/>
      <family val="2"/>
    </font>
    <font>
      <sz val="8"/>
      <color indexed="8"/>
      <name val="Calibri"/>
      <family val="2"/>
    </font>
    <font>
      <b/>
      <sz val="8"/>
      <color indexed="8"/>
      <name val="Arial"/>
      <family val="2"/>
    </font>
    <font>
      <sz val="8"/>
      <color indexed="8"/>
      <name val="Arial"/>
      <family val="2"/>
    </font>
    <font>
      <b/>
      <sz val="12"/>
      <color indexed="8"/>
      <name val="Calibri"/>
      <family val="2"/>
    </font>
    <font>
      <b/>
      <sz val="14"/>
      <color indexed="8"/>
      <name val="Arial"/>
      <family val="2"/>
    </font>
    <font>
      <b/>
      <sz val="11"/>
      <color indexed="8"/>
      <name val="Arial"/>
      <family val="2"/>
    </font>
    <font>
      <sz val="14"/>
      <color indexed="10"/>
      <name val="Calibri"/>
      <family val="2"/>
    </font>
    <font>
      <b/>
      <sz val="9"/>
      <color indexed="10"/>
      <name val="Arial"/>
      <family val="2"/>
    </font>
    <font>
      <sz val="8"/>
      <name val="Segoe UI"/>
      <family val="2"/>
    </font>
    <font>
      <sz val="10"/>
      <color indexed="8"/>
      <name val="Calibri"/>
      <family val="2"/>
    </font>
    <font>
      <sz val="9"/>
      <color indexed="63"/>
      <name val="Calibri"/>
      <family val="2"/>
    </font>
    <font>
      <sz val="3.35"/>
      <color indexed="63"/>
      <name val="Calibri"/>
      <family val="2"/>
    </font>
    <font>
      <sz val="14"/>
      <color indexed="63"/>
      <name val="Calibri"/>
      <family val="2"/>
    </font>
    <font>
      <sz val="4.8"/>
      <color indexed="63"/>
      <name val="Calibri"/>
      <family val="2"/>
    </font>
    <font>
      <sz val="6.9"/>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9"/>
      <color theme="0"/>
      <name val="Arial"/>
      <family val="2"/>
    </font>
    <font>
      <sz val="10"/>
      <color rgb="FF000000"/>
      <name val="Arial"/>
      <family val="2"/>
    </font>
    <font>
      <b/>
      <sz val="10"/>
      <color theme="1"/>
      <name val="Arial"/>
      <family val="2"/>
    </font>
    <font>
      <sz val="10"/>
      <color theme="1"/>
      <name val="Arial"/>
      <family val="2"/>
    </font>
    <font>
      <sz val="12"/>
      <color theme="1"/>
      <name val="Arial"/>
      <family val="2"/>
    </font>
    <font>
      <sz val="9"/>
      <color theme="3" tint="0.39998000860214233"/>
      <name val="Arial"/>
      <family val="2"/>
    </font>
    <font>
      <b/>
      <sz val="9"/>
      <color theme="3" tint="0.39998000860214233"/>
      <name val="Arial"/>
      <family val="2"/>
    </font>
    <font>
      <b/>
      <sz val="12"/>
      <color theme="1"/>
      <name val="Arial"/>
      <family val="2"/>
    </font>
    <font>
      <sz val="9"/>
      <color theme="4"/>
      <name val="Arial"/>
      <family val="2"/>
    </font>
    <font>
      <sz val="9"/>
      <color theme="0" tint="-0.1499900072813034"/>
      <name val="Arial"/>
      <family val="2"/>
    </font>
    <font>
      <b/>
      <sz val="9"/>
      <color theme="4"/>
      <name val="Arial"/>
      <family val="2"/>
    </font>
    <font>
      <sz val="9"/>
      <color rgb="FFFF0000"/>
      <name val="Arial"/>
      <family val="2"/>
    </font>
    <font>
      <sz val="7"/>
      <color theme="1"/>
      <name val="Arial"/>
      <family val="2"/>
    </font>
    <font>
      <sz val="9"/>
      <color theme="1"/>
      <name val="Calibri"/>
      <family val="2"/>
    </font>
    <font>
      <sz val="12"/>
      <color theme="1"/>
      <name val="Calibri"/>
      <family val="2"/>
    </font>
    <font>
      <sz val="8"/>
      <color theme="1"/>
      <name val="Calibri"/>
      <family val="2"/>
    </font>
    <font>
      <b/>
      <sz val="8"/>
      <color theme="1"/>
      <name val="Arial"/>
      <family val="2"/>
    </font>
    <font>
      <sz val="8"/>
      <color theme="1"/>
      <name val="Arial"/>
      <family val="2"/>
    </font>
    <font>
      <b/>
      <sz val="12"/>
      <color theme="1"/>
      <name val="Calibri"/>
      <family val="2"/>
    </font>
    <font>
      <b/>
      <sz val="14"/>
      <color theme="1"/>
      <name val="Arial"/>
      <family val="2"/>
    </font>
    <font>
      <b/>
      <sz val="11"/>
      <color theme="1"/>
      <name val="Arial"/>
      <family val="2"/>
    </font>
    <font>
      <b/>
      <sz val="11"/>
      <color theme="3" tint="-0.4999699890613556"/>
      <name val="Calibri"/>
      <family val="2"/>
    </font>
    <font>
      <sz val="14"/>
      <color rgb="FFFF0000"/>
      <name val="Calibri"/>
      <family val="2"/>
    </font>
    <font>
      <b/>
      <sz val="9"/>
      <color rgb="FFFF000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theme="0" tint="-0.1499900072813034"/>
        <bgColor indexed="64"/>
      </patternFill>
    </fill>
    <fill>
      <patternFill patternType="solid">
        <fgColor theme="2"/>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medium"/>
      <right style="medium"/>
      <top style="medium"/>
      <bottom style="medium"/>
    </border>
    <border>
      <left style="medium"/>
      <right/>
      <top style="medium"/>
      <bottom style="medium"/>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medium"/>
      <right style="thin"/>
      <top style="thin"/>
      <bottom/>
    </border>
    <border>
      <left style="thin"/>
      <right/>
      <top/>
      <bottom style="thin"/>
    </border>
    <border>
      <left style="thin"/>
      <right/>
      <top style="thin"/>
      <bottom/>
    </border>
    <border>
      <left>
        <color indexed="63"/>
      </left>
      <right style="thin"/>
      <top style="thin"/>
      <bottom/>
    </border>
    <border>
      <left style="thin"/>
      <right/>
      <top/>
      <bottom/>
    </border>
    <border>
      <left/>
      <right style="thin"/>
      <top/>
      <bottom/>
    </border>
    <border>
      <left/>
      <right style="thin"/>
      <top/>
      <bottom style="thin"/>
    </border>
    <border>
      <left>
        <color indexed="63"/>
      </left>
      <right>
        <color indexed="63"/>
      </right>
      <top style="thin"/>
      <bottom style="thin"/>
    </border>
    <border>
      <left style="thin"/>
      <right style="thin"/>
      <top>
        <color indexed="63"/>
      </top>
      <bottom>
        <color indexed="63"/>
      </bottom>
    </border>
    <border>
      <left style="thin"/>
      <right style="thin"/>
      <top/>
      <bottom style="thin"/>
    </border>
    <border>
      <left/>
      <right/>
      <top style="medium"/>
      <bottom style="medium"/>
    </border>
    <border>
      <left/>
      <right style="medium"/>
      <top style="medium"/>
      <bottom style="medium"/>
    </border>
    <border>
      <left/>
      <right/>
      <top style="thin"/>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thin"/>
      <bottom/>
    </border>
    <border>
      <left/>
      <right style="medium"/>
      <top style="thin"/>
      <bottom/>
    </border>
    <border>
      <left/>
      <right style="medium"/>
      <top style="thin"/>
      <bottom style="thin"/>
    </border>
    <border>
      <left style="medium"/>
      <right style="thin"/>
      <top/>
      <bottom style="thin"/>
    </border>
    <border>
      <left/>
      <right/>
      <top/>
      <bottom style="thin"/>
    </border>
    <border>
      <left style="medium"/>
      <right style="medium"/>
      <top style="medium"/>
      <bottom/>
    </border>
    <border>
      <left style="medium"/>
      <right style="medium"/>
      <top/>
      <bottom style="medium"/>
    </border>
    <border>
      <left style="thin"/>
      <right/>
      <top/>
      <bottom style="medium"/>
    </border>
    <border>
      <left/>
      <right style="thin"/>
      <top/>
      <bottom style="medium"/>
    </border>
    <border>
      <left/>
      <right/>
      <top/>
      <bottom style="medium"/>
    </border>
    <border>
      <left style="thin"/>
      <right style="thin"/>
      <top style="thin"/>
      <bottom style="medium"/>
    </border>
    <border>
      <left style="medium"/>
      <right/>
      <top/>
      <bottom style="thin"/>
    </border>
    <border>
      <left/>
      <right style="medium"/>
      <top/>
      <bottom style="thin"/>
    </border>
    <border>
      <left/>
      <right/>
      <top style="medium"/>
      <bottom/>
    </border>
    <border>
      <left style="medium"/>
      <right style="medium"/>
      <top style="medium"/>
      <bottom style="hair">
        <color indexed="10"/>
      </bottom>
    </border>
    <border>
      <left style="medium"/>
      <right style="medium"/>
      <top>
        <color indexed="63"/>
      </top>
      <bottom style="hair">
        <color indexed="10"/>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593">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6"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7" fillId="0" borderId="0" xfId="0" applyFont="1" applyBorder="1" applyAlignment="1" applyProtection="1">
      <alignment horizontal="center" vertical="center" wrapText="1"/>
      <protection/>
    </xf>
    <xf numFmtId="0" fontId="86" fillId="0" borderId="0" xfId="0" applyFont="1" applyBorder="1" applyAlignment="1" applyProtection="1">
      <alignment vertical="center" wrapText="1"/>
      <protection/>
    </xf>
    <xf numFmtId="0" fontId="0" fillId="33" borderId="0" xfId="0" applyFill="1" applyBorder="1" applyAlignment="1" applyProtection="1">
      <alignment/>
      <protection/>
    </xf>
    <xf numFmtId="0" fontId="8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vertical="center" wrapText="1"/>
      <protection/>
    </xf>
    <xf numFmtId="183" fontId="86" fillId="33" borderId="0" xfId="0" applyNumberFormat="1" applyFont="1" applyFill="1" applyBorder="1" applyAlignment="1" applyProtection="1">
      <alignment horizontal="center" vertical="center" wrapText="1"/>
      <protection/>
    </xf>
    <xf numFmtId="0" fontId="87" fillId="33" borderId="0" xfId="0" applyFont="1" applyFill="1" applyBorder="1" applyAlignment="1" applyProtection="1">
      <alignment vertical="center" wrapText="1"/>
      <protection/>
    </xf>
    <xf numFmtId="0" fontId="86" fillId="33" borderId="0" xfId="0" applyFont="1" applyFill="1" applyBorder="1" applyAlignment="1" applyProtection="1">
      <alignment vertical="center"/>
      <protection/>
    </xf>
    <xf numFmtId="0" fontId="2" fillId="0" borderId="0" xfId="68">
      <alignment/>
      <protection/>
    </xf>
    <xf numFmtId="0" fontId="2" fillId="0" borderId="0" xfId="68" applyAlignment="1">
      <alignment vertical="center"/>
      <protection/>
    </xf>
    <xf numFmtId="3" fontId="3" fillId="34" borderId="0" xfId="68" applyNumberFormat="1" applyFont="1" applyFill="1" applyBorder="1" applyAlignment="1">
      <alignment vertical="center"/>
      <protection/>
    </xf>
    <xf numFmtId="0" fontId="2" fillId="0" borderId="10" xfId="65" applyBorder="1" applyAlignment="1">
      <alignment vertical="center"/>
      <protection/>
    </xf>
    <xf numFmtId="0" fontId="2" fillId="0" borderId="10" xfId="68" applyBorder="1" applyAlignment="1">
      <alignment vertical="center"/>
      <protection/>
    </xf>
    <xf numFmtId="0" fontId="2" fillId="0" borderId="10" xfId="68" applyBorder="1" applyAlignment="1">
      <alignment horizontal="center" vertical="center"/>
      <protection/>
    </xf>
    <xf numFmtId="0" fontId="4" fillId="35" borderId="10" xfId="65" applyFont="1" applyFill="1" applyBorder="1" applyAlignment="1">
      <alignment horizontal="center" vertical="center"/>
      <protection/>
    </xf>
    <xf numFmtId="0" fontId="2" fillId="0" borderId="0" xfId="65">
      <alignment/>
      <protection/>
    </xf>
    <xf numFmtId="0" fontId="4" fillId="35" borderId="10" xfId="65" applyFont="1" applyFill="1" applyBorder="1" applyAlignment="1">
      <alignment horizontal="center" wrapText="1"/>
      <protection/>
    </xf>
    <xf numFmtId="0" fontId="2" fillId="0" borderId="10" xfId="65" applyBorder="1" applyAlignment="1">
      <alignment wrapText="1"/>
      <protection/>
    </xf>
    <xf numFmtId="0" fontId="4" fillId="35" borderId="10" xfId="65" applyFont="1" applyFill="1" applyBorder="1" applyAlignment="1">
      <alignment horizontal="center" vertical="center" wrapText="1"/>
      <protection/>
    </xf>
    <xf numFmtId="0" fontId="2" fillId="0" borderId="10" xfId="65" applyBorder="1">
      <alignment/>
      <protection/>
    </xf>
    <xf numFmtId="3" fontId="4" fillId="0" borderId="10" xfId="65" applyNumberFormat="1" applyFont="1" applyFill="1" applyBorder="1" applyAlignment="1">
      <alignment horizontal="right"/>
      <protection/>
    </xf>
    <xf numFmtId="0" fontId="4" fillId="0" borderId="10" xfId="65" applyFont="1" applyFill="1" applyBorder="1" applyAlignment="1">
      <alignment horizontal="center"/>
      <protection/>
    </xf>
    <xf numFmtId="0" fontId="5" fillId="0" borderId="10" xfId="65" applyFont="1" applyFill="1" applyBorder="1" applyAlignment="1">
      <alignment horizontal="center"/>
      <protection/>
    </xf>
    <xf numFmtId="3" fontId="5" fillId="0" borderId="10" xfId="65" applyNumberFormat="1" applyFont="1" applyFill="1" applyBorder="1" applyAlignment="1">
      <alignment/>
      <protection/>
    </xf>
    <xf numFmtId="0" fontId="3" fillId="35" borderId="10" xfId="68" applyFont="1" applyFill="1" applyBorder="1" applyAlignment="1">
      <alignment horizontal="center" vertical="center"/>
      <protection/>
    </xf>
    <xf numFmtId="0" fontId="2" fillId="0" borderId="10" xfId="68" applyBorder="1">
      <alignment/>
      <protection/>
    </xf>
    <xf numFmtId="0" fontId="3" fillId="35" borderId="10" xfId="68" applyFont="1" applyFill="1" applyBorder="1" applyAlignment="1">
      <alignment horizontal="center"/>
      <protection/>
    </xf>
    <xf numFmtId="0" fontId="2" fillId="0" borderId="10" xfId="0" applyFont="1" applyBorder="1" applyAlignment="1">
      <alignment vertical="center" wrapText="1"/>
    </xf>
    <xf numFmtId="0" fontId="2" fillId="0" borderId="10" xfId="68" applyBorder="1" applyAlignment="1">
      <alignment vertical="center" wrapText="1"/>
      <protection/>
    </xf>
    <xf numFmtId="3" fontId="2" fillId="0" borderId="10" xfId="65" applyNumberFormat="1" applyBorder="1">
      <alignment/>
      <protection/>
    </xf>
    <xf numFmtId="0" fontId="2" fillId="0" borderId="0" xfId="68" applyBorder="1" applyAlignment="1">
      <alignment horizontal="center" vertical="center"/>
      <protection/>
    </xf>
    <xf numFmtId="0" fontId="2" fillId="0" borderId="0" xfId="68" applyAlignment="1">
      <alignment horizontal="center" vertical="center"/>
      <protection/>
    </xf>
    <xf numFmtId="0" fontId="3" fillId="0" borderId="0" xfId="68" applyFont="1" applyBorder="1" applyAlignment="1">
      <alignment vertical="center"/>
      <protection/>
    </xf>
    <xf numFmtId="0" fontId="2" fillId="0" borderId="0" xfId="68" applyBorder="1" applyAlignment="1">
      <alignment vertical="center"/>
      <protection/>
    </xf>
    <xf numFmtId="0" fontId="4" fillId="36" borderId="10" xfId="66" applyFont="1" applyFill="1" applyBorder="1" applyAlignment="1">
      <alignment horizontal="left" vertical="center" wrapText="1"/>
      <protection/>
    </xf>
    <xf numFmtId="0" fontId="4" fillId="36" borderId="10" xfId="66" applyFont="1" applyFill="1" applyBorder="1" applyAlignment="1">
      <alignment vertical="center" wrapText="1"/>
      <protection/>
    </xf>
    <xf numFmtId="0" fontId="4" fillId="36" borderId="11" xfId="66" applyFont="1" applyFill="1" applyBorder="1" applyAlignment="1">
      <alignment horizontal="left" vertical="center" wrapText="1"/>
      <protection/>
    </xf>
    <xf numFmtId="0" fontId="4" fillId="36" borderId="12" xfId="66" applyFont="1" applyFill="1" applyBorder="1" applyAlignment="1">
      <alignment vertical="top" wrapText="1"/>
      <protection/>
    </xf>
    <xf numFmtId="0" fontId="4" fillId="36" borderId="11" xfId="66" applyFont="1" applyFill="1" applyBorder="1" applyAlignment="1">
      <alignment horizontal="center" vertical="center" wrapText="1"/>
      <protection/>
    </xf>
    <xf numFmtId="0" fontId="4" fillId="36" borderId="10" xfId="66"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4" fillId="36" borderId="13" xfId="66" applyFont="1" applyFill="1" applyBorder="1" applyAlignment="1">
      <alignment horizontal="center" vertical="center" wrapText="1"/>
      <protection/>
    </xf>
    <xf numFmtId="0" fontId="4" fillId="36" borderId="11" xfId="66" applyFont="1" applyFill="1" applyBorder="1" applyAlignment="1">
      <alignment horizontal="center" vertical="center"/>
      <protection/>
    </xf>
    <xf numFmtId="3" fontId="5" fillId="34" borderId="10" xfId="71" applyNumberFormat="1" applyFont="1" applyFill="1" applyBorder="1" applyAlignment="1">
      <alignment horizontal="center" vertical="center"/>
    </xf>
    <xf numFmtId="3" fontId="5" fillId="33" borderId="10" xfId="71" applyNumberFormat="1" applyFont="1" applyFill="1" applyBorder="1" applyAlignment="1" applyProtection="1">
      <alignment horizontal="center" vertical="center" wrapText="1"/>
      <protection locked="0"/>
    </xf>
    <xf numFmtId="0" fontId="5" fillId="34" borderId="10" xfId="66" applyFont="1" applyFill="1" applyBorder="1" applyAlignment="1" applyProtection="1">
      <alignment vertical="center" wrapText="1"/>
      <protection locked="0"/>
    </xf>
    <xf numFmtId="0" fontId="81" fillId="0" borderId="0" xfId="0" applyFont="1" applyAlignment="1">
      <alignment/>
    </xf>
    <xf numFmtId="0" fontId="88" fillId="0" borderId="0" xfId="0" applyFont="1" applyAlignment="1">
      <alignment horizontal="center"/>
    </xf>
    <xf numFmtId="0" fontId="89" fillId="0" borderId="0" xfId="0" applyFont="1" applyAlignment="1">
      <alignment/>
    </xf>
    <xf numFmtId="0" fontId="88" fillId="0" borderId="0" xfId="0" applyFont="1" applyAlignment="1">
      <alignment/>
    </xf>
    <xf numFmtId="0" fontId="5" fillId="34" borderId="10" xfId="66" applyFont="1" applyFill="1" applyBorder="1" applyAlignment="1">
      <alignment vertical="center"/>
      <protection/>
    </xf>
    <xf numFmtId="1" fontId="0" fillId="0" borderId="0" xfId="0" applyNumberFormat="1" applyAlignment="1">
      <alignment/>
    </xf>
    <xf numFmtId="0" fontId="90" fillId="0" borderId="0" xfId="0" applyFont="1" applyFill="1" applyAlignment="1">
      <alignment/>
    </xf>
    <xf numFmtId="0" fontId="68" fillId="0" borderId="0" xfId="0" applyFont="1" applyAlignment="1">
      <alignment/>
    </xf>
    <xf numFmtId="0" fontId="90" fillId="0" borderId="0" xfId="62" applyFont="1" applyFill="1" applyAlignment="1" applyProtection="1">
      <alignment vertical="center" wrapText="1"/>
      <protection/>
    </xf>
    <xf numFmtId="0" fontId="90" fillId="0" borderId="0" xfId="62" applyFont="1" applyFill="1" applyAlignment="1" applyProtection="1">
      <alignment vertical="center"/>
      <protection/>
    </xf>
    <xf numFmtId="0" fontId="3" fillId="33" borderId="0" xfId="65" applyFont="1" applyFill="1" applyBorder="1" applyAlignment="1">
      <alignment horizontal="center" vertical="center"/>
      <protection/>
    </xf>
    <xf numFmtId="0" fontId="8" fillId="37" borderId="14" xfId="67" applyFont="1" applyFill="1" applyBorder="1" applyAlignment="1">
      <alignment horizontal="center" vertical="center"/>
      <protection/>
    </xf>
    <xf numFmtId="0" fontId="8" fillId="37" borderId="15" xfId="67" applyFont="1" applyFill="1" applyBorder="1" applyAlignment="1">
      <alignment horizontal="center" vertical="center"/>
      <protection/>
    </xf>
    <xf numFmtId="0" fontId="8" fillId="37" borderId="16" xfId="67" applyFont="1" applyFill="1" applyBorder="1" applyAlignment="1">
      <alignment horizontal="center" vertical="center"/>
      <protection/>
    </xf>
    <xf numFmtId="0" fontId="8" fillId="37" borderId="17" xfId="67" applyFont="1" applyFill="1" applyBorder="1" applyAlignment="1">
      <alignment horizontal="center" vertical="center" wrapText="1"/>
      <protection/>
    </xf>
    <xf numFmtId="0" fontId="8" fillId="37" borderId="18" xfId="67" applyFont="1" applyFill="1" applyBorder="1" applyAlignment="1">
      <alignment horizontal="center" vertical="center" wrapText="1"/>
      <protection/>
    </xf>
    <xf numFmtId="0" fontId="8" fillId="37" borderId="19" xfId="67" applyFont="1" applyFill="1" applyBorder="1" applyAlignment="1">
      <alignment horizontal="center" vertical="center" wrapText="1"/>
      <protection/>
    </xf>
    <xf numFmtId="0" fontId="4" fillId="38" borderId="20" xfId="67" applyFont="1" applyFill="1" applyBorder="1">
      <alignment/>
      <protection/>
    </xf>
    <xf numFmtId="0" fontId="5" fillId="38" borderId="21" xfId="67" applyFont="1" applyFill="1" applyBorder="1" applyAlignment="1">
      <alignment horizontal="center"/>
      <protection/>
    </xf>
    <xf numFmtId="0" fontId="5" fillId="38" borderId="0" xfId="67" applyFont="1" applyFill="1" applyBorder="1" applyAlignment="1">
      <alignment horizontal="center"/>
      <protection/>
    </xf>
    <xf numFmtId="0" fontId="5" fillId="38" borderId="22" xfId="67" applyFont="1" applyFill="1" applyBorder="1" applyAlignment="1">
      <alignment horizontal="center"/>
      <protection/>
    </xf>
    <xf numFmtId="0" fontId="4" fillId="33" borderId="10" xfId="67" applyFont="1" applyFill="1" applyBorder="1" applyAlignment="1">
      <alignment horizontal="center"/>
      <protection/>
    </xf>
    <xf numFmtId="3" fontId="4" fillId="33" borderId="10" xfId="62" applyNumberFormat="1" applyFont="1" applyFill="1" applyBorder="1" applyAlignment="1">
      <alignment horizontal="right"/>
      <protection/>
    </xf>
    <xf numFmtId="0" fontId="5" fillId="33" borderId="10" xfId="67" applyFont="1" applyFill="1" applyBorder="1" applyAlignment="1">
      <alignment horizontal="center"/>
      <protection/>
    </xf>
    <xf numFmtId="3" fontId="5" fillId="33" borderId="10" xfId="62" applyNumberFormat="1" applyFont="1" applyFill="1" applyBorder="1" applyAlignment="1">
      <alignment/>
      <protection/>
    </xf>
    <xf numFmtId="0" fontId="91" fillId="39" borderId="10" xfId="0" applyFont="1" applyFill="1" applyBorder="1" applyAlignment="1">
      <alignment horizontal="justify" vertical="center" wrapText="1"/>
    </xf>
    <xf numFmtId="0" fontId="2" fillId="0" borderId="0" xfId="68" applyFont="1">
      <alignment/>
      <protection/>
    </xf>
    <xf numFmtId="0" fontId="2" fillId="0" borderId="10" xfId="68" applyFont="1" applyBorder="1" applyAlignment="1">
      <alignment vertical="center"/>
      <protection/>
    </xf>
    <xf numFmtId="0" fontId="2" fillId="0" borderId="0" xfId="68" applyFont="1" applyAlignment="1">
      <alignment vertical="center"/>
      <protection/>
    </xf>
    <xf numFmtId="0" fontId="2" fillId="0" borderId="0" xfId="68" applyFont="1" applyBorder="1" applyAlignment="1">
      <alignment horizontal="center" vertical="center"/>
      <protection/>
    </xf>
    <xf numFmtId="0" fontId="2" fillId="0" borderId="10" xfId="65" applyFont="1" applyFill="1" applyBorder="1" applyAlignment="1">
      <alignment horizontal="center"/>
      <protection/>
    </xf>
    <xf numFmtId="3" fontId="2" fillId="0" borderId="10" xfId="65" applyNumberFormat="1" applyFont="1" applyFill="1" applyBorder="1" applyAlignment="1">
      <alignment/>
      <protection/>
    </xf>
    <xf numFmtId="0" fontId="2" fillId="0" borderId="0" xfId="65" applyFont="1">
      <alignment/>
      <protection/>
    </xf>
    <xf numFmtId="0" fontId="9" fillId="37" borderId="14" xfId="67" applyFont="1" applyFill="1" applyBorder="1" applyAlignment="1">
      <alignment horizontal="centerContinuous" vertical="center"/>
      <protection/>
    </xf>
    <xf numFmtId="0" fontId="9" fillId="37" borderId="15" xfId="67" applyFont="1" applyFill="1" applyBorder="1" applyAlignment="1">
      <alignment horizontal="centerContinuous" vertical="center"/>
      <protection/>
    </xf>
    <xf numFmtId="0" fontId="9" fillId="37" borderId="16" xfId="67" applyFont="1" applyFill="1" applyBorder="1" applyAlignment="1">
      <alignment horizontal="centerContinuous" vertical="center"/>
      <protection/>
    </xf>
    <xf numFmtId="0" fontId="2" fillId="0" borderId="0" xfId="68" applyFont="1" applyAlignment="1">
      <alignment horizontal="center" vertical="center"/>
      <protection/>
    </xf>
    <xf numFmtId="0" fontId="9" fillId="37" borderId="17" xfId="67" applyFont="1" applyFill="1" applyBorder="1" applyAlignment="1">
      <alignment horizontal="center" vertical="center" wrapText="1"/>
      <protection/>
    </xf>
    <xf numFmtId="0" fontId="9" fillId="37" borderId="18" xfId="67" applyFont="1" applyFill="1" applyBorder="1" applyAlignment="1">
      <alignment horizontal="center" vertical="center" wrapText="1"/>
      <protection/>
    </xf>
    <xf numFmtId="0" fontId="9" fillId="37" borderId="19" xfId="67" applyFont="1" applyFill="1" applyBorder="1" applyAlignment="1">
      <alignment horizontal="center" vertical="center" wrapText="1"/>
      <protection/>
    </xf>
    <xf numFmtId="0" fontId="3" fillId="38" borderId="20" xfId="67" applyFont="1" applyFill="1" applyBorder="1">
      <alignment/>
      <protection/>
    </xf>
    <xf numFmtId="0" fontId="2" fillId="38" borderId="21" xfId="67" applyFont="1" applyFill="1" applyBorder="1" applyAlignment="1">
      <alignment horizontal="center"/>
      <protection/>
    </xf>
    <xf numFmtId="0" fontId="2" fillId="38" borderId="0" xfId="67" applyFont="1" applyFill="1" applyBorder="1" applyAlignment="1">
      <alignment horizontal="center"/>
      <protection/>
    </xf>
    <xf numFmtId="0" fontId="2" fillId="38" borderId="22" xfId="67" applyFont="1" applyFill="1" applyBorder="1" applyAlignment="1">
      <alignment horizontal="center"/>
      <protection/>
    </xf>
    <xf numFmtId="0" fontId="3" fillId="0" borderId="23" xfId="67" applyFont="1" applyFill="1" applyBorder="1" applyAlignment="1">
      <alignment horizontal="center"/>
      <protection/>
    </xf>
    <xf numFmtId="3" fontId="3" fillId="0" borderId="17" xfId="67" applyNumberFormat="1" applyFont="1" applyFill="1" applyBorder="1" applyAlignment="1">
      <alignment horizontal="right"/>
      <protection/>
    </xf>
    <xf numFmtId="3" fontId="3" fillId="0" borderId="18" xfId="67" applyNumberFormat="1" applyFont="1" applyFill="1" applyBorder="1" applyAlignment="1">
      <alignment horizontal="right"/>
      <protection/>
    </xf>
    <xf numFmtId="3" fontId="3" fillId="0" borderId="19" xfId="67" applyNumberFormat="1" applyFont="1" applyFill="1" applyBorder="1" applyAlignment="1">
      <alignment horizontal="right"/>
      <protection/>
    </xf>
    <xf numFmtId="0" fontId="2" fillId="0" borderId="23" xfId="67" applyFont="1" applyFill="1" applyBorder="1" applyAlignment="1">
      <alignment horizontal="center"/>
      <protection/>
    </xf>
    <xf numFmtId="3" fontId="2" fillId="0" borderId="17" xfId="67" applyNumberFormat="1" applyFont="1" applyFill="1" applyBorder="1" applyAlignment="1">
      <alignment/>
      <protection/>
    </xf>
    <xf numFmtId="3" fontId="2" fillId="0" borderId="18" xfId="67" applyNumberFormat="1" applyFont="1" applyFill="1" applyBorder="1" applyAlignment="1">
      <alignment/>
      <protection/>
    </xf>
    <xf numFmtId="3" fontId="2" fillId="0" borderId="19" xfId="67" applyNumberFormat="1" applyFont="1" applyFill="1" applyBorder="1" applyAlignment="1">
      <alignment/>
      <protection/>
    </xf>
    <xf numFmtId="0" fontId="91" fillId="0" borderId="10" xfId="0" applyFont="1" applyBorder="1" applyAlignment="1">
      <alignment horizontal="justify" vertical="center" wrapText="1"/>
    </xf>
    <xf numFmtId="0" fontId="5" fillId="0" borderId="23" xfId="67" applyFont="1" applyFill="1" applyBorder="1" applyAlignment="1">
      <alignment horizontal="center"/>
      <protection/>
    </xf>
    <xf numFmtId="3" fontId="5" fillId="0" borderId="17" xfId="67" applyNumberFormat="1" applyFont="1" applyFill="1" applyBorder="1" applyAlignment="1">
      <alignment/>
      <protection/>
    </xf>
    <xf numFmtId="3" fontId="5" fillId="0" borderId="18" xfId="67" applyNumberFormat="1" applyFont="1" applyFill="1" applyBorder="1" applyAlignment="1">
      <alignment/>
      <protection/>
    </xf>
    <xf numFmtId="3" fontId="5" fillId="0" borderId="19" xfId="67" applyNumberFormat="1" applyFont="1" applyFill="1" applyBorder="1" applyAlignment="1">
      <alignment/>
      <protection/>
    </xf>
    <xf numFmtId="0" fontId="0" fillId="0" borderId="10" xfId="0" applyFont="1" applyBorder="1" applyAlignment="1">
      <alignment/>
    </xf>
    <xf numFmtId="0" fontId="5" fillId="0" borderId="24" xfId="67" applyFont="1" applyFill="1" applyBorder="1" applyAlignment="1">
      <alignment horizontal="center"/>
      <protection/>
    </xf>
    <xf numFmtId="3" fontId="5" fillId="0" borderId="25" xfId="67" applyNumberFormat="1" applyFont="1" applyFill="1" applyBorder="1" applyAlignment="1">
      <alignment/>
      <protection/>
    </xf>
    <xf numFmtId="3" fontId="5" fillId="0" borderId="26" xfId="67" applyNumberFormat="1" applyFont="1" applyFill="1" applyBorder="1" applyAlignment="1">
      <alignment/>
      <protection/>
    </xf>
    <xf numFmtId="3" fontId="5" fillId="0" borderId="27" xfId="67" applyNumberFormat="1" applyFont="1" applyFill="1" applyBorder="1" applyAlignment="1">
      <alignment/>
      <protection/>
    </xf>
    <xf numFmtId="0" fontId="92" fillId="0" borderId="0" xfId="0" applyFont="1" applyAlignment="1">
      <alignment horizontal="center" vertical="center"/>
    </xf>
    <xf numFmtId="0" fontId="93" fillId="0" borderId="0" xfId="0" applyFont="1" applyAlignment="1">
      <alignment vertical="center"/>
    </xf>
    <xf numFmtId="0" fontId="92" fillId="0" borderId="0" xfId="0" applyFont="1" applyAlignment="1">
      <alignment vertical="center"/>
    </xf>
    <xf numFmtId="0" fontId="89" fillId="0" borderId="0" xfId="0" applyFont="1" applyAlignment="1">
      <alignment vertical="center"/>
    </xf>
    <xf numFmtId="0" fontId="5" fillId="33" borderId="10" xfId="66" applyFont="1" applyFill="1" applyBorder="1" applyAlignment="1">
      <alignment horizontal="center" vertical="center"/>
      <protection/>
    </xf>
    <xf numFmtId="0" fontId="3" fillId="35" borderId="10" xfId="65" applyFont="1" applyFill="1" applyBorder="1" applyAlignment="1">
      <alignment horizontal="center" vertical="center"/>
      <protection/>
    </xf>
    <xf numFmtId="169" fontId="10" fillId="33" borderId="10" xfId="53" applyFont="1" applyFill="1" applyBorder="1" applyAlignment="1" applyProtection="1">
      <alignment horizontal="center" vertical="center" wrapText="1"/>
      <protection/>
    </xf>
    <xf numFmtId="169" fontId="94" fillId="34" borderId="10" xfId="53" applyFont="1" applyFill="1" applyBorder="1" applyAlignment="1">
      <alignment horizontal="center" vertical="center"/>
    </xf>
    <xf numFmtId="169" fontId="94" fillId="33" borderId="10" xfId="53" applyFont="1" applyFill="1" applyBorder="1" applyAlignment="1" applyProtection="1">
      <alignment horizontal="center" vertical="center" wrapText="1"/>
      <protection/>
    </xf>
    <xf numFmtId="10" fontId="10" fillId="33" borderId="10" xfId="62" applyNumberFormat="1" applyFont="1" applyFill="1" applyBorder="1" applyAlignment="1" applyProtection="1">
      <alignment horizontal="center" vertical="center" wrapText="1"/>
      <protection/>
    </xf>
    <xf numFmtId="9" fontId="10" fillId="33" borderId="10" xfId="70" applyFont="1" applyFill="1" applyBorder="1" applyAlignment="1" applyProtection="1">
      <alignment horizontal="center" vertical="center" wrapText="1"/>
      <protection/>
    </xf>
    <xf numFmtId="3" fontId="95" fillId="34" borderId="10" xfId="71" applyNumberFormat="1" applyFont="1" applyFill="1" applyBorder="1" applyAlignment="1">
      <alignment horizontal="center" vertical="center"/>
    </xf>
    <xf numFmtId="10" fontId="96" fillId="0" borderId="10" xfId="70" applyNumberFormat="1" applyFont="1" applyBorder="1" applyAlignment="1">
      <alignment horizontal="center" vertical="center" wrapText="1"/>
    </xf>
    <xf numFmtId="10" fontId="95" fillId="0" borderId="10" xfId="70" applyNumberFormat="1" applyFont="1" applyBorder="1" applyAlignment="1">
      <alignment horizontal="center" vertical="center" wrapText="1"/>
    </xf>
    <xf numFmtId="10" fontId="95" fillId="0" borderId="13" xfId="70" applyNumberFormat="1" applyFont="1" applyBorder="1" applyAlignment="1">
      <alignment horizontal="center" vertical="center" wrapText="1"/>
    </xf>
    <xf numFmtId="0" fontId="4" fillId="34" borderId="10" xfId="66" applyFont="1" applyFill="1" applyBorder="1" applyAlignment="1">
      <alignment horizontal="center" vertical="center"/>
      <protection/>
    </xf>
    <xf numFmtId="0" fontId="4" fillId="36" borderId="12" xfId="66" applyFont="1" applyFill="1" applyBorder="1" applyAlignment="1">
      <alignment vertical="center" wrapText="1"/>
      <protection/>
    </xf>
    <xf numFmtId="3" fontId="95" fillId="33" borderId="10" xfId="71" applyNumberFormat="1" applyFont="1" applyFill="1" applyBorder="1" applyAlignment="1" applyProtection="1">
      <alignment horizontal="center" vertical="center" wrapText="1"/>
      <protection locked="0"/>
    </xf>
    <xf numFmtId="0" fontId="97" fillId="0" borderId="28" xfId="0" applyFont="1" applyBorder="1" applyAlignment="1" applyProtection="1">
      <alignment vertical="center" wrapText="1"/>
      <protection/>
    </xf>
    <xf numFmtId="0" fontId="3" fillId="35" borderId="10" xfId="65" applyFont="1" applyFill="1" applyBorder="1" applyAlignment="1">
      <alignment horizontal="center" vertical="center"/>
      <protection/>
    </xf>
    <xf numFmtId="0" fontId="0" fillId="0" borderId="10" xfId="0" applyFont="1" applyBorder="1" applyAlignment="1">
      <alignment wrapText="1"/>
    </xf>
    <xf numFmtId="0" fontId="0" fillId="36" borderId="10" xfId="0" applyFont="1" applyFill="1" applyBorder="1" applyAlignment="1">
      <alignment wrapText="1"/>
    </xf>
    <xf numFmtId="169" fontId="11" fillId="40" borderId="10" xfId="62" applyNumberFormat="1" applyFont="1" applyFill="1" applyBorder="1" applyAlignment="1" applyProtection="1">
      <alignment horizontal="center" vertical="center" wrapText="1"/>
      <protection/>
    </xf>
    <xf numFmtId="10" fontId="11" fillId="40" borderId="10" xfId="70" applyNumberFormat="1" applyFont="1" applyFill="1" applyBorder="1" applyAlignment="1" applyProtection="1">
      <alignment horizontal="center" vertical="center" wrapText="1"/>
      <protection/>
    </xf>
    <xf numFmtId="0" fontId="3" fillId="36" borderId="10" xfId="66" applyFont="1" applyFill="1" applyBorder="1" applyAlignment="1" applyProtection="1">
      <alignment horizontal="justify" vertical="center" wrapText="1"/>
      <protection locked="0"/>
    </xf>
    <xf numFmtId="0" fontId="3" fillId="36" borderId="10" xfId="66" applyFont="1" applyFill="1" applyBorder="1" applyAlignment="1">
      <alignment horizontal="left" vertical="center" wrapText="1"/>
      <protection/>
    </xf>
    <xf numFmtId="0" fontId="3" fillId="36" borderId="10" xfId="66" applyFont="1" applyFill="1" applyBorder="1" applyAlignment="1">
      <alignment horizontal="justify" vertical="center" wrapText="1"/>
      <protection/>
    </xf>
    <xf numFmtId="0" fontId="3" fillId="36" borderId="10" xfId="66" applyFont="1" applyFill="1" applyBorder="1" applyAlignment="1" applyProtection="1">
      <alignment horizontal="center" vertical="center" wrapText="1"/>
      <protection locked="0"/>
    </xf>
    <xf numFmtId="0" fontId="2" fillId="34" borderId="10" xfId="66" applyFont="1" applyFill="1" applyBorder="1" applyAlignment="1" applyProtection="1">
      <alignment vertical="center" wrapText="1"/>
      <protection locked="0"/>
    </xf>
    <xf numFmtId="3" fontId="98" fillId="33" borderId="10" xfId="71" applyNumberFormat="1" applyFont="1" applyFill="1" applyBorder="1" applyAlignment="1">
      <alignment horizontal="center" vertical="center"/>
    </xf>
    <xf numFmtId="3" fontId="98" fillId="33" borderId="10" xfId="71" applyNumberFormat="1" applyFont="1" applyFill="1" applyBorder="1" applyAlignment="1" applyProtection="1">
      <alignment horizontal="center" vertical="center" wrapText="1"/>
      <protection locked="0"/>
    </xf>
    <xf numFmtId="0" fontId="5" fillId="33" borderId="10" xfId="66" applyFont="1" applyFill="1" applyBorder="1" applyAlignment="1">
      <alignment horizontal="center" vertical="center"/>
      <protection/>
    </xf>
    <xf numFmtId="0" fontId="4" fillId="36" borderId="10" xfId="66" applyFont="1" applyFill="1" applyBorder="1" applyAlignment="1">
      <alignment horizontal="center" vertical="center"/>
      <protection/>
    </xf>
    <xf numFmtId="0" fontId="4" fillId="36" borderId="10" xfId="66" applyFont="1" applyFill="1" applyBorder="1" applyAlignment="1" applyProtection="1">
      <alignment horizontal="justify" vertical="center" wrapText="1"/>
      <protection locked="0"/>
    </xf>
    <xf numFmtId="0" fontId="4" fillId="36" borderId="10" xfId="66" applyFont="1" applyFill="1" applyBorder="1" applyAlignment="1">
      <alignment horizontal="justify" vertical="center" wrapText="1"/>
      <protection/>
    </xf>
    <xf numFmtId="0" fontId="4" fillId="36" borderId="10" xfId="66" applyFont="1" applyFill="1" applyBorder="1" applyAlignment="1" applyProtection="1">
      <alignment horizontal="center" vertical="center" wrapText="1"/>
      <protection locked="0"/>
    </xf>
    <xf numFmtId="0" fontId="92" fillId="0" borderId="0" xfId="0" applyFont="1" applyAlignment="1">
      <alignment horizontal="center"/>
    </xf>
    <xf numFmtId="0" fontId="93" fillId="0" borderId="0" xfId="0" applyFont="1" applyAlignment="1">
      <alignment/>
    </xf>
    <xf numFmtId="0" fontId="92" fillId="0" borderId="0" xfId="0" applyFont="1" applyAlignment="1">
      <alignment/>
    </xf>
    <xf numFmtId="0" fontId="89" fillId="0" borderId="0" xfId="0" applyFont="1" applyFill="1" applyAlignment="1">
      <alignment/>
    </xf>
    <xf numFmtId="0" fontId="99" fillId="0" borderId="0" xfId="0" applyFont="1" applyFill="1" applyAlignment="1">
      <alignment/>
    </xf>
    <xf numFmtId="0" fontId="99" fillId="0" borderId="0" xfId="62" applyFont="1" applyFill="1" applyAlignment="1" applyProtection="1">
      <alignment vertical="center" wrapText="1"/>
      <protection/>
    </xf>
    <xf numFmtId="0" fontId="99" fillId="0" borderId="0" xfId="62" applyFont="1" applyFill="1" applyAlignment="1" applyProtection="1">
      <alignment vertical="center"/>
      <protection/>
    </xf>
    <xf numFmtId="0" fontId="4" fillId="36" borderId="10" xfId="66" applyFont="1" applyFill="1" applyBorder="1" applyAlignment="1">
      <alignment vertical="top" wrapText="1"/>
      <protection/>
    </xf>
    <xf numFmtId="10" fontId="100" fillId="0" borderId="10" xfId="70" applyNumberFormat="1" applyFont="1" applyBorder="1" applyAlignment="1">
      <alignment horizontal="center" vertical="center" wrapText="1"/>
    </xf>
    <xf numFmtId="10" fontId="98" fillId="0" borderId="10" xfId="70" applyNumberFormat="1" applyFont="1" applyBorder="1" applyAlignment="1">
      <alignment horizontal="center" vertical="center" wrapText="1"/>
    </xf>
    <xf numFmtId="10" fontId="89" fillId="0" borderId="10" xfId="70" applyNumberFormat="1" applyFont="1" applyBorder="1" applyAlignment="1">
      <alignment horizontal="center" vertical="center" wrapText="1"/>
    </xf>
    <xf numFmtId="14" fontId="101" fillId="0" borderId="10" xfId="66" applyNumberFormat="1" applyFont="1" applyFill="1" applyBorder="1" applyAlignment="1" applyProtection="1">
      <alignment vertical="center" wrapText="1"/>
      <protection locked="0"/>
    </xf>
    <xf numFmtId="0" fontId="102" fillId="0" borderId="0" xfId="0" applyFont="1" applyAlignment="1" applyProtection="1">
      <alignment/>
      <protection/>
    </xf>
    <xf numFmtId="0" fontId="102" fillId="0" borderId="0" xfId="0" applyFont="1" applyAlignment="1" applyProtection="1">
      <alignment horizontal="center"/>
      <protection/>
    </xf>
    <xf numFmtId="0" fontId="3" fillId="34" borderId="0" xfId="66" applyFont="1" applyFill="1" applyAlignment="1">
      <alignment horizontal="center" vertical="center"/>
      <protection/>
    </xf>
    <xf numFmtId="0" fontId="2" fillId="34" borderId="0" xfId="66" applyFont="1" applyFill="1" applyAlignment="1">
      <alignment vertical="center"/>
      <protection/>
    </xf>
    <xf numFmtId="0" fontId="2" fillId="34" borderId="0" xfId="66" applyFont="1" applyFill="1" applyAlignment="1">
      <alignment vertical="top" wrapText="1"/>
      <protection/>
    </xf>
    <xf numFmtId="9" fontId="3" fillId="34" borderId="0" xfId="71" applyFont="1" applyFill="1" applyAlignment="1">
      <alignment vertical="center"/>
    </xf>
    <xf numFmtId="9" fontId="2" fillId="34" borderId="0" xfId="71" applyFont="1" applyFill="1" applyAlignment="1">
      <alignment vertical="center"/>
    </xf>
    <xf numFmtId="0" fontId="93" fillId="0" borderId="0" xfId="0" applyFont="1" applyBorder="1" applyAlignment="1" applyProtection="1">
      <alignment horizontal="center"/>
      <protection locked="0"/>
    </xf>
    <xf numFmtId="0" fontId="92" fillId="0" borderId="0" xfId="0" applyFont="1" applyBorder="1" applyAlignment="1" applyProtection="1">
      <alignment horizontal="center" vertical="center" wrapText="1"/>
      <protection locked="0"/>
    </xf>
    <xf numFmtId="0" fontId="85" fillId="0" borderId="0" xfId="0" applyFont="1" applyBorder="1" applyAlignment="1">
      <alignment horizontal="center"/>
    </xf>
    <xf numFmtId="0" fontId="88" fillId="0" borderId="29" xfId="0" applyFont="1" applyBorder="1" applyAlignment="1" applyProtection="1">
      <alignment horizontal="justify" vertical="center" wrapText="1"/>
      <protection/>
    </xf>
    <xf numFmtId="0" fontId="88" fillId="0" borderId="0" xfId="0" applyFont="1" applyBorder="1" applyAlignment="1" applyProtection="1">
      <alignment vertical="center" wrapText="1"/>
      <protection/>
    </xf>
    <xf numFmtId="0" fontId="88" fillId="0" borderId="28" xfId="0" applyFont="1" applyBorder="1" applyAlignment="1" applyProtection="1">
      <alignment vertical="center" wrapText="1"/>
      <protection/>
    </xf>
    <xf numFmtId="0" fontId="88" fillId="0" borderId="0" xfId="0" applyFont="1" applyBorder="1" applyAlignment="1" applyProtection="1">
      <alignment horizontal="center" vertical="center" wrapText="1"/>
      <protection/>
    </xf>
    <xf numFmtId="0" fontId="0" fillId="0" borderId="0" xfId="0" applyAlignment="1">
      <alignment horizontal="center"/>
    </xf>
    <xf numFmtId="0" fontId="85" fillId="14" borderId="12" xfId="0" applyFont="1" applyFill="1" applyBorder="1" applyAlignment="1">
      <alignment horizontal="center" vertical="center" wrapText="1"/>
    </xf>
    <xf numFmtId="0" fontId="85" fillId="36" borderId="10"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17" fontId="0" fillId="0" borderId="10" xfId="0" applyNumberFormat="1" applyFont="1" applyFill="1" applyBorder="1" applyAlignment="1" applyProtection="1">
      <alignment horizontal="right" vertical="center" wrapText="1"/>
      <protection locked="0"/>
    </xf>
    <xf numFmtId="10" fontId="85" fillId="14" borderId="10" xfId="70" applyNumberFormat="1" applyFont="1" applyFill="1" applyBorder="1" applyAlignment="1">
      <alignment horizontal="center" vertical="center" wrapText="1"/>
    </xf>
    <xf numFmtId="9" fontId="85" fillId="14" borderId="10" xfId="70" applyFont="1" applyFill="1" applyBorder="1" applyAlignment="1">
      <alignment horizontal="center" vertical="center" wrapText="1"/>
    </xf>
    <xf numFmtId="10" fontId="85" fillId="36" borderId="10" xfId="70" applyNumberFormat="1" applyFont="1" applyFill="1" applyBorder="1" applyAlignment="1">
      <alignment horizontal="center" vertical="center" wrapText="1"/>
    </xf>
    <xf numFmtId="0" fontId="85" fillId="36" borderId="10" xfId="0" applyFont="1" applyFill="1" applyBorder="1" applyAlignment="1">
      <alignment vertical="center" wrapText="1"/>
    </xf>
    <xf numFmtId="0" fontId="0" fillId="0" borderId="0" xfId="0" applyAlignment="1">
      <alignment horizontal="center" vertical="center"/>
    </xf>
    <xf numFmtId="10" fontId="0" fillId="0" borderId="0" xfId="0" applyNumberFormat="1" applyAlignment="1">
      <alignment/>
    </xf>
    <xf numFmtId="17" fontId="14" fillId="0" borderId="10" xfId="0" applyNumberFormat="1" applyFont="1" applyFill="1" applyBorder="1" applyAlignment="1" applyProtection="1">
      <alignment horizontal="right" vertical="center" wrapText="1"/>
      <protection locked="0"/>
    </xf>
    <xf numFmtId="3" fontId="5" fillId="33" borderId="10" xfId="71" applyNumberFormat="1" applyFont="1" applyFill="1" applyBorder="1" applyAlignment="1">
      <alignment horizontal="center" vertical="center"/>
    </xf>
    <xf numFmtId="17" fontId="0" fillId="0" borderId="10" xfId="0" applyNumberFormat="1" applyBorder="1" applyAlignment="1">
      <alignment vertical="center"/>
    </xf>
    <xf numFmtId="9" fontId="0" fillId="0" borderId="0" xfId="0" applyNumberFormat="1" applyAlignment="1">
      <alignment/>
    </xf>
    <xf numFmtId="169" fontId="0" fillId="0" borderId="0" xfId="53" applyFont="1" applyAlignment="1">
      <alignment/>
    </xf>
    <xf numFmtId="171" fontId="0" fillId="0" borderId="10" xfId="52" applyFont="1" applyFill="1" applyBorder="1" applyAlignment="1">
      <alignment horizontal="center" vertical="center"/>
    </xf>
    <xf numFmtId="9" fontId="85" fillId="14" borderId="30" xfId="70" applyFont="1" applyFill="1" applyBorder="1" applyAlignment="1">
      <alignment vertical="center" wrapText="1"/>
    </xf>
    <xf numFmtId="171" fontId="85" fillId="14" borderId="31" xfId="52" applyFont="1" applyFill="1" applyBorder="1" applyAlignment="1">
      <alignment vertical="center" wrapText="1"/>
    </xf>
    <xf numFmtId="0" fontId="5" fillId="33" borderId="10" xfId="66" applyFont="1" applyFill="1" applyBorder="1" applyAlignment="1">
      <alignment horizontal="center" vertical="center"/>
      <protection/>
    </xf>
    <xf numFmtId="0" fontId="4" fillId="36" borderId="10" xfId="66" applyFont="1" applyFill="1" applyBorder="1" applyAlignment="1" applyProtection="1">
      <alignment horizontal="center" vertical="center" wrapText="1"/>
      <protection locked="0"/>
    </xf>
    <xf numFmtId="0" fontId="4" fillId="36" borderId="10" xfId="66" applyFont="1" applyFill="1" applyBorder="1" applyAlignment="1">
      <alignment horizontal="center" vertical="center" wrapText="1"/>
      <protection/>
    </xf>
    <xf numFmtId="0" fontId="5" fillId="34" borderId="13" xfId="66" applyFont="1" applyFill="1" applyBorder="1" applyAlignment="1">
      <alignment vertical="center"/>
      <protection/>
    </xf>
    <xf numFmtId="0" fontId="4" fillId="36" borderId="11" xfId="66" applyFont="1" applyFill="1" applyBorder="1" applyAlignment="1" applyProtection="1">
      <alignment horizontal="justify" vertical="center" wrapText="1"/>
      <protection locked="0"/>
    </xf>
    <xf numFmtId="0" fontId="4" fillId="36" borderId="11" xfId="66" applyFont="1" applyFill="1" applyBorder="1" applyAlignment="1">
      <alignment horizontal="justify" vertical="center" wrapText="1"/>
      <protection/>
    </xf>
    <xf numFmtId="0" fontId="4" fillId="36" borderId="32" xfId="66" applyFont="1" applyFill="1" applyBorder="1" applyAlignment="1">
      <alignment horizontal="justify" vertical="center" wrapText="1"/>
      <protection/>
    </xf>
    <xf numFmtId="0" fontId="0" fillId="0" borderId="10" xfId="0" applyFont="1" applyFill="1" applyBorder="1" applyAlignment="1">
      <alignment horizontal="justify" vertical="center" wrapText="1"/>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0" fontId="5" fillId="33" borderId="10" xfId="66" applyFont="1" applyFill="1" applyBorder="1" applyAlignment="1">
      <alignment horizontal="center" vertical="center"/>
      <protection/>
    </xf>
    <xf numFmtId="0" fontId="4" fillId="36" borderId="10" xfId="66" applyFont="1" applyFill="1" applyBorder="1" applyAlignment="1">
      <alignment horizontal="center" vertical="center"/>
      <protection/>
    </xf>
    <xf numFmtId="0" fontId="4" fillId="36" borderId="10" xfId="66" applyFont="1" applyFill="1" applyBorder="1" applyAlignment="1" applyProtection="1">
      <alignment horizontal="center" vertical="center" wrapText="1"/>
      <protection locked="0"/>
    </xf>
    <xf numFmtId="0" fontId="4" fillId="36" borderId="10" xfId="66" applyFont="1" applyFill="1" applyBorder="1" applyAlignment="1" applyProtection="1">
      <alignment horizontal="justify" vertical="center" wrapText="1"/>
      <protection locked="0"/>
    </xf>
    <xf numFmtId="0" fontId="4" fillId="36" borderId="10" xfId="66" applyFont="1" applyFill="1" applyBorder="1" applyAlignment="1">
      <alignment horizontal="center" vertical="center" wrapText="1"/>
      <protection/>
    </xf>
    <xf numFmtId="0" fontId="4" fillId="36" borderId="10" xfId="66" applyFont="1" applyFill="1" applyBorder="1" applyAlignment="1">
      <alignment horizontal="left" vertical="center" wrapText="1"/>
      <protection/>
    </xf>
    <xf numFmtId="0" fontId="4" fillId="36" borderId="10" xfId="66" applyFont="1" applyFill="1" applyBorder="1" applyAlignment="1">
      <alignment horizontal="justify" vertical="center" wrapText="1"/>
      <protection/>
    </xf>
    <xf numFmtId="10" fontId="0" fillId="0" borderId="10" xfId="70" applyNumberFormat="1" applyFont="1" applyFill="1" applyBorder="1" applyAlignment="1">
      <alignment horizontal="center" vertical="center" wrapText="1"/>
    </xf>
    <xf numFmtId="17" fontId="14" fillId="0" borderId="10" xfId="0" applyNumberFormat="1" applyFont="1" applyFill="1" applyBorder="1" applyAlignment="1" applyProtection="1">
      <alignment horizontal="center" vertical="center" wrapText="1"/>
      <protection locked="0"/>
    </xf>
    <xf numFmtId="0" fontId="4" fillId="36" borderId="33" xfId="66" applyFont="1" applyFill="1" applyBorder="1" applyAlignment="1">
      <alignment horizontal="left" vertical="center" wrapText="1"/>
      <protection/>
    </xf>
    <xf numFmtId="0" fontId="4" fillId="36" borderId="10" xfId="66" applyFont="1" applyFill="1" applyBorder="1" applyAlignment="1">
      <alignment horizontal="left" vertical="center" wrapText="1"/>
      <protection/>
    </xf>
    <xf numFmtId="9" fontId="11" fillId="40" borderId="10" xfId="70" applyFont="1" applyFill="1" applyBorder="1" applyAlignment="1" applyProtection="1">
      <alignment horizontal="center" vertical="center" wrapText="1"/>
      <protection/>
    </xf>
    <xf numFmtId="0" fontId="103" fillId="0" borderId="0" xfId="0" applyFont="1" applyAlignment="1">
      <alignment/>
    </xf>
    <xf numFmtId="0" fontId="0" fillId="0" borderId="0" xfId="0" applyBorder="1" applyAlignment="1">
      <alignment/>
    </xf>
    <xf numFmtId="0" fontId="0" fillId="0" borderId="0" xfId="0" applyBorder="1" applyAlignment="1">
      <alignment/>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0" fontId="94" fillId="0" borderId="0" xfId="0" applyFont="1" applyFill="1" applyAlignment="1" applyProtection="1">
      <alignment/>
      <protection/>
    </xf>
    <xf numFmtId="0" fontId="94" fillId="0" borderId="0" xfId="0" applyFont="1" applyFill="1" applyAlignment="1" applyProtection="1">
      <alignment horizontal="center" vertical="center"/>
      <protection/>
    </xf>
    <xf numFmtId="0" fontId="11" fillId="2" borderId="34" xfId="62" applyFont="1" applyFill="1" applyBorder="1" applyAlignment="1" applyProtection="1">
      <alignment horizontal="center" vertical="center" wrapText="1"/>
      <protection/>
    </xf>
    <xf numFmtId="10" fontId="11" fillId="2" borderId="10" xfId="62" applyNumberFormat="1" applyFont="1" applyFill="1" applyBorder="1" applyAlignment="1" applyProtection="1">
      <alignment horizontal="center" vertical="center" wrapText="1"/>
      <protection/>
    </xf>
    <xf numFmtId="181" fontId="10" fillId="41" borderId="10" xfId="0" applyNumberFormat="1" applyFont="1" applyFill="1" applyBorder="1" applyAlignment="1" applyProtection="1">
      <alignment vertical="center" wrapText="1"/>
      <protection/>
    </xf>
    <xf numFmtId="0" fontId="94" fillId="33" borderId="0" xfId="0" applyFont="1" applyFill="1" applyAlignment="1" applyProtection="1">
      <alignment horizontal="center" vertical="center"/>
      <protection/>
    </xf>
    <xf numFmtId="181" fontId="10" fillId="41" borderId="31" xfId="0" applyNumberFormat="1" applyFont="1" applyFill="1" applyBorder="1" applyAlignment="1" applyProtection="1">
      <alignment vertical="center" wrapText="1"/>
      <protection/>
    </xf>
    <xf numFmtId="0" fontId="94" fillId="41" borderId="0" xfId="0" applyFont="1" applyFill="1" applyAlignment="1" applyProtection="1">
      <alignment horizontal="left" vertical="center" wrapText="1"/>
      <protection/>
    </xf>
    <xf numFmtId="0" fontId="104" fillId="0" borderId="0" xfId="0" applyFont="1" applyAlignment="1" applyProtection="1">
      <alignment/>
      <protection/>
    </xf>
    <xf numFmtId="0" fontId="0" fillId="33" borderId="10" xfId="0" applyFont="1" applyFill="1" applyBorder="1" applyAlignment="1">
      <alignment horizontal="center" vertical="center" wrapText="1"/>
    </xf>
    <xf numFmtId="10" fontId="0" fillId="0" borderId="12" xfId="70" applyNumberFormat="1" applyFont="1" applyFill="1" applyBorder="1" applyAlignment="1">
      <alignment horizontal="center" vertical="center" wrapText="1"/>
    </xf>
    <xf numFmtId="0" fontId="105" fillId="33" borderId="0" xfId="0" applyFont="1" applyFill="1" applyBorder="1" applyAlignment="1" applyProtection="1">
      <alignment/>
      <protection/>
    </xf>
    <xf numFmtId="0" fontId="105" fillId="0" borderId="0" xfId="0" applyFont="1" applyBorder="1" applyAlignment="1" applyProtection="1">
      <alignment/>
      <protection/>
    </xf>
    <xf numFmtId="0" fontId="105" fillId="0" borderId="0" xfId="0" applyFont="1" applyAlignment="1" applyProtection="1">
      <alignment/>
      <protection/>
    </xf>
    <xf numFmtId="0" fontId="106" fillId="0" borderId="0" xfId="0" applyFont="1" applyAlignment="1" applyProtection="1">
      <alignment/>
      <protection/>
    </xf>
    <xf numFmtId="0" fontId="20" fillId="2" borderId="10" xfId="0" applyFont="1" applyFill="1" applyBorder="1" applyAlignment="1" applyProtection="1">
      <alignment horizontal="center" vertical="center" wrapText="1"/>
      <protection/>
    </xf>
    <xf numFmtId="0" fontId="107" fillId="0" borderId="0" xfId="0" applyFont="1" applyAlignment="1" applyProtection="1">
      <alignment/>
      <protection/>
    </xf>
    <xf numFmtId="0" fontId="107" fillId="0" borderId="10" xfId="0" applyFont="1" applyBorder="1" applyAlignment="1" applyProtection="1">
      <alignment horizontal="center" vertical="center" wrapText="1"/>
      <protection locked="0"/>
    </xf>
    <xf numFmtId="0" fontId="107" fillId="0" borderId="10" xfId="0" applyFont="1" applyBorder="1" applyAlignment="1" applyProtection="1">
      <alignment horizontal="justify" vertical="center" wrapText="1"/>
      <protection/>
    </xf>
    <xf numFmtId="0" fontId="107" fillId="0" borderId="10" xfId="0" applyFont="1" applyBorder="1" applyAlignment="1" applyProtection="1">
      <alignment horizontal="center" vertical="center" wrapText="1"/>
      <protection/>
    </xf>
    <xf numFmtId="0" fontId="5" fillId="41" borderId="10" xfId="0" applyFont="1" applyFill="1" applyBorder="1" applyAlignment="1" applyProtection="1">
      <alignment horizontal="center" vertical="center" wrapText="1"/>
      <protection/>
    </xf>
    <xf numFmtId="9" fontId="107" fillId="0" borderId="10" xfId="0" applyNumberFormat="1" applyFont="1" applyBorder="1" applyAlignment="1" applyProtection="1">
      <alignment horizontal="center" vertical="center"/>
      <protection/>
    </xf>
    <xf numFmtId="181" fontId="107" fillId="33" borderId="10" xfId="0" applyNumberFormat="1" applyFont="1" applyFill="1" applyBorder="1" applyAlignment="1" applyProtection="1">
      <alignment vertical="center" wrapText="1"/>
      <protection/>
    </xf>
    <xf numFmtId="9" fontId="107" fillId="0" borderId="10" xfId="0" applyNumberFormat="1" applyFont="1" applyBorder="1" applyAlignment="1" applyProtection="1">
      <alignment horizontal="right" vertical="center"/>
      <protection/>
    </xf>
    <xf numFmtId="9" fontId="107" fillId="0" borderId="10" xfId="70" applyFont="1" applyBorder="1" applyAlignment="1" applyProtection="1">
      <alignment horizontal="right" vertical="center"/>
      <protection/>
    </xf>
    <xf numFmtId="0" fontId="105" fillId="33" borderId="0" xfId="0" applyFont="1" applyFill="1" applyBorder="1" applyAlignment="1" applyProtection="1">
      <alignment vertical="center" wrapText="1"/>
      <protection/>
    </xf>
    <xf numFmtId="10" fontId="0" fillId="33" borderId="10" xfId="70" applyNumberFormat="1" applyFont="1" applyFill="1" applyBorder="1" applyAlignment="1">
      <alignment horizontal="justify" vertical="center" wrapText="1"/>
    </xf>
    <xf numFmtId="3" fontId="0" fillId="0" borderId="0" xfId="0" applyNumberFormat="1" applyAlignment="1">
      <alignment/>
    </xf>
    <xf numFmtId="0" fontId="10" fillId="33" borderId="35" xfId="0" applyFont="1" applyFill="1" applyBorder="1" applyAlignment="1" applyProtection="1">
      <alignment horizontal="center" vertical="center" wrapText="1"/>
      <protection/>
    </xf>
    <xf numFmtId="0" fontId="10" fillId="33" borderId="36" xfId="0" applyFont="1" applyFill="1" applyBorder="1" applyAlignment="1" applyProtection="1">
      <alignment horizontal="center" vertical="center" wrapText="1"/>
      <protection/>
    </xf>
    <xf numFmtId="0" fontId="10" fillId="33" borderId="37" xfId="0" applyFont="1" applyFill="1" applyBorder="1" applyAlignment="1" applyProtection="1">
      <alignment horizontal="center" vertical="center" wrapText="1"/>
      <protection/>
    </xf>
    <xf numFmtId="0" fontId="10" fillId="33" borderId="38" xfId="0" applyFont="1" applyFill="1" applyBorder="1" applyAlignment="1" applyProtection="1">
      <alignment horizontal="center" vertical="center" wrapText="1"/>
      <protection/>
    </xf>
    <xf numFmtId="0" fontId="10" fillId="33" borderId="34" xfId="0" applyFont="1" applyFill="1" applyBorder="1" applyAlignment="1" applyProtection="1">
      <alignment horizontal="center" vertical="center" wrapText="1"/>
      <protection/>
    </xf>
    <xf numFmtId="0" fontId="10" fillId="33" borderId="39" xfId="0" applyFont="1" applyFill="1" applyBorder="1" applyAlignment="1" applyProtection="1">
      <alignment horizontal="center" vertical="center" wrapText="1"/>
      <protection/>
    </xf>
    <xf numFmtId="9" fontId="10" fillId="33" borderId="31" xfId="70" applyFont="1" applyFill="1" applyBorder="1" applyAlignment="1" applyProtection="1">
      <alignment horizontal="center" vertical="center" wrapText="1"/>
      <protection/>
    </xf>
    <xf numFmtId="9" fontId="10" fillId="33" borderId="40" xfId="70" applyFont="1" applyFill="1" applyBorder="1" applyAlignment="1" applyProtection="1">
      <alignment horizontal="center" vertical="center" wrapText="1"/>
      <protection/>
    </xf>
    <xf numFmtId="9" fontId="10" fillId="33" borderId="30" xfId="70" applyFont="1" applyFill="1" applyBorder="1" applyAlignment="1" applyProtection="1">
      <alignment horizontal="center" vertical="center" wrapText="1"/>
      <protection/>
    </xf>
    <xf numFmtId="0" fontId="11" fillId="33" borderId="12" xfId="62" applyFont="1" applyFill="1" applyBorder="1" applyAlignment="1" applyProtection="1">
      <alignment horizontal="center" vertical="center" wrapText="1"/>
      <protection/>
    </xf>
    <xf numFmtId="0" fontId="104" fillId="33" borderId="41" xfId="0" applyFont="1" applyFill="1" applyBorder="1" applyAlignment="1">
      <alignment horizontal="center" vertical="center" wrapText="1"/>
    </xf>
    <xf numFmtId="0" fontId="104" fillId="33" borderId="42" xfId="0" applyFont="1" applyFill="1" applyBorder="1" applyAlignment="1">
      <alignment horizontal="center" vertical="center" wrapText="1"/>
    </xf>
    <xf numFmtId="0" fontId="10" fillId="33" borderId="12" xfId="62" applyFont="1" applyFill="1" applyBorder="1" applyAlignment="1" applyProtection="1">
      <alignment horizontal="center" vertical="center" wrapText="1"/>
      <protection/>
    </xf>
    <xf numFmtId="0" fontId="10" fillId="33" borderId="12" xfId="62" applyFont="1" applyFill="1" applyBorder="1" applyAlignment="1" applyProtection="1">
      <alignment horizontal="justify" vertical="center" wrapText="1"/>
      <protection/>
    </xf>
    <xf numFmtId="0" fontId="104" fillId="33" borderId="41" xfId="0" applyFont="1" applyFill="1" applyBorder="1" applyAlignment="1">
      <alignment horizontal="justify" vertical="center" wrapText="1"/>
    </xf>
    <xf numFmtId="0" fontId="104" fillId="33" borderId="42" xfId="0" applyFont="1" applyFill="1" applyBorder="1" applyAlignment="1">
      <alignment horizontal="justify" vertical="center" wrapText="1"/>
    </xf>
    <xf numFmtId="0" fontId="11" fillId="35" borderId="12" xfId="62" applyFont="1" applyFill="1" applyBorder="1" applyAlignment="1" applyProtection="1">
      <alignment horizontal="center" vertical="center" wrapText="1"/>
      <protection/>
    </xf>
    <xf numFmtId="0" fontId="108" fillId="35" borderId="41" xfId="0" applyFont="1" applyFill="1" applyBorder="1" applyAlignment="1">
      <alignment horizontal="center" vertical="center" wrapText="1"/>
    </xf>
    <xf numFmtId="0" fontId="108" fillId="35" borderId="42" xfId="0" applyFont="1" applyFill="1" applyBorder="1" applyAlignment="1">
      <alignment horizontal="center" vertical="center" wrapText="1"/>
    </xf>
    <xf numFmtId="0" fontId="109" fillId="0" borderId="29" xfId="0" applyFont="1" applyFill="1" applyBorder="1" applyAlignment="1" applyProtection="1">
      <alignment horizontal="center" vertical="center" wrapText="1"/>
      <protection/>
    </xf>
    <xf numFmtId="0" fontId="109" fillId="0" borderId="43" xfId="0" applyFont="1" applyFill="1" applyBorder="1" applyAlignment="1" applyProtection="1">
      <alignment horizontal="center" vertical="center" wrapText="1"/>
      <protection/>
    </xf>
    <xf numFmtId="0" fontId="109" fillId="0" borderId="44" xfId="0" applyFont="1" applyFill="1" applyBorder="1" applyAlignment="1" applyProtection="1">
      <alignment horizontal="center" vertical="center" wrapText="1"/>
      <protection/>
    </xf>
    <xf numFmtId="0" fontId="109" fillId="0" borderId="29" xfId="0" applyFont="1" applyFill="1" applyBorder="1" applyAlignment="1" applyProtection="1">
      <alignment horizontal="center" vertical="center"/>
      <protection/>
    </xf>
    <xf numFmtId="0" fontId="109" fillId="0" borderId="43" xfId="0" applyFont="1" applyFill="1" applyBorder="1" applyAlignment="1" applyProtection="1">
      <alignment horizontal="center" vertical="center"/>
      <protection/>
    </xf>
    <xf numFmtId="0" fontId="109" fillId="0" borderId="44" xfId="0" applyFont="1" applyFill="1" applyBorder="1" applyAlignment="1" applyProtection="1">
      <alignment horizontal="center" vertical="center"/>
      <protection/>
    </xf>
    <xf numFmtId="0" fontId="109" fillId="33" borderId="29" xfId="0" applyFont="1" applyFill="1" applyBorder="1" applyAlignment="1" applyProtection="1">
      <alignment horizontal="center" vertical="center"/>
      <protection/>
    </xf>
    <xf numFmtId="0" fontId="109" fillId="33" borderId="43" xfId="0" applyFont="1" applyFill="1" applyBorder="1" applyAlignment="1" applyProtection="1">
      <alignment horizontal="center" vertical="center"/>
      <protection/>
    </xf>
    <xf numFmtId="0" fontId="109" fillId="33" borderId="44" xfId="0" applyFont="1" applyFill="1" applyBorder="1" applyAlignment="1" applyProtection="1">
      <alignment horizontal="center" vertical="center"/>
      <protection/>
    </xf>
    <xf numFmtId="0" fontId="11" fillId="2" borderId="31" xfId="62" applyFont="1" applyFill="1" applyBorder="1" applyAlignment="1" applyProtection="1">
      <alignment horizontal="center" vertical="center" wrapText="1"/>
      <protection/>
    </xf>
    <xf numFmtId="0" fontId="11" fillId="2" borderId="40" xfId="62" applyFont="1" applyFill="1" applyBorder="1" applyAlignment="1" applyProtection="1">
      <alignment horizontal="center" vertical="center" wrapText="1"/>
      <protection/>
    </xf>
    <xf numFmtId="0" fontId="97" fillId="0" borderId="29" xfId="0" applyFont="1" applyBorder="1" applyAlignment="1" applyProtection="1">
      <alignment horizontal="center" vertical="center" wrapText="1"/>
      <protection/>
    </xf>
    <xf numFmtId="0" fontId="97" fillId="0" borderId="43" xfId="0" applyFont="1" applyBorder="1" applyAlignment="1" applyProtection="1">
      <alignment horizontal="center" vertical="center" wrapText="1"/>
      <protection/>
    </xf>
    <xf numFmtId="0" fontId="97" fillId="0" borderId="44" xfId="0" applyFont="1" applyBorder="1" applyAlignment="1" applyProtection="1">
      <alignment horizontal="center" vertical="center" wrapText="1"/>
      <protection/>
    </xf>
    <xf numFmtId="0" fontId="11" fillId="2" borderId="12" xfId="62" applyFont="1" applyFill="1" applyBorder="1" applyAlignment="1" applyProtection="1">
      <alignment horizontal="center" vertical="center" wrapText="1"/>
      <protection/>
    </xf>
    <xf numFmtId="0" fontId="11" fillId="2" borderId="42" xfId="62" applyFont="1" applyFill="1" applyBorder="1" applyAlignment="1" applyProtection="1">
      <alignment horizontal="center" vertical="center" wrapText="1"/>
      <protection/>
    </xf>
    <xf numFmtId="0" fontId="11" fillId="2" borderId="10" xfId="62" applyFont="1" applyFill="1" applyBorder="1" applyAlignment="1" applyProtection="1">
      <alignment horizontal="center" vertical="center" wrapText="1"/>
      <protection/>
    </xf>
    <xf numFmtId="0" fontId="11" fillId="2" borderId="10" xfId="0" applyFont="1" applyFill="1" applyBorder="1" applyAlignment="1" applyProtection="1">
      <alignment horizontal="center" vertical="center" wrapText="1"/>
      <protection/>
    </xf>
    <xf numFmtId="0" fontId="11" fillId="2" borderId="35" xfId="62" applyFont="1" applyFill="1" applyBorder="1" applyAlignment="1" applyProtection="1">
      <alignment horizontal="center" vertical="center" wrapText="1"/>
      <protection/>
    </xf>
    <xf numFmtId="0" fontId="11" fillId="2" borderId="45" xfId="62" applyFont="1" applyFill="1" applyBorder="1" applyAlignment="1" applyProtection="1">
      <alignment horizontal="center" vertical="center" wrapText="1"/>
      <protection/>
    </xf>
    <xf numFmtId="0" fontId="11" fillId="2" borderId="36" xfId="62" applyFont="1" applyFill="1" applyBorder="1" applyAlignment="1" applyProtection="1">
      <alignment horizontal="center" vertical="center" wrapText="1"/>
      <protection/>
    </xf>
    <xf numFmtId="0" fontId="0" fillId="33" borderId="46" xfId="0" applyFill="1" applyBorder="1" applyAlignment="1" applyProtection="1">
      <alignment horizontal="center"/>
      <protection/>
    </xf>
    <xf numFmtId="0" fontId="0" fillId="33" borderId="47"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2" xfId="0" applyFill="1" applyBorder="1" applyAlignment="1" applyProtection="1">
      <alignment horizontal="center"/>
      <protection/>
    </xf>
    <xf numFmtId="0" fontId="0" fillId="33" borderId="48" xfId="0" applyFill="1" applyBorder="1" applyAlignment="1" applyProtection="1">
      <alignment horizontal="center"/>
      <protection/>
    </xf>
    <xf numFmtId="0" fontId="0" fillId="33" borderId="49" xfId="0" applyFill="1" applyBorder="1" applyAlignment="1" applyProtection="1">
      <alignment horizontal="center"/>
      <protection/>
    </xf>
    <xf numFmtId="0" fontId="11" fillId="42" borderId="31" xfId="0" applyFont="1" applyFill="1" applyBorder="1" applyAlignment="1" applyProtection="1">
      <alignment horizontal="center" vertical="center"/>
      <protection/>
    </xf>
    <xf numFmtId="0" fontId="11" fillId="42" borderId="40" xfId="0" applyFont="1" applyFill="1" applyBorder="1" applyAlignment="1" applyProtection="1">
      <alignment horizontal="center" vertical="center"/>
      <protection/>
    </xf>
    <xf numFmtId="0" fontId="11" fillId="42" borderId="30" xfId="0" applyFont="1" applyFill="1" applyBorder="1" applyAlignment="1" applyProtection="1">
      <alignment horizontal="center" vertical="center"/>
      <protection/>
    </xf>
    <xf numFmtId="0" fontId="105" fillId="0" borderId="10" xfId="0" applyFont="1" applyFill="1" applyBorder="1" applyAlignment="1" applyProtection="1">
      <alignment horizontal="center"/>
      <protection/>
    </xf>
    <xf numFmtId="0" fontId="106" fillId="0" borderId="31" xfId="0" applyFont="1" applyFill="1" applyBorder="1" applyAlignment="1" applyProtection="1">
      <alignment horizontal="center" vertical="center" wrapText="1"/>
      <protection/>
    </xf>
    <xf numFmtId="0" fontId="106" fillId="0" borderId="40" xfId="0" applyFont="1" applyFill="1" applyBorder="1" applyAlignment="1" applyProtection="1">
      <alignment horizontal="center" vertical="center" wrapText="1"/>
      <protection/>
    </xf>
    <xf numFmtId="0" fontId="106" fillId="0" borderId="30" xfId="0" applyFont="1" applyFill="1" applyBorder="1" applyAlignment="1" applyProtection="1">
      <alignment horizontal="center" vertical="center" wrapText="1"/>
      <protection/>
    </xf>
    <xf numFmtId="0" fontId="106" fillId="33" borderId="31" xfId="0" applyFont="1" applyFill="1" applyBorder="1" applyAlignment="1" applyProtection="1">
      <alignment horizontal="center" vertical="center"/>
      <protection/>
    </xf>
    <xf numFmtId="0" fontId="106" fillId="33" borderId="40" xfId="0" applyFont="1" applyFill="1" applyBorder="1" applyAlignment="1" applyProtection="1">
      <alignment horizontal="center" vertical="center"/>
      <protection/>
    </xf>
    <xf numFmtId="0" fontId="106" fillId="33" borderId="30" xfId="0" applyFont="1" applyFill="1" applyBorder="1" applyAlignment="1" applyProtection="1">
      <alignment horizontal="center" vertical="center"/>
      <protection/>
    </xf>
    <xf numFmtId="0" fontId="106" fillId="33" borderId="10" xfId="0" applyFont="1" applyFill="1" applyBorder="1" applyAlignment="1" applyProtection="1">
      <alignment horizontal="center" vertical="center"/>
      <protection/>
    </xf>
    <xf numFmtId="0" fontId="106" fillId="0" borderId="29" xfId="0" applyFont="1" applyBorder="1" applyAlignment="1" applyProtection="1">
      <alignment horizontal="center" vertical="center" wrapText="1"/>
      <protection/>
    </xf>
    <xf numFmtId="0" fontId="106" fillId="0" borderId="44" xfId="0" applyFont="1" applyBorder="1" applyAlignment="1" applyProtection="1">
      <alignment horizontal="center" vertical="center" wrapText="1"/>
      <protection/>
    </xf>
    <xf numFmtId="0" fontId="106" fillId="33" borderId="29" xfId="0" applyFont="1" applyFill="1" applyBorder="1" applyAlignment="1" applyProtection="1">
      <alignment horizontal="center" vertical="center" wrapText="1"/>
      <protection/>
    </xf>
    <xf numFmtId="0" fontId="106" fillId="33" borderId="43" xfId="0" applyFont="1" applyFill="1" applyBorder="1" applyAlignment="1" applyProtection="1">
      <alignment horizontal="center" vertical="center" wrapText="1"/>
      <protection/>
    </xf>
    <xf numFmtId="0" fontId="106" fillId="33" borderId="44" xfId="0" applyFont="1" applyFill="1" applyBorder="1" applyAlignment="1" applyProtection="1">
      <alignment horizontal="center" vertical="center" wrapText="1"/>
      <protection/>
    </xf>
    <xf numFmtId="0" fontId="106" fillId="0" borderId="43" xfId="0" applyFont="1" applyBorder="1" applyAlignment="1" applyProtection="1">
      <alignment horizontal="center" vertical="center" wrapText="1"/>
      <protection/>
    </xf>
    <xf numFmtId="0" fontId="20" fillId="42" borderId="10" xfId="0" applyFont="1" applyFill="1" applyBorder="1" applyAlignment="1" applyProtection="1">
      <alignment horizontal="center" vertical="center" wrapText="1"/>
      <protection/>
    </xf>
    <xf numFmtId="0" fontId="20" fillId="2" borderId="12" xfId="0" applyFont="1" applyFill="1" applyBorder="1" applyAlignment="1" applyProtection="1">
      <alignment horizontal="center" vertical="center" wrapText="1"/>
      <protection/>
    </xf>
    <xf numFmtId="0" fontId="20" fillId="2" borderId="42" xfId="0" applyFont="1" applyFill="1" applyBorder="1" applyAlignment="1" applyProtection="1">
      <alignment horizontal="center" vertical="center" wrapText="1"/>
      <protection/>
    </xf>
    <xf numFmtId="0" fontId="110" fillId="33" borderId="10" xfId="0" applyFont="1" applyFill="1" applyBorder="1" applyAlignment="1" applyProtection="1">
      <alignment horizontal="center" vertical="center" wrapText="1"/>
      <protection locked="0"/>
    </xf>
    <xf numFmtId="0" fontId="93" fillId="0" borderId="10" xfId="0" applyFont="1" applyBorder="1" applyAlignment="1" applyProtection="1">
      <alignment horizontal="center"/>
      <protection locked="0"/>
    </xf>
    <xf numFmtId="0" fontId="110" fillId="0" borderId="10" xfId="0" applyFont="1" applyBorder="1" applyAlignment="1" applyProtection="1">
      <alignment horizontal="center" vertical="center" wrapText="1"/>
      <protection locked="0"/>
    </xf>
    <xf numFmtId="0" fontId="110" fillId="0" borderId="10" xfId="0" applyFont="1" applyFill="1" applyBorder="1" applyAlignment="1" applyProtection="1">
      <alignment horizontal="center" vertical="center" wrapText="1"/>
      <protection locked="0"/>
    </xf>
    <xf numFmtId="0" fontId="6" fillId="34" borderId="21" xfId="66" applyFont="1" applyFill="1" applyBorder="1" applyAlignment="1" applyProtection="1">
      <alignment horizontal="center" vertical="center"/>
      <protection/>
    </xf>
    <xf numFmtId="0" fontId="6" fillId="34" borderId="0" xfId="66" applyFont="1" applyFill="1" applyBorder="1" applyAlignment="1" applyProtection="1">
      <alignment horizontal="center" vertical="center"/>
      <protection/>
    </xf>
    <xf numFmtId="0" fontId="6" fillId="34" borderId="22" xfId="66" applyFont="1" applyFill="1" applyBorder="1" applyAlignment="1" applyProtection="1">
      <alignment horizontal="center" vertical="center"/>
      <protection/>
    </xf>
    <xf numFmtId="0" fontId="110" fillId="0" borderId="50" xfId="66" applyFont="1" applyFill="1" applyBorder="1" applyAlignment="1">
      <alignment horizontal="center" vertical="center"/>
      <protection/>
    </xf>
    <xf numFmtId="0" fontId="110" fillId="0" borderId="45" xfId="66" applyFont="1" applyFill="1" applyBorder="1" applyAlignment="1">
      <alignment horizontal="center" vertical="center"/>
      <protection/>
    </xf>
    <xf numFmtId="0" fontId="110" fillId="0" borderId="51" xfId="66" applyFont="1" applyFill="1" applyBorder="1" applyAlignment="1">
      <alignment horizontal="center" vertical="center"/>
      <protection/>
    </xf>
    <xf numFmtId="0" fontId="88" fillId="8" borderId="10" xfId="66" applyFont="1" applyFill="1" applyBorder="1" applyAlignment="1">
      <alignment horizontal="center" vertical="center"/>
      <protection/>
    </xf>
    <xf numFmtId="0" fontId="4" fillId="36" borderId="42" xfId="66" applyFont="1" applyFill="1" applyBorder="1" applyAlignment="1">
      <alignment horizontal="center" vertical="center" wrapText="1"/>
      <protection/>
    </xf>
    <xf numFmtId="0" fontId="4" fillId="36" borderId="31" xfId="66" applyFont="1" applyFill="1" applyBorder="1" applyAlignment="1">
      <alignment horizontal="center" vertical="center" wrapText="1"/>
      <protection/>
    </xf>
    <xf numFmtId="0" fontId="4" fillId="36" borderId="30" xfId="66" applyFont="1" applyFill="1" applyBorder="1" applyAlignment="1">
      <alignment horizontal="center" vertical="center" wrapText="1"/>
      <protection/>
    </xf>
    <xf numFmtId="0" fontId="5" fillId="33" borderId="31" xfId="66" applyFont="1" applyFill="1" applyBorder="1" applyAlignment="1">
      <alignment horizontal="center" vertical="center" wrapText="1"/>
      <protection/>
    </xf>
    <xf numFmtId="0" fontId="5" fillId="34" borderId="40" xfId="66" applyFont="1" applyFill="1" applyBorder="1" applyAlignment="1">
      <alignment horizontal="center" vertical="center" wrapText="1"/>
      <protection/>
    </xf>
    <xf numFmtId="0" fontId="5" fillId="33" borderId="52" xfId="66" applyFont="1" applyFill="1" applyBorder="1" applyAlignment="1">
      <alignment horizontal="center" vertical="center" wrapText="1"/>
      <protection/>
    </xf>
    <xf numFmtId="0" fontId="5" fillId="0" borderId="10" xfId="66" applyFont="1" applyBorder="1" applyAlignment="1">
      <alignment horizontal="left" vertical="center" wrapText="1"/>
      <protection/>
    </xf>
    <xf numFmtId="0" fontId="4" fillId="33" borderId="10" xfId="71" applyNumberFormat="1" applyFont="1" applyFill="1" applyBorder="1" applyAlignment="1">
      <alignment horizontal="center" vertical="center" wrapText="1"/>
    </xf>
    <xf numFmtId="0" fontId="4" fillId="33" borderId="13" xfId="71" applyNumberFormat="1" applyFont="1" applyFill="1" applyBorder="1" applyAlignment="1">
      <alignment horizontal="center" vertical="center" wrapText="1"/>
    </xf>
    <xf numFmtId="9" fontId="5" fillId="34" borderId="10" xfId="71" applyFont="1" applyFill="1" applyBorder="1" applyAlignment="1">
      <alignment horizontal="center" vertical="center"/>
    </xf>
    <xf numFmtId="0" fontId="5" fillId="0" borderId="10" xfId="66" applyFont="1" applyFill="1" applyBorder="1" applyAlignment="1">
      <alignment horizontal="left" vertical="center" wrapText="1"/>
      <protection/>
    </xf>
    <xf numFmtId="0" fontId="5" fillId="0" borderId="13" xfId="66" applyFont="1" applyFill="1" applyBorder="1" applyAlignment="1">
      <alignment horizontal="left" vertical="center" wrapText="1"/>
      <protection/>
    </xf>
    <xf numFmtId="0" fontId="5" fillId="0" borderId="31" xfId="66" applyFont="1" applyFill="1" applyBorder="1" applyAlignment="1">
      <alignment horizontal="center" vertical="center"/>
      <protection/>
    </xf>
    <xf numFmtId="0" fontId="5" fillId="0" borderId="40" xfId="66" applyFont="1" applyFill="1" applyBorder="1" applyAlignment="1">
      <alignment horizontal="center" vertical="center"/>
      <protection/>
    </xf>
    <xf numFmtId="0" fontId="5" fillId="0" borderId="52" xfId="66" applyFont="1" applyFill="1" applyBorder="1" applyAlignment="1">
      <alignment horizontal="center" vertical="center"/>
      <protection/>
    </xf>
    <xf numFmtId="0" fontId="89" fillId="0" borderId="31" xfId="0" applyFont="1" applyBorder="1" applyAlignment="1">
      <alignment horizontal="center" vertical="center"/>
    </xf>
    <xf numFmtId="0" fontId="89" fillId="0" borderId="40" xfId="0" applyFont="1" applyBorder="1" applyAlignment="1">
      <alignment horizontal="center" vertical="center"/>
    </xf>
    <xf numFmtId="0" fontId="5" fillId="33" borderId="10" xfId="66" applyFont="1" applyFill="1" applyBorder="1" applyAlignment="1">
      <alignment horizontal="center" vertical="center" wrapText="1"/>
      <protection/>
    </xf>
    <xf numFmtId="0" fontId="5" fillId="33" borderId="10" xfId="66" applyFont="1" applyFill="1" applyBorder="1" applyAlignment="1">
      <alignment horizontal="center" vertical="center"/>
      <protection/>
    </xf>
    <xf numFmtId="0" fontId="5" fillId="33" borderId="13" xfId="66" applyFont="1" applyFill="1" applyBorder="1" applyAlignment="1">
      <alignment horizontal="center" vertical="center"/>
      <protection/>
    </xf>
    <xf numFmtId="49" fontId="5" fillId="34" borderId="31" xfId="66" applyNumberFormat="1" applyFont="1" applyFill="1" applyBorder="1" applyAlignment="1">
      <alignment horizontal="center" vertical="center"/>
      <protection/>
    </xf>
    <xf numFmtId="49" fontId="5" fillId="34" borderId="40" xfId="66" applyNumberFormat="1" applyFont="1" applyFill="1" applyBorder="1" applyAlignment="1">
      <alignment horizontal="center" vertical="center"/>
      <protection/>
    </xf>
    <xf numFmtId="0" fontId="5" fillId="33" borderId="10" xfId="66" applyFont="1" applyFill="1" applyBorder="1" applyAlignment="1">
      <alignment horizontal="left" vertical="center" wrapText="1"/>
      <protection/>
    </xf>
    <xf numFmtId="0" fontId="5" fillId="33" borderId="13" xfId="66" applyFont="1" applyFill="1" applyBorder="1" applyAlignment="1">
      <alignment horizontal="left" vertical="center" wrapText="1"/>
      <protection/>
    </xf>
    <xf numFmtId="0" fontId="5" fillId="33" borderId="13" xfId="66" applyFont="1" applyFill="1" applyBorder="1" applyAlignment="1">
      <alignment horizontal="center" vertical="center" wrapText="1"/>
      <protection/>
    </xf>
    <xf numFmtId="0" fontId="7" fillId="34" borderId="10" xfId="66" applyFont="1" applyFill="1" applyBorder="1" applyAlignment="1">
      <alignment horizontal="center" vertical="center"/>
      <protection/>
    </xf>
    <xf numFmtId="0" fontId="7" fillId="34" borderId="13" xfId="66" applyFont="1" applyFill="1" applyBorder="1" applyAlignment="1">
      <alignment horizontal="center" vertical="center"/>
      <protection/>
    </xf>
    <xf numFmtId="0" fontId="4" fillId="36" borderId="33" xfId="66" applyFont="1" applyFill="1" applyBorder="1" applyAlignment="1">
      <alignment horizontal="left" vertical="center" wrapText="1"/>
      <protection/>
    </xf>
    <xf numFmtId="0" fontId="4" fillId="36" borderId="53" xfId="66" applyFont="1" applyFill="1" applyBorder="1" applyAlignment="1">
      <alignment horizontal="left" vertical="center" wrapText="1"/>
      <protection/>
    </xf>
    <xf numFmtId="0" fontId="4" fillId="36" borderId="10" xfId="66" applyFont="1" applyFill="1" applyBorder="1" applyAlignment="1">
      <alignment horizontal="center" vertical="center"/>
      <protection/>
    </xf>
    <xf numFmtId="9" fontId="4" fillId="36" borderId="10" xfId="71" applyFont="1" applyFill="1" applyBorder="1" applyAlignment="1">
      <alignment horizontal="center" vertical="center"/>
    </xf>
    <xf numFmtId="9" fontId="4" fillId="36" borderId="13" xfId="71" applyFont="1" applyFill="1" applyBorder="1" applyAlignment="1">
      <alignment horizontal="center" vertical="center"/>
    </xf>
    <xf numFmtId="0" fontId="89" fillId="33" borderId="31" xfId="66" applyFont="1" applyFill="1" applyBorder="1" applyAlignment="1">
      <alignment horizontal="center" vertical="center" wrapText="1"/>
      <protection/>
    </xf>
    <xf numFmtId="0" fontId="89" fillId="33" borderId="40" xfId="66" applyFont="1" applyFill="1" applyBorder="1" applyAlignment="1">
      <alignment horizontal="center" vertical="center" wrapText="1"/>
      <protection/>
    </xf>
    <xf numFmtId="0" fontId="89" fillId="33" borderId="52" xfId="66" applyFont="1" applyFill="1" applyBorder="1" applyAlignment="1">
      <alignment horizontal="center" vertical="center" wrapText="1"/>
      <protection/>
    </xf>
    <xf numFmtId="0" fontId="2" fillId="0" borderId="31" xfId="66" applyFont="1" applyFill="1" applyBorder="1" applyAlignment="1" applyProtection="1">
      <alignment horizontal="center" vertical="center" wrapText="1"/>
      <protection locked="0"/>
    </xf>
    <xf numFmtId="0" fontId="2" fillId="0" borderId="40" xfId="66" applyFont="1" applyFill="1" applyBorder="1" applyAlignment="1" applyProtection="1">
      <alignment horizontal="center" vertical="center" wrapText="1"/>
      <protection locked="0"/>
    </xf>
    <xf numFmtId="0" fontId="2" fillId="0" borderId="30" xfId="66" applyFont="1" applyFill="1" applyBorder="1" applyAlignment="1" applyProtection="1">
      <alignment horizontal="center" vertical="center" wrapText="1"/>
      <protection locked="0"/>
    </xf>
    <xf numFmtId="3" fontId="2" fillId="33" borderId="12" xfId="71" applyNumberFormat="1" applyFont="1" applyFill="1" applyBorder="1" applyAlignment="1" applyProtection="1">
      <alignment horizontal="center" vertical="center" wrapText="1"/>
      <protection locked="0"/>
    </xf>
    <xf numFmtId="3" fontId="2" fillId="33" borderId="41" xfId="71" applyNumberFormat="1" applyFont="1" applyFill="1" applyBorder="1" applyAlignment="1" applyProtection="1">
      <alignment horizontal="center" vertical="center" wrapText="1"/>
      <protection locked="0"/>
    </xf>
    <xf numFmtId="3" fontId="2" fillId="33" borderId="42" xfId="71" applyNumberFormat="1" applyFont="1" applyFill="1" applyBorder="1" applyAlignment="1" applyProtection="1">
      <alignment horizontal="center" vertical="center" wrapText="1"/>
      <protection locked="0"/>
    </xf>
    <xf numFmtId="0" fontId="89" fillId="0" borderId="31" xfId="66" applyFont="1" applyFill="1" applyBorder="1" applyAlignment="1">
      <alignment horizontal="center" vertical="center" wrapText="1"/>
      <protection/>
    </xf>
    <xf numFmtId="0" fontId="89" fillId="0" borderId="40" xfId="66" applyFont="1" applyFill="1" applyBorder="1" applyAlignment="1">
      <alignment horizontal="center" vertical="center" wrapText="1"/>
      <protection/>
    </xf>
    <xf numFmtId="0" fontId="89" fillId="0" borderId="52" xfId="66" applyFont="1" applyFill="1" applyBorder="1" applyAlignment="1">
      <alignment horizontal="center" vertical="center" wrapText="1"/>
      <protection/>
    </xf>
    <xf numFmtId="17" fontId="5" fillId="34" borderId="31" xfId="66" applyNumberFormat="1" applyFont="1" applyFill="1" applyBorder="1" applyAlignment="1">
      <alignment horizontal="center" vertical="center" wrapText="1"/>
      <protection/>
    </xf>
    <xf numFmtId="17" fontId="5" fillId="34" borderId="40" xfId="66" applyNumberFormat="1" applyFont="1" applyFill="1" applyBorder="1" applyAlignment="1">
      <alignment horizontal="center" vertical="center" wrapText="1"/>
      <protection/>
    </xf>
    <xf numFmtId="17" fontId="5" fillId="34" borderId="30" xfId="66" applyNumberFormat="1" applyFont="1" applyFill="1" applyBorder="1" applyAlignment="1">
      <alignment horizontal="center" vertical="center" wrapText="1"/>
      <protection/>
    </xf>
    <xf numFmtId="9" fontId="5" fillId="0" borderId="31" xfId="71" applyNumberFormat="1" applyFont="1" applyFill="1" applyBorder="1" applyAlignment="1">
      <alignment horizontal="center" vertical="center" wrapText="1"/>
    </xf>
    <xf numFmtId="9" fontId="5" fillId="0" borderId="40" xfId="71" applyNumberFormat="1" applyFont="1" applyFill="1" applyBorder="1" applyAlignment="1">
      <alignment horizontal="center" vertical="center" wrapText="1"/>
    </xf>
    <xf numFmtId="9" fontId="5" fillId="0" borderId="52" xfId="71" applyNumberFormat="1" applyFont="1" applyFill="1" applyBorder="1" applyAlignment="1">
      <alignment horizontal="center" vertical="center" wrapText="1"/>
    </xf>
    <xf numFmtId="0" fontId="92" fillId="0" borderId="35" xfId="66" applyFont="1" applyFill="1" applyBorder="1" applyAlignment="1">
      <alignment horizontal="center" vertical="center"/>
      <protection/>
    </xf>
    <xf numFmtId="0" fontId="92" fillId="0" borderId="45" xfId="66" applyFont="1" applyFill="1" applyBorder="1" applyAlignment="1">
      <alignment horizontal="center" vertical="center"/>
      <protection/>
    </xf>
    <xf numFmtId="0" fontId="92" fillId="0" borderId="36" xfId="66" applyFont="1" applyFill="1" applyBorder="1" applyAlignment="1">
      <alignment horizontal="center" vertical="center"/>
      <protection/>
    </xf>
    <xf numFmtId="0" fontId="92" fillId="0" borderId="37" xfId="66" applyFont="1" applyFill="1" applyBorder="1" applyAlignment="1">
      <alignment horizontal="center" vertical="center"/>
      <protection/>
    </xf>
    <xf numFmtId="0" fontId="92" fillId="0" borderId="0" xfId="66" applyFont="1" applyFill="1" applyBorder="1" applyAlignment="1">
      <alignment horizontal="center" vertical="center"/>
      <protection/>
    </xf>
    <xf numFmtId="0" fontId="92" fillId="0" borderId="38" xfId="66" applyFont="1" applyFill="1" applyBorder="1" applyAlignment="1">
      <alignment horizontal="center" vertical="center"/>
      <protection/>
    </xf>
    <xf numFmtId="0" fontId="92" fillId="0" borderId="34" xfId="66" applyFont="1" applyFill="1" applyBorder="1" applyAlignment="1">
      <alignment horizontal="center" vertical="center"/>
      <protection/>
    </xf>
    <xf numFmtId="0" fontId="92" fillId="0" borderId="54" xfId="66" applyFont="1" applyFill="1" applyBorder="1" applyAlignment="1">
      <alignment horizontal="center" vertical="center"/>
      <protection/>
    </xf>
    <xf numFmtId="0" fontId="92" fillId="0" borderId="39" xfId="66" applyFont="1" applyFill="1" applyBorder="1" applyAlignment="1">
      <alignment horizontal="center" vertical="center"/>
      <protection/>
    </xf>
    <xf numFmtId="0" fontId="2" fillId="0" borderId="10" xfId="66" applyFont="1" applyFill="1" applyBorder="1" applyAlignment="1" applyProtection="1">
      <alignment horizontal="center" vertical="center" wrapText="1"/>
      <protection locked="0"/>
    </xf>
    <xf numFmtId="0" fontId="2" fillId="34" borderId="10" xfId="66" applyFont="1" applyFill="1" applyBorder="1" applyAlignment="1" applyProtection="1">
      <alignment horizontal="center" vertical="center" wrapText="1"/>
      <protection locked="0"/>
    </xf>
    <xf numFmtId="0" fontId="92" fillId="8" borderId="10" xfId="66" applyFont="1" applyFill="1" applyBorder="1" applyAlignment="1">
      <alignment horizontal="center" vertical="center"/>
      <protection/>
    </xf>
    <xf numFmtId="0" fontId="5" fillId="34" borderId="30" xfId="66" applyFont="1" applyFill="1" applyBorder="1" applyAlignment="1">
      <alignment horizontal="center" vertical="center" wrapText="1"/>
      <protection/>
    </xf>
    <xf numFmtId="9" fontId="5" fillId="33" borderId="31" xfId="70" applyFont="1" applyFill="1" applyBorder="1" applyAlignment="1">
      <alignment horizontal="center" vertical="center" wrapText="1"/>
    </xf>
    <xf numFmtId="9" fontId="5" fillId="33" borderId="40" xfId="70" applyFont="1" applyFill="1" applyBorder="1" applyAlignment="1">
      <alignment horizontal="center" vertical="center" wrapText="1"/>
    </xf>
    <xf numFmtId="9" fontId="5" fillId="33" borderId="52" xfId="70" applyFont="1" applyFill="1" applyBorder="1" applyAlignment="1">
      <alignment horizontal="center" vertical="center" wrapText="1"/>
    </xf>
    <xf numFmtId="0" fontId="5" fillId="34" borderId="35" xfId="66" applyFont="1" applyFill="1" applyBorder="1" applyAlignment="1">
      <alignment horizontal="center" vertical="center"/>
      <protection/>
    </xf>
    <xf numFmtId="0" fontId="5" fillId="34" borderId="45" xfId="66" applyFont="1" applyFill="1" applyBorder="1" applyAlignment="1">
      <alignment horizontal="center" vertical="center"/>
      <protection/>
    </xf>
    <xf numFmtId="0" fontId="5" fillId="34" borderId="36" xfId="66" applyFont="1" applyFill="1" applyBorder="1" applyAlignment="1">
      <alignment horizontal="center" vertical="center"/>
      <protection/>
    </xf>
    <xf numFmtId="0" fontId="5" fillId="0" borderId="31" xfId="66" applyFont="1" applyFill="1" applyBorder="1" applyAlignment="1">
      <alignment horizontal="center" vertical="center" wrapText="1"/>
      <protection/>
    </xf>
    <xf numFmtId="0" fontId="5" fillId="0" borderId="40" xfId="66" applyFont="1" applyFill="1" applyBorder="1" applyAlignment="1">
      <alignment horizontal="center" vertical="center" wrapText="1"/>
      <protection/>
    </xf>
    <xf numFmtId="0" fontId="5" fillId="0" borderId="52" xfId="66" applyFont="1" applyFill="1" applyBorder="1" applyAlignment="1">
      <alignment horizontal="center" vertical="center" wrapText="1"/>
      <protection/>
    </xf>
    <xf numFmtId="0" fontId="88" fillId="8" borderId="11" xfId="66" applyFont="1" applyFill="1" applyBorder="1" applyAlignment="1">
      <alignment horizontal="center" vertical="center"/>
      <protection/>
    </xf>
    <xf numFmtId="0" fontId="88" fillId="8" borderId="13" xfId="66" applyFont="1" applyFill="1" applyBorder="1" applyAlignment="1">
      <alignment horizontal="center" vertical="center"/>
      <protection/>
    </xf>
    <xf numFmtId="0" fontId="3" fillId="36" borderId="10" xfId="66" applyFont="1" applyFill="1" applyBorder="1" applyAlignment="1">
      <alignment horizontal="justify" vertical="center" wrapText="1"/>
      <protection/>
    </xf>
    <xf numFmtId="0" fontId="3" fillId="36" borderId="10" xfId="66" applyFont="1" applyFill="1" applyBorder="1" applyAlignment="1" applyProtection="1">
      <alignment horizontal="center" vertical="center" wrapText="1"/>
      <protection locked="0"/>
    </xf>
    <xf numFmtId="0" fontId="3" fillId="34" borderId="10" xfId="66" applyFont="1" applyFill="1" applyBorder="1" applyAlignment="1" applyProtection="1">
      <alignment horizontal="center" vertical="center" wrapText="1"/>
      <protection locked="0"/>
    </xf>
    <xf numFmtId="0" fontId="2" fillId="33" borderId="10" xfId="66" applyFont="1" applyFill="1" applyBorder="1" applyAlignment="1" applyProtection="1">
      <alignment horizontal="center" vertical="center"/>
      <protection locked="0"/>
    </xf>
    <xf numFmtId="0" fontId="3" fillId="36" borderId="10" xfId="66" applyFont="1" applyFill="1" applyBorder="1" applyAlignment="1">
      <alignment horizontal="justify" vertical="center"/>
      <protection/>
    </xf>
    <xf numFmtId="0" fontId="81" fillId="0" borderId="21" xfId="0" applyFont="1" applyBorder="1" applyAlignment="1">
      <alignment horizontal="center" vertical="center" wrapText="1"/>
    </xf>
    <xf numFmtId="0" fontId="81" fillId="0" borderId="0" xfId="0" applyFont="1" applyAlignment="1">
      <alignment horizontal="center" vertical="center" wrapText="1"/>
    </xf>
    <xf numFmtId="0" fontId="3" fillId="36" borderId="10" xfId="66" applyFont="1" applyFill="1" applyBorder="1" applyAlignment="1" applyProtection="1">
      <alignment horizontal="justify" vertical="center" wrapText="1"/>
      <protection locked="0"/>
    </xf>
    <xf numFmtId="0" fontId="2" fillId="33" borderId="13" xfId="66" applyFont="1" applyFill="1" applyBorder="1" applyAlignment="1" applyProtection="1">
      <alignment horizontal="center" vertical="center"/>
      <protection locked="0"/>
    </xf>
    <xf numFmtId="0" fontId="3" fillId="36" borderId="35" xfId="66" applyFont="1" applyFill="1" applyBorder="1" applyAlignment="1" applyProtection="1">
      <alignment horizontal="left" vertical="center" wrapText="1"/>
      <protection locked="0"/>
    </xf>
    <xf numFmtId="0" fontId="3" fillId="36" borderId="36" xfId="66" applyFont="1" applyFill="1" applyBorder="1" applyAlignment="1" applyProtection="1">
      <alignment horizontal="left" vertical="center" wrapText="1"/>
      <protection locked="0"/>
    </xf>
    <xf numFmtId="0" fontId="3" fillId="36" borderId="34" xfId="66" applyFont="1" applyFill="1" applyBorder="1" applyAlignment="1" applyProtection="1">
      <alignment horizontal="left" vertical="center" wrapText="1"/>
      <protection locked="0"/>
    </xf>
    <xf numFmtId="0" fontId="3" fillId="36" borderId="39" xfId="66" applyFont="1" applyFill="1" applyBorder="1" applyAlignment="1" applyProtection="1">
      <alignment horizontal="left" vertical="center" wrapText="1"/>
      <protection locked="0"/>
    </xf>
    <xf numFmtId="0" fontId="2" fillId="33" borderId="35" xfId="66" applyFont="1" applyFill="1" applyBorder="1" applyAlignment="1" applyProtection="1">
      <alignment horizontal="center" vertical="center"/>
      <protection locked="0"/>
    </xf>
    <xf numFmtId="0" fontId="2" fillId="33" borderId="45" xfId="66" applyFont="1" applyFill="1" applyBorder="1" applyAlignment="1" applyProtection="1">
      <alignment horizontal="center" vertical="center"/>
      <protection locked="0"/>
    </xf>
    <xf numFmtId="0" fontId="2" fillId="33" borderId="36" xfId="66" applyFont="1" applyFill="1" applyBorder="1" applyAlignment="1" applyProtection="1">
      <alignment horizontal="center" vertical="center"/>
      <protection locked="0"/>
    </xf>
    <xf numFmtId="0" fontId="2" fillId="33" borderId="34" xfId="66" applyFont="1" applyFill="1" applyBorder="1" applyAlignment="1" applyProtection="1">
      <alignment horizontal="center" vertical="center"/>
      <protection locked="0"/>
    </xf>
    <xf numFmtId="0" fontId="2" fillId="33" borderId="54" xfId="66" applyFont="1" applyFill="1" applyBorder="1" applyAlignment="1" applyProtection="1">
      <alignment horizontal="center" vertical="center"/>
      <protection locked="0"/>
    </xf>
    <xf numFmtId="0" fontId="2" fillId="33" borderId="39" xfId="66" applyFont="1" applyFill="1" applyBorder="1" applyAlignment="1" applyProtection="1">
      <alignment horizontal="center" vertical="center"/>
      <protection locked="0"/>
    </xf>
    <xf numFmtId="10" fontId="0" fillId="33" borderId="10" xfId="70" applyNumberFormat="1" applyFont="1" applyFill="1" applyBorder="1" applyAlignment="1">
      <alignment horizontal="center" vertical="center" wrapText="1"/>
    </xf>
    <xf numFmtId="17" fontId="0" fillId="33" borderId="10" xfId="7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17" fontId="0" fillId="33" borderId="10" xfId="0" applyNumberFormat="1" applyFont="1" applyFill="1" applyBorder="1" applyAlignment="1" applyProtection="1">
      <alignment horizontal="center" vertical="center" wrapText="1"/>
      <protection locked="0"/>
    </xf>
    <xf numFmtId="0" fontId="71" fillId="43" borderId="37" xfId="0" applyFont="1" applyFill="1" applyBorder="1" applyAlignment="1">
      <alignment horizontal="center"/>
    </xf>
    <xf numFmtId="0" fontId="71" fillId="43" borderId="0" xfId="0" applyFont="1" applyFill="1" applyBorder="1" applyAlignment="1">
      <alignment horizontal="center"/>
    </xf>
    <xf numFmtId="0" fontId="85" fillId="14" borderId="31" xfId="0" applyFont="1" applyFill="1" applyBorder="1" applyAlignment="1">
      <alignment horizontal="center" vertical="center" wrapText="1"/>
    </xf>
    <xf numFmtId="0" fontId="85" fillId="14" borderId="30" xfId="0" applyFont="1" applyFill="1" applyBorder="1" applyAlignment="1">
      <alignment horizontal="center" vertical="center" wrapText="1"/>
    </xf>
    <xf numFmtId="0" fontId="4" fillId="33" borderId="29" xfId="0" applyFont="1" applyFill="1" applyBorder="1" applyAlignment="1" applyProtection="1">
      <alignment horizontal="center" vertical="center" wrapText="1"/>
      <protection/>
    </xf>
    <xf numFmtId="0" fontId="4" fillId="33" borderId="43" xfId="0" applyFont="1" applyFill="1" applyBorder="1" applyAlignment="1" applyProtection="1">
      <alignment horizontal="center" vertical="center" wrapText="1"/>
      <protection/>
    </xf>
    <xf numFmtId="0" fontId="4" fillId="33" borderId="44"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88" fillId="0" borderId="29" xfId="0" applyFont="1" applyBorder="1" applyAlignment="1" applyProtection="1">
      <alignment horizontal="center" vertical="center" wrapText="1"/>
      <protection/>
    </xf>
    <xf numFmtId="0" fontId="88" fillId="0" borderId="43" xfId="0" applyFont="1" applyBorder="1" applyAlignment="1" applyProtection="1">
      <alignment horizontal="center" vertical="center" wrapText="1"/>
      <protection/>
    </xf>
    <xf numFmtId="0" fontId="88" fillId="0" borderId="44" xfId="0" applyFont="1" applyBorder="1" applyAlignment="1" applyProtection="1">
      <alignment horizontal="center" vertical="center" wrapText="1"/>
      <protection/>
    </xf>
    <xf numFmtId="0" fontId="88" fillId="33" borderId="29" xfId="0" applyFont="1" applyFill="1" applyBorder="1" applyAlignment="1" applyProtection="1">
      <alignment horizontal="center" vertical="center" wrapText="1"/>
      <protection/>
    </xf>
    <xf numFmtId="0" fontId="88" fillId="33" borderId="43" xfId="0" applyFont="1" applyFill="1" applyBorder="1" applyAlignment="1" applyProtection="1">
      <alignment horizontal="center" vertical="center" wrapText="1"/>
      <protection/>
    </xf>
    <xf numFmtId="0" fontId="88" fillId="33" borderId="44" xfId="0" applyFont="1" applyFill="1" applyBorder="1" applyAlignment="1" applyProtection="1">
      <alignment horizontal="center" vertical="center" wrapText="1"/>
      <protection/>
    </xf>
    <xf numFmtId="0" fontId="88" fillId="33" borderId="29" xfId="0" applyFont="1" applyFill="1" applyBorder="1" applyAlignment="1" applyProtection="1">
      <alignment horizontal="justify" vertical="center" wrapText="1"/>
      <protection/>
    </xf>
    <xf numFmtId="0" fontId="88" fillId="33" borderId="43" xfId="0" applyFont="1" applyFill="1" applyBorder="1" applyAlignment="1" applyProtection="1">
      <alignment horizontal="justify" vertical="center" wrapText="1"/>
      <protection/>
    </xf>
    <xf numFmtId="0" fontId="88" fillId="33" borderId="44" xfId="0" applyFont="1" applyFill="1" applyBorder="1" applyAlignment="1" applyProtection="1">
      <alignment horizontal="justify" vertical="center" wrapText="1"/>
      <protection/>
    </xf>
    <xf numFmtId="0" fontId="111" fillId="44" borderId="31" xfId="0" applyFont="1" applyFill="1" applyBorder="1" applyAlignment="1">
      <alignment horizontal="center"/>
    </xf>
    <xf numFmtId="0" fontId="111" fillId="44" borderId="40" xfId="0" applyFont="1" applyFill="1" applyBorder="1" applyAlignment="1">
      <alignment horizontal="center"/>
    </xf>
    <xf numFmtId="0" fontId="111" fillId="44" borderId="30" xfId="0" applyFont="1" applyFill="1" applyBorder="1" applyAlignment="1">
      <alignment horizontal="center"/>
    </xf>
    <xf numFmtId="0" fontId="0" fillId="33" borderId="10" xfId="0" applyFont="1" applyFill="1" applyBorder="1" applyAlignment="1">
      <alignment horizontal="center" vertical="center"/>
    </xf>
    <xf numFmtId="0" fontId="92" fillId="0" borderId="29" xfId="0" applyFont="1" applyFill="1" applyBorder="1" applyAlignment="1" applyProtection="1">
      <alignment horizontal="center" vertical="center" wrapText="1"/>
      <protection locked="0"/>
    </xf>
    <xf numFmtId="0" fontId="92" fillId="0" borderId="43" xfId="0" applyFont="1" applyFill="1" applyBorder="1" applyAlignment="1" applyProtection="1">
      <alignment horizontal="center" vertical="center" wrapText="1"/>
      <protection locked="0"/>
    </xf>
    <xf numFmtId="0" fontId="92" fillId="0" borderId="44" xfId="0" applyFont="1" applyFill="1" applyBorder="1" applyAlignment="1" applyProtection="1">
      <alignment horizontal="center" vertical="center" wrapText="1"/>
      <protection locked="0"/>
    </xf>
    <xf numFmtId="0" fontId="92" fillId="0" borderId="29" xfId="0" applyFont="1" applyBorder="1" applyAlignment="1" applyProtection="1">
      <alignment horizontal="center" vertical="center" wrapText="1"/>
      <protection locked="0"/>
    </xf>
    <xf numFmtId="0" fontId="92" fillId="0" borderId="43" xfId="0" applyFont="1" applyBorder="1" applyAlignment="1" applyProtection="1">
      <alignment horizontal="center" vertical="center" wrapText="1"/>
      <protection locked="0"/>
    </xf>
    <xf numFmtId="0" fontId="92" fillId="0" borderId="44" xfId="0" applyFont="1" applyBorder="1" applyAlignment="1" applyProtection="1">
      <alignment horizontal="center" vertical="center" wrapText="1"/>
      <protection locked="0"/>
    </xf>
    <xf numFmtId="0" fontId="93" fillId="0" borderId="55" xfId="0" applyFont="1" applyBorder="1" applyAlignment="1" applyProtection="1">
      <alignment horizontal="center"/>
      <protection locked="0"/>
    </xf>
    <xf numFmtId="0" fontId="93" fillId="0" borderId="20" xfId="0" applyFont="1" applyBorder="1" applyAlignment="1" applyProtection="1">
      <alignment horizontal="center"/>
      <protection locked="0"/>
    </xf>
    <xf numFmtId="0" fontId="93" fillId="0" borderId="56" xfId="0" applyFont="1" applyBorder="1" applyAlignment="1" applyProtection="1">
      <alignment horizontal="center"/>
      <protection locked="0"/>
    </xf>
    <xf numFmtId="0" fontId="85" fillId="33" borderId="29" xfId="0" applyFont="1" applyFill="1" applyBorder="1" applyAlignment="1">
      <alignment horizontal="center"/>
    </xf>
    <xf numFmtId="0" fontId="85" fillId="33" borderId="43" xfId="0" applyFont="1" applyFill="1" applyBorder="1" applyAlignment="1">
      <alignment horizontal="center"/>
    </xf>
    <xf numFmtId="0" fontId="85" fillId="33" borderId="44" xfId="0" applyFont="1" applyFill="1" applyBorder="1" applyAlignment="1">
      <alignment horizontal="center"/>
    </xf>
    <xf numFmtId="0" fontId="4" fillId="36" borderId="10" xfId="66" applyFont="1" applyFill="1" applyBorder="1" applyAlignment="1">
      <alignment horizontal="justify" vertical="center"/>
      <protection/>
    </xf>
    <xf numFmtId="0" fontId="4" fillId="36" borderId="10" xfId="66" applyFont="1" applyFill="1" applyBorder="1" applyAlignment="1" applyProtection="1">
      <alignment horizontal="center" vertical="center" wrapText="1"/>
      <protection locked="0"/>
    </xf>
    <xf numFmtId="0" fontId="5" fillId="33" borderId="10" xfId="66" applyFont="1" applyFill="1" applyBorder="1" applyAlignment="1" applyProtection="1">
      <alignment horizontal="center" vertical="center" wrapText="1"/>
      <protection locked="0"/>
    </xf>
    <xf numFmtId="0" fontId="5" fillId="33" borderId="13" xfId="66" applyFont="1" applyFill="1" applyBorder="1" applyAlignment="1" applyProtection="1">
      <alignment horizontal="center" vertical="center" wrapText="1"/>
      <protection locked="0"/>
    </xf>
    <xf numFmtId="0" fontId="4" fillId="36" borderId="35" xfId="66" applyFont="1" applyFill="1" applyBorder="1" applyAlignment="1" applyProtection="1">
      <alignment horizontal="left" vertical="center" wrapText="1"/>
      <protection locked="0"/>
    </xf>
    <xf numFmtId="0" fontId="4" fillId="36" borderId="36" xfId="66" applyFont="1" applyFill="1" applyBorder="1" applyAlignment="1" applyProtection="1">
      <alignment horizontal="left" vertical="center" wrapText="1"/>
      <protection locked="0"/>
    </xf>
    <xf numFmtId="0" fontId="4" fillId="36" borderId="57" xfId="66" applyFont="1" applyFill="1" applyBorder="1" applyAlignment="1" applyProtection="1">
      <alignment horizontal="left" vertical="center" wrapText="1"/>
      <protection locked="0"/>
    </xf>
    <xf numFmtId="0" fontId="4" fillId="36" borderId="58" xfId="66" applyFont="1" applyFill="1" applyBorder="1" applyAlignment="1" applyProtection="1">
      <alignment horizontal="left" vertical="center" wrapText="1"/>
      <protection locked="0"/>
    </xf>
    <xf numFmtId="0" fontId="5" fillId="34" borderId="35" xfId="66" applyFont="1" applyFill="1" applyBorder="1" applyAlignment="1" applyProtection="1">
      <alignment horizontal="center" vertical="center" wrapText="1"/>
      <protection locked="0"/>
    </xf>
    <xf numFmtId="0" fontId="5" fillId="34" borderId="45" xfId="66" applyFont="1" applyFill="1" applyBorder="1" applyAlignment="1" applyProtection="1">
      <alignment horizontal="center" vertical="center" wrapText="1"/>
      <protection locked="0"/>
    </xf>
    <xf numFmtId="0" fontId="5" fillId="34" borderId="51" xfId="66" applyFont="1" applyFill="1" applyBorder="1" applyAlignment="1" applyProtection="1">
      <alignment horizontal="center" vertical="center" wrapText="1"/>
      <protection locked="0"/>
    </xf>
    <xf numFmtId="0" fontId="5" fillId="34" borderId="57" xfId="66" applyFont="1" applyFill="1" applyBorder="1" applyAlignment="1" applyProtection="1">
      <alignment horizontal="center" vertical="center" wrapText="1"/>
      <protection locked="0"/>
    </xf>
    <xf numFmtId="0" fontId="5" fillId="34" borderId="59" xfId="66" applyFont="1" applyFill="1" applyBorder="1" applyAlignment="1" applyProtection="1">
      <alignment horizontal="center" vertical="center" wrapText="1"/>
      <protection locked="0"/>
    </xf>
    <xf numFmtId="0" fontId="5" fillId="34" borderId="49" xfId="66" applyFont="1" applyFill="1" applyBorder="1" applyAlignment="1" applyProtection="1">
      <alignment horizontal="center" vertical="center" wrapText="1"/>
      <protection locked="0"/>
    </xf>
    <xf numFmtId="0" fontId="5" fillId="34" borderId="60" xfId="66" applyFont="1" applyFill="1" applyBorder="1" applyAlignment="1" applyProtection="1">
      <alignment horizontal="center" vertical="center" wrapText="1"/>
      <protection locked="0"/>
    </xf>
    <xf numFmtId="0" fontId="5" fillId="33" borderId="10" xfId="66" applyFont="1" applyFill="1" applyBorder="1" applyAlignment="1" applyProtection="1">
      <alignment horizontal="center" vertical="center"/>
      <protection locked="0"/>
    </xf>
    <xf numFmtId="0" fontId="88" fillId="0" borderId="50" xfId="66" applyFont="1" applyFill="1" applyBorder="1" applyAlignment="1">
      <alignment horizontal="center" vertical="center"/>
      <protection/>
    </xf>
    <xf numFmtId="0" fontId="88" fillId="0" borderId="45" xfId="66" applyFont="1" applyFill="1" applyBorder="1" applyAlignment="1">
      <alignment horizontal="center" vertical="center"/>
      <protection/>
    </xf>
    <xf numFmtId="0" fontId="88" fillId="0" borderId="51" xfId="66" applyFont="1" applyFill="1" applyBorder="1" applyAlignment="1">
      <alignment horizontal="center" vertical="center"/>
      <protection/>
    </xf>
    <xf numFmtId="0" fontId="88" fillId="0" borderId="21" xfId="66" applyFont="1" applyFill="1" applyBorder="1" applyAlignment="1">
      <alignment horizontal="center" vertical="center"/>
      <protection/>
    </xf>
    <xf numFmtId="0" fontId="88" fillId="0" borderId="0" xfId="66" applyFont="1" applyFill="1" applyBorder="1" applyAlignment="1">
      <alignment horizontal="center" vertical="center"/>
      <protection/>
    </xf>
    <xf numFmtId="0" fontId="88" fillId="0" borderId="22" xfId="66" applyFont="1" applyFill="1" applyBorder="1" applyAlignment="1">
      <alignment horizontal="center" vertical="center"/>
      <protection/>
    </xf>
    <xf numFmtId="0" fontId="88" fillId="0" borderId="61" xfId="66" applyFont="1" applyFill="1" applyBorder="1" applyAlignment="1">
      <alignment horizontal="center" vertical="center"/>
      <protection/>
    </xf>
    <xf numFmtId="0" fontId="88" fillId="0" borderId="54" xfId="66" applyFont="1" applyFill="1" applyBorder="1" applyAlignment="1">
      <alignment horizontal="center" vertical="center"/>
      <protection/>
    </xf>
    <xf numFmtId="0" fontId="88" fillId="0" borderId="62" xfId="66" applyFont="1" applyFill="1" applyBorder="1" applyAlignment="1">
      <alignment horizontal="center" vertical="center"/>
      <protection/>
    </xf>
    <xf numFmtId="0" fontId="5" fillId="33" borderId="13" xfId="66" applyFont="1" applyFill="1" applyBorder="1" applyAlignment="1" applyProtection="1">
      <alignment horizontal="center" vertical="center"/>
      <protection locked="0"/>
    </xf>
    <xf numFmtId="0" fontId="4" fillId="36" borderId="10" xfId="66" applyFont="1" applyFill="1" applyBorder="1" applyAlignment="1" applyProtection="1">
      <alignment horizontal="justify" vertical="center" wrapText="1"/>
      <protection locked="0"/>
    </xf>
    <xf numFmtId="0" fontId="4" fillId="36" borderId="11" xfId="66" applyFont="1" applyFill="1" applyBorder="1" applyAlignment="1">
      <alignment horizontal="justify" vertical="center" wrapText="1"/>
      <protection/>
    </xf>
    <xf numFmtId="0" fontId="4" fillId="36" borderId="13" xfId="66" applyFont="1" applyFill="1" applyBorder="1" applyAlignment="1" applyProtection="1">
      <alignment horizontal="center" vertical="center" wrapText="1"/>
      <protection locked="0"/>
    </xf>
    <xf numFmtId="0" fontId="4" fillId="34" borderId="10" xfId="66" applyFont="1" applyFill="1" applyBorder="1" applyAlignment="1" applyProtection="1">
      <alignment horizontal="center" vertical="center" wrapText="1"/>
      <protection locked="0"/>
    </xf>
    <xf numFmtId="0" fontId="4" fillId="34" borderId="13" xfId="66" applyFont="1" applyFill="1" applyBorder="1" applyAlignment="1" applyProtection="1">
      <alignment horizontal="center" vertical="center" wrapText="1"/>
      <protection locked="0"/>
    </xf>
    <xf numFmtId="10" fontId="5" fillId="33" borderId="31" xfId="71" applyNumberFormat="1" applyFont="1" applyFill="1" applyBorder="1" applyAlignment="1">
      <alignment horizontal="center" vertical="center" wrapText="1"/>
    </xf>
    <xf numFmtId="10" fontId="5" fillId="33" borderId="40" xfId="71" applyNumberFormat="1" applyFont="1" applyFill="1" applyBorder="1" applyAlignment="1">
      <alignment horizontal="center" vertical="center" wrapText="1"/>
    </xf>
    <xf numFmtId="10" fontId="5" fillId="33" borderId="52" xfId="71" applyNumberFormat="1" applyFont="1" applyFill="1" applyBorder="1" applyAlignment="1">
      <alignment horizontal="center" vertical="center" wrapText="1"/>
    </xf>
    <xf numFmtId="0" fontId="5" fillId="0" borderId="10" xfId="66" applyFont="1" applyFill="1" applyBorder="1" applyAlignment="1">
      <alignment horizontal="center" vertical="center" wrapText="1"/>
      <protection/>
    </xf>
    <xf numFmtId="0" fontId="5" fillId="0" borderId="13" xfId="66" applyFont="1" applyFill="1" applyBorder="1" applyAlignment="1">
      <alignment horizontal="center" vertical="center" wrapText="1"/>
      <protection/>
    </xf>
    <xf numFmtId="0" fontId="89" fillId="0" borderId="10" xfId="0" applyFont="1" applyBorder="1" applyAlignment="1">
      <alignment horizontal="center"/>
    </xf>
    <xf numFmtId="0" fontId="89" fillId="0" borderId="13" xfId="0" applyFont="1" applyBorder="1" applyAlignment="1">
      <alignment horizontal="center"/>
    </xf>
    <xf numFmtId="0" fontId="112" fillId="0" borderId="0" xfId="0" applyFont="1" applyBorder="1" applyAlignment="1">
      <alignment horizontal="center" vertical="center" wrapText="1"/>
    </xf>
    <xf numFmtId="0" fontId="5" fillId="33" borderId="40" xfId="66" applyFont="1" applyFill="1" applyBorder="1" applyAlignment="1">
      <alignment horizontal="center" vertical="center" wrapText="1"/>
      <protection/>
    </xf>
    <xf numFmtId="0" fontId="111" fillId="44" borderId="31" xfId="0" applyFont="1" applyFill="1" applyBorder="1" applyAlignment="1">
      <alignment horizontal="center" vertical="center"/>
    </xf>
    <xf numFmtId="0" fontId="111" fillId="44" borderId="40" xfId="0" applyFont="1" applyFill="1" applyBorder="1" applyAlignment="1">
      <alignment horizontal="center" vertical="center"/>
    </xf>
    <xf numFmtId="0" fontId="111" fillId="44" borderId="30" xfId="0" applyFont="1" applyFill="1" applyBorder="1" applyAlignment="1">
      <alignment horizontal="center" vertical="center"/>
    </xf>
    <xf numFmtId="0" fontId="88" fillId="0" borderId="10" xfId="66" applyFont="1" applyFill="1" applyBorder="1" applyAlignment="1">
      <alignment horizontal="center" vertical="center"/>
      <protection/>
    </xf>
    <xf numFmtId="0" fontId="5" fillId="33" borderId="31" xfId="66" applyFont="1" applyFill="1" applyBorder="1" applyAlignment="1" applyProtection="1">
      <alignment horizontal="center" vertical="center"/>
      <protection locked="0"/>
    </xf>
    <xf numFmtId="0" fontId="5" fillId="33" borderId="40" xfId="66" applyFont="1" applyFill="1" applyBorder="1" applyAlignment="1" applyProtection="1">
      <alignment horizontal="center" vertical="center"/>
      <protection locked="0"/>
    </xf>
    <xf numFmtId="0" fontId="5" fillId="33" borderId="30" xfId="66" applyFont="1" applyFill="1" applyBorder="1" applyAlignment="1" applyProtection="1">
      <alignment horizontal="center" vertical="center"/>
      <protection locked="0"/>
    </xf>
    <xf numFmtId="0" fontId="4" fillId="36" borderId="10" xfId="66" applyFont="1" applyFill="1" applyBorder="1" applyAlignment="1" applyProtection="1">
      <alignment horizontal="left" vertical="center" wrapText="1"/>
      <protection locked="0"/>
    </xf>
    <xf numFmtId="0" fontId="4" fillId="36" borderId="10" xfId="66" applyFont="1" applyFill="1" applyBorder="1" applyAlignment="1">
      <alignment horizontal="justify" vertical="center" wrapText="1"/>
      <protection/>
    </xf>
    <xf numFmtId="0" fontId="101" fillId="0" borderId="10" xfId="66" applyFont="1" applyFill="1" applyBorder="1" applyAlignment="1" applyProtection="1">
      <alignment horizontal="center" vertical="center" wrapText="1"/>
      <protection locked="0"/>
    </xf>
    <xf numFmtId="0" fontId="113" fillId="0" borderId="10" xfId="66" applyFont="1" applyFill="1" applyBorder="1" applyAlignment="1" applyProtection="1">
      <alignment horizontal="center" vertical="center" wrapText="1"/>
      <protection locked="0"/>
    </xf>
    <xf numFmtId="0" fontId="89" fillId="33" borderId="10" xfId="0" applyFont="1" applyFill="1" applyBorder="1" applyAlignment="1">
      <alignment horizontal="center" vertical="center"/>
    </xf>
    <xf numFmtId="0" fontId="89" fillId="33" borderId="10" xfId="0" applyFont="1" applyFill="1" applyBorder="1" applyAlignment="1">
      <alignment horizontal="center" vertical="center" wrapText="1"/>
    </xf>
    <xf numFmtId="14" fontId="5" fillId="34" borderId="10" xfId="66" applyNumberFormat="1" applyFont="1" applyFill="1" applyBorder="1" applyAlignment="1">
      <alignment horizontal="center" vertical="center" wrapText="1"/>
      <protection/>
    </xf>
    <xf numFmtId="9" fontId="5" fillId="34" borderId="10" xfId="71" applyFont="1" applyFill="1" applyBorder="1" applyAlignment="1">
      <alignment horizontal="center" vertical="center" wrapText="1"/>
    </xf>
    <xf numFmtId="0" fontId="5" fillId="0" borderId="10" xfId="66" applyFont="1" applyFill="1" applyBorder="1" applyAlignment="1">
      <alignment horizontal="center" vertical="center"/>
      <protection/>
    </xf>
    <xf numFmtId="181" fontId="5" fillId="0" borderId="10" xfId="71" applyNumberFormat="1" applyFont="1" applyFill="1" applyBorder="1" applyAlignment="1">
      <alignment horizontal="center" vertical="center" wrapText="1"/>
    </xf>
    <xf numFmtId="0" fontId="4" fillId="8" borderId="10" xfId="66" applyFont="1" applyFill="1" applyBorder="1" applyAlignment="1">
      <alignment horizontal="center" vertical="center"/>
      <protection/>
    </xf>
    <xf numFmtId="0" fontId="5" fillId="0" borderId="10" xfId="66" applyFont="1" applyFill="1" applyBorder="1" applyAlignment="1">
      <alignment horizontal="justify" vertical="center" wrapText="1"/>
      <protection/>
    </xf>
    <xf numFmtId="9" fontId="5" fillId="0" borderId="10" xfId="71" applyNumberFormat="1" applyFont="1" applyFill="1" applyBorder="1" applyAlignment="1">
      <alignment horizontal="center" vertical="center" wrapText="1"/>
    </xf>
    <xf numFmtId="49" fontId="5" fillId="34" borderId="10" xfId="66" applyNumberFormat="1" applyFont="1" applyFill="1" applyBorder="1" applyAlignment="1">
      <alignment horizontal="center" vertical="center"/>
      <protection/>
    </xf>
    <xf numFmtId="0" fontId="5" fillId="33" borderId="31" xfId="66" applyFont="1" applyFill="1" applyBorder="1" applyAlignment="1">
      <alignment horizontal="justify" vertical="center" wrapText="1"/>
      <protection/>
    </xf>
    <xf numFmtId="0" fontId="5" fillId="33" borderId="40" xfId="66" applyFont="1" applyFill="1" applyBorder="1" applyAlignment="1">
      <alignment horizontal="justify" vertical="center" wrapText="1"/>
      <protection/>
    </xf>
    <xf numFmtId="0" fontId="5" fillId="33" borderId="30" xfId="66" applyFont="1" applyFill="1" applyBorder="1" applyAlignment="1">
      <alignment horizontal="justify" vertical="center" wrapText="1"/>
      <protection/>
    </xf>
    <xf numFmtId="1" fontId="5" fillId="33" borderId="10" xfId="56" applyNumberFormat="1" applyFont="1" applyFill="1" applyBorder="1" applyAlignment="1">
      <alignment horizontal="center" vertical="center" wrapText="1"/>
    </xf>
    <xf numFmtId="9" fontId="5" fillId="33" borderId="10" xfId="71" applyFont="1" applyFill="1" applyBorder="1" applyAlignment="1">
      <alignment horizontal="center" vertical="center"/>
    </xf>
    <xf numFmtId="0" fontId="5" fillId="33" borderId="10" xfId="71" applyNumberFormat="1" applyFont="1" applyFill="1" applyBorder="1" applyAlignment="1">
      <alignment horizontal="center" vertical="center" wrapText="1"/>
    </xf>
    <xf numFmtId="0" fontId="4" fillId="36" borderId="10" xfId="66" applyFont="1" applyFill="1" applyBorder="1" applyAlignment="1">
      <alignment horizontal="center" vertical="center" wrapText="1"/>
      <protection/>
    </xf>
    <xf numFmtId="0" fontId="5" fillId="33" borderId="30" xfId="66" applyFont="1" applyFill="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0" fontId="0" fillId="0" borderId="12" xfId="70" applyNumberFormat="1" applyFont="1" applyFill="1" applyBorder="1" applyAlignment="1">
      <alignment horizontal="center" vertical="center" wrapText="1"/>
    </xf>
    <xf numFmtId="10" fontId="0" fillId="0" borderId="41" xfId="70" applyNumberFormat="1" applyFont="1" applyFill="1" applyBorder="1" applyAlignment="1">
      <alignment horizontal="center" vertical="center" wrapText="1"/>
    </xf>
    <xf numFmtId="10" fontId="0" fillId="0" borderId="42" xfId="70" applyNumberFormat="1" applyFont="1" applyFill="1" applyBorder="1" applyAlignment="1">
      <alignment horizontal="center" vertical="center" wrapText="1"/>
    </xf>
    <xf numFmtId="0" fontId="5" fillId="0" borderId="10" xfId="66" applyFont="1" applyFill="1" applyBorder="1" applyAlignment="1" applyProtection="1">
      <alignment horizontal="justify" vertical="center" wrapText="1"/>
      <protection locked="0"/>
    </xf>
    <xf numFmtId="0" fontId="5" fillId="33" borderId="10" xfId="0" applyFont="1" applyFill="1" applyBorder="1" applyAlignment="1">
      <alignment horizontal="justify" vertical="center"/>
    </xf>
    <xf numFmtId="9" fontId="89" fillId="0" borderId="12" xfId="70" applyFont="1" applyBorder="1" applyAlignment="1">
      <alignment horizontal="center" vertical="center" wrapText="1"/>
    </xf>
    <xf numFmtId="9" fontId="89" fillId="0" borderId="41" xfId="70" applyFont="1" applyBorder="1" applyAlignment="1">
      <alignment horizontal="center" vertical="center" wrapText="1"/>
    </xf>
    <xf numFmtId="9" fontId="89" fillId="0" borderId="42" xfId="70" applyFont="1" applyBorder="1" applyAlignment="1">
      <alignment horizontal="center" vertical="center" wrapText="1"/>
    </xf>
    <xf numFmtId="9" fontId="98" fillId="33" borderId="12" xfId="70" applyFont="1" applyFill="1" applyBorder="1" applyAlignment="1">
      <alignment horizontal="center" vertical="center"/>
    </xf>
    <xf numFmtId="9" fontId="98" fillId="33" borderId="41" xfId="70" applyFont="1" applyFill="1" applyBorder="1" applyAlignment="1">
      <alignment horizontal="center" vertical="center"/>
    </xf>
    <xf numFmtId="9" fontId="98" fillId="33" borderId="42" xfId="70" applyFont="1" applyFill="1" applyBorder="1" applyAlignment="1">
      <alignment horizontal="center" vertical="center"/>
    </xf>
    <xf numFmtId="9" fontId="5" fillId="33" borderId="12" xfId="70" applyFont="1" applyFill="1" applyBorder="1" applyAlignment="1">
      <alignment horizontal="center" vertical="center"/>
    </xf>
    <xf numFmtId="9" fontId="5" fillId="33" borderId="41" xfId="70" applyFont="1" applyFill="1" applyBorder="1" applyAlignment="1">
      <alignment horizontal="center" vertical="center"/>
    </xf>
    <xf numFmtId="9" fontId="5" fillId="33" borderId="42" xfId="70" applyFont="1" applyFill="1" applyBorder="1" applyAlignment="1">
      <alignment horizontal="center" vertical="center"/>
    </xf>
    <xf numFmtId="0" fontId="5" fillId="34" borderId="10" xfId="66" applyFont="1" applyFill="1" applyBorder="1" applyAlignment="1" applyProtection="1">
      <alignment horizontal="justify" vertical="center" wrapText="1"/>
      <protection locked="0"/>
    </xf>
    <xf numFmtId="9" fontId="98" fillId="33" borderId="12" xfId="70" applyFont="1" applyFill="1" applyBorder="1" applyAlignment="1" applyProtection="1">
      <alignment horizontal="center" vertical="center" wrapText="1"/>
      <protection locked="0"/>
    </xf>
    <xf numFmtId="9" fontId="98" fillId="33" borderId="41" xfId="70" applyFont="1" applyFill="1" applyBorder="1" applyAlignment="1" applyProtection="1">
      <alignment horizontal="center" vertical="center" wrapText="1"/>
      <protection locked="0"/>
    </xf>
    <xf numFmtId="9" fontId="98" fillId="33" borderId="42" xfId="70" applyFont="1" applyFill="1" applyBorder="1" applyAlignment="1" applyProtection="1">
      <alignment horizontal="center" vertical="center" wrapText="1"/>
      <protection locked="0"/>
    </xf>
    <xf numFmtId="9" fontId="98" fillId="0" borderId="12" xfId="70" applyFont="1" applyFill="1" applyBorder="1" applyAlignment="1" applyProtection="1">
      <alignment horizontal="center" vertical="center" wrapText="1"/>
      <protection locked="0"/>
    </xf>
    <xf numFmtId="9" fontId="98" fillId="0" borderId="41" xfId="70" applyFont="1" applyFill="1" applyBorder="1" applyAlignment="1" applyProtection="1">
      <alignment horizontal="center" vertical="center" wrapText="1"/>
      <protection locked="0"/>
    </xf>
    <xf numFmtId="9" fontId="98" fillId="0" borderId="42" xfId="70" applyFont="1" applyFill="1" applyBorder="1" applyAlignment="1" applyProtection="1">
      <alignment horizontal="center" vertical="center" wrapText="1"/>
      <protection locked="0"/>
    </xf>
    <xf numFmtId="9" fontId="5" fillId="33" borderId="12" xfId="70" applyFont="1" applyFill="1" applyBorder="1" applyAlignment="1" applyProtection="1">
      <alignment horizontal="center" vertical="center" wrapText="1"/>
      <protection locked="0"/>
    </xf>
    <xf numFmtId="9" fontId="5" fillId="33" borderId="41" xfId="70" applyFont="1" applyFill="1" applyBorder="1" applyAlignment="1" applyProtection="1">
      <alignment horizontal="center" vertical="center" wrapText="1"/>
      <protection locked="0"/>
    </xf>
    <xf numFmtId="9" fontId="5" fillId="33" borderId="42" xfId="70" applyFont="1" applyFill="1" applyBorder="1" applyAlignment="1" applyProtection="1">
      <alignment horizontal="center" vertical="center" wrapText="1"/>
      <protection locked="0"/>
    </xf>
    <xf numFmtId="9" fontId="100" fillId="0" borderId="12" xfId="70" applyFont="1" applyBorder="1" applyAlignment="1">
      <alignment horizontal="center" vertical="center" wrapText="1"/>
    </xf>
    <xf numFmtId="9" fontId="100" fillId="0" borderId="41" xfId="70" applyFont="1" applyBorder="1" applyAlignment="1">
      <alignment horizontal="center" vertical="center" wrapText="1"/>
    </xf>
    <xf numFmtId="9" fontId="100" fillId="0" borderId="42" xfId="70" applyFont="1" applyBorder="1" applyAlignment="1">
      <alignment horizontal="center" vertical="center" wrapText="1"/>
    </xf>
    <xf numFmtId="9" fontId="98" fillId="0" borderId="12" xfId="70" applyFont="1" applyBorder="1" applyAlignment="1">
      <alignment horizontal="center" vertical="center" wrapText="1"/>
    </xf>
    <xf numFmtId="9" fontId="98" fillId="0" borderId="41" xfId="70" applyFont="1" applyBorder="1" applyAlignment="1">
      <alignment horizontal="center" vertical="center" wrapText="1"/>
    </xf>
    <xf numFmtId="9" fontId="98" fillId="0" borderId="42" xfId="70" applyFont="1" applyBorder="1" applyAlignment="1">
      <alignment horizontal="center" vertical="center" wrapText="1"/>
    </xf>
    <xf numFmtId="9" fontId="98" fillId="0" borderId="12" xfId="70" applyFont="1" applyFill="1" applyBorder="1" applyAlignment="1">
      <alignment horizontal="center" vertical="center"/>
    </xf>
    <xf numFmtId="9" fontId="98" fillId="0" borderId="41" xfId="70" applyFont="1" applyFill="1" applyBorder="1" applyAlignment="1">
      <alignment horizontal="center" vertical="center"/>
    </xf>
    <xf numFmtId="9" fontId="98" fillId="0" borderId="42" xfId="70" applyFont="1" applyFill="1" applyBorder="1" applyAlignment="1">
      <alignment horizontal="center" vertical="center"/>
    </xf>
    <xf numFmtId="49" fontId="5" fillId="34" borderId="31" xfId="66" applyNumberFormat="1" applyFont="1" applyFill="1" applyBorder="1" applyAlignment="1">
      <alignment horizontal="center" vertical="center" wrapText="1"/>
      <protection/>
    </xf>
    <xf numFmtId="49" fontId="5" fillId="34" borderId="40" xfId="66" applyNumberFormat="1" applyFont="1" applyFill="1" applyBorder="1" applyAlignment="1">
      <alignment horizontal="center" vertical="center" wrapText="1"/>
      <protection/>
    </xf>
    <xf numFmtId="49" fontId="5" fillId="34" borderId="30" xfId="66" applyNumberFormat="1" applyFont="1" applyFill="1" applyBorder="1" applyAlignment="1">
      <alignment horizontal="center" vertical="center" wrapText="1"/>
      <protection/>
    </xf>
    <xf numFmtId="0" fontId="5" fillId="0" borderId="10" xfId="66" applyFont="1" applyBorder="1" applyAlignment="1">
      <alignment horizontal="center" vertical="center" wrapText="1"/>
      <protection/>
    </xf>
    <xf numFmtId="0" fontId="5" fillId="0" borderId="30" xfId="66" applyFont="1" applyFill="1" applyBorder="1" applyAlignment="1">
      <alignment horizontal="center" vertical="center"/>
      <protection/>
    </xf>
    <xf numFmtId="0" fontId="89" fillId="33" borderId="29" xfId="0" applyFont="1" applyFill="1" applyBorder="1" applyAlignment="1" applyProtection="1">
      <alignment horizontal="justify" vertical="center" wrapText="1"/>
      <protection/>
    </xf>
    <xf numFmtId="0" fontId="89" fillId="33" borderId="43" xfId="0" applyFont="1" applyFill="1" applyBorder="1" applyAlignment="1" applyProtection="1">
      <alignment horizontal="justify" vertical="center" wrapText="1"/>
      <protection/>
    </xf>
    <xf numFmtId="0" fontId="89" fillId="33" borderId="44" xfId="0" applyFont="1" applyFill="1" applyBorder="1" applyAlignment="1" applyProtection="1">
      <alignment horizontal="justify" vertical="center" wrapText="1"/>
      <protection/>
    </xf>
    <xf numFmtId="0" fontId="3" fillId="0" borderId="46" xfId="67" applyFont="1" applyBorder="1" applyAlignment="1">
      <alignment horizontal="center" vertical="center" wrapText="1"/>
      <protection/>
    </xf>
    <xf numFmtId="0" fontId="3" fillId="0" borderId="63" xfId="67" applyFont="1" applyBorder="1" applyAlignment="1">
      <alignment horizontal="center" vertical="center" wrapText="1"/>
      <protection/>
    </xf>
    <xf numFmtId="0" fontId="3" fillId="0" borderId="47" xfId="67" applyFont="1" applyBorder="1" applyAlignment="1">
      <alignment horizontal="center" vertical="center" wrapText="1"/>
      <protection/>
    </xf>
    <xf numFmtId="0" fontId="3" fillId="0" borderId="48" xfId="67" applyFont="1" applyFill="1" applyBorder="1" applyAlignment="1">
      <alignment horizontal="center" vertical="center" wrapText="1"/>
      <protection/>
    </xf>
    <xf numFmtId="0" fontId="3" fillId="0" borderId="59" xfId="67" applyFont="1" applyFill="1" applyBorder="1" applyAlignment="1">
      <alignment horizontal="center" vertical="center" wrapText="1"/>
      <protection/>
    </xf>
    <xf numFmtId="0" fontId="3" fillId="0" borderId="49" xfId="67" applyFont="1" applyFill="1" applyBorder="1" applyAlignment="1">
      <alignment horizontal="center" vertical="center" wrapText="1"/>
      <protection/>
    </xf>
    <xf numFmtId="49" fontId="9" fillId="37" borderId="64" xfId="67" applyNumberFormat="1" applyFont="1" applyFill="1" applyBorder="1" applyAlignment="1">
      <alignment horizontal="center" vertical="center" wrapText="1"/>
      <protection/>
    </xf>
    <xf numFmtId="49" fontId="9" fillId="37" borderId="23" xfId="67" applyNumberFormat="1" applyFont="1" applyFill="1" applyBorder="1" applyAlignment="1">
      <alignment horizontal="center" vertical="center" wrapText="1"/>
      <protection/>
    </xf>
    <xf numFmtId="0" fontId="3" fillId="0" borderId="10" xfId="67" applyFont="1" applyBorder="1" applyAlignment="1">
      <alignment horizontal="center" vertical="center" wrapText="1"/>
      <protection/>
    </xf>
    <xf numFmtId="3" fontId="3" fillId="35" borderId="30" xfId="68" applyNumberFormat="1" applyFont="1" applyFill="1" applyBorder="1" applyAlignment="1">
      <alignment horizontal="center" vertical="center"/>
      <protection/>
    </xf>
    <xf numFmtId="3" fontId="3" fillId="35" borderId="10" xfId="68" applyNumberFormat="1" applyFont="1" applyFill="1" applyBorder="1" applyAlignment="1">
      <alignment horizontal="center" vertical="center"/>
      <protection/>
    </xf>
    <xf numFmtId="0" fontId="3" fillId="35" borderId="10" xfId="65" applyFont="1" applyFill="1" applyBorder="1" applyAlignment="1">
      <alignment horizontal="center" vertical="center"/>
      <protection/>
    </xf>
    <xf numFmtId="49" fontId="4" fillId="35" borderId="10" xfId="65" applyNumberFormat="1" applyFont="1" applyFill="1" applyBorder="1" applyAlignment="1">
      <alignment horizontal="center" vertical="center" wrapText="1"/>
      <protection/>
    </xf>
    <xf numFmtId="49" fontId="8" fillId="37" borderId="55" xfId="67" applyNumberFormat="1" applyFont="1" applyFill="1" applyBorder="1" applyAlignment="1">
      <alignment horizontal="center" vertical="center" wrapText="1"/>
      <protection/>
    </xf>
    <xf numFmtId="49" fontId="8" fillId="37" borderId="65" xfId="67" applyNumberFormat="1" applyFont="1" applyFill="1" applyBorder="1" applyAlignment="1">
      <alignment horizontal="center" vertical="center" wrapText="1"/>
      <protection/>
    </xf>
    <xf numFmtId="3" fontId="10" fillId="33" borderId="31" xfId="53" applyNumberFormat="1" applyFont="1" applyFill="1" applyBorder="1" applyAlignment="1" applyProtection="1">
      <alignment horizontal="center" vertical="center" wrapText="1"/>
      <protection/>
    </xf>
    <xf numFmtId="3" fontId="10" fillId="33" borderId="40" xfId="53" applyNumberFormat="1" applyFont="1" applyFill="1" applyBorder="1" applyAlignment="1" applyProtection="1">
      <alignment horizontal="center" vertical="center" wrapText="1"/>
      <protection/>
    </xf>
    <xf numFmtId="3" fontId="10" fillId="33" borderId="30" xfId="53" applyNumberFormat="1" applyFont="1" applyFill="1" applyBorder="1" applyAlignment="1" applyProtection="1">
      <alignment horizontal="center" vertical="center" wrapText="1"/>
      <protection/>
    </xf>
    <xf numFmtId="0" fontId="0" fillId="0" borderId="10" xfId="0" applyFont="1" applyFill="1" applyBorder="1" applyAlignment="1">
      <alignment horizontal="justify" vertical="top" wrapText="1"/>
    </xf>
    <xf numFmtId="9" fontId="85" fillId="36" borderId="10" xfId="70"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8" xfId="67"/>
    <cellStyle name="Normal_573_2009_ Actualizado 22_12_2009" xfId="68"/>
    <cellStyle name="Notas" xfId="69"/>
    <cellStyle name="Percent" xfId="70"/>
    <cellStyle name="Porcentual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85325"/>
        </c:manualLayout>
      </c:layout>
      <c:lineChart>
        <c:grouping val="standard"/>
        <c:varyColors val="0"/>
        <c:ser>
          <c:idx val="0"/>
          <c:order val="0"/>
          <c:tx>
            <c:strRef>
              <c:f>'HV 1'!$D$29</c:f>
              <c:strCache>
                <c:ptCount val="1"/>
                <c:pt idx="0">
                  <c:v>30. Denominador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1'!$A$30:$A$41</c:f>
              <c:strCache/>
            </c:strRef>
          </c:cat>
          <c:val>
            <c:numRef>
              <c:f>'HV 1'!$D$30</c:f>
              <c:numCache/>
            </c:numRef>
          </c:val>
          <c:smooth val="0"/>
        </c:ser>
        <c:ser>
          <c:idx val="1"/>
          <c:order val="1"/>
          <c:tx>
            <c:strRef>
              <c:f>'HV 1'!$C$29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1'!$A$30:$A$41</c:f>
              <c:strCache/>
            </c:strRef>
          </c:cat>
          <c:val>
            <c:numRef>
              <c:f>'HV 1'!$C$30:$C$41</c:f>
              <c:numCache/>
            </c:numRef>
          </c:val>
          <c:smooth val="0"/>
        </c:ser>
        <c:marker val="1"/>
        <c:axId val="66579489"/>
        <c:axId val="62344490"/>
      </c:lineChart>
      <c:catAx>
        <c:axId val="6657948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2344490"/>
        <c:crosses val="autoZero"/>
        <c:auto val="1"/>
        <c:lblOffset val="100"/>
        <c:tickLblSkip val="1"/>
        <c:noMultiLvlLbl val="0"/>
      </c:catAx>
      <c:valAx>
        <c:axId val="623444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579489"/>
        <c:crossesAt val="1"/>
        <c:crossBetween val="between"/>
        <c:dispUnits/>
      </c:valAx>
      <c:spPr>
        <a:noFill/>
        <a:ln>
          <a:noFill/>
        </a:ln>
      </c:spPr>
    </c:plotArea>
    <c:legend>
      <c:legendPos val="b"/>
      <c:layout>
        <c:manualLayout>
          <c:xMode val="edge"/>
          <c:yMode val="edge"/>
          <c:x val="0.2635"/>
          <c:y val="0.9265"/>
          <c:w val="0.469"/>
          <c:h val="0.049"/>
        </c:manualLayout>
      </c:layout>
      <c:overlay val="0"/>
      <c:spPr>
        <a:noFill/>
        <a:ln w="3175">
          <a:noFill/>
        </a:ln>
      </c:spPr>
      <c:txPr>
        <a:bodyPr vert="horz" rot="0"/>
        <a:lstStyle/>
        <a:p>
          <a:pPr>
            <a:defRPr lang="en-US" cap="none" sz="33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75"/>
          <c:w val="0.9695"/>
          <c:h val="0.94775"/>
        </c:manualLayout>
      </c:layout>
      <c:lineChart>
        <c:grouping val="standard"/>
        <c:varyColors val="0"/>
        <c:ser>
          <c:idx val="0"/>
          <c:order val="0"/>
          <c:tx>
            <c:strRef>
              <c:f>'HV 2'!$E$29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2'!$A$30:$A$41</c:f>
              <c:strCache/>
            </c:strRef>
          </c:cat>
          <c:val>
            <c:numRef>
              <c:f>'HV 2'!$E$30:$E$41</c:f>
              <c:numCache/>
            </c:numRef>
          </c:val>
          <c:smooth val="0"/>
        </c:ser>
        <c:ser>
          <c:idx val="1"/>
          <c:order val="1"/>
          <c:tx>
            <c:strRef>
              <c:f>'HV 2'!$C$29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2'!$A$30:$A$41</c:f>
              <c:strCache/>
            </c:strRef>
          </c:cat>
          <c:val>
            <c:numRef>
              <c:f>'HV 2'!$C$30:$C$41</c:f>
              <c:numCache/>
            </c:numRef>
          </c:val>
          <c:smooth val="0"/>
        </c:ser>
        <c:marker val="1"/>
        <c:axId val="24229499"/>
        <c:axId val="16738900"/>
      </c:lineChart>
      <c:catAx>
        <c:axId val="2422949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6738900"/>
        <c:crosses val="autoZero"/>
        <c:auto val="1"/>
        <c:lblOffset val="100"/>
        <c:tickLblSkip val="1"/>
        <c:noMultiLvlLbl val="0"/>
      </c:catAx>
      <c:valAx>
        <c:axId val="167389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229499"/>
        <c:crossesAt val="1"/>
        <c:crossBetween val="between"/>
        <c:dispUnits/>
      </c:valAx>
      <c:spPr>
        <a:noFill/>
        <a:ln>
          <a:noFill/>
        </a:ln>
      </c:spPr>
    </c:plotArea>
    <c:legend>
      <c:legendPos val="b"/>
      <c:layout>
        <c:manualLayout>
          <c:xMode val="edge"/>
          <c:yMode val="edge"/>
          <c:x val="0.24675"/>
          <c:y val="0.92625"/>
          <c:w val="0.50225"/>
          <c:h val="0.04925"/>
        </c:manualLayout>
      </c:layout>
      <c:overlay val="0"/>
      <c:spPr>
        <a:noFill/>
        <a:ln w="3175">
          <a:noFill/>
        </a:ln>
      </c:spPr>
      <c:txPr>
        <a:bodyPr vert="horz" rot="0"/>
        <a:lstStyle/>
        <a:p>
          <a:pPr>
            <a:defRPr lang="en-US" cap="none" sz="33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5"/>
          <c:y val="0.12025"/>
          <c:w val="0.97125"/>
          <c:h val="0.817"/>
        </c:manualLayout>
      </c:layout>
      <c:lineChart>
        <c:grouping val="standard"/>
        <c:varyColors val="0"/>
        <c:ser>
          <c:idx val="0"/>
          <c:order val="0"/>
          <c:tx>
            <c:strRef>
              <c:f>'[2]3_PAAC'!$D$29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'[2]3_PAAC'!$D$30:$D$41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'[2]3_PAAC'!$F$29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'[2]3_PAAC'!$F$30:$F$41</c:f>
              <c:numCache>
                <c:ptCount val="12"/>
                <c:pt idx="0">
                  <c:v>0</c:v>
                </c:pt>
                <c:pt idx="1">
                  <c:v>0</c:v>
                </c:pt>
                <c:pt idx="2">
                  <c:v>0</c:v>
                </c:pt>
                <c:pt idx="3">
                  <c:v>0</c:v>
                </c:pt>
                <c:pt idx="4">
                  <c:v>1</c:v>
                </c:pt>
                <c:pt idx="5">
                  <c:v>1</c:v>
                </c:pt>
                <c:pt idx="6">
                  <c:v>1</c:v>
                </c:pt>
                <c:pt idx="7">
                  <c:v>1</c:v>
                </c:pt>
                <c:pt idx="8">
                  <c:v>2</c:v>
                </c:pt>
                <c:pt idx="9">
                  <c:v>2</c:v>
                </c:pt>
                <c:pt idx="10">
                  <c:v>2</c:v>
                </c:pt>
                <c:pt idx="11">
                  <c:v>3</c:v>
                </c:pt>
              </c:numCache>
            </c:numRef>
          </c:val>
          <c:smooth val="0"/>
        </c:ser>
        <c:marker val="1"/>
        <c:axId val="16432373"/>
        <c:axId val="13673630"/>
      </c:lineChart>
      <c:catAx>
        <c:axId val="1643237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3673630"/>
        <c:crosses val="autoZero"/>
        <c:auto val="1"/>
        <c:lblOffset val="100"/>
        <c:tickLblSkip val="1"/>
        <c:noMultiLvlLbl val="0"/>
      </c:catAx>
      <c:valAx>
        <c:axId val="136736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432373"/>
        <c:crossesAt val="1"/>
        <c:crossBetween val="between"/>
        <c:dispUnits/>
      </c:valAx>
      <c:spPr>
        <a:noFill/>
        <a:ln>
          <a:noFill/>
        </a:ln>
      </c:spPr>
    </c:plotArea>
    <c:legend>
      <c:legendPos val="b"/>
      <c:layout>
        <c:manualLayout>
          <c:xMode val="edge"/>
          <c:yMode val="edge"/>
          <c:x val="0.17275"/>
          <c:y val="0.928"/>
          <c:w val="0.65025"/>
          <c:h val="0.054"/>
        </c:manualLayout>
      </c:layout>
      <c:overlay val="0"/>
      <c:spPr>
        <a:noFill/>
        <a:ln w="3175">
          <a:noFill/>
        </a:ln>
      </c:spPr>
      <c:txPr>
        <a:bodyPr vert="horz" rot="0"/>
        <a:lstStyle/>
        <a:p>
          <a:pPr>
            <a:defRPr lang="en-US" cap="none" sz="48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2"/>
          <c:w val="0.9715"/>
          <c:h val="0.905"/>
        </c:manualLayout>
      </c:layout>
      <c:lineChart>
        <c:grouping val="standard"/>
        <c:varyColors val="0"/>
        <c:ser>
          <c:idx val="0"/>
          <c:order val="0"/>
          <c:tx>
            <c:strRef>
              <c:f>'HV 4 MIPG'!$B$29</c:f>
              <c:strCache>
                <c:ptCount val="1"/>
                <c:pt idx="0">
                  <c:v>29. Numerador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4 MIPG'!$A$30:$A$41</c:f>
              <c:strCache/>
            </c:strRef>
          </c:cat>
          <c:val>
            <c:numRef>
              <c:f>'HV 4 MIPG'!$B$30:$B$41</c:f>
              <c:numCache/>
            </c:numRef>
          </c:val>
          <c:smooth val="0"/>
        </c:ser>
        <c:ser>
          <c:idx val="1"/>
          <c:order val="1"/>
          <c:tx>
            <c:strRef>
              <c:f>'HV 4 MIPG'!$D$29</c:f>
              <c:strCache>
                <c:ptCount val="1"/>
                <c:pt idx="0">
                  <c:v>30. Denominador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4 MIPG'!$A$30:$A$41</c:f>
              <c:strCache/>
            </c:strRef>
          </c:cat>
          <c:val>
            <c:numRef>
              <c:f>'HV 4 MIPG'!$D$30:$D$41</c:f>
              <c:numCache/>
            </c:numRef>
          </c:val>
          <c:smooth val="0"/>
        </c:ser>
        <c:marker val="1"/>
        <c:axId val="55953807"/>
        <c:axId val="33822216"/>
      </c:lineChart>
      <c:catAx>
        <c:axId val="5595380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3822216"/>
        <c:crosses val="autoZero"/>
        <c:auto val="1"/>
        <c:lblOffset val="100"/>
        <c:tickLblSkip val="1"/>
        <c:noMultiLvlLbl val="0"/>
      </c:catAx>
      <c:valAx>
        <c:axId val="3382221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953807"/>
        <c:crossesAt val="1"/>
        <c:crossBetween val="between"/>
        <c:dispUnits/>
      </c:valAx>
      <c:spPr>
        <a:noFill/>
        <a:ln>
          <a:noFill/>
        </a:ln>
      </c:spPr>
    </c:plotArea>
    <c:legend>
      <c:legendPos val="b"/>
      <c:layout>
        <c:manualLayout>
          <c:xMode val="edge"/>
          <c:yMode val="edge"/>
          <c:x val="0.14425"/>
          <c:y val="0.877"/>
          <c:w val="0.705"/>
          <c:h val="0.097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1</xdr:col>
      <xdr:colOff>1457325</xdr:colOff>
      <xdr:row>3</xdr:row>
      <xdr:rowOff>285750</xdr:rowOff>
    </xdr:to>
    <xdr:pic>
      <xdr:nvPicPr>
        <xdr:cNvPr id="1" name="Imagen 1"/>
        <xdr:cNvPicPr preferRelativeResize="1">
          <a:picLocks noChangeAspect="1"/>
        </xdr:cNvPicPr>
      </xdr:nvPicPr>
      <xdr:blipFill>
        <a:blip r:embed="rId1"/>
        <a:stretch>
          <a:fillRect/>
        </a:stretch>
      </xdr:blipFill>
      <xdr:spPr>
        <a:xfrm>
          <a:off x="0" y="104775"/>
          <a:ext cx="2066925" cy="1743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0</xdr:rowOff>
    </xdr:from>
    <xdr:to>
      <xdr:col>1</xdr:col>
      <xdr:colOff>990600</xdr:colOff>
      <xdr:row>3</xdr:row>
      <xdr:rowOff>95250</xdr:rowOff>
    </xdr:to>
    <xdr:pic>
      <xdr:nvPicPr>
        <xdr:cNvPr id="1" name="Imagen 1"/>
        <xdr:cNvPicPr preferRelativeResize="1">
          <a:picLocks noChangeAspect="1"/>
        </xdr:cNvPicPr>
      </xdr:nvPicPr>
      <xdr:blipFill>
        <a:blip r:embed="rId1"/>
        <a:srcRect l="20408" t="8355" r="19293" b="10925"/>
        <a:stretch>
          <a:fillRect/>
        </a:stretch>
      </xdr:blipFill>
      <xdr:spPr>
        <a:xfrm>
          <a:off x="1085850" y="0"/>
          <a:ext cx="666750" cy="695325"/>
        </a:xfrm>
        <a:prstGeom prst="rect">
          <a:avLst/>
        </a:prstGeom>
        <a:noFill/>
        <a:ln w="9525" cmpd="sng">
          <a:noFill/>
        </a:ln>
      </xdr:spPr>
    </xdr:pic>
    <xdr:clientData/>
  </xdr:twoCellAnchor>
  <xdr:twoCellAnchor>
    <xdr:from>
      <xdr:col>1</xdr:col>
      <xdr:colOff>209550</xdr:colOff>
      <xdr:row>0</xdr:row>
      <xdr:rowOff>28575</xdr:rowOff>
    </xdr:from>
    <xdr:to>
      <xdr:col>1</xdr:col>
      <xdr:colOff>1209675</xdr:colOff>
      <xdr:row>3</xdr:row>
      <xdr:rowOff>171450</xdr:rowOff>
    </xdr:to>
    <xdr:pic>
      <xdr:nvPicPr>
        <xdr:cNvPr id="2" name="Imagen 1"/>
        <xdr:cNvPicPr preferRelativeResize="1">
          <a:picLocks noChangeAspect="1"/>
        </xdr:cNvPicPr>
      </xdr:nvPicPr>
      <xdr:blipFill>
        <a:blip r:embed="rId1"/>
        <a:stretch>
          <a:fillRect/>
        </a:stretch>
      </xdr:blipFill>
      <xdr:spPr>
        <a:xfrm>
          <a:off x="971550" y="28575"/>
          <a:ext cx="1000125" cy="742950"/>
        </a:xfrm>
        <a:prstGeom prst="rect">
          <a:avLst/>
        </a:prstGeom>
        <a:noFill/>
        <a:ln w="9525" cmpd="sng">
          <a:noFill/>
        </a:ln>
      </xdr:spPr>
    </xdr:pic>
    <xdr:clientData/>
  </xdr:twoCellAnchor>
  <xdr:twoCellAnchor>
    <xdr:from>
      <xdr:col>1</xdr:col>
      <xdr:colOff>66675</xdr:colOff>
      <xdr:row>0</xdr:row>
      <xdr:rowOff>38100</xdr:rowOff>
    </xdr:from>
    <xdr:to>
      <xdr:col>1</xdr:col>
      <xdr:colOff>1057275</xdr:colOff>
      <xdr:row>3</xdr:row>
      <xdr:rowOff>180975</xdr:rowOff>
    </xdr:to>
    <xdr:pic>
      <xdr:nvPicPr>
        <xdr:cNvPr id="3" name="Imagen 1"/>
        <xdr:cNvPicPr preferRelativeResize="1">
          <a:picLocks noChangeAspect="1"/>
        </xdr:cNvPicPr>
      </xdr:nvPicPr>
      <xdr:blipFill>
        <a:blip r:embed="rId1"/>
        <a:stretch>
          <a:fillRect/>
        </a:stretch>
      </xdr:blipFill>
      <xdr:spPr>
        <a:xfrm>
          <a:off x="828675" y="38100"/>
          <a:ext cx="99060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8"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9"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66675</xdr:rowOff>
    </xdr:from>
    <xdr:to>
      <xdr:col>0</xdr:col>
      <xdr:colOff>1143000</xdr:colOff>
      <xdr:row>4</xdr:row>
      <xdr:rowOff>180975</xdr:rowOff>
    </xdr:to>
    <xdr:pic>
      <xdr:nvPicPr>
        <xdr:cNvPr id="1" name="Imagen 1"/>
        <xdr:cNvPicPr preferRelativeResize="1">
          <a:picLocks noChangeAspect="1"/>
        </xdr:cNvPicPr>
      </xdr:nvPicPr>
      <xdr:blipFill>
        <a:blip r:embed="rId1"/>
        <a:srcRect l="20408" t="8355" r="19293" b="10925"/>
        <a:stretch>
          <a:fillRect/>
        </a:stretch>
      </xdr:blipFill>
      <xdr:spPr>
        <a:xfrm>
          <a:off x="447675" y="133350"/>
          <a:ext cx="695325" cy="1009650"/>
        </a:xfrm>
        <a:prstGeom prst="rect">
          <a:avLst/>
        </a:prstGeom>
        <a:noFill/>
        <a:ln w="9525" cmpd="sng">
          <a:noFill/>
        </a:ln>
      </xdr:spPr>
    </xdr:pic>
    <xdr:clientData/>
  </xdr:twoCellAnchor>
  <xdr:twoCellAnchor>
    <xdr:from>
      <xdr:col>2</xdr:col>
      <xdr:colOff>104775</xdr:colOff>
      <xdr:row>43</xdr:row>
      <xdr:rowOff>38100</xdr:rowOff>
    </xdr:from>
    <xdr:to>
      <xdr:col>5</xdr:col>
      <xdr:colOff>657225</xdr:colOff>
      <xdr:row>47</xdr:row>
      <xdr:rowOff>276225</xdr:rowOff>
    </xdr:to>
    <xdr:graphicFrame>
      <xdr:nvGraphicFramePr>
        <xdr:cNvPr id="2" name="Gráfico 1"/>
        <xdr:cNvGraphicFramePr/>
      </xdr:nvGraphicFramePr>
      <xdr:xfrm>
        <a:off x="2838450" y="13134975"/>
        <a:ext cx="4533900" cy="2419350"/>
      </xdr:xfrm>
      <a:graphic>
        <a:graphicData uri="http://schemas.openxmlformats.org/drawingml/2006/chart">
          <c:chart xmlns:c="http://schemas.openxmlformats.org/drawingml/2006/chart" r:id="rId2"/>
        </a:graphicData>
      </a:graphic>
    </xdr:graphicFrame>
    <xdr:clientData/>
  </xdr:twoCellAnchor>
  <xdr:twoCellAnchor>
    <xdr:from>
      <xdr:col>0</xdr:col>
      <xdr:colOff>333375</xdr:colOff>
      <xdr:row>1</xdr:row>
      <xdr:rowOff>47625</xdr:rowOff>
    </xdr:from>
    <xdr:to>
      <xdr:col>0</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33375" y="114300"/>
          <a:ext cx="9810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38100</xdr:rowOff>
    </xdr:from>
    <xdr:to>
      <xdr:col>1</xdr:col>
      <xdr:colOff>1057275</xdr:colOff>
      <xdr:row>4</xdr:row>
      <xdr:rowOff>180975</xdr:rowOff>
    </xdr:to>
    <xdr:pic>
      <xdr:nvPicPr>
        <xdr:cNvPr id="1" name="Imagen 1"/>
        <xdr:cNvPicPr preferRelativeResize="1">
          <a:picLocks noChangeAspect="1"/>
        </xdr:cNvPicPr>
      </xdr:nvPicPr>
      <xdr:blipFill>
        <a:blip r:embed="rId1"/>
        <a:stretch>
          <a:fillRect/>
        </a:stretch>
      </xdr:blipFill>
      <xdr:spPr>
        <a:xfrm>
          <a:off x="828675" y="238125"/>
          <a:ext cx="9906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66675</xdr:rowOff>
    </xdr:from>
    <xdr:to>
      <xdr:col>0</xdr:col>
      <xdr:colOff>1190625</xdr:colOff>
      <xdr:row>4</xdr:row>
      <xdr:rowOff>190500</xdr:rowOff>
    </xdr:to>
    <xdr:pic>
      <xdr:nvPicPr>
        <xdr:cNvPr id="1" name="Imagen 1"/>
        <xdr:cNvPicPr preferRelativeResize="1">
          <a:picLocks noChangeAspect="1"/>
        </xdr:cNvPicPr>
      </xdr:nvPicPr>
      <xdr:blipFill>
        <a:blip r:embed="rId1"/>
        <a:srcRect l="20408" t="8355" r="19293" b="10925"/>
        <a:stretch>
          <a:fillRect/>
        </a:stretch>
      </xdr:blipFill>
      <xdr:spPr>
        <a:xfrm>
          <a:off x="466725" y="257175"/>
          <a:ext cx="723900" cy="1009650"/>
        </a:xfrm>
        <a:prstGeom prst="rect">
          <a:avLst/>
        </a:prstGeom>
        <a:noFill/>
        <a:ln w="9525" cmpd="sng">
          <a:noFill/>
        </a:ln>
      </xdr:spPr>
    </xdr:pic>
    <xdr:clientData/>
  </xdr:twoCellAnchor>
  <xdr:twoCellAnchor>
    <xdr:from>
      <xdr:col>1</xdr:col>
      <xdr:colOff>1028700</xdr:colOff>
      <xdr:row>43</xdr:row>
      <xdr:rowOff>133350</xdr:rowOff>
    </xdr:from>
    <xdr:to>
      <xdr:col>6</xdr:col>
      <xdr:colOff>66675</xdr:colOff>
      <xdr:row>45</xdr:row>
      <xdr:rowOff>1257300</xdr:rowOff>
    </xdr:to>
    <xdr:graphicFrame>
      <xdr:nvGraphicFramePr>
        <xdr:cNvPr id="2" name="Gráfico 1"/>
        <xdr:cNvGraphicFramePr/>
      </xdr:nvGraphicFramePr>
      <xdr:xfrm>
        <a:off x="3171825" y="14554200"/>
        <a:ext cx="4552950" cy="2419350"/>
      </xdr:xfrm>
      <a:graphic>
        <a:graphicData uri="http://schemas.openxmlformats.org/drawingml/2006/chart">
          <c:chart xmlns:c="http://schemas.openxmlformats.org/drawingml/2006/chart" r:id="rId2"/>
        </a:graphicData>
      </a:graphic>
    </xdr:graphicFrame>
    <xdr:clientData/>
  </xdr:twoCellAnchor>
  <xdr:twoCellAnchor>
    <xdr:from>
      <xdr:col>0</xdr:col>
      <xdr:colOff>447675</xdr:colOff>
      <xdr:row>1</xdr:row>
      <xdr:rowOff>66675</xdr:rowOff>
    </xdr:from>
    <xdr:to>
      <xdr:col>0</xdr:col>
      <xdr:colOff>1143000</xdr:colOff>
      <xdr:row>4</xdr:row>
      <xdr:rowOff>180975</xdr:rowOff>
    </xdr:to>
    <xdr:pic>
      <xdr:nvPicPr>
        <xdr:cNvPr id="3" name="Imagen 1"/>
        <xdr:cNvPicPr preferRelativeResize="1">
          <a:picLocks noChangeAspect="1"/>
        </xdr:cNvPicPr>
      </xdr:nvPicPr>
      <xdr:blipFill>
        <a:blip r:embed="rId1"/>
        <a:srcRect l="20408" t="8355" r="19293" b="10925"/>
        <a:stretch>
          <a:fillRect/>
        </a:stretch>
      </xdr:blipFill>
      <xdr:spPr>
        <a:xfrm>
          <a:off x="447675" y="257175"/>
          <a:ext cx="695325" cy="1000125"/>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4" name="Imagen 1"/>
        <xdr:cNvPicPr preferRelativeResize="1">
          <a:picLocks noChangeAspect="1"/>
        </xdr:cNvPicPr>
      </xdr:nvPicPr>
      <xdr:blipFill>
        <a:blip r:embed="rId1"/>
        <a:srcRect l="20408" t="8355" r="19293" b="10925"/>
        <a:stretch>
          <a:fillRect/>
        </a:stretch>
      </xdr:blipFill>
      <xdr:spPr>
        <a:xfrm>
          <a:off x="333375" y="238125"/>
          <a:ext cx="981075" cy="1076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971550" y="28575"/>
          <a:ext cx="990600" cy="742950"/>
        </a:xfrm>
        <a:prstGeom prst="rect">
          <a:avLst/>
        </a:prstGeom>
        <a:noFill/>
        <a:ln w="9525" cmpd="sng">
          <a:noFill/>
        </a:ln>
      </xdr:spPr>
    </xdr:pic>
    <xdr:clientData/>
  </xdr:twoCellAnchor>
  <xdr:twoCellAnchor>
    <xdr:from>
      <xdr:col>1</xdr:col>
      <xdr:colOff>76200</xdr:colOff>
      <xdr:row>0</xdr:row>
      <xdr:rowOff>0</xdr:rowOff>
    </xdr:from>
    <xdr:to>
      <xdr:col>1</xdr:col>
      <xdr:colOff>1066800</xdr:colOff>
      <xdr:row>3</xdr:row>
      <xdr:rowOff>142875</xdr:rowOff>
    </xdr:to>
    <xdr:pic>
      <xdr:nvPicPr>
        <xdr:cNvPr id="2" name="Imagen 1"/>
        <xdr:cNvPicPr preferRelativeResize="1">
          <a:picLocks noChangeAspect="1"/>
        </xdr:cNvPicPr>
      </xdr:nvPicPr>
      <xdr:blipFill>
        <a:blip r:embed="rId1"/>
        <a:stretch>
          <a:fillRect/>
        </a:stretch>
      </xdr:blipFill>
      <xdr:spPr>
        <a:xfrm>
          <a:off x="838200" y="0"/>
          <a:ext cx="9906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428625" y="133350"/>
          <a:ext cx="990600" cy="1171575"/>
        </a:xfrm>
        <a:prstGeom prst="rect">
          <a:avLst/>
        </a:prstGeom>
        <a:noFill/>
        <a:ln w="9525" cmpd="sng">
          <a:noFill/>
        </a:ln>
      </xdr:spPr>
    </xdr:pic>
    <xdr:clientData/>
  </xdr:twoCellAnchor>
  <xdr:twoCellAnchor>
    <xdr:from>
      <xdr:col>3</xdr:col>
      <xdr:colOff>476250</xdr:colOff>
      <xdr:row>43</xdr:row>
      <xdr:rowOff>104775</xdr:rowOff>
    </xdr:from>
    <xdr:to>
      <xdr:col>6</xdr:col>
      <xdr:colOff>923925</xdr:colOff>
      <xdr:row>47</xdr:row>
      <xdr:rowOff>504825</xdr:rowOff>
    </xdr:to>
    <xdr:graphicFrame>
      <xdr:nvGraphicFramePr>
        <xdr:cNvPr id="2" name="Gráfico 1"/>
        <xdr:cNvGraphicFramePr/>
      </xdr:nvGraphicFramePr>
      <xdr:xfrm>
        <a:off x="3209925" y="15449550"/>
        <a:ext cx="4552950" cy="2724150"/>
      </xdr:xfrm>
      <a:graphic>
        <a:graphicData uri="http://schemas.openxmlformats.org/drawingml/2006/chart">
          <c:chart xmlns:c="http://schemas.openxmlformats.org/drawingml/2006/chart" r:id="rId2"/>
        </a:graphicData>
      </a:graphic>
    </xdr:graphicFrame>
    <xdr:clientData/>
  </xdr:twoCellAnchor>
  <xdr:twoCellAnchor>
    <xdr:from>
      <xdr:col>1</xdr:col>
      <xdr:colOff>466725</xdr:colOff>
      <xdr:row>1</xdr:row>
      <xdr:rowOff>66675</xdr:rowOff>
    </xdr:from>
    <xdr:to>
      <xdr:col>1</xdr:col>
      <xdr:colOff>1190625</xdr:colOff>
      <xdr:row>4</xdr:row>
      <xdr:rowOff>190500</xdr:rowOff>
    </xdr:to>
    <xdr:pic>
      <xdr:nvPicPr>
        <xdr:cNvPr id="3" name="Imagen 1"/>
        <xdr:cNvPicPr preferRelativeResize="1">
          <a:picLocks noChangeAspect="1"/>
        </xdr:cNvPicPr>
      </xdr:nvPicPr>
      <xdr:blipFill>
        <a:blip r:embed="rId1"/>
        <a:srcRect l="20408" t="8355" r="19293" b="10925"/>
        <a:stretch>
          <a:fillRect/>
        </a:stretch>
      </xdr:blipFill>
      <xdr:spPr>
        <a:xfrm>
          <a:off x="533400" y="142875"/>
          <a:ext cx="723900" cy="10953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4"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28575</xdr:rowOff>
    </xdr:from>
    <xdr:to>
      <xdr:col>1</xdr:col>
      <xdr:colOff>1209675</xdr:colOff>
      <xdr:row>3</xdr:row>
      <xdr:rowOff>171450</xdr:rowOff>
    </xdr:to>
    <xdr:pic>
      <xdr:nvPicPr>
        <xdr:cNvPr id="1" name="Imagen 1"/>
        <xdr:cNvPicPr preferRelativeResize="1">
          <a:picLocks noChangeAspect="1"/>
        </xdr:cNvPicPr>
      </xdr:nvPicPr>
      <xdr:blipFill>
        <a:blip r:embed="rId1"/>
        <a:stretch>
          <a:fillRect/>
        </a:stretch>
      </xdr:blipFill>
      <xdr:spPr>
        <a:xfrm>
          <a:off x="295275" y="28575"/>
          <a:ext cx="10001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57150</xdr:rowOff>
    </xdr:from>
    <xdr:to>
      <xdr:col>0</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361950" y="333375"/>
          <a:ext cx="990600" cy="1133475"/>
        </a:xfrm>
        <a:prstGeom prst="rect">
          <a:avLst/>
        </a:prstGeom>
        <a:noFill/>
        <a:ln w="9525" cmpd="sng">
          <a:noFill/>
        </a:ln>
      </xdr:spPr>
    </xdr:pic>
    <xdr:clientData/>
  </xdr:twoCellAnchor>
  <xdr:twoCellAnchor>
    <xdr:from>
      <xdr:col>2</xdr:col>
      <xdr:colOff>447675</xdr:colOff>
      <xdr:row>43</xdr:row>
      <xdr:rowOff>152400</xdr:rowOff>
    </xdr:from>
    <xdr:to>
      <xdr:col>5</xdr:col>
      <xdr:colOff>904875</xdr:colOff>
      <xdr:row>47</xdr:row>
      <xdr:rowOff>152400</xdr:rowOff>
    </xdr:to>
    <xdr:graphicFrame>
      <xdr:nvGraphicFramePr>
        <xdr:cNvPr id="2" name="Gráfico 3"/>
        <xdr:cNvGraphicFramePr/>
      </xdr:nvGraphicFramePr>
      <xdr:xfrm>
        <a:off x="3190875" y="13315950"/>
        <a:ext cx="4572000" cy="19431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1</xdr:row>
      <xdr:rowOff>57150</xdr:rowOff>
    </xdr:from>
    <xdr:to>
      <xdr:col>0</xdr:col>
      <xdr:colOff>1352550</xdr:colOff>
      <xdr:row>4</xdr:row>
      <xdr:rowOff>257175</xdr:rowOff>
    </xdr:to>
    <xdr:pic>
      <xdr:nvPicPr>
        <xdr:cNvPr id="3" name="Imagen 1"/>
        <xdr:cNvPicPr preferRelativeResize="1">
          <a:picLocks noChangeAspect="1"/>
        </xdr:cNvPicPr>
      </xdr:nvPicPr>
      <xdr:blipFill>
        <a:blip r:embed="rId1"/>
        <a:srcRect l="20408" t="8355" r="19293" b="10925"/>
        <a:stretch>
          <a:fillRect/>
        </a:stretch>
      </xdr:blipFill>
      <xdr:spPr>
        <a:xfrm>
          <a:off x="361950" y="333375"/>
          <a:ext cx="990600" cy="1133475"/>
        </a:xfrm>
        <a:prstGeom prst="rect">
          <a:avLst/>
        </a:prstGeom>
        <a:noFill/>
        <a:ln w="9525" cmpd="sng">
          <a:noFill/>
        </a:ln>
      </xdr:spPr>
    </xdr:pic>
    <xdr:clientData/>
  </xdr:twoCellAnchor>
  <xdr:twoCellAnchor>
    <xdr:from>
      <xdr:col>0</xdr:col>
      <xdr:colOff>466725</xdr:colOff>
      <xdr:row>1</xdr:row>
      <xdr:rowOff>66675</xdr:rowOff>
    </xdr:from>
    <xdr:to>
      <xdr:col>0</xdr:col>
      <xdr:colOff>1190625</xdr:colOff>
      <xdr:row>4</xdr:row>
      <xdr:rowOff>190500</xdr:rowOff>
    </xdr:to>
    <xdr:pic>
      <xdr:nvPicPr>
        <xdr:cNvPr id="4" name="Imagen 1"/>
        <xdr:cNvPicPr preferRelativeResize="1">
          <a:picLocks noChangeAspect="1"/>
        </xdr:cNvPicPr>
      </xdr:nvPicPr>
      <xdr:blipFill>
        <a:blip r:embed="rId1"/>
        <a:srcRect l="20408" t="8355" r="19293" b="10925"/>
        <a:stretch>
          <a:fillRect/>
        </a:stretch>
      </xdr:blipFill>
      <xdr:spPr>
        <a:xfrm>
          <a:off x="466725" y="342900"/>
          <a:ext cx="723900" cy="1057275"/>
        </a:xfrm>
        <a:prstGeom prst="rect">
          <a:avLst/>
        </a:prstGeom>
        <a:noFill/>
        <a:ln w="9525" cmpd="sng">
          <a:noFill/>
        </a:ln>
      </xdr:spPr>
    </xdr:pic>
    <xdr:clientData/>
  </xdr:twoCellAnchor>
  <xdr:twoCellAnchor>
    <xdr:from>
      <xdr:col>0</xdr:col>
      <xdr:colOff>447675</xdr:colOff>
      <xdr:row>1</xdr:row>
      <xdr:rowOff>66675</xdr:rowOff>
    </xdr:from>
    <xdr:to>
      <xdr:col>0</xdr:col>
      <xdr:colOff>1143000</xdr:colOff>
      <xdr:row>4</xdr:row>
      <xdr:rowOff>180975</xdr:rowOff>
    </xdr:to>
    <xdr:pic>
      <xdr:nvPicPr>
        <xdr:cNvPr id="5" name="Imagen 1"/>
        <xdr:cNvPicPr preferRelativeResize="1">
          <a:picLocks noChangeAspect="1"/>
        </xdr:cNvPicPr>
      </xdr:nvPicPr>
      <xdr:blipFill>
        <a:blip r:embed="rId1"/>
        <a:srcRect l="20408" t="8355" r="19293" b="10925"/>
        <a:stretch>
          <a:fillRect/>
        </a:stretch>
      </xdr:blipFill>
      <xdr:spPr>
        <a:xfrm>
          <a:off x="447675" y="342900"/>
          <a:ext cx="695325" cy="1047750"/>
        </a:xfrm>
        <a:prstGeom prst="rect">
          <a:avLst/>
        </a:prstGeom>
        <a:noFill/>
        <a:ln w="9525" cmpd="sng">
          <a:noFill/>
        </a:ln>
      </xdr:spPr>
    </xdr:pic>
    <xdr:clientData/>
  </xdr:twoCellAnchor>
  <xdr:twoCellAnchor>
    <xdr:from>
      <xdr:col>0</xdr:col>
      <xdr:colOff>333375</xdr:colOff>
      <xdr:row>1</xdr:row>
      <xdr:rowOff>47625</xdr:rowOff>
    </xdr:from>
    <xdr:to>
      <xdr:col>0</xdr:col>
      <xdr:colOff>1314450</xdr:colOff>
      <xdr:row>4</xdr:row>
      <xdr:rowOff>238125</xdr:rowOff>
    </xdr:to>
    <xdr:pic>
      <xdr:nvPicPr>
        <xdr:cNvPr id="6" name="Imagen 1"/>
        <xdr:cNvPicPr preferRelativeResize="1">
          <a:picLocks noChangeAspect="1"/>
        </xdr:cNvPicPr>
      </xdr:nvPicPr>
      <xdr:blipFill>
        <a:blip r:embed="rId1"/>
        <a:srcRect l="20408" t="8355" r="19293" b="10925"/>
        <a:stretch>
          <a:fillRect/>
        </a:stretch>
      </xdr:blipFill>
      <xdr:spPr>
        <a:xfrm>
          <a:off x="333375" y="323850"/>
          <a:ext cx="981075"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erfil%20ldguerrero\Downloads\1.%20POA_GESTION_FINANCIERA_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1"/>
      <sheetName val="2"/>
      <sheetName val="3_PAAC"/>
      <sheetName val="ACT_3"/>
      <sheetName val="Variables"/>
    </sheetNames>
    <sheetDataSet>
      <sheetData sheetId="3">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1</v>
          </cell>
        </row>
        <row r="35">
          <cell r="B35" t="str">
            <v>Junio</v>
          </cell>
          <cell r="D35">
            <v>0</v>
          </cell>
          <cell r="F35">
            <v>1</v>
          </cell>
        </row>
        <row r="36">
          <cell r="B36" t="str">
            <v>Julio</v>
          </cell>
          <cell r="D36">
            <v>0</v>
          </cell>
          <cell r="F36">
            <v>1</v>
          </cell>
        </row>
        <row r="37">
          <cell r="B37" t="str">
            <v>Agosto</v>
          </cell>
          <cell r="D37">
            <v>0</v>
          </cell>
          <cell r="F37">
            <v>1</v>
          </cell>
        </row>
        <row r="38">
          <cell r="B38" t="str">
            <v>Septiembre</v>
          </cell>
          <cell r="D38">
            <v>0</v>
          </cell>
          <cell r="F38">
            <v>2</v>
          </cell>
        </row>
        <row r="39">
          <cell r="B39" t="str">
            <v>Octubre</v>
          </cell>
          <cell r="D39">
            <v>0</v>
          </cell>
          <cell r="F39">
            <v>2</v>
          </cell>
        </row>
        <row r="40">
          <cell r="B40" t="str">
            <v>Noviembre</v>
          </cell>
          <cell r="D40">
            <v>0</v>
          </cell>
          <cell r="F40">
            <v>2</v>
          </cell>
        </row>
        <row r="41">
          <cell r="B41" t="str">
            <v>Diciembre</v>
          </cell>
          <cell r="D41">
            <v>0</v>
          </cell>
          <cell r="F41">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12"/>
      <sheetName val="HV 11"/>
      <sheetName val="F05"/>
      <sheetName val="HV_MIPG"/>
      <sheetName val="3_PAAC"/>
      <sheetName val="HV 1  MIPG"/>
      <sheetName val="MP - 231"/>
      <sheetName val="HV 13"/>
      <sheetName val="HV 1"/>
      <sheetName val="HV 2"/>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 val="HV 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24"/>
  <sheetViews>
    <sheetView showGridLines="0" tabSelected="1" zoomScale="50" zoomScaleNormal="50" workbookViewId="0" topLeftCell="A1">
      <selection activeCell="H14" sqref="H14:S14"/>
    </sheetView>
  </sheetViews>
  <sheetFormatPr defaultColWidth="11.421875" defaultRowHeight="15"/>
  <cols>
    <col min="1" max="1" width="9.140625" style="5" customWidth="1"/>
    <col min="2" max="2" width="23.8515625" style="5" customWidth="1"/>
    <col min="3" max="3" width="37.140625" style="5" customWidth="1"/>
    <col min="4" max="4" width="18.57421875" style="5" customWidth="1"/>
    <col min="5" max="5" width="32.28125" style="5" customWidth="1"/>
    <col min="6" max="6" width="19.00390625" style="5" customWidth="1"/>
    <col min="7" max="7" width="37.8515625" style="5" customWidth="1"/>
    <col min="8" max="19" width="22.00390625" style="5" customWidth="1"/>
    <col min="20" max="20" width="28.7109375" style="5" customWidth="1"/>
    <col min="21" max="21" width="11.00390625" style="5" customWidth="1"/>
    <col min="22" max="22" width="17.00390625" style="5" customWidth="1"/>
    <col min="23" max="16384" width="11.421875" style="5" customWidth="1"/>
  </cols>
  <sheetData>
    <row r="1" spans="1:19" s="8" customFormat="1" ht="39.75" customHeight="1" thickBot="1">
      <c r="A1" s="292"/>
      <c r="B1" s="293"/>
      <c r="C1" s="271" t="s">
        <v>348</v>
      </c>
      <c r="D1" s="272"/>
      <c r="E1" s="272"/>
      <c r="F1" s="272"/>
      <c r="G1" s="272"/>
      <c r="H1" s="272"/>
      <c r="I1" s="272"/>
      <c r="J1" s="272"/>
      <c r="K1" s="272"/>
      <c r="L1" s="272"/>
      <c r="M1" s="272"/>
      <c r="N1" s="272"/>
      <c r="O1" s="272"/>
      <c r="P1" s="272"/>
      <c r="Q1" s="272"/>
      <c r="R1" s="272"/>
      <c r="S1" s="273"/>
    </row>
    <row r="2" spans="1:19" s="8" customFormat="1" ht="40.5" customHeight="1" thickBot="1">
      <c r="A2" s="294"/>
      <c r="B2" s="295"/>
      <c r="C2" s="271" t="s">
        <v>15</v>
      </c>
      <c r="D2" s="272"/>
      <c r="E2" s="272"/>
      <c r="F2" s="272"/>
      <c r="G2" s="272"/>
      <c r="H2" s="272"/>
      <c r="I2" s="272"/>
      <c r="J2" s="272"/>
      <c r="K2" s="272"/>
      <c r="L2" s="272"/>
      <c r="M2" s="272"/>
      <c r="N2" s="272"/>
      <c r="O2" s="272"/>
      <c r="P2" s="272"/>
      <c r="Q2" s="272"/>
      <c r="R2" s="272"/>
      <c r="S2" s="273"/>
    </row>
    <row r="3" spans="1:19" s="8" customFormat="1" ht="42.75" customHeight="1" thickBot="1">
      <c r="A3" s="294"/>
      <c r="B3" s="295"/>
      <c r="C3" s="271" t="s">
        <v>303</v>
      </c>
      <c r="D3" s="272"/>
      <c r="E3" s="272"/>
      <c r="F3" s="272"/>
      <c r="G3" s="272"/>
      <c r="H3" s="272"/>
      <c r="I3" s="272"/>
      <c r="J3" s="272"/>
      <c r="K3" s="272"/>
      <c r="L3" s="272"/>
      <c r="M3" s="272"/>
      <c r="N3" s="272"/>
      <c r="O3" s="272"/>
      <c r="P3" s="272"/>
      <c r="Q3" s="272"/>
      <c r="R3" s="272"/>
      <c r="S3" s="273"/>
    </row>
    <row r="4" spans="1:19" s="8" customFormat="1" ht="33.75" customHeight="1" thickBot="1">
      <c r="A4" s="296"/>
      <c r="B4" s="297"/>
      <c r="C4" s="274" t="s">
        <v>19</v>
      </c>
      <c r="D4" s="275"/>
      <c r="E4" s="275"/>
      <c r="F4" s="275"/>
      <c r="G4" s="276"/>
      <c r="H4" s="277" t="s">
        <v>355</v>
      </c>
      <c r="I4" s="278"/>
      <c r="J4" s="278"/>
      <c r="K4" s="278"/>
      <c r="L4" s="278"/>
      <c r="M4" s="278"/>
      <c r="N4" s="278"/>
      <c r="O4" s="278"/>
      <c r="P4" s="278"/>
      <c r="Q4" s="278"/>
      <c r="R4" s="278"/>
      <c r="S4" s="279"/>
    </row>
    <row r="5" spans="3:22" s="8" customFormat="1" ht="21.75" customHeight="1">
      <c r="C5" s="13"/>
      <c r="D5" s="13"/>
      <c r="E5" s="13"/>
      <c r="F5" s="10"/>
      <c r="G5" s="9"/>
      <c r="H5" s="10"/>
      <c r="I5" s="11"/>
      <c r="J5" s="12"/>
      <c r="K5" s="12"/>
      <c r="L5" s="12"/>
      <c r="M5" s="12"/>
      <c r="U5" s="2"/>
      <c r="V5" s="2"/>
    </row>
    <row r="6" spans="3:22" s="1" customFormat="1" ht="30" customHeight="1" thickBot="1">
      <c r="C6" s="3"/>
      <c r="D6" s="3"/>
      <c r="E6" s="3"/>
      <c r="F6" s="7"/>
      <c r="G6" s="7"/>
      <c r="H6" s="7"/>
      <c r="I6" s="7"/>
      <c r="J6" s="3"/>
      <c r="K6" s="3"/>
      <c r="L6" s="3"/>
      <c r="M6" s="3"/>
      <c r="N6" s="3"/>
      <c r="O6" s="6"/>
      <c r="P6" s="6"/>
      <c r="Q6" s="6"/>
      <c r="R6" s="6"/>
      <c r="S6" s="4"/>
      <c r="T6" s="4"/>
      <c r="U6" s="2"/>
      <c r="V6" s="2"/>
    </row>
    <row r="7" spans="2:22" s="1" customFormat="1" ht="52.5" customHeight="1" thickBot="1">
      <c r="B7" s="132" t="s">
        <v>23</v>
      </c>
      <c r="C7" s="282" t="s">
        <v>357</v>
      </c>
      <c r="D7" s="283"/>
      <c r="E7" s="283"/>
      <c r="F7" s="284"/>
      <c r="G7" s="3"/>
      <c r="H7" s="3"/>
      <c r="I7" s="3"/>
      <c r="J7" s="3"/>
      <c r="K7" s="3"/>
      <c r="L7" s="3"/>
      <c r="M7" s="3"/>
      <c r="N7" s="3"/>
      <c r="O7" s="6"/>
      <c r="P7" s="6"/>
      <c r="Q7" s="6"/>
      <c r="R7" s="6"/>
      <c r="S7" s="4"/>
      <c r="T7" s="4"/>
      <c r="U7" s="2"/>
      <c r="V7" s="2"/>
    </row>
    <row r="8" s="1" customFormat="1" ht="39.75" customHeight="1"/>
    <row r="9" s="1" customFormat="1" ht="15"/>
    <row r="10" spans="1:22" s="224" customFormat="1" ht="45" customHeight="1">
      <c r="A10" s="298" t="s">
        <v>22</v>
      </c>
      <c r="B10" s="299"/>
      <c r="C10" s="299"/>
      <c r="D10" s="299"/>
      <c r="E10" s="299"/>
      <c r="F10" s="299"/>
      <c r="G10" s="299"/>
      <c r="H10" s="299"/>
      <c r="I10" s="299"/>
      <c r="J10" s="299"/>
      <c r="K10" s="299"/>
      <c r="L10" s="299"/>
      <c r="M10" s="299"/>
      <c r="N10" s="299"/>
      <c r="O10" s="299"/>
      <c r="P10" s="299"/>
      <c r="Q10" s="299"/>
      <c r="R10" s="299"/>
      <c r="S10" s="299"/>
      <c r="T10" s="299"/>
      <c r="U10" s="299"/>
      <c r="V10" s="300"/>
    </row>
    <row r="11" spans="1:22" s="225" customFormat="1" ht="38.25" customHeight="1">
      <c r="A11" s="287" t="s">
        <v>7</v>
      </c>
      <c r="B11" s="280" t="s">
        <v>8</v>
      </c>
      <c r="C11" s="281"/>
      <c r="D11" s="285" t="s">
        <v>18</v>
      </c>
      <c r="E11" s="285" t="s">
        <v>129</v>
      </c>
      <c r="F11" s="287" t="s">
        <v>14</v>
      </c>
      <c r="G11" s="287" t="s">
        <v>130</v>
      </c>
      <c r="H11" s="289" t="s">
        <v>336</v>
      </c>
      <c r="I11" s="290"/>
      <c r="J11" s="290"/>
      <c r="K11" s="290"/>
      <c r="L11" s="290"/>
      <c r="M11" s="290"/>
      <c r="N11" s="290"/>
      <c r="O11" s="290"/>
      <c r="P11" s="290"/>
      <c r="Q11" s="290"/>
      <c r="R11" s="290"/>
      <c r="S11" s="290"/>
      <c r="T11" s="290"/>
      <c r="U11" s="290"/>
      <c r="V11" s="291"/>
    </row>
    <row r="12" spans="1:22" s="225" customFormat="1" ht="46.5" customHeight="1">
      <c r="A12" s="287"/>
      <c r="B12" s="226" t="s">
        <v>21</v>
      </c>
      <c r="C12" s="226" t="s">
        <v>403</v>
      </c>
      <c r="D12" s="286"/>
      <c r="E12" s="286"/>
      <c r="F12" s="287"/>
      <c r="G12" s="287"/>
      <c r="H12" s="227" t="s">
        <v>12</v>
      </c>
      <c r="I12" s="227" t="s">
        <v>13</v>
      </c>
      <c r="J12" s="227" t="s">
        <v>9</v>
      </c>
      <c r="K12" s="227" t="s">
        <v>10</v>
      </c>
      <c r="L12" s="227" t="s">
        <v>11</v>
      </c>
      <c r="M12" s="227" t="s">
        <v>0</v>
      </c>
      <c r="N12" s="227" t="s">
        <v>1</v>
      </c>
      <c r="O12" s="227" t="s">
        <v>2</v>
      </c>
      <c r="P12" s="227" t="s">
        <v>3</v>
      </c>
      <c r="Q12" s="227" t="s">
        <v>4</v>
      </c>
      <c r="R12" s="227" t="s">
        <v>5</v>
      </c>
      <c r="S12" s="227" t="s">
        <v>6</v>
      </c>
      <c r="T12" s="227" t="s">
        <v>16</v>
      </c>
      <c r="U12" s="288" t="s">
        <v>17</v>
      </c>
      <c r="V12" s="288"/>
    </row>
    <row r="13" spans="1:22" s="229" customFormat="1" ht="93" customHeight="1">
      <c r="A13" s="261">
        <v>1</v>
      </c>
      <c r="B13" s="264" t="s">
        <v>128</v>
      </c>
      <c r="C13" s="265" t="s">
        <v>402</v>
      </c>
      <c r="D13" s="264" t="s">
        <v>47</v>
      </c>
      <c r="E13" s="268" t="str">
        <f>+'HV 1'!E9</f>
        <v>1. Alcanzar al 95 % la ejecución presupuestal de los proyectos de inversión de la Subsecretaría de Servicios a la Ciudadania</v>
      </c>
      <c r="F13" s="264" t="str">
        <f>+'HV 1'!B15</f>
        <v>Ejecución Presupuestal proyectos de inversión</v>
      </c>
      <c r="G13" s="228" t="str">
        <f>+'HV 1'!B22</f>
        <v>Total presupuesto ejecutado de los proyectos de inversión.</v>
      </c>
      <c r="H13" s="120">
        <f>+'HV 1'!B30</f>
        <v>2567380438</v>
      </c>
      <c r="I13" s="120">
        <f>+'HV 1'!B31</f>
        <v>4298210881</v>
      </c>
      <c r="J13" s="120">
        <f>+'HV 1'!B32</f>
        <v>6339864994</v>
      </c>
      <c r="K13" s="120">
        <f>+'HV 1'!B33</f>
        <v>11366953108</v>
      </c>
      <c r="L13" s="120">
        <f>+'HV 1'!B34</f>
        <v>5998957169</v>
      </c>
      <c r="M13" s="120">
        <f>+'HV 1'!B35</f>
        <v>2573656009</v>
      </c>
      <c r="N13" s="121">
        <f>+'HV 1'!B36</f>
        <v>174188360</v>
      </c>
      <c r="O13" s="122">
        <f>+'HV 1'!B37</f>
        <v>49943768</v>
      </c>
      <c r="P13" s="122">
        <f>+'HV 1'!B38</f>
        <v>107555999</v>
      </c>
      <c r="Q13" s="122">
        <f>+'HV 1'!B39</f>
        <v>802973844</v>
      </c>
      <c r="R13" s="122">
        <f>+'HV 1'!B40</f>
        <v>680364978</v>
      </c>
      <c r="S13" s="122">
        <f>+'HV 1'!B41</f>
        <v>4452583707</v>
      </c>
      <c r="T13" s="136">
        <f>+SUM(H13:S13)</f>
        <v>39412633255</v>
      </c>
      <c r="U13" s="252" t="str">
        <f>+'HV 1'!B42</f>
        <v> Durante el Cuarto Trimestre 2019 se ejecutaron $6,025,794,329 alcanzado un cumplimiento para la vigencia de 82,96%.</v>
      </c>
      <c r="V13" s="253"/>
    </row>
    <row r="14" spans="1:22" s="229" customFormat="1" ht="93" customHeight="1">
      <c r="A14" s="262"/>
      <c r="B14" s="262"/>
      <c r="C14" s="266"/>
      <c r="D14" s="262"/>
      <c r="E14" s="269"/>
      <c r="F14" s="262"/>
      <c r="G14" s="228" t="str">
        <f>+'HV 1'!E22</f>
        <v>Total presupuesto programado de los proyectos de inversión</v>
      </c>
      <c r="H14" s="588">
        <f>+'HV 1'!E30</f>
        <v>47613861506</v>
      </c>
      <c r="I14" s="589"/>
      <c r="J14" s="589"/>
      <c r="K14" s="589"/>
      <c r="L14" s="589"/>
      <c r="M14" s="589"/>
      <c r="N14" s="589"/>
      <c r="O14" s="589"/>
      <c r="P14" s="589"/>
      <c r="Q14" s="589"/>
      <c r="R14" s="589"/>
      <c r="S14" s="590"/>
      <c r="T14" s="136">
        <f>+SUM(H14:S14)</f>
        <v>47613861506</v>
      </c>
      <c r="U14" s="254"/>
      <c r="V14" s="255"/>
    </row>
    <row r="15" spans="1:22" s="229" customFormat="1" ht="93" customHeight="1">
      <c r="A15" s="263"/>
      <c r="B15" s="263"/>
      <c r="C15" s="267"/>
      <c r="D15" s="263"/>
      <c r="E15" s="270"/>
      <c r="F15" s="263"/>
      <c r="G15" s="230" t="s">
        <v>131</v>
      </c>
      <c r="H15" s="123">
        <f>+H13/H14</f>
        <v>0.053920861631364954</v>
      </c>
      <c r="I15" s="123">
        <f>+I13/H14</f>
        <v>0.09027225990604368</v>
      </c>
      <c r="J15" s="124">
        <f>+J13/H14</f>
        <v>0.13315166620546182</v>
      </c>
      <c r="K15" s="123">
        <f>+K13/H14</f>
        <v>0.23873201518359538</v>
      </c>
      <c r="L15" s="123">
        <f>+L13/H14</f>
        <v>0.12599182211348367</v>
      </c>
      <c r="M15" s="123">
        <f>+M13/H14</f>
        <v>0.054052662976635156</v>
      </c>
      <c r="N15" s="123">
        <f>+N13/H14</f>
        <v>0.0036583539853840647</v>
      </c>
      <c r="O15" s="123">
        <f>+O13/H14</f>
        <v>0.001048933365627285</v>
      </c>
      <c r="P15" s="123">
        <f>+P13/H14</f>
        <v>0.0022589219945214163</v>
      </c>
      <c r="Q15" s="123">
        <f>+Q13/H14</f>
        <v>0.01686428738611789</v>
      </c>
      <c r="R15" s="123">
        <f>+R13/H14</f>
        <v>0.014289220753798024</v>
      </c>
      <c r="S15" s="123">
        <f>+S13/H14</f>
        <v>0.09351444235286217</v>
      </c>
      <c r="T15" s="137">
        <f>+T13/T14</f>
        <v>0.8277554478548955</v>
      </c>
      <c r="U15" s="256"/>
      <c r="V15" s="257"/>
    </row>
    <row r="16" spans="1:22" s="229" customFormat="1" ht="93" customHeight="1">
      <c r="A16" s="261">
        <v>2</v>
      </c>
      <c r="B16" s="264" t="s">
        <v>128</v>
      </c>
      <c r="C16" s="265" t="s">
        <v>402</v>
      </c>
      <c r="D16" s="264" t="s">
        <v>47</v>
      </c>
      <c r="E16" s="268" t="str">
        <f>+'HV 2'!E9</f>
        <v>2. Alcanzar al 90 % la ejecución del PAC programado de vigencia y reserva por la Subsecretaría de Servicios a la Ciudadania de los proyectos de inversion a su cargo.</v>
      </c>
      <c r="F16" s="264" t="str">
        <f>+'HV 2'!B15</f>
        <v>Ejecución Presupuestal Plan Anualizado de Caja</v>
      </c>
      <c r="G16" s="231" t="str">
        <f>+'HV 2'!B22</f>
        <v>Giros efectivos (OPGET)</v>
      </c>
      <c r="H16" s="120">
        <f>+'HV 2'!B30</f>
        <v>6076200</v>
      </c>
      <c r="I16" s="120">
        <f>+'HV 2'!B31</f>
        <v>3988581107</v>
      </c>
      <c r="J16" s="120">
        <f>+'HV 2'!B32</f>
        <v>3386768990</v>
      </c>
      <c r="K16" s="120">
        <f>+'HV 2'!B33</f>
        <v>2564576775</v>
      </c>
      <c r="L16" s="120">
        <f>+'HV 2'!B34</f>
        <v>2321882464</v>
      </c>
      <c r="M16" s="120">
        <f>+'HV 2'!B35</f>
        <v>2893322615</v>
      </c>
      <c r="N16" s="120">
        <f>+'HV 2'!B36</f>
        <v>3186024913</v>
      </c>
      <c r="O16" s="120">
        <f>+'HV 2'!B37</f>
        <v>2497213522</v>
      </c>
      <c r="P16" s="120">
        <f>+'HV 2'!B38</f>
        <v>3674360753</v>
      </c>
      <c r="Q16" s="120">
        <f>+'HV 2'!B39</f>
        <v>3574785926</v>
      </c>
      <c r="R16" s="120">
        <f>+'HV 2'!B40</f>
        <v>3332758258</v>
      </c>
      <c r="S16" s="120">
        <f>+'HV 2'!B41</f>
        <v>3417841309</v>
      </c>
      <c r="T16" s="136">
        <f>+SUM(H16:S16)</f>
        <v>34844192832</v>
      </c>
      <c r="U16" s="252" t="str">
        <f>+'HV 2'!B42</f>
        <v>Las direcciones pertenecientes a la Subsecretaría realizaron la programación del PAC  correspondiente al cuarto trimestre de manera oportuna, el cual fue reportado a la Subdirección Financiera en las fechas establecidas y se realizó el respectivo seguimiento mensual.</v>
      </c>
      <c r="V16" s="253"/>
    </row>
    <row r="17" spans="1:22" s="229" customFormat="1" ht="93" customHeight="1">
      <c r="A17" s="262"/>
      <c r="B17" s="262"/>
      <c r="C17" s="266"/>
      <c r="D17" s="262"/>
      <c r="E17" s="269"/>
      <c r="F17" s="262"/>
      <c r="G17" s="228" t="str">
        <f>+'HV 2'!E22</f>
        <v>Plan Anualizado de Caja (PAC) programado de vigencia y reserva por la  Subsecretaría de Servicios a la Ciudadania</v>
      </c>
      <c r="H17" s="120">
        <f>+'HV 2'!D30</f>
        <v>6076200</v>
      </c>
      <c r="I17" s="120">
        <f>+'HV 2'!D31</f>
        <v>4399370541</v>
      </c>
      <c r="J17" s="120">
        <f>+'HV 2'!D32</f>
        <v>3544334658</v>
      </c>
      <c r="K17" s="120">
        <f>+'HV 2'!D33</f>
        <v>3647741779.0133324</v>
      </c>
      <c r="L17" s="120">
        <f>+'HV 2'!D34</f>
        <v>3260476813.137333</v>
      </c>
      <c r="M17" s="120">
        <f>+'HV 2'!D35</f>
        <v>4028967775.7666664</v>
      </c>
      <c r="N17" s="120">
        <f>+'HV 2'!D36</f>
        <v>4038096372.379999</v>
      </c>
      <c r="O17" s="120">
        <f>+'HV 2'!D37</f>
        <v>3533886594</v>
      </c>
      <c r="P17" s="120">
        <f>+'HV 2'!D38</f>
        <v>3696332957</v>
      </c>
      <c r="Q17" s="120">
        <f>+'HV 2'!D39</f>
        <v>2759334911</v>
      </c>
      <c r="R17" s="120">
        <f>+'HV 2'!D40</f>
        <v>3273529985</v>
      </c>
      <c r="S17" s="120">
        <f>+'HV 2'!D41</f>
        <v>3361246511</v>
      </c>
      <c r="T17" s="136">
        <f>+SUM(H17:S17)</f>
        <v>39549395097.29733</v>
      </c>
      <c r="U17" s="254"/>
      <c r="V17" s="255"/>
    </row>
    <row r="18" spans="1:22" s="229" customFormat="1" ht="93" customHeight="1">
      <c r="A18" s="263"/>
      <c r="B18" s="263"/>
      <c r="C18" s="267"/>
      <c r="D18" s="263"/>
      <c r="E18" s="270"/>
      <c r="F18" s="263"/>
      <c r="G18" s="230" t="s">
        <v>131</v>
      </c>
      <c r="H18" s="123">
        <f>+H16/H17</f>
        <v>1</v>
      </c>
      <c r="I18" s="123">
        <f aca="true" t="shared" si="0" ref="I18:S18">+I16/I17</f>
        <v>0.9066254069368239</v>
      </c>
      <c r="J18" s="123">
        <f t="shared" si="0"/>
        <v>0.9555443593216135</v>
      </c>
      <c r="K18" s="123">
        <f t="shared" si="0"/>
        <v>0.7030587498695385</v>
      </c>
      <c r="L18" s="123">
        <f t="shared" si="0"/>
        <v>0.7121297273590521</v>
      </c>
      <c r="M18" s="123">
        <f t="shared" si="0"/>
        <v>0.7181299965719964</v>
      </c>
      <c r="N18" s="123">
        <f t="shared" si="0"/>
        <v>0.7889917969248961</v>
      </c>
      <c r="O18" s="123">
        <f t="shared" si="0"/>
        <v>0.7066478947682949</v>
      </c>
      <c r="P18" s="123">
        <f t="shared" si="0"/>
        <v>0.994055675109465</v>
      </c>
      <c r="Q18" s="123">
        <f t="shared" si="0"/>
        <v>1.2955244801017922</v>
      </c>
      <c r="R18" s="123">
        <f t="shared" si="0"/>
        <v>1.0180930901111023</v>
      </c>
      <c r="S18" s="123">
        <f t="shared" si="0"/>
        <v>1.016837443434984</v>
      </c>
      <c r="T18" s="137">
        <f>+T16/T17</f>
        <v>0.8810297286792417</v>
      </c>
      <c r="U18" s="256"/>
      <c r="V18" s="257"/>
    </row>
    <row r="19" spans="1:22" s="229" customFormat="1" ht="93" customHeight="1">
      <c r="A19" s="261">
        <v>3</v>
      </c>
      <c r="B19" s="264" t="s">
        <v>128</v>
      </c>
      <c r="C19" s="265" t="s">
        <v>404</v>
      </c>
      <c r="D19" s="264" t="s">
        <v>47</v>
      </c>
      <c r="E19" s="268" t="str">
        <f>+'HV 3_PAAC'!F9</f>
        <v>3. Realizar el 100% de las actividades programadas en el Plan Anticorrupción y de Atención al Ciudadano de la vigencia por la Subsecretaría de Servicios a la Ciudadania</v>
      </c>
      <c r="F19" s="264" t="str">
        <f>+'HV 3_PAAC'!C15</f>
        <v>Cumplimiento del P.A.A.C</v>
      </c>
      <c r="G19" s="231" t="str">
        <f>+'HV 3_PAAC'!C22</f>
        <v>Total actividades ejecutadas </v>
      </c>
      <c r="H19" s="120">
        <f>+'HV 3_PAAC'!C30</f>
        <v>0</v>
      </c>
      <c r="I19" s="120">
        <f>+'HV 3_PAAC'!C31</f>
        <v>0</v>
      </c>
      <c r="J19" s="120">
        <f>+'HV 3_PAAC'!C32</f>
        <v>0</v>
      </c>
      <c r="K19" s="120">
        <f>+'HV 3_PAAC'!C33</f>
        <v>1</v>
      </c>
      <c r="L19" s="120">
        <f>+'HV 3_PAAC'!C34</f>
        <v>0</v>
      </c>
      <c r="M19" s="120">
        <f>+'HV 3_PAAC'!C35</f>
        <v>0</v>
      </c>
      <c r="N19" s="120">
        <f>+'HV 3_PAAC'!C36</f>
        <v>0</v>
      </c>
      <c r="O19" s="120">
        <f>+'HV 3_PAAC'!C37</f>
        <v>1</v>
      </c>
      <c r="P19" s="120">
        <f>+'HV 3_PAAC'!C38</f>
        <v>0</v>
      </c>
      <c r="Q19" s="120">
        <f>+'HV 3_PAAC'!C39</f>
        <v>0</v>
      </c>
      <c r="R19" s="120">
        <f>+'HV 3_PAAC'!C40</f>
        <v>0</v>
      </c>
      <c r="S19" s="120">
        <f>+'HV 3_PAAC'!C41</f>
        <v>1</v>
      </c>
      <c r="T19" s="136">
        <f>SUM(H19:S19)</f>
        <v>3</v>
      </c>
      <c r="U19" s="252" t="str">
        <f>+'HV 3_PAAC'!C42</f>
        <v> Se realizó el monitoreo al comportamiento de los riesgos de corrupción de la Subsecretaría de Servicios a la Ciudadanía con corte a  diciembre 31 de 2019, de conformidad con la política de administración de riesgos.</v>
      </c>
      <c r="V19" s="253"/>
    </row>
    <row r="20" spans="1:22" s="229" customFormat="1" ht="93" customHeight="1">
      <c r="A20" s="262"/>
      <c r="B20" s="262"/>
      <c r="C20" s="266"/>
      <c r="D20" s="262"/>
      <c r="E20" s="269"/>
      <c r="F20" s="262"/>
      <c r="G20" s="228" t="str">
        <f>+'HV 3_PAAC'!F22</f>
        <v>Total actividades programadas</v>
      </c>
      <c r="H20" s="120">
        <f>+'HV 3_PAAC'!E30</f>
        <v>0</v>
      </c>
      <c r="I20" s="120">
        <f>+'HV 3_PAAC'!E31</f>
        <v>0</v>
      </c>
      <c r="J20" s="120">
        <f>+'HV 3_PAAC'!E32</f>
        <v>0</v>
      </c>
      <c r="K20" s="120">
        <f>+'HV 3_PAAC'!E33</f>
        <v>1</v>
      </c>
      <c r="L20" s="120">
        <f>+'HV 3_PAAC'!E34</f>
        <v>0</v>
      </c>
      <c r="M20" s="120">
        <f>+'HV 3_PAAC'!E35</f>
        <v>0</v>
      </c>
      <c r="N20" s="120">
        <f>+'HV 3_PAAC'!E36</f>
        <v>0</v>
      </c>
      <c r="O20" s="120">
        <f>+'HV 3_PAAC'!E37</f>
        <v>1</v>
      </c>
      <c r="P20" s="120">
        <f>+'HV 3_PAAC'!E38</f>
        <v>0</v>
      </c>
      <c r="Q20" s="120">
        <f>+'HV 3_PAAC'!E39</f>
        <v>0</v>
      </c>
      <c r="R20" s="120">
        <f>+'HV 3_PAAC'!E40</f>
        <v>0</v>
      </c>
      <c r="S20" s="120">
        <f>+'HV 3_PAAC'!E41</f>
        <v>1</v>
      </c>
      <c r="T20" s="136">
        <f>SUM(H20:S20)</f>
        <v>3</v>
      </c>
      <c r="U20" s="254"/>
      <c r="V20" s="255"/>
    </row>
    <row r="21" spans="1:22" s="229" customFormat="1" ht="93" customHeight="1">
      <c r="A21" s="263"/>
      <c r="B21" s="263"/>
      <c r="C21" s="267"/>
      <c r="D21" s="263"/>
      <c r="E21" s="270"/>
      <c r="F21" s="263"/>
      <c r="G21" s="230" t="s">
        <v>131</v>
      </c>
      <c r="H21" s="123" t="e">
        <f>+H19/H20</f>
        <v>#DIV/0!</v>
      </c>
      <c r="I21" s="123" t="e">
        <f aca="true" t="shared" si="1" ref="I21:S21">+I19/I20</f>
        <v>#DIV/0!</v>
      </c>
      <c r="J21" s="123" t="e">
        <f t="shared" si="1"/>
        <v>#DIV/0!</v>
      </c>
      <c r="K21" s="123">
        <f t="shared" si="1"/>
        <v>1</v>
      </c>
      <c r="L21" s="123" t="e">
        <f t="shared" si="1"/>
        <v>#DIV/0!</v>
      </c>
      <c r="M21" s="123" t="e">
        <f t="shared" si="1"/>
        <v>#DIV/0!</v>
      </c>
      <c r="N21" s="123" t="e">
        <f t="shared" si="1"/>
        <v>#DIV/0!</v>
      </c>
      <c r="O21" s="123">
        <f t="shared" si="1"/>
        <v>1</v>
      </c>
      <c r="P21" s="123" t="e">
        <f t="shared" si="1"/>
        <v>#DIV/0!</v>
      </c>
      <c r="Q21" s="123" t="e">
        <f t="shared" si="1"/>
        <v>#DIV/0!</v>
      </c>
      <c r="R21" s="123" t="e">
        <f t="shared" si="1"/>
        <v>#DIV/0!</v>
      </c>
      <c r="S21" s="123">
        <f t="shared" si="1"/>
        <v>1</v>
      </c>
      <c r="T21" s="137">
        <f>+T19/T20</f>
        <v>1</v>
      </c>
      <c r="U21" s="256"/>
      <c r="V21" s="257"/>
    </row>
    <row r="22" spans="1:22" s="232" customFormat="1" ht="79.5" customHeight="1">
      <c r="A22" s="261">
        <v>4</v>
      </c>
      <c r="B22" s="264" t="s">
        <v>271</v>
      </c>
      <c r="C22" s="265" t="s">
        <v>405</v>
      </c>
      <c r="D22" s="264" t="s">
        <v>20</v>
      </c>
      <c r="E22" s="268" t="str">
        <f>+'HV 4 MIPG'!E9</f>
        <v>4. Realizar el 100% de las actividades programadas en el Modelo Integrado de Planeación y Gestión - MIPG de la vigencia, por la Subsecretaría de Servicios a la Ciudadania</v>
      </c>
      <c r="F22" s="264" t="s">
        <v>338</v>
      </c>
      <c r="G22" s="231" t="s">
        <v>307</v>
      </c>
      <c r="H22" s="258">
        <f>+'HV 4 MIPG'!B30</f>
        <v>0.4</v>
      </c>
      <c r="I22" s="259"/>
      <c r="J22" s="260"/>
      <c r="K22" s="258">
        <f>+'HV 4 MIPG'!B33</f>
        <v>0.2</v>
      </c>
      <c r="L22" s="259"/>
      <c r="M22" s="260"/>
      <c r="N22" s="258">
        <f>+'HV 4 MIPG'!B36</f>
        <v>0.2</v>
      </c>
      <c r="O22" s="259"/>
      <c r="P22" s="260"/>
      <c r="Q22" s="258">
        <f>+'HV 4 MIPG'!B39</f>
        <v>0.2</v>
      </c>
      <c r="R22" s="259"/>
      <c r="S22" s="260"/>
      <c r="T22" s="218">
        <f>SUM(H22:S22)</f>
        <v>1</v>
      </c>
      <c r="U22" s="252">
        <f>+'HV 3_PAAC'!C45</f>
        <v>0</v>
      </c>
      <c r="V22" s="253"/>
    </row>
    <row r="23" spans="1:22" s="232" customFormat="1" ht="69" customHeight="1">
      <c r="A23" s="262"/>
      <c r="B23" s="262"/>
      <c r="C23" s="266"/>
      <c r="D23" s="262"/>
      <c r="E23" s="269"/>
      <c r="F23" s="262"/>
      <c r="G23" s="228" t="s">
        <v>308</v>
      </c>
      <c r="H23" s="258">
        <f>+'HV 4 MIPG'!D30</f>
        <v>0.4</v>
      </c>
      <c r="I23" s="259"/>
      <c r="J23" s="260"/>
      <c r="K23" s="258">
        <f>+'HV 4 MIPG'!D33</f>
        <v>0.2</v>
      </c>
      <c r="L23" s="259"/>
      <c r="M23" s="260"/>
      <c r="N23" s="258">
        <f>+'HV 4 MIPG'!D36</f>
        <v>0.2</v>
      </c>
      <c r="O23" s="259"/>
      <c r="P23" s="260"/>
      <c r="Q23" s="258">
        <f>+'HV 4 MIPG'!D39</f>
        <v>0.2</v>
      </c>
      <c r="R23" s="259"/>
      <c r="S23" s="260"/>
      <c r="T23" s="218">
        <f>SUM(H23:S23)</f>
        <v>1</v>
      </c>
      <c r="U23" s="254"/>
      <c r="V23" s="255"/>
    </row>
    <row r="24" spans="1:22" s="232" customFormat="1" ht="64.5" customHeight="1">
      <c r="A24" s="263"/>
      <c r="B24" s="263"/>
      <c r="C24" s="267"/>
      <c r="D24" s="263"/>
      <c r="E24" s="270"/>
      <c r="F24" s="263"/>
      <c r="G24" s="230" t="s">
        <v>131</v>
      </c>
      <c r="H24" s="258">
        <f>+H22/H23</f>
        <v>1</v>
      </c>
      <c r="I24" s="259" t="e">
        <f aca="true" t="shared" si="2" ref="I24:S24">+I22/I23</f>
        <v>#DIV/0!</v>
      </c>
      <c r="J24" s="260" t="e">
        <f t="shared" si="2"/>
        <v>#DIV/0!</v>
      </c>
      <c r="K24" s="258">
        <f t="shared" si="2"/>
        <v>1</v>
      </c>
      <c r="L24" s="259" t="e">
        <f t="shared" si="2"/>
        <v>#DIV/0!</v>
      </c>
      <c r="M24" s="260" t="e">
        <f t="shared" si="2"/>
        <v>#DIV/0!</v>
      </c>
      <c r="N24" s="258">
        <f t="shared" si="2"/>
        <v>1</v>
      </c>
      <c r="O24" s="259" t="e">
        <f t="shared" si="2"/>
        <v>#DIV/0!</v>
      </c>
      <c r="P24" s="260" t="e">
        <f t="shared" si="2"/>
        <v>#DIV/0!</v>
      </c>
      <c r="Q24" s="258">
        <f t="shared" si="2"/>
        <v>1</v>
      </c>
      <c r="R24" s="259" t="e">
        <f t="shared" si="2"/>
        <v>#DIV/0!</v>
      </c>
      <c r="S24" s="260" t="e">
        <f t="shared" si="2"/>
        <v>#DIV/0!</v>
      </c>
      <c r="T24" s="137">
        <f>+T22/T23</f>
        <v>1</v>
      </c>
      <c r="U24" s="256"/>
      <c r="V24" s="257"/>
    </row>
  </sheetData>
  <sheetProtection/>
  <mergeCells count="57">
    <mergeCell ref="N24:P24"/>
    <mergeCell ref="Q24:S24"/>
    <mergeCell ref="F16:F18"/>
    <mergeCell ref="F19:F21"/>
    <mergeCell ref="F22:F24"/>
    <mergeCell ref="N22:P22"/>
    <mergeCell ref="H14:S14"/>
    <mergeCell ref="A13:A15"/>
    <mergeCell ref="A16:A18"/>
    <mergeCell ref="B16:B18"/>
    <mergeCell ref="C16:C18"/>
    <mergeCell ref="D16:D18"/>
    <mergeCell ref="E16:E18"/>
    <mergeCell ref="E13:E15"/>
    <mergeCell ref="F13:F15"/>
    <mergeCell ref="A1:B4"/>
    <mergeCell ref="A11:A12"/>
    <mergeCell ref="A10:V10"/>
    <mergeCell ref="D11:D12"/>
    <mergeCell ref="C1:S1"/>
    <mergeCell ref="C2:S2"/>
    <mergeCell ref="U16:V18"/>
    <mergeCell ref="B13:B15"/>
    <mergeCell ref="E11:E12"/>
    <mergeCell ref="G11:G12"/>
    <mergeCell ref="U12:V12"/>
    <mergeCell ref="H11:V11"/>
    <mergeCell ref="U13:V15"/>
    <mergeCell ref="C13:C15"/>
    <mergeCell ref="D13:D15"/>
    <mergeCell ref="F11:F12"/>
    <mergeCell ref="U19:V21"/>
    <mergeCell ref="A19:A21"/>
    <mergeCell ref="B19:B21"/>
    <mergeCell ref="C19:C21"/>
    <mergeCell ref="D19:D21"/>
    <mergeCell ref="E19:E21"/>
    <mergeCell ref="A22:A24"/>
    <mergeCell ref="B22:B24"/>
    <mergeCell ref="C22:C24"/>
    <mergeCell ref="D22:D24"/>
    <mergeCell ref="E22:E24"/>
    <mergeCell ref="C3:S3"/>
    <mergeCell ref="C4:G4"/>
    <mergeCell ref="H4:S4"/>
    <mergeCell ref="B11:C11"/>
    <mergeCell ref="C7:F7"/>
    <mergeCell ref="U22:V24"/>
    <mergeCell ref="H23:J23"/>
    <mergeCell ref="K23:M23"/>
    <mergeCell ref="N23:P23"/>
    <mergeCell ref="Q23:S23"/>
    <mergeCell ref="H22:J22"/>
    <mergeCell ref="K22:M22"/>
    <mergeCell ref="Q22:S22"/>
    <mergeCell ref="H24:J24"/>
    <mergeCell ref="K24:M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3"/>
  <headerFooter>
    <oddFooter>&amp;L&amp;"Arial,Normal"&amp;9F01-PE01-PR01 - V3</oddFooter>
  </headerFooter>
  <ignoredErrors>
    <ignoredError sqref="H24" evalError="1"/>
  </ignoredErrors>
  <drawing r:id="rId2"/>
  <legacyDrawing r:id="rId1"/>
</worksheet>
</file>

<file path=xl/worksheets/sheet10.xml><?xml version="1.0" encoding="utf-8"?>
<worksheet xmlns="http://schemas.openxmlformats.org/spreadsheetml/2006/main" xmlns:r="http://schemas.openxmlformats.org/officeDocument/2006/relationships">
  <sheetPr>
    <tabColor rgb="FF002060"/>
  </sheetPr>
  <dimension ref="B1:K19"/>
  <sheetViews>
    <sheetView zoomScalePageLayoutView="0" workbookViewId="0" topLeftCell="A7">
      <selection activeCell="I19" sqref="I19"/>
    </sheetView>
  </sheetViews>
  <sheetFormatPr defaultColWidth="11.421875" defaultRowHeight="15"/>
  <cols>
    <col min="2" max="2" width="18.421875" style="0" customWidth="1"/>
    <col min="3" max="3" width="15.8515625" style="0" customWidth="1"/>
    <col min="4" max="4" width="14.8515625" style="0" customWidth="1"/>
    <col min="5" max="5" width="19.140625" style="0" customWidth="1"/>
    <col min="6" max="6" width="53.421875" style="0" customWidth="1"/>
    <col min="7" max="11" width="16.57421875" style="0" customWidth="1"/>
  </cols>
  <sheetData>
    <row r="1" spans="2:10" ht="15.75" customHeight="1" thickBot="1">
      <c r="B1" s="455"/>
      <c r="C1" s="449" t="s">
        <v>352</v>
      </c>
      <c r="D1" s="450"/>
      <c r="E1" s="450"/>
      <c r="F1" s="450"/>
      <c r="G1" s="450"/>
      <c r="H1" s="450"/>
      <c r="I1" s="450"/>
      <c r="J1" s="451"/>
    </row>
    <row r="2" spans="2:10" ht="15.75" customHeight="1" thickBot="1">
      <c r="B2" s="456"/>
      <c r="C2" s="452" t="s">
        <v>15</v>
      </c>
      <c r="D2" s="453"/>
      <c r="E2" s="453"/>
      <c r="F2" s="453"/>
      <c r="G2" s="453"/>
      <c r="H2" s="453"/>
      <c r="I2" s="453"/>
      <c r="J2" s="454"/>
    </row>
    <row r="3" spans="2:10" ht="15.75" customHeight="1" thickBot="1">
      <c r="B3" s="456"/>
      <c r="C3" s="452" t="s">
        <v>311</v>
      </c>
      <c r="D3" s="453"/>
      <c r="E3" s="453"/>
      <c r="F3" s="453"/>
      <c r="G3" s="453"/>
      <c r="H3" s="453"/>
      <c r="I3" s="453"/>
      <c r="J3" s="454"/>
    </row>
    <row r="4" spans="2:10" ht="15.75" customHeight="1" thickBot="1">
      <c r="B4" s="457"/>
      <c r="C4" s="452" t="s">
        <v>351</v>
      </c>
      <c r="D4" s="453"/>
      <c r="E4" s="453"/>
      <c r="F4" s="453"/>
      <c r="G4" s="453"/>
      <c r="H4" s="458" t="s">
        <v>349</v>
      </c>
      <c r="I4" s="459"/>
      <c r="J4" s="460"/>
    </row>
    <row r="5" spans="2:10" ht="15.75" thickBot="1">
      <c r="B5" s="169"/>
      <c r="C5" s="170"/>
      <c r="D5" s="170"/>
      <c r="E5" s="170"/>
      <c r="F5" s="170"/>
      <c r="G5" s="170"/>
      <c r="H5" s="170"/>
      <c r="I5" s="170"/>
      <c r="J5" s="171"/>
    </row>
    <row r="6" spans="2:10" ht="48.75" customHeight="1" thickBot="1">
      <c r="B6" s="172" t="s">
        <v>312</v>
      </c>
      <c r="C6" s="430" t="s">
        <v>368</v>
      </c>
      <c r="D6" s="431"/>
      <c r="E6" s="432"/>
      <c r="F6" s="173"/>
      <c r="G6" s="170"/>
      <c r="H6" s="170"/>
      <c r="I6" s="170"/>
      <c r="J6" s="171"/>
    </row>
    <row r="7" spans="2:10" ht="15.75" customHeight="1" thickBot="1">
      <c r="B7" s="174" t="s">
        <v>23</v>
      </c>
      <c r="C7" s="433" t="str">
        <f>+Metas_Magnitud!C7</f>
        <v>SUBSECRETARIA DE SERVICIOS LA CIUDADANIA</v>
      </c>
      <c r="D7" s="434"/>
      <c r="E7" s="435"/>
      <c r="F7" s="173"/>
      <c r="G7" s="170"/>
      <c r="H7" s="170"/>
      <c r="I7" s="170"/>
      <c r="J7" s="171"/>
    </row>
    <row r="8" spans="2:10" ht="24.75" customHeight="1" thickBot="1">
      <c r="B8" s="174" t="s">
        <v>313</v>
      </c>
      <c r="C8" s="436" t="str">
        <f>+C7</f>
        <v>SUBSECRETARIA DE SERVICIOS LA CIUDADANIA</v>
      </c>
      <c r="D8" s="437"/>
      <c r="E8" s="438"/>
      <c r="F8" s="175"/>
      <c r="G8" s="170"/>
      <c r="H8" s="170"/>
      <c r="I8" s="170"/>
      <c r="J8" s="171"/>
    </row>
    <row r="9" spans="2:10" ht="24.75" customHeight="1" thickBot="1">
      <c r="B9" s="174" t="s">
        <v>314</v>
      </c>
      <c r="C9" s="439" t="s">
        <v>330</v>
      </c>
      <c r="D9" s="440"/>
      <c r="E9" s="441"/>
      <c r="F9" s="173"/>
      <c r="G9" s="170"/>
      <c r="H9" s="170"/>
      <c r="I9" s="170"/>
      <c r="J9" s="171"/>
    </row>
    <row r="10" spans="2:10" ht="33" customHeight="1" thickBot="1">
      <c r="B10" s="174" t="s">
        <v>315</v>
      </c>
      <c r="C10" s="570" t="str">
        <f>+'HV 4 MIPG'!E9</f>
        <v>4. Realizar el 100% de las actividades programadas en el Modelo Integrado de Planeación y Gestión - MIPG de la vigencia, por la Subsecretaría de Servicios a la Ciudadania</v>
      </c>
      <c r="D10" s="571"/>
      <c r="E10" s="572"/>
      <c r="F10" s="173"/>
      <c r="G10" s="170"/>
      <c r="H10" s="170"/>
      <c r="I10" s="170"/>
      <c r="J10" s="171"/>
    </row>
    <row r="11" ht="15">
      <c r="B11" s="176"/>
    </row>
    <row r="12" spans="2:11" ht="15">
      <c r="B12" s="501" t="s">
        <v>353</v>
      </c>
      <c r="C12" s="502"/>
      <c r="D12" s="502"/>
      <c r="E12" s="502"/>
      <c r="F12" s="502"/>
      <c r="G12" s="502"/>
      <c r="H12" s="503"/>
      <c r="I12" s="426" t="s">
        <v>316</v>
      </c>
      <c r="J12" s="427"/>
      <c r="K12" s="427"/>
    </row>
    <row r="13" spans="2:11" s="179" customFormat="1" ht="75">
      <c r="B13" s="177" t="s">
        <v>317</v>
      </c>
      <c r="C13" s="177" t="s">
        <v>318</v>
      </c>
      <c r="D13" s="177" t="s">
        <v>319</v>
      </c>
      <c r="E13" s="177" t="s">
        <v>320</v>
      </c>
      <c r="F13" s="177" t="s">
        <v>321</v>
      </c>
      <c r="G13" s="177" t="s">
        <v>322</v>
      </c>
      <c r="H13" s="177" t="s">
        <v>323</v>
      </c>
      <c r="I13" s="178" t="s">
        <v>324</v>
      </c>
      <c r="J13" s="178" t="s">
        <v>325</v>
      </c>
      <c r="K13" s="178" t="s">
        <v>326</v>
      </c>
    </row>
    <row r="14" spans="2:11" ht="47.25" customHeight="1">
      <c r="B14" s="531">
        <v>1</v>
      </c>
      <c r="C14" s="530" t="s">
        <v>342</v>
      </c>
      <c r="D14" s="532">
        <v>1</v>
      </c>
      <c r="E14" s="180">
        <v>1</v>
      </c>
      <c r="F14" s="181" t="s">
        <v>343</v>
      </c>
      <c r="G14" s="214">
        <v>0.2</v>
      </c>
      <c r="H14" s="215">
        <v>43466</v>
      </c>
      <c r="I14" s="214">
        <v>0.2</v>
      </c>
      <c r="J14" s="182">
        <v>43532</v>
      </c>
      <c r="K14" s="591"/>
    </row>
    <row r="15" spans="2:11" ht="60">
      <c r="B15" s="531"/>
      <c r="C15" s="530"/>
      <c r="D15" s="533"/>
      <c r="E15" s="180">
        <v>2</v>
      </c>
      <c r="F15" s="181" t="s">
        <v>380</v>
      </c>
      <c r="G15" s="214">
        <v>0.2</v>
      </c>
      <c r="H15" s="215">
        <v>43525</v>
      </c>
      <c r="I15" s="214">
        <v>0.2</v>
      </c>
      <c r="J15" s="182">
        <v>43525</v>
      </c>
      <c r="K15" s="591"/>
    </row>
    <row r="16" spans="2:11" ht="60">
      <c r="B16" s="531"/>
      <c r="C16" s="530"/>
      <c r="D16" s="533"/>
      <c r="E16" s="180">
        <v>3</v>
      </c>
      <c r="F16" s="181" t="s">
        <v>380</v>
      </c>
      <c r="G16" s="214">
        <v>0.2</v>
      </c>
      <c r="H16" s="215">
        <v>43617</v>
      </c>
      <c r="I16" s="214">
        <v>0.2</v>
      </c>
      <c r="J16" s="189">
        <v>43586</v>
      </c>
      <c r="K16" s="591" t="s">
        <v>407</v>
      </c>
    </row>
    <row r="17" spans="2:11" ht="60">
      <c r="B17" s="531"/>
      <c r="C17" s="530"/>
      <c r="D17" s="533"/>
      <c r="E17" s="180">
        <v>4</v>
      </c>
      <c r="F17" s="181" t="s">
        <v>380</v>
      </c>
      <c r="G17" s="214">
        <v>0.2</v>
      </c>
      <c r="H17" s="215">
        <v>43709</v>
      </c>
      <c r="I17" s="214">
        <v>0.2</v>
      </c>
      <c r="J17" s="189">
        <v>43709</v>
      </c>
      <c r="K17" s="591" t="s">
        <v>412</v>
      </c>
    </row>
    <row r="18" spans="2:11" ht="60">
      <c r="B18" s="531"/>
      <c r="C18" s="530"/>
      <c r="D18" s="533"/>
      <c r="E18" s="180">
        <v>5</v>
      </c>
      <c r="F18" s="181" t="s">
        <v>380</v>
      </c>
      <c r="G18" s="214">
        <v>0.2</v>
      </c>
      <c r="H18" s="215">
        <v>43800</v>
      </c>
      <c r="I18" s="214">
        <v>0.2</v>
      </c>
      <c r="J18" s="189">
        <v>43800</v>
      </c>
      <c r="K18" s="591" t="s">
        <v>412</v>
      </c>
    </row>
    <row r="19" spans="2:11" ht="15">
      <c r="B19" s="428" t="s">
        <v>328</v>
      </c>
      <c r="C19" s="429"/>
      <c r="D19" s="183">
        <f>SUM(D11:D18)</f>
        <v>1</v>
      </c>
      <c r="E19" s="196">
        <v>0</v>
      </c>
      <c r="F19" s="195"/>
      <c r="G19" s="183">
        <f>SUM(G11:G18)</f>
        <v>1</v>
      </c>
      <c r="H19" s="184"/>
      <c r="I19" s="592">
        <f>SUM(I14:I18)</f>
        <v>1</v>
      </c>
      <c r="J19" s="186"/>
      <c r="K19" s="186"/>
    </row>
  </sheetData>
  <sheetProtection/>
  <mergeCells count="17">
    <mergeCell ref="I12:K12"/>
    <mergeCell ref="B1:B4"/>
    <mergeCell ref="C1:J1"/>
    <mergeCell ref="C2:J2"/>
    <mergeCell ref="C3:J3"/>
    <mergeCell ref="C4:G4"/>
    <mergeCell ref="H4:J4"/>
    <mergeCell ref="B14:B18"/>
    <mergeCell ref="C14:C18"/>
    <mergeCell ref="D14:D18"/>
    <mergeCell ref="B19:C19"/>
    <mergeCell ref="C6:E6"/>
    <mergeCell ref="C7:E7"/>
    <mergeCell ref="C8:E8"/>
    <mergeCell ref="C9:E9"/>
    <mergeCell ref="C10:E10"/>
    <mergeCell ref="B12:H12"/>
  </mergeCells>
  <printOptions/>
  <pageMargins left="0.7" right="0.7" top="0.75" bottom="0.75" header="0.3" footer="0.3"/>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dimension ref="A1:T85"/>
  <sheetViews>
    <sheetView zoomScalePageLayoutView="0" workbookViewId="0" topLeftCell="A40">
      <selection activeCell="A57" sqref="A57"/>
    </sheetView>
  </sheetViews>
  <sheetFormatPr defaultColWidth="11.421875" defaultRowHeight="15"/>
  <cols>
    <col min="1" max="1" width="65.28125" style="14" bestFit="1" customWidth="1"/>
    <col min="2" max="2" width="11.421875" style="14" customWidth="1"/>
    <col min="3" max="3" width="63.421875" style="15" customWidth="1"/>
    <col min="4" max="4" width="11.421875" style="15" customWidth="1"/>
    <col min="5" max="5" width="11.421875" style="37" customWidth="1"/>
    <col min="6" max="10" width="18.8515625" style="37" customWidth="1"/>
    <col min="11" max="11" width="15.28125" style="14" customWidth="1"/>
    <col min="12" max="16" width="11.421875" style="14" hidden="1" customWidth="1"/>
    <col min="17" max="17" width="15.8515625" style="14" hidden="1" customWidth="1"/>
    <col min="18" max="20" width="11.421875" style="14" hidden="1" customWidth="1"/>
    <col min="21" max="22" width="0" style="14" hidden="1" customWidth="1"/>
    <col min="23" max="16384" width="11.421875" style="14" customWidth="1"/>
  </cols>
  <sheetData>
    <row r="1" spans="1:20" ht="37.5" customHeight="1">
      <c r="A1" s="119" t="s">
        <v>238</v>
      </c>
      <c r="C1" s="119" t="s">
        <v>24</v>
      </c>
      <c r="E1" s="119" t="s">
        <v>25</v>
      </c>
      <c r="F1" s="119" t="s">
        <v>26</v>
      </c>
      <c r="G1" s="62"/>
      <c r="H1" s="581" t="s">
        <v>239</v>
      </c>
      <c r="I1" s="581"/>
      <c r="J1" s="581"/>
      <c r="K1" s="581"/>
      <c r="L1" s="582" t="s">
        <v>27</v>
      </c>
      <c r="M1" s="583"/>
      <c r="N1" s="583"/>
      <c r="O1" s="583"/>
      <c r="P1" s="16"/>
      <c r="Q1" s="584" t="s">
        <v>28</v>
      </c>
      <c r="R1" s="584"/>
      <c r="S1" s="584"/>
      <c r="T1" s="584"/>
    </row>
    <row r="2" spans="1:20" ht="30.75" customHeight="1" thickBot="1">
      <c r="A2" s="17" t="s">
        <v>240</v>
      </c>
      <c r="C2" s="18" t="s">
        <v>29</v>
      </c>
      <c r="E2" s="19">
        <v>1</v>
      </c>
      <c r="F2" s="19" t="s">
        <v>30</v>
      </c>
      <c r="G2" s="36"/>
      <c r="H2" s="576" t="s">
        <v>241</v>
      </c>
      <c r="I2" s="577"/>
      <c r="J2" s="577"/>
      <c r="K2" s="578"/>
      <c r="L2" s="585" t="s">
        <v>31</v>
      </c>
      <c r="M2" s="20">
        <v>2012</v>
      </c>
      <c r="N2" s="20"/>
      <c r="O2" s="20"/>
      <c r="P2" s="21"/>
      <c r="Q2" s="119"/>
      <c r="R2" s="22" t="s">
        <v>32</v>
      </c>
      <c r="S2" s="22" t="s">
        <v>33</v>
      </c>
      <c r="T2" s="22" t="s">
        <v>34</v>
      </c>
    </row>
    <row r="3" spans="1:20" ht="19.5" customHeight="1">
      <c r="A3" s="23" t="s">
        <v>242</v>
      </c>
      <c r="C3" s="18" t="s">
        <v>35</v>
      </c>
      <c r="E3" s="19">
        <v>2</v>
      </c>
      <c r="F3" s="19" t="s">
        <v>36</v>
      </c>
      <c r="G3" s="36"/>
      <c r="H3" s="586" t="s">
        <v>31</v>
      </c>
      <c r="I3" s="63">
        <v>2017</v>
      </c>
      <c r="J3" s="64"/>
      <c r="K3" s="65"/>
      <c r="L3" s="585"/>
      <c r="M3" s="24" t="s">
        <v>32</v>
      </c>
      <c r="N3" s="24" t="s">
        <v>33</v>
      </c>
      <c r="O3" s="24" t="s">
        <v>34</v>
      </c>
      <c r="P3" s="21"/>
      <c r="Q3" s="25" t="s">
        <v>37</v>
      </c>
      <c r="R3" s="26">
        <v>479830</v>
      </c>
      <c r="S3" s="26">
        <v>222331</v>
      </c>
      <c r="T3" s="26">
        <v>257499</v>
      </c>
    </row>
    <row r="4" spans="1:20" ht="15.75" customHeight="1">
      <c r="A4" s="31" t="s">
        <v>243</v>
      </c>
      <c r="C4" s="18" t="s">
        <v>38</v>
      </c>
      <c r="E4" s="19">
        <v>3</v>
      </c>
      <c r="F4" s="19" t="s">
        <v>39</v>
      </c>
      <c r="G4" s="36"/>
      <c r="H4" s="587"/>
      <c r="I4" s="66" t="s">
        <v>32</v>
      </c>
      <c r="J4" s="67" t="s">
        <v>33</v>
      </c>
      <c r="K4" s="68" t="s">
        <v>34</v>
      </c>
      <c r="L4" s="27" t="s">
        <v>32</v>
      </c>
      <c r="M4" s="26">
        <v>7571345</v>
      </c>
      <c r="N4" s="26">
        <v>3653868</v>
      </c>
      <c r="O4" s="26">
        <v>3917477</v>
      </c>
      <c r="P4" s="21"/>
      <c r="Q4" s="25" t="s">
        <v>40</v>
      </c>
      <c r="R4" s="26">
        <v>135160</v>
      </c>
      <c r="S4" s="26">
        <v>62795</v>
      </c>
      <c r="T4" s="26">
        <v>72365</v>
      </c>
    </row>
    <row r="5" spans="3:20" ht="12.75">
      <c r="C5" s="18" t="s">
        <v>41</v>
      </c>
      <c r="E5" s="19">
        <v>4</v>
      </c>
      <c r="F5" s="19" t="s">
        <v>42</v>
      </c>
      <c r="G5" s="36"/>
      <c r="H5" s="69" t="s">
        <v>244</v>
      </c>
      <c r="I5" s="70"/>
      <c r="J5" s="71"/>
      <c r="K5" s="72"/>
      <c r="L5" s="28">
        <v>0</v>
      </c>
      <c r="M5" s="29">
        <v>120482</v>
      </c>
      <c r="N5" s="29">
        <v>61704</v>
      </c>
      <c r="O5" s="29">
        <v>58778</v>
      </c>
      <c r="P5" s="21"/>
      <c r="Q5" s="25" t="s">
        <v>43</v>
      </c>
      <c r="R5" s="26">
        <v>109955</v>
      </c>
      <c r="S5" s="26">
        <v>55153</v>
      </c>
      <c r="T5" s="26">
        <v>54802</v>
      </c>
    </row>
    <row r="6" spans="1:20" ht="12.75">
      <c r="A6" s="30" t="s">
        <v>18</v>
      </c>
      <c r="C6" s="18" t="s">
        <v>44</v>
      </c>
      <c r="E6" s="19">
        <v>5</v>
      </c>
      <c r="F6" s="19" t="s">
        <v>45</v>
      </c>
      <c r="G6" s="36"/>
      <c r="H6" s="73" t="s">
        <v>32</v>
      </c>
      <c r="I6" s="74">
        <v>8080734</v>
      </c>
      <c r="J6" s="74">
        <v>3912910</v>
      </c>
      <c r="K6" s="74">
        <v>4167824</v>
      </c>
      <c r="L6" s="28">
        <v>1</v>
      </c>
      <c r="M6" s="29">
        <v>120064</v>
      </c>
      <c r="N6" s="29">
        <v>61454</v>
      </c>
      <c r="O6" s="29">
        <v>58610</v>
      </c>
      <c r="P6" s="21"/>
      <c r="Q6" s="25" t="s">
        <v>46</v>
      </c>
      <c r="R6" s="26">
        <v>409257</v>
      </c>
      <c r="S6" s="26">
        <v>199566</v>
      </c>
      <c r="T6" s="26">
        <v>209691</v>
      </c>
    </row>
    <row r="7" spans="1:20" ht="12.75" customHeight="1">
      <c r="A7" s="31" t="s">
        <v>47</v>
      </c>
      <c r="C7" s="18" t="s">
        <v>48</v>
      </c>
      <c r="E7" s="19">
        <v>6</v>
      </c>
      <c r="F7" s="19" t="s">
        <v>49</v>
      </c>
      <c r="G7" s="36"/>
      <c r="H7" s="75" t="s">
        <v>245</v>
      </c>
      <c r="I7" s="76">
        <v>607390</v>
      </c>
      <c r="J7" s="76">
        <v>312062</v>
      </c>
      <c r="K7" s="76">
        <v>295328</v>
      </c>
      <c r="L7" s="28">
        <v>2</v>
      </c>
      <c r="M7" s="29">
        <v>119780</v>
      </c>
      <c r="N7" s="29">
        <v>61272</v>
      </c>
      <c r="O7" s="29">
        <v>58508</v>
      </c>
      <c r="P7" s="21"/>
      <c r="Q7" s="25" t="s">
        <v>50</v>
      </c>
      <c r="R7" s="26">
        <v>400686</v>
      </c>
      <c r="S7" s="26">
        <v>197911</v>
      </c>
      <c r="T7" s="26">
        <v>202775</v>
      </c>
    </row>
    <row r="8" spans="1:20" ht="14.25" customHeight="1">
      <c r="A8" s="31" t="s">
        <v>51</v>
      </c>
      <c r="C8" s="18" t="s">
        <v>52</v>
      </c>
      <c r="E8" s="19">
        <v>7</v>
      </c>
      <c r="F8" s="19" t="s">
        <v>53</v>
      </c>
      <c r="G8" s="36"/>
      <c r="H8" s="75" t="s">
        <v>246</v>
      </c>
      <c r="I8" s="76">
        <v>601914</v>
      </c>
      <c r="J8" s="76">
        <v>308936</v>
      </c>
      <c r="K8" s="76">
        <v>292978</v>
      </c>
      <c r="L8" s="28">
        <v>3</v>
      </c>
      <c r="M8" s="29">
        <v>119273</v>
      </c>
      <c r="N8" s="29">
        <v>61064</v>
      </c>
      <c r="O8" s="29">
        <v>58209</v>
      </c>
      <c r="P8" s="21"/>
      <c r="Q8" s="25" t="s">
        <v>54</v>
      </c>
      <c r="R8" s="26">
        <v>201593</v>
      </c>
      <c r="S8" s="26">
        <v>99557</v>
      </c>
      <c r="T8" s="26">
        <v>102036</v>
      </c>
    </row>
    <row r="9" spans="1:20" ht="15.75" customHeight="1">
      <c r="A9" s="31" t="s">
        <v>55</v>
      </c>
      <c r="C9" s="119" t="s">
        <v>56</v>
      </c>
      <c r="E9" s="19">
        <v>8</v>
      </c>
      <c r="F9" s="19" t="s">
        <v>57</v>
      </c>
      <c r="G9" s="36"/>
      <c r="H9" s="75" t="s">
        <v>247</v>
      </c>
      <c r="I9" s="76">
        <v>602967</v>
      </c>
      <c r="J9" s="76">
        <v>308654</v>
      </c>
      <c r="K9" s="76">
        <v>294313</v>
      </c>
      <c r="L9" s="28">
        <v>4</v>
      </c>
      <c r="M9" s="29">
        <v>118935</v>
      </c>
      <c r="N9" s="29">
        <v>60931</v>
      </c>
      <c r="O9" s="29">
        <v>58004</v>
      </c>
      <c r="P9" s="21"/>
      <c r="Q9" s="25" t="s">
        <v>58</v>
      </c>
      <c r="R9" s="26">
        <v>597522</v>
      </c>
      <c r="S9" s="26">
        <v>292176</v>
      </c>
      <c r="T9" s="26">
        <v>305346</v>
      </c>
    </row>
    <row r="10" spans="1:20" ht="12.75">
      <c r="A10" s="31" t="s">
        <v>59</v>
      </c>
      <c r="C10" s="18" t="s">
        <v>60</v>
      </c>
      <c r="E10" s="19">
        <v>9</v>
      </c>
      <c r="F10" s="19" t="s">
        <v>61</v>
      </c>
      <c r="G10" s="36"/>
      <c r="H10" s="75" t="s">
        <v>248</v>
      </c>
      <c r="I10" s="76">
        <v>632370</v>
      </c>
      <c r="J10" s="76">
        <v>321173</v>
      </c>
      <c r="K10" s="76">
        <v>311197</v>
      </c>
      <c r="L10" s="28">
        <v>5</v>
      </c>
      <c r="M10" s="29">
        <v>118833</v>
      </c>
      <c r="N10" s="29">
        <v>60903</v>
      </c>
      <c r="O10" s="29">
        <v>57930</v>
      </c>
      <c r="P10" s="21"/>
      <c r="Q10" s="25" t="s">
        <v>62</v>
      </c>
      <c r="R10" s="26">
        <v>1030623</v>
      </c>
      <c r="S10" s="26">
        <v>502287</v>
      </c>
      <c r="T10" s="26">
        <v>528336</v>
      </c>
    </row>
    <row r="11" spans="1:20" ht="12.75">
      <c r="A11" s="31" t="s">
        <v>63</v>
      </c>
      <c r="C11" s="18" t="s">
        <v>64</v>
      </c>
      <c r="E11" s="19">
        <v>10</v>
      </c>
      <c r="F11" s="19" t="s">
        <v>65</v>
      </c>
      <c r="G11" s="36"/>
      <c r="H11" s="75" t="s">
        <v>249</v>
      </c>
      <c r="I11" s="76">
        <v>672749</v>
      </c>
      <c r="J11" s="76">
        <v>339928</v>
      </c>
      <c r="K11" s="76">
        <v>332821</v>
      </c>
      <c r="L11" s="28">
        <v>6</v>
      </c>
      <c r="M11" s="29">
        <v>118730</v>
      </c>
      <c r="N11" s="29">
        <v>60874</v>
      </c>
      <c r="O11" s="29">
        <v>57856</v>
      </c>
      <c r="P11" s="21"/>
      <c r="Q11" s="25" t="s">
        <v>66</v>
      </c>
      <c r="R11" s="26">
        <v>353859</v>
      </c>
      <c r="S11" s="26">
        <v>167533</v>
      </c>
      <c r="T11" s="26">
        <v>186326</v>
      </c>
    </row>
    <row r="12" spans="1:20" ht="12.75">
      <c r="A12" s="31" t="s">
        <v>67</v>
      </c>
      <c r="C12" s="18" t="s">
        <v>68</v>
      </c>
      <c r="E12" s="19">
        <v>11</v>
      </c>
      <c r="F12" s="19" t="s">
        <v>69</v>
      </c>
      <c r="G12" s="36"/>
      <c r="H12" s="75" t="s">
        <v>250</v>
      </c>
      <c r="I12" s="76">
        <v>650902</v>
      </c>
      <c r="J12" s="76">
        <v>329064</v>
      </c>
      <c r="K12" s="76">
        <v>321838</v>
      </c>
      <c r="L12" s="28">
        <v>7</v>
      </c>
      <c r="M12" s="29">
        <v>118696</v>
      </c>
      <c r="N12" s="29">
        <v>60878</v>
      </c>
      <c r="O12" s="29">
        <v>57818</v>
      </c>
      <c r="P12" s="21"/>
      <c r="Q12" s="25" t="s">
        <v>70</v>
      </c>
      <c r="R12" s="26">
        <v>851299</v>
      </c>
      <c r="S12" s="26">
        <v>406597</v>
      </c>
      <c r="T12" s="26">
        <v>444702</v>
      </c>
    </row>
    <row r="13" spans="1:20" ht="12.75">
      <c r="A13" s="31" t="s">
        <v>71</v>
      </c>
      <c r="C13" s="18" t="s">
        <v>72</v>
      </c>
      <c r="E13" s="19">
        <v>12</v>
      </c>
      <c r="F13" s="19" t="s">
        <v>73</v>
      </c>
      <c r="G13" s="36"/>
      <c r="H13" s="75" t="s">
        <v>251</v>
      </c>
      <c r="I13" s="76">
        <v>651442</v>
      </c>
      <c r="J13" s="76">
        <v>316050</v>
      </c>
      <c r="K13" s="76">
        <v>335392</v>
      </c>
      <c r="L13" s="28">
        <v>8</v>
      </c>
      <c r="M13" s="29">
        <v>119101</v>
      </c>
      <c r="N13" s="29">
        <v>61076</v>
      </c>
      <c r="O13" s="29">
        <v>58025</v>
      </c>
      <c r="P13" s="21"/>
      <c r="Q13" s="25" t="s">
        <v>74</v>
      </c>
      <c r="R13" s="26">
        <v>1094488</v>
      </c>
      <c r="S13" s="26">
        <v>518960</v>
      </c>
      <c r="T13" s="26">
        <v>575528</v>
      </c>
    </row>
    <row r="14" spans="1:20" ht="12.75">
      <c r="A14" s="31" t="s">
        <v>75</v>
      </c>
      <c r="C14" s="18" t="s">
        <v>76</v>
      </c>
      <c r="E14" s="19">
        <v>13</v>
      </c>
      <c r="F14" s="19" t="s">
        <v>77</v>
      </c>
      <c r="G14" s="36"/>
      <c r="H14" s="75" t="s">
        <v>252</v>
      </c>
      <c r="I14" s="76">
        <v>640060</v>
      </c>
      <c r="J14" s="76">
        <v>303971</v>
      </c>
      <c r="K14" s="76">
        <v>336089</v>
      </c>
      <c r="L14" s="28">
        <v>9</v>
      </c>
      <c r="M14" s="29">
        <v>119856</v>
      </c>
      <c r="N14" s="29">
        <v>61418</v>
      </c>
      <c r="O14" s="29">
        <v>58438</v>
      </c>
      <c r="P14" s="21"/>
      <c r="Q14" s="25" t="s">
        <v>78</v>
      </c>
      <c r="R14" s="26">
        <v>234948</v>
      </c>
      <c r="S14" s="26">
        <v>112703</v>
      </c>
      <c r="T14" s="26">
        <v>122245</v>
      </c>
    </row>
    <row r="15" spans="1:20" ht="12.75">
      <c r="A15" s="31" t="s">
        <v>79</v>
      </c>
      <c r="C15" s="18" t="s">
        <v>80</v>
      </c>
      <c r="E15" s="19">
        <v>14</v>
      </c>
      <c r="F15" s="19" t="s">
        <v>81</v>
      </c>
      <c r="G15" s="36"/>
      <c r="H15" s="75" t="s">
        <v>253</v>
      </c>
      <c r="I15" s="76">
        <v>563389</v>
      </c>
      <c r="J15" s="76">
        <v>268367</v>
      </c>
      <c r="K15" s="76">
        <v>295022</v>
      </c>
      <c r="L15" s="28">
        <v>10</v>
      </c>
      <c r="M15" s="29">
        <v>121019</v>
      </c>
      <c r="N15" s="29">
        <v>61921</v>
      </c>
      <c r="O15" s="29">
        <v>59098</v>
      </c>
      <c r="P15" s="21"/>
      <c r="Q15" s="25" t="s">
        <v>82</v>
      </c>
      <c r="R15" s="26">
        <v>147933</v>
      </c>
      <c r="S15" s="26">
        <v>68544</v>
      </c>
      <c r="T15" s="26">
        <v>79389</v>
      </c>
    </row>
    <row r="16" spans="1:20" ht="12.75">
      <c r="A16" s="31" t="s">
        <v>20</v>
      </c>
      <c r="C16" s="18" t="s">
        <v>83</v>
      </c>
      <c r="E16" s="19">
        <v>15</v>
      </c>
      <c r="F16" s="19" t="s">
        <v>84</v>
      </c>
      <c r="G16" s="36"/>
      <c r="H16" s="75" t="s">
        <v>254</v>
      </c>
      <c r="I16" s="76">
        <v>519261</v>
      </c>
      <c r="J16" s="76">
        <v>244556</v>
      </c>
      <c r="K16" s="76">
        <v>274705</v>
      </c>
      <c r="L16" s="28">
        <v>11</v>
      </c>
      <c r="M16" s="29">
        <v>122272</v>
      </c>
      <c r="N16" s="29">
        <v>62471</v>
      </c>
      <c r="O16" s="29">
        <v>59801</v>
      </c>
      <c r="P16" s="21"/>
      <c r="Q16" s="25" t="s">
        <v>85</v>
      </c>
      <c r="R16" s="26">
        <v>98209</v>
      </c>
      <c r="S16" s="26">
        <v>49277</v>
      </c>
      <c r="T16" s="26">
        <v>48932</v>
      </c>
    </row>
    <row r="17" spans="1:20" ht="12.75">
      <c r="A17" s="32" t="s">
        <v>86</v>
      </c>
      <c r="C17" s="18" t="s">
        <v>87</v>
      </c>
      <c r="E17" s="19">
        <v>16</v>
      </c>
      <c r="F17" s="19" t="s">
        <v>88</v>
      </c>
      <c r="G17" s="36"/>
      <c r="H17" s="75" t="s">
        <v>255</v>
      </c>
      <c r="I17" s="76">
        <v>503389</v>
      </c>
      <c r="J17" s="76">
        <v>233302</v>
      </c>
      <c r="K17" s="76">
        <v>270087</v>
      </c>
      <c r="L17" s="28">
        <v>12</v>
      </c>
      <c r="M17" s="29">
        <v>123722</v>
      </c>
      <c r="N17" s="29">
        <v>63080</v>
      </c>
      <c r="O17" s="29">
        <v>60642</v>
      </c>
      <c r="P17" s="21"/>
      <c r="Q17" s="25" t="s">
        <v>89</v>
      </c>
      <c r="R17" s="26">
        <v>108457</v>
      </c>
      <c r="S17" s="26">
        <v>52580</v>
      </c>
      <c r="T17" s="26">
        <v>55877</v>
      </c>
    </row>
    <row r="18" spans="1:20" ht="33.75" customHeight="1">
      <c r="A18" s="33" t="s">
        <v>223</v>
      </c>
      <c r="C18" s="18" t="s">
        <v>90</v>
      </c>
      <c r="E18" s="19">
        <v>17</v>
      </c>
      <c r="F18" s="19" t="s">
        <v>91</v>
      </c>
      <c r="G18" s="36"/>
      <c r="H18" s="75" t="s">
        <v>256</v>
      </c>
      <c r="I18" s="76">
        <v>439872</v>
      </c>
      <c r="J18" s="76">
        <v>200142</v>
      </c>
      <c r="K18" s="76">
        <v>239730</v>
      </c>
      <c r="L18" s="28">
        <v>13</v>
      </c>
      <c r="M18" s="29">
        <v>125124</v>
      </c>
      <c r="N18" s="29">
        <v>63639</v>
      </c>
      <c r="O18" s="29">
        <v>61485</v>
      </c>
      <c r="P18" s="21"/>
      <c r="Q18" s="25" t="s">
        <v>92</v>
      </c>
      <c r="R18" s="26">
        <v>258212</v>
      </c>
      <c r="S18" s="26">
        <v>125944</v>
      </c>
      <c r="T18" s="26">
        <v>132268</v>
      </c>
    </row>
    <row r="19" spans="1:20" ht="33.75" customHeight="1">
      <c r="A19" s="33" t="s">
        <v>225</v>
      </c>
      <c r="C19" s="18" t="s">
        <v>93</v>
      </c>
      <c r="E19" s="19">
        <v>18</v>
      </c>
      <c r="F19" s="19" t="s">
        <v>94</v>
      </c>
      <c r="G19" s="36"/>
      <c r="H19" s="75" t="s">
        <v>257</v>
      </c>
      <c r="I19" s="76">
        <v>341916</v>
      </c>
      <c r="J19" s="76">
        <v>152813</v>
      </c>
      <c r="K19" s="76">
        <v>189103</v>
      </c>
      <c r="L19" s="28">
        <v>14</v>
      </c>
      <c r="M19" s="29">
        <v>126598</v>
      </c>
      <c r="N19" s="29">
        <v>64282</v>
      </c>
      <c r="O19" s="29">
        <v>62316</v>
      </c>
      <c r="P19" s="21"/>
      <c r="Q19" s="25" t="s">
        <v>95</v>
      </c>
      <c r="R19" s="26">
        <v>24160</v>
      </c>
      <c r="S19" s="26">
        <v>12726</v>
      </c>
      <c r="T19" s="26">
        <v>11434</v>
      </c>
    </row>
    <row r="20" spans="1:20" ht="33.75" customHeight="1">
      <c r="A20" s="33" t="s">
        <v>226</v>
      </c>
      <c r="C20" s="18" t="s">
        <v>96</v>
      </c>
      <c r="E20" s="19">
        <v>19</v>
      </c>
      <c r="F20" s="19" t="s">
        <v>97</v>
      </c>
      <c r="G20" s="36"/>
      <c r="H20" s="75" t="s">
        <v>258</v>
      </c>
      <c r="I20" s="76">
        <v>253646</v>
      </c>
      <c r="J20" s="76">
        <v>111646</v>
      </c>
      <c r="K20" s="76">
        <v>142000</v>
      </c>
      <c r="L20" s="28">
        <v>15</v>
      </c>
      <c r="M20" s="29">
        <v>128143</v>
      </c>
      <c r="N20" s="29">
        <v>65043</v>
      </c>
      <c r="O20" s="29">
        <v>63100</v>
      </c>
      <c r="P20" s="21"/>
      <c r="Q20" s="25" t="s">
        <v>98</v>
      </c>
      <c r="R20" s="26">
        <v>377272</v>
      </c>
      <c r="S20" s="26">
        <v>184951</v>
      </c>
      <c r="T20" s="26">
        <v>192321</v>
      </c>
    </row>
    <row r="21" spans="1:20" ht="33.75" customHeight="1">
      <c r="A21" s="33" t="s">
        <v>228</v>
      </c>
      <c r="C21" s="18" t="s">
        <v>99</v>
      </c>
      <c r="E21" s="19">
        <v>20</v>
      </c>
      <c r="F21" s="19" t="s">
        <v>100</v>
      </c>
      <c r="G21" s="36"/>
      <c r="H21" s="75" t="s">
        <v>259</v>
      </c>
      <c r="I21" s="76">
        <v>177853</v>
      </c>
      <c r="J21" s="76">
        <v>76747</v>
      </c>
      <c r="K21" s="76">
        <v>101106</v>
      </c>
      <c r="L21" s="28">
        <v>16</v>
      </c>
      <c r="M21" s="29">
        <v>129625</v>
      </c>
      <c r="N21" s="29">
        <v>65820</v>
      </c>
      <c r="O21" s="29">
        <v>63805</v>
      </c>
      <c r="P21" s="21"/>
      <c r="Q21" s="25" t="s">
        <v>101</v>
      </c>
      <c r="R21" s="26">
        <v>651586</v>
      </c>
      <c r="S21" s="26">
        <v>319009</v>
      </c>
      <c r="T21" s="26">
        <v>332577</v>
      </c>
    </row>
    <row r="22" spans="1:20" ht="33.75" customHeight="1">
      <c r="A22" s="33" t="s">
        <v>229</v>
      </c>
      <c r="C22" s="18" t="s">
        <v>102</v>
      </c>
      <c r="E22" s="19">
        <v>55</v>
      </c>
      <c r="F22" s="19" t="s">
        <v>103</v>
      </c>
      <c r="G22" s="36"/>
      <c r="H22" s="75" t="s">
        <v>260</v>
      </c>
      <c r="I22" s="76">
        <v>113108</v>
      </c>
      <c r="J22" s="76">
        <v>45521</v>
      </c>
      <c r="K22" s="76">
        <v>67587</v>
      </c>
      <c r="L22" s="28">
        <v>17</v>
      </c>
      <c r="M22" s="29">
        <v>131107</v>
      </c>
      <c r="N22" s="29">
        <v>66558</v>
      </c>
      <c r="O22" s="29">
        <v>64549</v>
      </c>
      <c r="P22" s="21"/>
      <c r="Q22" s="25" t="s">
        <v>104</v>
      </c>
      <c r="R22" s="26">
        <v>6296</v>
      </c>
      <c r="S22" s="26">
        <v>3268</v>
      </c>
      <c r="T22" s="26">
        <v>3028</v>
      </c>
    </row>
    <row r="23" spans="1:20" ht="33.75" customHeight="1">
      <c r="A23" s="33" t="s">
        <v>231</v>
      </c>
      <c r="C23" s="34" t="s">
        <v>105</v>
      </c>
      <c r="E23" s="19">
        <v>66</v>
      </c>
      <c r="F23" s="19" t="s">
        <v>106</v>
      </c>
      <c r="G23" s="36"/>
      <c r="H23" s="75" t="s">
        <v>126</v>
      </c>
      <c r="I23" s="76">
        <v>108506</v>
      </c>
      <c r="J23" s="76">
        <v>39978</v>
      </c>
      <c r="K23" s="76">
        <v>68528</v>
      </c>
      <c r="L23" s="28">
        <v>18</v>
      </c>
      <c r="M23" s="29">
        <v>132790</v>
      </c>
      <c r="N23" s="29">
        <v>67353</v>
      </c>
      <c r="O23" s="29">
        <v>65437</v>
      </c>
      <c r="P23" s="21"/>
      <c r="Q23" s="27" t="s">
        <v>32</v>
      </c>
      <c r="R23" s="35">
        <f>SUM(R3:R22)</f>
        <v>7571345</v>
      </c>
      <c r="S23" s="35">
        <f>SUM(S3:S22)</f>
        <v>3653868</v>
      </c>
      <c r="T23" s="35">
        <f>SUM(T3:T22)</f>
        <v>3917477</v>
      </c>
    </row>
    <row r="24" spans="1:16" ht="33.75" customHeight="1" thickBot="1">
      <c r="A24" s="33" t="s">
        <v>232</v>
      </c>
      <c r="C24" s="18" t="s">
        <v>107</v>
      </c>
      <c r="E24" s="19">
        <v>77</v>
      </c>
      <c r="F24" s="19" t="s">
        <v>108</v>
      </c>
      <c r="G24" s="36"/>
      <c r="H24" s="36"/>
      <c r="I24" s="36"/>
      <c r="J24" s="36"/>
      <c r="L24" s="28">
        <v>19</v>
      </c>
      <c r="M24" s="29">
        <v>133340</v>
      </c>
      <c r="N24" s="29">
        <v>67602</v>
      </c>
      <c r="O24" s="29">
        <v>65738</v>
      </c>
      <c r="P24" s="21"/>
    </row>
    <row r="25" spans="1:20" ht="33.75" customHeight="1">
      <c r="A25" s="33" t="s">
        <v>233</v>
      </c>
      <c r="C25" s="18" t="s">
        <v>109</v>
      </c>
      <c r="E25" s="19">
        <v>88</v>
      </c>
      <c r="F25" s="19" t="s">
        <v>110</v>
      </c>
      <c r="G25" s="36"/>
      <c r="H25" s="36"/>
      <c r="I25" s="36"/>
      <c r="J25" s="36"/>
      <c r="L25" s="28">
        <v>20</v>
      </c>
      <c r="M25" s="29">
        <v>132165</v>
      </c>
      <c r="N25" s="29">
        <v>67024</v>
      </c>
      <c r="O25" s="29">
        <v>65141</v>
      </c>
      <c r="P25" s="21"/>
      <c r="Q25" s="573" t="s">
        <v>261</v>
      </c>
      <c r="R25" s="574"/>
      <c r="S25" s="574"/>
      <c r="T25" s="575"/>
    </row>
    <row r="26" spans="1:20" ht="15" customHeight="1" thickBot="1">
      <c r="A26" s="32" t="s">
        <v>127</v>
      </c>
      <c r="C26" s="18" t="s">
        <v>111</v>
      </c>
      <c r="E26" s="19">
        <v>98</v>
      </c>
      <c r="F26" s="19" t="s">
        <v>112</v>
      </c>
      <c r="G26" s="36"/>
      <c r="H26" s="36"/>
      <c r="I26" s="36"/>
      <c r="J26" s="36"/>
      <c r="L26" s="28">
        <v>21</v>
      </c>
      <c r="M26" s="29">
        <v>129957</v>
      </c>
      <c r="N26" s="29">
        <v>65924</v>
      </c>
      <c r="O26" s="29">
        <v>64033</v>
      </c>
      <c r="P26" s="21"/>
      <c r="Q26" s="576" t="s">
        <v>241</v>
      </c>
      <c r="R26" s="577"/>
      <c r="S26" s="577"/>
      <c r="T26" s="578"/>
    </row>
    <row r="27" spans="1:20" s="78" customFormat="1" ht="26.25" customHeight="1">
      <c r="A27" s="77" t="s">
        <v>262</v>
      </c>
      <c r="C27" s="79" t="s">
        <v>113</v>
      </c>
      <c r="D27" s="80"/>
      <c r="E27" s="81"/>
      <c r="F27" s="81"/>
      <c r="G27" s="81"/>
      <c r="H27" s="81"/>
      <c r="I27" s="81"/>
      <c r="J27" s="81"/>
      <c r="L27" s="82">
        <v>22</v>
      </c>
      <c r="M27" s="83">
        <v>127797</v>
      </c>
      <c r="N27" s="83">
        <v>64838</v>
      </c>
      <c r="O27" s="83">
        <v>62959</v>
      </c>
      <c r="P27" s="84"/>
      <c r="Q27" s="579" t="s">
        <v>31</v>
      </c>
      <c r="R27" s="85">
        <v>2015</v>
      </c>
      <c r="S27" s="86"/>
      <c r="T27" s="87"/>
    </row>
    <row r="28" spans="1:20" s="78" customFormat="1" ht="26.25" customHeight="1">
      <c r="A28" s="77" t="s">
        <v>263</v>
      </c>
      <c r="C28" s="79" t="s">
        <v>114</v>
      </c>
      <c r="D28" s="80"/>
      <c r="E28" s="88"/>
      <c r="F28" s="88"/>
      <c r="G28" s="88"/>
      <c r="H28" s="88"/>
      <c r="I28" s="88"/>
      <c r="J28" s="88"/>
      <c r="L28" s="82">
        <v>23</v>
      </c>
      <c r="M28" s="83">
        <v>125232</v>
      </c>
      <c r="N28" s="83">
        <v>63602</v>
      </c>
      <c r="O28" s="83">
        <v>61630</v>
      </c>
      <c r="P28" s="84"/>
      <c r="Q28" s="580"/>
      <c r="R28" s="89" t="s">
        <v>32</v>
      </c>
      <c r="S28" s="90" t="s">
        <v>33</v>
      </c>
      <c r="T28" s="91" t="s">
        <v>34</v>
      </c>
    </row>
    <row r="29" spans="1:20" s="78" customFormat="1" ht="44.25" customHeight="1">
      <c r="A29" s="77" t="s">
        <v>264</v>
      </c>
      <c r="C29" s="79" t="s">
        <v>115</v>
      </c>
      <c r="D29" s="80"/>
      <c r="E29" s="88"/>
      <c r="F29" s="88"/>
      <c r="G29" s="88"/>
      <c r="H29" s="88"/>
      <c r="I29" s="88"/>
      <c r="J29" s="88"/>
      <c r="L29" s="82">
        <v>24</v>
      </c>
      <c r="M29" s="83">
        <v>124055</v>
      </c>
      <c r="N29" s="83">
        <v>62761</v>
      </c>
      <c r="O29" s="83">
        <v>61294</v>
      </c>
      <c r="P29" s="84"/>
      <c r="Q29" s="92" t="s">
        <v>244</v>
      </c>
      <c r="R29" s="93"/>
      <c r="S29" s="94"/>
      <c r="T29" s="95"/>
    </row>
    <row r="30" spans="1:20" s="78" customFormat="1" ht="26.25" customHeight="1">
      <c r="A30" s="77" t="s">
        <v>265</v>
      </c>
      <c r="C30" s="79" t="s">
        <v>116</v>
      </c>
      <c r="D30" s="80"/>
      <c r="E30" s="88"/>
      <c r="F30" s="88"/>
      <c r="G30" s="88"/>
      <c r="H30" s="88"/>
      <c r="I30" s="88"/>
      <c r="J30" s="88"/>
      <c r="L30" s="82">
        <v>25</v>
      </c>
      <c r="M30" s="83">
        <v>125190</v>
      </c>
      <c r="N30" s="83">
        <v>62619</v>
      </c>
      <c r="O30" s="83">
        <v>62571</v>
      </c>
      <c r="P30" s="84"/>
      <c r="Q30" s="96" t="s">
        <v>32</v>
      </c>
      <c r="R30" s="97">
        <v>7878783</v>
      </c>
      <c r="S30" s="98">
        <v>3810013</v>
      </c>
      <c r="T30" s="99">
        <v>4068770</v>
      </c>
    </row>
    <row r="31" spans="1:20" s="78" customFormat="1" ht="26.25" customHeight="1">
      <c r="A31" s="30" t="s">
        <v>266</v>
      </c>
      <c r="C31" s="79" t="s">
        <v>117</v>
      </c>
      <c r="D31" s="80"/>
      <c r="E31" s="88"/>
      <c r="F31" s="88"/>
      <c r="G31" s="88"/>
      <c r="H31" s="88"/>
      <c r="I31" s="88"/>
      <c r="J31" s="88"/>
      <c r="L31" s="82">
        <v>26</v>
      </c>
      <c r="M31" s="83">
        <v>127692</v>
      </c>
      <c r="N31" s="83">
        <v>62895</v>
      </c>
      <c r="O31" s="83">
        <v>64797</v>
      </c>
      <c r="P31" s="84"/>
      <c r="Q31" s="100" t="s">
        <v>245</v>
      </c>
      <c r="R31" s="101">
        <v>603230</v>
      </c>
      <c r="S31" s="102">
        <v>309432</v>
      </c>
      <c r="T31" s="103">
        <v>293798</v>
      </c>
    </row>
    <row r="32" spans="1:20" ht="14.25" customHeight="1">
      <c r="A32" s="104" t="s">
        <v>267</v>
      </c>
      <c r="C32" s="18" t="s">
        <v>118</v>
      </c>
      <c r="L32" s="28">
        <v>27</v>
      </c>
      <c r="M32" s="29">
        <v>129742</v>
      </c>
      <c r="N32" s="29">
        <v>62993</v>
      </c>
      <c r="O32" s="29">
        <v>66749</v>
      </c>
      <c r="P32" s="21"/>
      <c r="Q32" s="105" t="s">
        <v>246</v>
      </c>
      <c r="R32" s="106">
        <v>598182</v>
      </c>
      <c r="S32" s="107">
        <v>306434</v>
      </c>
      <c r="T32" s="108">
        <v>291748</v>
      </c>
    </row>
    <row r="33" spans="1:20" ht="12.75">
      <c r="A33" s="104" t="s">
        <v>268</v>
      </c>
      <c r="C33" s="119" t="s">
        <v>119</v>
      </c>
      <c r="L33" s="28">
        <v>28</v>
      </c>
      <c r="M33" s="29">
        <v>131768</v>
      </c>
      <c r="N33" s="29">
        <v>63030</v>
      </c>
      <c r="O33" s="29">
        <v>68738</v>
      </c>
      <c r="P33" s="21"/>
      <c r="Q33" s="105" t="s">
        <v>247</v>
      </c>
      <c r="R33" s="106">
        <v>605068</v>
      </c>
      <c r="S33" s="107">
        <v>309819</v>
      </c>
      <c r="T33" s="108">
        <v>295249</v>
      </c>
    </row>
    <row r="34" spans="1:20" ht="25.5">
      <c r="A34" s="104" t="s">
        <v>269</v>
      </c>
      <c r="C34" s="18" t="s">
        <v>52</v>
      </c>
      <c r="L34" s="28">
        <v>29</v>
      </c>
      <c r="M34" s="29">
        <v>132712</v>
      </c>
      <c r="N34" s="29">
        <v>62862</v>
      </c>
      <c r="O34" s="29">
        <v>69850</v>
      </c>
      <c r="P34" s="21"/>
      <c r="Q34" s="105" t="s">
        <v>248</v>
      </c>
      <c r="R34" s="106">
        <v>642476</v>
      </c>
      <c r="S34" s="107">
        <v>325752</v>
      </c>
      <c r="T34" s="108">
        <v>316724</v>
      </c>
    </row>
    <row r="35" spans="1:20" ht="12.75">
      <c r="A35" s="104" t="s">
        <v>270</v>
      </c>
      <c r="C35" s="18" t="s">
        <v>120</v>
      </c>
      <c r="L35" s="28">
        <v>30</v>
      </c>
      <c r="M35" s="29">
        <v>131882</v>
      </c>
      <c r="N35" s="29">
        <v>62354</v>
      </c>
      <c r="O35" s="29">
        <v>69528</v>
      </c>
      <c r="P35" s="21"/>
      <c r="Q35" s="105" t="s">
        <v>249</v>
      </c>
      <c r="R35" s="106">
        <v>669960</v>
      </c>
      <c r="S35" s="107">
        <v>338888</v>
      </c>
      <c r="T35" s="108">
        <v>331072</v>
      </c>
    </row>
    <row r="36" spans="1:20" ht="25.5">
      <c r="A36" s="104" t="s">
        <v>271</v>
      </c>
      <c r="C36" s="18" t="s">
        <v>121</v>
      </c>
      <c r="L36" s="28">
        <v>31</v>
      </c>
      <c r="M36" s="29">
        <v>129823</v>
      </c>
      <c r="N36" s="29">
        <v>61588</v>
      </c>
      <c r="O36" s="29">
        <v>68235</v>
      </c>
      <c r="P36" s="21"/>
      <c r="Q36" s="105" t="s">
        <v>250</v>
      </c>
      <c r="R36" s="106">
        <v>635633</v>
      </c>
      <c r="S36" s="107">
        <v>319048</v>
      </c>
      <c r="T36" s="108">
        <v>316585</v>
      </c>
    </row>
    <row r="37" spans="1:20" ht="25.5">
      <c r="A37" s="104" t="s">
        <v>272</v>
      </c>
      <c r="C37" s="18" t="s">
        <v>122</v>
      </c>
      <c r="D37" s="38"/>
      <c r="L37" s="28">
        <v>32</v>
      </c>
      <c r="M37" s="29">
        <v>127922</v>
      </c>
      <c r="N37" s="29">
        <v>60850</v>
      </c>
      <c r="O37" s="29">
        <v>67072</v>
      </c>
      <c r="P37" s="21"/>
      <c r="Q37" s="105" t="s">
        <v>251</v>
      </c>
      <c r="R37" s="106">
        <v>657874</v>
      </c>
      <c r="S37" s="107">
        <v>313458</v>
      </c>
      <c r="T37" s="108">
        <v>344416</v>
      </c>
    </row>
    <row r="38" spans="3:20" ht="12.75">
      <c r="C38" s="18" t="s">
        <v>123</v>
      </c>
      <c r="D38" s="39"/>
      <c r="L38" s="28">
        <v>33</v>
      </c>
      <c r="M38" s="29">
        <v>126082</v>
      </c>
      <c r="N38" s="29">
        <v>60165</v>
      </c>
      <c r="O38" s="29">
        <v>65917</v>
      </c>
      <c r="P38" s="21"/>
      <c r="Q38" s="105" t="s">
        <v>252</v>
      </c>
      <c r="R38" s="106">
        <v>614779</v>
      </c>
      <c r="S38" s="107">
        <v>293158</v>
      </c>
      <c r="T38" s="108">
        <v>321621</v>
      </c>
    </row>
    <row r="39" spans="1:20" ht="12.75">
      <c r="A39" s="119" t="s">
        <v>273</v>
      </c>
      <c r="C39" s="18" t="s">
        <v>124</v>
      </c>
      <c r="D39" s="39"/>
      <c r="L39" s="28">
        <v>34</v>
      </c>
      <c r="M39" s="29">
        <v>123600</v>
      </c>
      <c r="N39" s="29">
        <v>59117</v>
      </c>
      <c r="O39" s="29">
        <v>64483</v>
      </c>
      <c r="P39" s="21"/>
      <c r="Q39" s="105" t="s">
        <v>253</v>
      </c>
      <c r="R39" s="106">
        <v>536343</v>
      </c>
      <c r="S39" s="107">
        <v>254902</v>
      </c>
      <c r="T39" s="108">
        <v>281441</v>
      </c>
    </row>
    <row r="40" spans="1:20" ht="12.75">
      <c r="A40" s="17" t="s">
        <v>274</v>
      </c>
      <c r="C40" s="18" t="s">
        <v>125</v>
      </c>
      <c r="D40" s="39"/>
      <c r="L40" s="28">
        <v>35</v>
      </c>
      <c r="M40" s="29">
        <v>120324</v>
      </c>
      <c r="N40" s="29">
        <v>57551</v>
      </c>
      <c r="O40" s="29">
        <v>62773</v>
      </c>
      <c r="P40" s="21"/>
      <c r="Q40" s="105" t="s">
        <v>254</v>
      </c>
      <c r="R40" s="106">
        <v>516837</v>
      </c>
      <c r="S40" s="107">
        <v>242123</v>
      </c>
      <c r="T40" s="108">
        <v>274714</v>
      </c>
    </row>
    <row r="41" spans="1:20" ht="12.75">
      <c r="A41" s="23" t="s">
        <v>275</v>
      </c>
      <c r="L41" s="28">
        <v>36</v>
      </c>
      <c r="M41" s="29">
        <v>116606</v>
      </c>
      <c r="N41" s="29">
        <v>55686</v>
      </c>
      <c r="O41" s="29">
        <v>60920</v>
      </c>
      <c r="P41" s="21"/>
      <c r="Q41" s="105" t="s">
        <v>255</v>
      </c>
      <c r="R41" s="106">
        <v>489703</v>
      </c>
      <c r="S41" s="107">
        <v>225926</v>
      </c>
      <c r="T41" s="108">
        <v>263777</v>
      </c>
    </row>
    <row r="42" spans="1:20" ht="12.75">
      <c r="A42" s="31" t="s">
        <v>276</v>
      </c>
      <c r="L42" s="28">
        <v>37</v>
      </c>
      <c r="M42" s="29">
        <v>112852</v>
      </c>
      <c r="N42" s="29">
        <v>53849</v>
      </c>
      <c r="O42" s="29">
        <v>59003</v>
      </c>
      <c r="P42" s="21"/>
      <c r="Q42" s="105" t="s">
        <v>256</v>
      </c>
      <c r="R42" s="106">
        <v>406084</v>
      </c>
      <c r="S42" s="107">
        <v>183930</v>
      </c>
      <c r="T42" s="108">
        <v>222154</v>
      </c>
    </row>
    <row r="43" spans="1:20" ht="12.75">
      <c r="A43" s="31" t="s">
        <v>277</v>
      </c>
      <c r="L43" s="28">
        <v>38</v>
      </c>
      <c r="M43" s="29">
        <v>108852</v>
      </c>
      <c r="N43" s="29">
        <v>51919</v>
      </c>
      <c r="O43" s="29">
        <v>56933</v>
      </c>
      <c r="P43" s="21"/>
      <c r="Q43" s="105" t="s">
        <v>257</v>
      </c>
      <c r="R43" s="106">
        <v>309925</v>
      </c>
      <c r="S43" s="107">
        <v>138521</v>
      </c>
      <c r="T43" s="108">
        <v>171404</v>
      </c>
    </row>
    <row r="44" spans="1:20" ht="12.75">
      <c r="A44" s="31" t="s">
        <v>278</v>
      </c>
      <c r="L44" s="28">
        <v>39</v>
      </c>
      <c r="M44" s="29">
        <v>105945</v>
      </c>
      <c r="N44" s="29">
        <v>50470</v>
      </c>
      <c r="O44" s="29">
        <v>55475</v>
      </c>
      <c r="P44" s="21"/>
      <c r="Q44" s="105" t="s">
        <v>258</v>
      </c>
      <c r="R44" s="106">
        <v>230197</v>
      </c>
      <c r="S44" s="107">
        <v>101631</v>
      </c>
      <c r="T44" s="108">
        <v>128566</v>
      </c>
    </row>
    <row r="45" spans="1:20" ht="12.75">
      <c r="A45" s="119" t="s">
        <v>279</v>
      </c>
      <c r="L45" s="28">
        <v>40</v>
      </c>
      <c r="M45" s="29">
        <v>104800</v>
      </c>
      <c r="N45" s="29">
        <v>49806</v>
      </c>
      <c r="O45" s="29">
        <v>54994</v>
      </c>
      <c r="P45" s="21"/>
      <c r="Q45" s="105" t="s">
        <v>259</v>
      </c>
      <c r="R45" s="106">
        <v>158670</v>
      </c>
      <c r="S45" s="107">
        <v>68583</v>
      </c>
      <c r="T45" s="108">
        <v>90087</v>
      </c>
    </row>
    <row r="46" spans="1:20" ht="15">
      <c r="A46" s="109" t="s">
        <v>280</v>
      </c>
      <c r="L46" s="28">
        <v>41</v>
      </c>
      <c r="M46" s="29">
        <v>104794</v>
      </c>
      <c r="N46" s="29">
        <v>49648</v>
      </c>
      <c r="O46" s="29">
        <v>55146</v>
      </c>
      <c r="P46" s="21"/>
      <c r="Q46" s="105" t="s">
        <v>260</v>
      </c>
      <c r="R46" s="106">
        <v>103406</v>
      </c>
      <c r="S46" s="107">
        <v>41392</v>
      </c>
      <c r="T46" s="108">
        <v>62014</v>
      </c>
    </row>
    <row r="47" spans="1:20" ht="15.75" thickBot="1">
      <c r="A47" s="109" t="s">
        <v>281</v>
      </c>
      <c r="L47" s="28">
        <v>42</v>
      </c>
      <c r="M47" s="29">
        <v>104561</v>
      </c>
      <c r="N47" s="29">
        <v>49381</v>
      </c>
      <c r="O47" s="29">
        <v>55180</v>
      </c>
      <c r="P47" s="21"/>
      <c r="Q47" s="110" t="s">
        <v>126</v>
      </c>
      <c r="R47" s="111">
        <v>100416</v>
      </c>
      <c r="S47" s="112">
        <v>37016</v>
      </c>
      <c r="T47" s="113">
        <v>63400</v>
      </c>
    </row>
    <row r="48" spans="1:20" ht="15">
      <c r="A48" s="109" t="s">
        <v>282</v>
      </c>
      <c r="L48" s="28">
        <v>43</v>
      </c>
      <c r="M48" s="29">
        <v>104278</v>
      </c>
      <c r="N48" s="29">
        <v>49084</v>
      </c>
      <c r="O48" s="29">
        <v>55194</v>
      </c>
      <c r="P48" s="21"/>
      <c r="Q48" s="21"/>
      <c r="R48" s="21"/>
      <c r="S48" s="21"/>
      <c r="T48" s="21"/>
    </row>
    <row r="49" spans="1:20" ht="15">
      <c r="A49" s="109" t="s">
        <v>283</v>
      </c>
      <c r="L49" s="28">
        <v>44</v>
      </c>
      <c r="M49" s="29">
        <v>103962</v>
      </c>
      <c r="N49" s="29">
        <v>48778</v>
      </c>
      <c r="O49" s="29">
        <v>55184</v>
      </c>
      <c r="P49" s="21"/>
      <c r="Q49" s="21"/>
      <c r="R49" s="21"/>
      <c r="S49" s="21"/>
      <c r="T49" s="21"/>
    </row>
    <row r="50" spans="1:20" ht="15">
      <c r="A50" s="109" t="s">
        <v>284</v>
      </c>
      <c r="L50" s="28">
        <v>45</v>
      </c>
      <c r="M50" s="29">
        <v>103448</v>
      </c>
      <c r="N50" s="29">
        <v>48396</v>
      </c>
      <c r="O50" s="29">
        <v>55052</v>
      </c>
      <c r="P50" s="21"/>
      <c r="Q50" s="21"/>
      <c r="R50" s="21"/>
      <c r="S50" s="21"/>
      <c r="T50" s="21"/>
    </row>
    <row r="51" spans="1:20" ht="15">
      <c r="A51" s="109" t="s">
        <v>285</v>
      </c>
      <c r="L51" s="28">
        <v>46</v>
      </c>
      <c r="M51" s="29">
        <v>102715</v>
      </c>
      <c r="N51" s="29">
        <v>47923</v>
      </c>
      <c r="O51" s="29">
        <v>54792</v>
      </c>
      <c r="P51" s="21"/>
      <c r="Q51" s="21"/>
      <c r="R51" s="21"/>
      <c r="S51" s="21"/>
      <c r="T51" s="21"/>
    </row>
    <row r="52" spans="1:20" ht="15">
      <c r="A52" s="109" t="s">
        <v>286</v>
      </c>
      <c r="L52" s="28">
        <v>47</v>
      </c>
      <c r="M52" s="29">
        <v>101971</v>
      </c>
      <c r="N52" s="29">
        <v>47444</v>
      </c>
      <c r="O52" s="29">
        <v>54527</v>
      </c>
      <c r="P52" s="21"/>
      <c r="Q52" s="21"/>
      <c r="R52" s="21"/>
      <c r="S52" s="21"/>
      <c r="T52" s="21"/>
    </row>
    <row r="53" spans="1:20" ht="15">
      <c r="A53" s="109" t="s">
        <v>287</v>
      </c>
      <c r="L53" s="28">
        <v>48</v>
      </c>
      <c r="M53" s="29">
        <v>101260</v>
      </c>
      <c r="N53" s="29">
        <v>46986</v>
      </c>
      <c r="O53" s="29">
        <v>54274</v>
      </c>
      <c r="P53" s="21"/>
      <c r="Q53" s="21"/>
      <c r="R53" s="21"/>
      <c r="S53" s="21"/>
      <c r="T53" s="21"/>
    </row>
    <row r="54" spans="1:20" ht="15">
      <c r="A54" s="109" t="s">
        <v>288</v>
      </c>
      <c r="L54" s="28">
        <v>49</v>
      </c>
      <c r="M54" s="29">
        <v>99728</v>
      </c>
      <c r="N54" s="29">
        <v>46141</v>
      </c>
      <c r="O54" s="29">
        <v>53587</v>
      </c>
      <c r="P54" s="21"/>
      <c r="Q54" s="21"/>
      <c r="R54" s="21"/>
      <c r="S54" s="21"/>
      <c r="T54" s="21"/>
    </row>
    <row r="55" spans="1:20" ht="15">
      <c r="A55" s="109" t="s">
        <v>289</v>
      </c>
      <c r="L55" s="28">
        <v>50</v>
      </c>
      <c r="M55" s="29">
        <v>97001</v>
      </c>
      <c r="N55" s="29">
        <v>44730</v>
      </c>
      <c r="O55" s="29">
        <v>52271</v>
      </c>
      <c r="P55" s="21"/>
      <c r="Q55" s="21"/>
      <c r="R55" s="21"/>
      <c r="S55" s="21"/>
      <c r="T55" s="21"/>
    </row>
    <row r="56" spans="1:20" ht="12.75">
      <c r="A56" s="133" t="s">
        <v>295</v>
      </c>
      <c r="L56" s="28">
        <v>51</v>
      </c>
      <c r="M56" s="29">
        <v>93445</v>
      </c>
      <c r="N56" s="29">
        <v>42931</v>
      </c>
      <c r="O56" s="29">
        <v>50514</v>
      </c>
      <c r="P56" s="21"/>
      <c r="Q56" s="21"/>
      <c r="R56" s="21"/>
      <c r="S56" s="21"/>
      <c r="T56" s="21"/>
    </row>
    <row r="57" spans="1:20" ht="75">
      <c r="A57" s="135" t="s">
        <v>302</v>
      </c>
      <c r="L57" s="28">
        <v>52</v>
      </c>
      <c r="M57" s="29">
        <v>89853</v>
      </c>
      <c r="N57" s="29">
        <v>41126</v>
      </c>
      <c r="O57" s="29">
        <v>48727</v>
      </c>
      <c r="P57" s="21"/>
      <c r="Q57" s="21"/>
      <c r="R57" s="21"/>
      <c r="S57" s="21"/>
      <c r="T57" s="21"/>
    </row>
    <row r="58" spans="1:20" ht="45">
      <c r="A58" s="134" t="s">
        <v>296</v>
      </c>
      <c r="L58" s="28">
        <v>53</v>
      </c>
      <c r="M58" s="29">
        <v>86123</v>
      </c>
      <c r="N58" s="29">
        <v>39261</v>
      </c>
      <c r="O58" s="29">
        <v>46862</v>
      </c>
      <c r="P58" s="21"/>
      <c r="Q58" s="21"/>
      <c r="R58" s="21"/>
      <c r="S58" s="21"/>
      <c r="T58" s="21"/>
    </row>
    <row r="59" spans="1:20" ht="30">
      <c r="A59" s="134" t="s">
        <v>297</v>
      </c>
      <c r="L59" s="28">
        <v>54</v>
      </c>
      <c r="M59" s="29">
        <v>82296</v>
      </c>
      <c r="N59" s="29">
        <v>37385</v>
      </c>
      <c r="O59" s="29">
        <v>44911</v>
      </c>
      <c r="P59" s="21"/>
      <c r="Q59" s="21"/>
      <c r="R59" s="21"/>
      <c r="S59" s="21"/>
      <c r="T59" s="21"/>
    </row>
    <row r="60" spans="1:20" ht="60">
      <c r="A60" s="134" t="s">
        <v>298</v>
      </c>
      <c r="L60" s="28">
        <v>55</v>
      </c>
      <c r="M60" s="29">
        <v>78491</v>
      </c>
      <c r="N60" s="29">
        <v>35569</v>
      </c>
      <c r="O60" s="29">
        <v>42922</v>
      </c>
      <c r="P60" s="21"/>
      <c r="Q60" s="21"/>
      <c r="R60" s="21"/>
      <c r="S60" s="21"/>
      <c r="T60" s="21"/>
    </row>
    <row r="61" spans="1:20" ht="30">
      <c r="A61" s="134" t="s">
        <v>299</v>
      </c>
      <c r="L61" s="28">
        <v>56</v>
      </c>
      <c r="M61" s="29">
        <v>74708</v>
      </c>
      <c r="N61" s="29">
        <v>33799</v>
      </c>
      <c r="O61" s="29">
        <v>40909</v>
      </c>
      <c r="P61" s="21"/>
      <c r="Q61" s="21"/>
      <c r="R61" s="21"/>
      <c r="S61" s="21"/>
      <c r="T61" s="21"/>
    </row>
    <row r="62" spans="1:20" ht="30">
      <c r="A62" s="134" t="s">
        <v>300</v>
      </c>
      <c r="L62" s="28">
        <v>57</v>
      </c>
      <c r="M62" s="29">
        <v>70811</v>
      </c>
      <c r="N62" s="29">
        <v>31979</v>
      </c>
      <c r="O62" s="29">
        <v>38832</v>
      </c>
      <c r="P62" s="21"/>
      <c r="Q62" s="21"/>
      <c r="R62" s="21"/>
      <c r="S62" s="21"/>
      <c r="T62" s="21"/>
    </row>
    <row r="63" spans="1:20" ht="45">
      <c r="A63" s="134" t="s">
        <v>301</v>
      </c>
      <c r="L63" s="28">
        <v>58</v>
      </c>
      <c r="M63" s="29">
        <v>66807</v>
      </c>
      <c r="N63" s="29">
        <v>30117</v>
      </c>
      <c r="O63" s="29">
        <v>36690</v>
      </c>
      <c r="P63" s="21"/>
      <c r="Q63" s="21"/>
      <c r="R63" s="21"/>
      <c r="S63" s="21"/>
      <c r="T63" s="21"/>
    </row>
    <row r="64" spans="12:20" ht="12.75">
      <c r="L64" s="28">
        <v>59</v>
      </c>
      <c r="M64" s="29">
        <v>63071</v>
      </c>
      <c r="N64" s="29">
        <v>28387</v>
      </c>
      <c r="O64" s="29">
        <v>34684</v>
      </c>
      <c r="P64" s="21"/>
      <c r="Q64" s="21"/>
      <c r="R64" s="21"/>
      <c r="S64" s="21"/>
      <c r="T64" s="21"/>
    </row>
    <row r="65" spans="12:20" ht="12.75">
      <c r="L65" s="28">
        <v>60</v>
      </c>
      <c r="M65" s="29">
        <v>59761</v>
      </c>
      <c r="N65" s="29">
        <v>26856</v>
      </c>
      <c r="O65" s="29">
        <v>32905</v>
      </c>
      <c r="P65" s="21"/>
      <c r="Q65" s="21"/>
      <c r="R65" s="21"/>
      <c r="S65" s="21"/>
      <c r="T65" s="21"/>
    </row>
    <row r="66" spans="12:20" ht="12.75">
      <c r="L66" s="28">
        <v>61</v>
      </c>
      <c r="M66" s="29">
        <v>56749</v>
      </c>
      <c r="N66" s="29">
        <v>25466</v>
      </c>
      <c r="O66" s="29">
        <v>31283</v>
      </c>
      <c r="P66" s="21"/>
      <c r="Q66" s="21"/>
      <c r="R66" s="21"/>
      <c r="S66" s="21"/>
      <c r="T66" s="21"/>
    </row>
    <row r="67" spans="12:20" ht="12.75">
      <c r="L67" s="28">
        <v>62</v>
      </c>
      <c r="M67" s="29">
        <v>53748</v>
      </c>
      <c r="N67" s="29">
        <v>24086</v>
      </c>
      <c r="O67" s="29">
        <v>29662</v>
      </c>
      <c r="P67" s="21"/>
      <c r="Q67" s="21"/>
      <c r="R67" s="21"/>
      <c r="S67" s="21"/>
      <c r="T67" s="21"/>
    </row>
    <row r="68" spans="12:20" ht="12.75">
      <c r="L68" s="28">
        <v>63</v>
      </c>
      <c r="M68" s="29">
        <v>50833</v>
      </c>
      <c r="N68" s="29">
        <v>22745</v>
      </c>
      <c r="O68" s="29">
        <v>28088</v>
      </c>
      <c r="P68" s="21"/>
      <c r="Q68" s="21"/>
      <c r="R68" s="21"/>
      <c r="S68" s="21"/>
      <c r="T68" s="21"/>
    </row>
    <row r="69" spans="12:20" ht="12.75">
      <c r="L69" s="28">
        <v>64</v>
      </c>
      <c r="M69" s="29">
        <v>47916</v>
      </c>
      <c r="N69" s="29">
        <v>21407</v>
      </c>
      <c r="O69" s="29">
        <v>26509</v>
      </c>
      <c r="P69" s="21"/>
      <c r="Q69" s="21"/>
      <c r="R69" s="21"/>
      <c r="S69" s="21"/>
      <c r="T69" s="21"/>
    </row>
    <row r="70" spans="12:20" ht="12.75">
      <c r="L70" s="28">
        <v>65</v>
      </c>
      <c r="M70" s="29">
        <v>44929</v>
      </c>
      <c r="N70" s="29">
        <v>20042</v>
      </c>
      <c r="O70" s="29">
        <v>24887</v>
      </c>
      <c r="P70" s="21"/>
      <c r="Q70" s="21"/>
      <c r="R70" s="21"/>
      <c r="S70" s="21"/>
      <c r="T70" s="21"/>
    </row>
    <row r="71" spans="12:20" ht="12.75">
      <c r="L71" s="28">
        <v>66</v>
      </c>
      <c r="M71" s="29">
        <v>41939</v>
      </c>
      <c r="N71" s="29">
        <v>18676</v>
      </c>
      <c r="O71" s="29">
        <v>23263</v>
      </c>
      <c r="P71" s="21"/>
      <c r="Q71" s="21"/>
      <c r="R71" s="21"/>
      <c r="S71" s="21"/>
      <c r="T71" s="21"/>
    </row>
    <row r="72" spans="12:20" ht="12.75">
      <c r="L72" s="28">
        <v>67</v>
      </c>
      <c r="M72" s="29">
        <v>39086</v>
      </c>
      <c r="N72" s="29">
        <v>17369</v>
      </c>
      <c r="O72" s="29">
        <v>21717</v>
      </c>
      <c r="P72" s="21"/>
      <c r="Q72" s="21"/>
      <c r="R72" s="21"/>
      <c r="S72" s="21"/>
      <c r="T72" s="21"/>
    </row>
    <row r="73" spans="12:20" ht="12.75">
      <c r="L73" s="28">
        <v>68</v>
      </c>
      <c r="M73" s="29">
        <v>36348</v>
      </c>
      <c r="N73" s="29">
        <v>16117</v>
      </c>
      <c r="O73" s="29">
        <v>20231</v>
      </c>
      <c r="P73" s="21"/>
      <c r="Q73" s="21"/>
      <c r="R73" s="21"/>
      <c r="S73" s="21"/>
      <c r="T73" s="21"/>
    </row>
    <row r="74" spans="12:20" ht="12.75">
      <c r="L74" s="28">
        <v>69</v>
      </c>
      <c r="M74" s="29">
        <v>33755</v>
      </c>
      <c r="N74" s="29">
        <v>14898</v>
      </c>
      <c r="O74" s="29">
        <v>18857</v>
      </c>
      <c r="P74" s="21"/>
      <c r="Q74" s="21"/>
      <c r="R74" s="21"/>
      <c r="S74" s="21"/>
      <c r="T74" s="21"/>
    </row>
    <row r="75" spans="12:20" ht="12.75">
      <c r="L75" s="28">
        <v>70</v>
      </c>
      <c r="M75" s="29">
        <v>31333</v>
      </c>
      <c r="N75" s="29">
        <v>13708</v>
      </c>
      <c r="O75" s="29">
        <v>17625</v>
      </c>
      <c r="P75" s="21"/>
      <c r="Q75" s="21"/>
      <c r="R75" s="21"/>
      <c r="S75" s="21"/>
      <c r="T75" s="21"/>
    </row>
    <row r="76" spans="12:20" ht="12.75">
      <c r="L76" s="28">
        <v>71</v>
      </c>
      <c r="M76" s="29">
        <v>28832</v>
      </c>
      <c r="N76" s="29">
        <v>12440</v>
      </c>
      <c r="O76" s="29">
        <v>16392</v>
      </c>
      <c r="P76" s="21"/>
      <c r="Q76" s="21"/>
      <c r="R76" s="21"/>
      <c r="S76" s="21"/>
      <c r="T76" s="21"/>
    </row>
    <row r="77" spans="12:20" ht="12.75">
      <c r="L77" s="28">
        <v>72</v>
      </c>
      <c r="M77" s="29">
        <v>26662</v>
      </c>
      <c r="N77" s="29">
        <v>11342</v>
      </c>
      <c r="O77" s="29">
        <v>15320</v>
      </c>
      <c r="P77" s="21"/>
      <c r="Q77" s="21"/>
      <c r="R77" s="21"/>
      <c r="S77" s="21"/>
      <c r="T77" s="21"/>
    </row>
    <row r="78" spans="12:20" ht="12.75">
      <c r="L78" s="28">
        <v>73</v>
      </c>
      <c r="M78" s="29">
        <v>24625</v>
      </c>
      <c r="N78" s="29">
        <v>10306</v>
      </c>
      <c r="O78" s="29">
        <v>14319</v>
      </c>
      <c r="P78" s="21"/>
      <c r="Q78" s="21"/>
      <c r="R78" s="21"/>
      <c r="S78" s="21"/>
      <c r="T78" s="21"/>
    </row>
    <row r="79" spans="12:20" ht="12.75">
      <c r="L79" s="28">
        <v>74</v>
      </c>
      <c r="M79" s="29">
        <v>22734</v>
      </c>
      <c r="N79" s="29">
        <v>9334</v>
      </c>
      <c r="O79" s="29">
        <v>13400</v>
      </c>
      <c r="P79" s="21"/>
      <c r="Q79" s="21"/>
      <c r="R79" s="21"/>
      <c r="S79" s="21"/>
      <c r="T79" s="21"/>
    </row>
    <row r="80" spans="12:20" ht="12.75">
      <c r="L80" s="28">
        <v>75</v>
      </c>
      <c r="M80" s="29">
        <v>20994</v>
      </c>
      <c r="N80" s="29">
        <v>8432</v>
      </c>
      <c r="O80" s="29">
        <v>12562</v>
      </c>
      <c r="P80" s="21"/>
      <c r="Q80" s="21"/>
      <c r="R80" s="21"/>
      <c r="S80" s="21"/>
      <c r="T80" s="21"/>
    </row>
    <row r="81" spans="12:20" ht="12.75">
      <c r="L81" s="28">
        <v>76</v>
      </c>
      <c r="M81" s="29">
        <v>19408</v>
      </c>
      <c r="N81" s="29">
        <v>7603</v>
      </c>
      <c r="O81" s="29">
        <v>11805</v>
      </c>
      <c r="P81" s="21"/>
      <c r="Q81" s="21"/>
      <c r="R81" s="21"/>
      <c r="S81" s="21"/>
      <c r="T81" s="21"/>
    </row>
    <row r="82" spans="12:20" ht="12.75">
      <c r="L82" s="28">
        <v>77</v>
      </c>
      <c r="M82" s="29">
        <v>17988</v>
      </c>
      <c r="N82" s="29">
        <v>7002</v>
      </c>
      <c r="O82" s="29">
        <v>10986</v>
      </c>
      <c r="P82" s="21"/>
      <c r="Q82" s="21"/>
      <c r="R82" s="21"/>
      <c r="S82" s="21"/>
      <c r="T82" s="21"/>
    </row>
    <row r="83" spans="12:20" ht="12.75">
      <c r="L83" s="28">
        <v>78</v>
      </c>
      <c r="M83" s="29">
        <v>16675</v>
      </c>
      <c r="N83" s="29">
        <v>6510</v>
      </c>
      <c r="O83" s="29">
        <v>10165</v>
      </c>
      <c r="P83" s="21"/>
      <c r="Q83" s="21"/>
      <c r="R83" s="21"/>
      <c r="S83" s="21"/>
      <c r="T83" s="21"/>
    </row>
    <row r="84" spans="12:20" ht="12.75">
      <c r="L84" s="28">
        <v>79</v>
      </c>
      <c r="M84" s="29">
        <v>15472</v>
      </c>
      <c r="N84" s="29">
        <v>6134</v>
      </c>
      <c r="O84" s="29">
        <v>9338</v>
      </c>
      <c r="P84" s="21"/>
      <c r="Q84" s="21"/>
      <c r="R84" s="21"/>
      <c r="S84" s="21"/>
      <c r="T84" s="21"/>
    </row>
    <row r="85" spans="12:20" ht="12.75">
      <c r="L85" s="28" t="s">
        <v>126</v>
      </c>
      <c r="M85" s="25">
        <v>89747</v>
      </c>
      <c r="N85" s="25">
        <v>33084</v>
      </c>
      <c r="O85" s="25">
        <v>56663</v>
      </c>
      <c r="P85" s="21"/>
      <c r="Q85" s="21"/>
      <c r="R85" s="21"/>
      <c r="S85" s="21"/>
      <c r="T85" s="2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S15"/>
  <sheetViews>
    <sheetView zoomScalePageLayoutView="0" workbookViewId="0" topLeftCell="A10">
      <selection activeCell="L16" sqref="L16"/>
    </sheetView>
  </sheetViews>
  <sheetFormatPr defaultColWidth="11.421875" defaultRowHeight="15"/>
  <cols>
    <col min="1" max="1" width="1.8515625" style="237" customWidth="1"/>
    <col min="2" max="2" width="8.57421875" style="237" customWidth="1"/>
    <col min="3" max="3" width="29.00390625" style="237" customWidth="1"/>
    <col min="4" max="4" width="14.57421875" style="237" customWidth="1"/>
    <col min="5" max="5" width="14.7109375" style="237" customWidth="1"/>
    <col min="6" max="6" width="23.57421875" style="237" customWidth="1"/>
    <col min="7" max="11" width="11.28125" style="237" customWidth="1"/>
    <col min="12" max="12" width="10.8515625" style="237" customWidth="1"/>
    <col min="13" max="13" width="31.8515625" style="237" customWidth="1"/>
    <col min="14" max="16384" width="11.421875" style="237" customWidth="1"/>
  </cols>
  <sheetData>
    <row r="2" spans="2:11" s="235" customFormat="1" ht="21.75" customHeight="1">
      <c r="B2" s="301"/>
      <c r="C2" s="301"/>
      <c r="D2" s="302" t="s">
        <v>348</v>
      </c>
      <c r="E2" s="303"/>
      <c r="F2" s="303"/>
      <c r="G2" s="303"/>
      <c r="H2" s="303"/>
      <c r="I2" s="303"/>
      <c r="J2" s="303"/>
      <c r="K2" s="304"/>
    </row>
    <row r="3" spans="2:11" s="235" customFormat="1" ht="18" customHeight="1">
      <c r="B3" s="301"/>
      <c r="C3" s="301"/>
      <c r="D3" s="302" t="s">
        <v>15</v>
      </c>
      <c r="E3" s="303"/>
      <c r="F3" s="303"/>
      <c r="G3" s="303"/>
      <c r="H3" s="303"/>
      <c r="I3" s="303"/>
      <c r="J3" s="303"/>
      <c r="K3" s="304"/>
    </row>
    <row r="4" spans="2:11" s="235" customFormat="1" ht="18" customHeight="1">
      <c r="B4" s="301"/>
      <c r="C4" s="301"/>
      <c r="D4" s="302" t="s">
        <v>303</v>
      </c>
      <c r="E4" s="303"/>
      <c r="F4" s="303"/>
      <c r="G4" s="303"/>
      <c r="H4" s="303"/>
      <c r="I4" s="303"/>
      <c r="J4" s="303"/>
      <c r="K4" s="304"/>
    </row>
    <row r="5" spans="2:11" s="235" customFormat="1" ht="18" customHeight="1">
      <c r="B5" s="301"/>
      <c r="C5" s="301"/>
      <c r="D5" s="305" t="s">
        <v>388</v>
      </c>
      <c r="E5" s="306"/>
      <c r="F5" s="306"/>
      <c r="G5" s="307"/>
      <c r="H5" s="308" t="s">
        <v>389</v>
      </c>
      <c r="I5" s="308"/>
      <c r="J5" s="308"/>
      <c r="K5" s="308"/>
    </row>
    <row r="6" s="235" customFormat="1" ht="33.75" customHeight="1" thickBot="1"/>
    <row r="7" spans="1:19" ht="24.75" customHeight="1" thickBot="1">
      <c r="A7" s="236"/>
      <c r="B7" s="309" t="s">
        <v>23</v>
      </c>
      <c r="C7" s="310"/>
      <c r="D7" s="311" t="str">
        <f>+Metas_Magnitud!C7</f>
        <v>SUBSECRETARIA DE SERVICIOS LA CIUDADANIA</v>
      </c>
      <c r="E7" s="312"/>
      <c r="F7" s="313"/>
      <c r="G7" s="235"/>
      <c r="H7" s="235"/>
      <c r="I7" s="235"/>
      <c r="J7" s="235"/>
      <c r="K7" s="235"/>
      <c r="L7" s="235"/>
      <c r="M7" s="235"/>
      <c r="N7" s="235"/>
      <c r="O7" s="235"/>
      <c r="P7" s="235"/>
      <c r="Q7" s="235"/>
      <c r="R7" s="235"/>
      <c r="S7" s="235"/>
    </row>
    <row r="8" spans="1:19" ht="30" customHeight="1" thickBot="1">
      <c r="A8" s="236"/>
      <c r="B8" s="309" t="s">
        <v>390</v>
      </c>
      <c r="C8" s="310"/>
      <c r="D8" s="309" t="str">
        <f>+D7</f>
        <v>SUBSECRETARIA DE SERVICIOS LA CIUDADANIA</v>
      </c>
      <c r="E8" s="314"/>
      <c r="F8" s="310"/>
      <c r="G8" s="235"/>
      <c r="H8" s="235"/>
      <c r="I8" s="235"/>
      <c r="J8" s="235"/>
      <c r="K8" s="235"/>
      <c r="L8" s="235"/>
      <c r="M8" s="235"/>
      <c r="N8" s="235"/>
      <c r="O8" s="235"/>
      <c r="P8" s="235"/>
      <c r="Q8" s="235"/>
      <c r="R8" s="235"/>
      <c r="S8" s="235"/>
    </row>
    <row r="9" spans="1:19" ht="24.75" customHeight="1">
      <c r="A9" s="236"/>
      <c r="B9" s="235"/>
      <c r="C9" s="235"/>
      <c r="D9" s="235"/>
      <c r="E9" s="235"/>
      <c r="F9" s="235"/>
      <c r="G9" s="235"/>
      <c r="H9" s="235"/>
      <c r="I9" s="235"/>
      <c r="J9" s="235"/>
      <c r="K9" s="235"/>
      <c r="L9" s="235"/>
      <c r="M9" s="235"/>
      <c r="N9" s="235"/>
      <c r="O9" s="235"/>
      <c r="P9" s="235"/>
      <c r="Q9" s="235"/>
      <c r="R9" s="235"/>
      <c r="S9" s="235"/>
    </row>
    <row r="10" spans="2:19" s="238" customFormat="1" ht="36.75" customHeight="1">
      <c r="B10" s="315" t="s">
        <v>391</v>
      </c>
      <c r="C10" s="315"/>
      <c r="D10" s="315"/>
      <c r="E10" s="315"/>
      <c r="F10" s="315"/>
      <c r="G10" s="315"/>
      <c r="H10" s="315"/>
      <c r="I10" s="315"/>
      <c r="J10" s="315"/>
      <c r="K10" s="315"/>
      <c r="L10" s="316" t="s">
        <v>392</v>
      </c>
      <c r="M10" s="235"/>
      <c r="N10" s="235"/>
      <c r="O10" s="235"/>
      <c r="P10" s="235"/>
      <c r="Q10" s="235"/>
      <c r="R10" s="235"/>
      <c r="S10" s="235"/>
    </row>
    <row r="11" spans="2:19" s="238" customFormat="1" ht="38.25" customHeight="1">
      <c r="B11" s="239" t="s">
        <v>7</v>
      </c>
      <c r="C11" s="239" t="s">
        <v>129</v>
      </c>
      <c r="D11" s="239" t="s">
        <v>393</v>
      </c>
      <c r="E11" s="239" t="s">
        <v>394</v>
      </c>
      <c r="F11" s="239" t="s">
        <v>395</v>
      </c>
      <c r="G11" s="239" t="s">
        <v>396</v>
      </c>
      <c r="H11" s="239" t="s">
        <v>397</v>
      </c>
      <c r="I11" s="239" t="s">
        <v>398</v>
      </c>
      <c r="J11" s="239" t="s">
        <v>399</v>
      </c>
      <c r="K11" s="239" t="s">
        <v>400</v>
      </c>
      <c r="L11" s="317"/>
      <c r="M11" s="235"/>
      <c r="N11" s="235"/>
      <c r="O11" s="235"/>
      <c r="P11" s="235"/>
      <c r="Q11" s="235"/>
      <c r="R11" s="235"/>
      <c r="S11" s="235"/>
    </row>
    <row r="12" spans="2:13" s="240" customFormat="1" ht="82.5" customHeight="1">
      <c r="B12" s="241">
        <v>1</v>
      </c>
      <c r="C12" s="242" t="str">
        <f>+Metas_Magnitud!E13</f>
        <v>1. Alcanzar al 95 % la ejecución presupuestal de los proyectos de inversión de la Subsecretaría de Servicios a la Ciudadania</v>
      </c>
      <c r="D12" s="243" t="s">
        <v>152</v>
      </c>
      <c r="E12" s="244" t="s">
        <v>401</v>
      </c>
      <c r="F12" s="245">
        <v>0.95</v>
      </c>
      <c r="G12" s="246" t="s">
        <v>234</v>
      </c>
      <c r="H12" s="246" t="s">
        <v>234</v>
      </c>
      <c r="I12" s="246" t="s">
        <v>234</v>
      </c>
      <c r="J12" s="247">
        <v>0.95</v>
      </c>
      <c r="K12" s="247">
        <v>0.95</v>
      </c>
      <c r="L12" s="248">
        <f>+AVERAGE(Metas_Magnitud!T15,0)</f>
        <v>0.41387772392744776</v>
      </c>
      <c r="M12" s="249"/>
    </row>
    <row r="13" spans="2:13" s="240" customFormat="1" ht="82.5" customHeight="1">
      <c r="B13" s="241">
        <v>2</v>
      </c>
      <c r="C13" s="242" t="str">
        <f>+Metas_Magnitud!E16</f>
        <v>2. Alcanzar al 90 % la ejecución del PAC programado de vigencia y reserva por la Subsecretaría de Servicios a la Ciudadania de los proyectos de inversion a su cargo.</v>
      </c>
      <c r="D13" s="243" t="s">
        <v>152</v>
      </c>
      <c r="E13" s="244" t="s">
        <v>401</v>
      </c>
      <c r="F13" s="245">
        <v>0.9</v>
      </c>
      <c r="G13" s="246" t="s">
        <v>234</v>
      </c>
      <c r="H13" s="246" t="s">
        <v>234</v>
      </c>
      <c r="I13" s="246" t="s">
        <v>234</v>
      </c>
      <c r="J13" s="247">
        <v>0.9</v>
      </c>
      <c r="K13" s="247">
        <v>0.9</v>
      </c>
      <c r="L13" s="248">
        <f>+AVERAGE(Metas_Magnitud!T18,0)</f>
        <v>0.44051486433962084</v>
      </c>
      <c r="M13" s="249"/>
    </row>
    <row r="14" spans="2:13" s="240" customFormat="1" ht="82.5" customHeight="1">
      <c r="B14" s="241">
        <v>3</v>
      </c>
      <c r="C14" s="242" t="str">
        <f>+Metas_Magnitud!E19</f>
        <v>3. Realizar el 100% de las actividades programadas en el Plan Anticorrupción y de Atención al Ciudadano de la vigencia por la Subsecretaría de Servicios a la Ciudadania</v>
      </c>
      <c r="D14" s="243" t="s">
        <v>152</v>
      </c>
      <c r="E14" s="244" t="s">
        <v>401</v>
      </c>
      <c r="F14" s="245">
        <v>1</v>
      </c>
      <c r="G14" s="246" t="s">
        <v>234</v>
      </c>
      <c r="H14" s="246" t="s">
        <v>234</v>
      </c>
      <c r="I14" s="246" t="s">
        <v>234</v>
      </c>
      <c r="J14" s="247">
        <v>1</v>
      </c>
      <c r="K14" s="247">
        <v>1</v>
      </c>
      <c r="L14" s="248">
        <f>+AVERAGE(Metas_Magnitud!T21,0)</f>
        <v>0.5</v>
      </c>
      <c r="M14" s="249"/>
    </row>
    <row r="15" spans="2:13" s="240" customFormat="1" ht="82.5" customHeight="1">
      <c r="B15" s="241">
        <v>4</v>
      </c>
      <c r="C15" s="242" t="str">
        <f>+Metas_Magnitud!E22</f>
        <v>4. Realizar el 100% de las actividades programadas en el Modelo Integrado de Planeación y Gestión - MIPG de la vigencia, por la Subsecretaría de Servicios a la Ciudadania</v>
      </c>
      <c r="D15" s="243" t="s">
        <v>152</v>
      </c>
      <c r="E15" s="244" t="s">
        <v>401</v>
      </c>
      <c r="F15" s="245">
        <v>1</v>
      </c>
      <c r="G15" s="246" t="s">
        <v>234</v>
      </c>
      <c r="H15" s="246" t="s">
        <v>234</v>
      </c>
      <c r="I15" s="246" t="s">
        <v>234</v>
      </c>
      <c r="J15" s="247">
        <v>1</v>
      </c>
      <c r="K15" s="247">
        <v>1</v>
      </c>
      <c r="L15" s="248">
        <f>+AVERAGE(Metas_Magnitud!T24,0)</f>
        <v>0.5</v>
      </c>
      <c r="M15" s="249"/>
    </row>
  </sheetData>
  <sheetProtection/>
  <mergeCells count="12">
    <mergeCell ref="B7:C7"/>
    <mergeCell ref="D7:F7"/>
    <mergeCell ref="B8:C8"/>
    <mergeCell ref="D8:F8"/>
    <mergeCell ref="B10:K10"/>
    <mergeCell ref="L10:L11"/>
    <mergeCell ref="B2:C5"/>
    <mergeCell ref="D2:K2"/>
    <mergeCell ref="D3:K3"/>
    <mergeCell ref="D4:K4"/>
    <mergeCell ref="D5:G5"/>
    <mergeCell ref="H5:K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58"/>
  <sheetViews>
    <sheetView zoomScale="90" zoomScaleNormal="90" zoomScalePageLayoutView="0" workbookViewId="0" topLeftCell="A1">
      <selection activeCell="J29" sqref="J29"/>
    </sheetView>
  </sheetViews>
  <sheetFormatPr defaultColWidth="11.421875" defaultRowHeight="15"/>
  <cols>
    <col min="1" max="1" width="23.00390625" style="117" customWidth="1"/>
    <col min="2" max="2" width="18.00390625" style="117" customWidth="1"/>
    <col min="3" max="3" width="20.8515625" style="117" customWidth="1"/>
    <col min="4" max="4" width="22.421875" style="117" customWidth="1"/>
    <col min="5" max="5" width="16.421875" style="117" customWidth="1"/>
    <col min="6" max="6" width="20.140625" style="117" customWidth="1"/>
    <col min="7" max="7" width="16.8515625" style="117" customWidth="1"/>
    <col min="8" max="8" width="16.7109375" style="117" customWidth="1"/>
    <col min="9" max="9" width="14.7109375" style="0" bestFit="1" customWidth="1"/>
    <col min="10" max="10" width="24.00390625" style="0" customWidth="1"/>
    <col min="12" max="12" width="34.421875" style="0" customWidth="1"/>
    <col min="13" max="14" width="11.421875" style="58" customWidth="1"/>
    <col min="15" max="16" width="11.421875" style="59" customWidth="1"/>
    <col min="17" max="17" width="11.421875" style="52" customWidth="1"/>
  </cols>
  <sheetData>
    <row r="1" spans="1:8" ht="5.25" customHeight="1">
      <c r="A1" s="114"/>
      <c r="B1" s="115"/>
      <c r="C1" s="115"/>
      <c r="D1" s="115"/>
      <c r="E1" s="115"/>
      <c r="F1" s="116"/>
      <c r="G1" s="115"/>
      <c r="H1" s="115"/>
    </row>
    <row r="2" spans="1:13" ht="31.5" customHeight="1">
      <c r="A2" s="319"/>
      <c r="B2" s="321" t="s">
        <v>348</v>
      </c>
      <c r="C2" s="321"/>
      <c r="D2" s="321"/>
      <c r="E2" s="321"/>
      <c r="F2" s="321"/>
      <c r="G2" s="321"/>
      <c r="H2" s="321"/>
      <c r="M2" s="60" t="s">
        <v>208</v>
      </c>
    </row>
    <row r="3" spans="1:13" ht="19.5" customHeight="1">
      <c r="A3" s="319"/>
      <c r="B3" s="320" t="s">
        <v>15</v>
      </c>
      <c r="C3" s="320"/>
      <c r="D3" s="320"/>
      <c r="E3" s="320"/>
      <c r="F3" s="320"/>
      <c r="G3" s="320"/>
      <c r="H3" s="320"/>
      <c r="M3" s="60" t="s">
        <v>209</v>
      </c>
    </row>
    <row r="4" spans="1:13" ht="19.5" customHeight="1">
      <c r="A4" s="319"/>
      <c r="B4" s="320" t="s">
        <v>133</v>
      </c>
      <c r="C4" s="320"/>
      <c r="D4" s="320"/>
      <c r="E4" s="320"/>
      <c r="F4" s="320"/>
      <c r="G4" s="320"/>
      <c r="H4" s="320"/>
      <c r="M4" s="60" t="s">
        <v>210</v>
      </c>
    </row>
    <row r="5" spans="1:13" ht="19.5" customHeight="1">
      <c r="A5" s="319"/>
      <c r="B5" s="320" t="s">
        <v>134</v>
      </c>
      <c r="C5" s="320"/>
      <c r="D5" s="320"/>
      <c r="E5" s="320"/>
      <c r="F5" s="318" t="s">
        <v>349</v>
      </c>
      <c r="G5" s="318"/>
      <c r="H5" s="318"/>
      <c r="M5" s="60" t="s">
        <v>211</v>
      </c>
    </row>
    <row r="6" spans="1:8" ht="19.5" customHeight="1">
      <c r="A6" s="322" t="s">
        <v>135</v>
      </c>
      <c r="B6" s="323"/>
      <c r="C6" s="323"/>
      <c r="D6" s="323"/>
      <c r="E6" s="323"/>
      <c r="F6" s="323"/>
      <c r="G6" s="323"/>
      <c r="H6" s="324"/>
    </row>
    <row r="7" spans="1:8" ht="19.5" customHeight="1">
      <c r="A7" s="325" t="s">
        <v>136</v>
      </c>
      <c r="B7" s="326"/>
      <c r="C7" s="326"/>
      <c r="D7" s="326"/>
      <c r="E7" s="326"/>
      <c r="F7" s="326"/>
      <c r="G7" s="326"/>
      <c r="H7" s="327"/>
    </row>
    <row r="8" spans="1:14" ht="12">
      <c r="A8" s="328" t="s">
        <v>137</v>
      </c>
      <c r="B8" s="328"/>
      <c r="C8" s="328"/>
      <c r="D8" s="328"/>
      <c r="E8" s="328"/>
      <c r="F8" s="328"/>
      <c r="G8" s="328"/>
      <c r="H8" s="328"/>
      <c r="N8" s="58" t="s">
        <v>152</v>
      </c>
    </row>
    <row r="9" spans="1:14" ht="41.25" customHeight="1">
      <c r="A9" s="217" t="s">
        <v>354</v>
      </c>
      <c r="B9" s="118">
        <v>1</v>
      </c>
      <c r="C9" s="329" t="s">
        <v>332</v>
      </c>
      <c r="D9" s="329"/>
      <c r="E9" s="332" t="s">
        <v>364</v>
      </c>
      <c r="F9" s="333"/>
      <c r="G9" s="333"/>
      <c r="H9" s="334"/>
      <c r="M9" s="60" t="s">
        <v>212</v>
      </c>
      <c r="N9" s="58" t="s">
        <v>213</v>
      </c>
    </row>
    <row r="10" spans="1:14" ht="33.75" customHeight="1">
      <c r="A10" s="217" t="s">
        <v>138</v>
      </c>
      <c r="B10" s="129" t="s">
        <v>220</v>
      </c>
      <c r="C10" s="330" t="s">
        <v>139</v>
      </c>
      <c r="D10" s="331"/>
      <c r="E10" s="332" t="s">
        <v>371</v>
      </c>
      <c r="F10" s="333"/>
      <c r="G10" s="41" t="s">
        <v>140</v>
      </c>
      <c r="H10" s="56" t="s">
        <v>220</v>
      </c>
      <c r="M10" s="60" t="s">
        <v>207</v>
      </c>
      <c r="N10" s="58" t="s">
        <v>214</v>
      </c>
    </row>
    <row r="11" spans="1:14" ht="26.25" customHeight="1">
      <c r="A11" s="42" t="s">
        <v>141</v>
      </c>
      <c r="B11" s="335" t="s">
        <v>206</v>
      </c>
      <c r="C11" s="335"/>
      <c r="D11" s="335"/>
      <c r="E11" s="335"/>
      <c r="F11" s="41" t="s">
        <v>142</v>
      </c>
      <c r="G11" s="344" t="s">
        <v>206</v>
      </c>
      <c r="H11" s="345"/>
      <c r="M11" s="60" t="s">
        <v>215</v>
      </c>
      <c r="N11" s="58" t="s">
        <v>216</v>
      </c>
    </row>
    <row r="12" spans="1:13" ht="26.25" customHeight="1">
      <c r="A12" s="42" t="s">
        <v>143</v>
      </c>
      <c r="B12" s="338" t="s">
        <v>207</v>
      </c>
      <c r="C12" s="338"/>
      <c r="D12" s="338"/>
      <c r="E12" s="338"/>
      <c r="F12" s="41" t="s">
        <v>144</v>
      </c>
      <c r="G12" s="336" t="s">
        <v>381</v>
      </c>
      <c r="H12" s="337"/>
      <c r="M12" s="61" t="s">
        <v>217</v>
      </c>
    </row>
    <row r="13" spans="1:13" ht="26.25" customHeight="1">
      <c r="A13" s="42" t="s">
        <v>145</v>
      </c>
      <c r="B13" s="339" t="s">
        <v>232</v>
      </c>
      <c r="C13" s="339"/>
      <c r="D13" s="339"/>
      <c r="E13" s="339"/>
      <c r="F13" s="339"/>
      <c r="G13" s="339"/>
      <c r="H13" s="340"/>
      <c r="M13" s="61"/>
    </row>
    <row r="14" spans="1:14" ht="26.25" customHeight="1">
      <c r="A14" s="42" t="s">
        <v>146</v>
      </c>
      <c r="B14" s="341" t="s">
        <v>206</v>
      </c>
      <c r="C14" s="342"/>
      <c r="D14" s="342"/>
      <c r="E14" s="342"/>
      <c r="F14" s="342"/>
      <c r="G14" s="342"/>
      <c r="H14" s="343"/>
      <c r="M14" s="61"/>
      <c r="N14" s="58" t="s">
        <v>218</v>
      </c>
    </row>
    <row r="15" spans="1:14" ht="26.25" customHeight="1">
      <c r="A15" s="42" t="s">
        <v>147</v>
      </c>
      <c r="B15" s="346" t="s">
        <v>292</v>
      </c>
      <c r="C15" s="346"/>
      <c r="D15" s="346"/>
      <c r="E15" s="346"/>
      <c r="F15" s="41" t="s">
        <v>148</v>
      </c>
      <c r="G15" s="347" t="s">
        <v>149</v>
      </c>
      <c r="H15" s="348"/>
      <c r="M15" s="61" t="s">
        <v>219</v>
      </c>
      <c r="N15" s="58" t="s">
        <v>220</v>
      </c>
    </row>
    <row r="16" spans="1:13" ht="26.25" customHeight="1">
      <c r="A16" s="42" t="s">
        <v>150</v>
      </c>
      <c r="B16" s="349" t="s">
        <v>334</v>
      </c>
      <c r="C16" s="350"/>
      <c r="D16" s="350"/>
      <c r="E16" s="350"/>
      <c r="F16" s="41" t="s">
        <v>151</v>
      </c>
      <c r="G16" s="347" t="s">
        <v>152</v>
      </c>
      <c r="H16" s="348"/>
      <c r="M16" s="61" t="s">
        <v>221</v>
      </c>
    </row>
    <row r="17" spans="1:14" ht="26.25" customHeight="1">
      <c r="A17" s="42" t="s">
        <v>153</v>
      </c>
      <c r="B17" s="351" t="s">
        <v>365</v>
      </c>
      <c r="C17" s="351"/>
      <c r="D17" s="351"/>
      <c r="E17" s="351"/>
      <c r="F17" s="351"/>
      <c r="G17" s="351"/>
      <c r="H17" s="352"/>
      <c r="M17" s="61" t="s">
        <v>222</v>
      </c>
      <c r="N17" s="58" t="s">
        <v>223</v>
      </c>
    </row>
    <row r="18" spans="1:14" ht="26.25" customHeight="1">
      <c r="A18" s="42" t="s">
        <v>154</v>
      </c>
      <c r="B18" s="346" t="s">
        <v>237</v>
      </c>
      <c r="C18" s="346"/>
      <c r="D18" s="346"/>
      <c r="E18" s="346"/>
      <c r="F18" s="346"/>
      <c r="G18" s="346"/>
      <c r="H18" s="353"/>
      <c r="M18" s="61" t="s">
        <v>224</v>
      </c>
      <c r="N18" s="58" t="s">
        <v>225</v>
      </c>
    </row>
    <row r="19" spans="1:14" ht="26.25" customHeight="1">
      <c r="A19" s="42" t="s">
        <v>155</v>
      </c>
      <c r="B19" s="346" t="s">
        <v>290</v>
      </c>
      <c r="C19" s="346"/>
      <c r="D19" s="346"/>
      <c r="E19" s="346"/>
      <c r="F19" s="346"/>
      <c r="G19" s="346"/>
      <c r="H19" s="353"/>
      <c r="M19" s="61"/>
      <c r="N19" s="58" t="s">
        <v>226</v>
      </c>
    </row>
    <row r="20" spans="1:14" ht="26.25" customHeight="1">
      <c r="A20" s="42" t="s">
        <v>156</v>
      </c>
      <c r="B20" s="354" t="s">
        <v>236</v>
      </c>
      <c r="C20" s="354"/>
      <c r="D20" s="354"/>
      <c r="E20" s="354"/>
      <c r="F20" s="354"/>
      <c r="G20" s="354"/>
      <c r="H20" s="355"/>
      <c r="M20" s="61" t="s">
        <v>227</v>
      </c>
      <c r="N20" s="58" t="s">
        <v>228</v>
      </c>
    </row>
    <row r="21" spans="1:14" ht="26.25" customHeight="1">
      <c r="A21" s="356" t="s">
        <v>157</v>
      </c>
      <c r="B21" s="358" t="s">
        <v>158</v>
      </c>
      <c r="C21" s="358"/>
      <c r="D21" s="358"/>
      <c r="E21" s="359" t="s">
        <v>159</v>
      </c>
      <c r="F21" s="359"/>
      <c r="G21" s="359"/>
      <c r="H21" s="360"/>
      <c r="M21" s="61" t="s">
        <v>149</v>
      </c>
      <c r="N21" s="58" t="s">
        <v>229</v>
      </c>
    </row>
    <row r="22" spans="1:14" ht="26.25" customHeight="1">
      <c r="A22" s="357"/>
      <c r="B22" s="361" t="s">
        <v>132</v>
      </c>
      <c r="C22" s="362"/>
      <c r="D22" s="362"/>
      <c r="E22" s="361" t="s">
        <v>291</v>
      </c>
      <c r="F22" s="362"/>
      <c r="G22" s="362"/>
      <c r="H22" s="363"/>
      <c r="M22" s="61" t="s">
        <v>230</v>
      </c>
      <c r="N22" s="58" t="s">
        <v>231</v>
      </c>
    </row>
    <row r="23" spans="1:14" ht="26.25" customHeight="1">
      <c r="A23" s="42" t="s">
        <v>160</v>
      </c>
      <c r="B23" s="347" t="s">
        <v>235</v>
      </c>
      <c r="C23" s="347"/>
      <c r="D23" s="347"/>
      <c r="E23" s="347" t="s">
        <v>235</v>
      </c>
      <c r="F23" s="347"/>
      <c r="G23" s="347"/>
      <c r="H23" s="348"/>
      <c r="M23" s="61"/>
      <c r="N23" s="58" t="s">
        <v>232</v>
      </c>
    </row>
    <row r="24" spans="1:14" ht="41.25" customHeight="1">
      <c r="A24" s="42" t="s">
        <v>161</v>
      </c>
      <c r="B24" s="370" t="s">
        <v>366</v>
      </c>
      <c r="C24" s="371"/>
      <c r="D24" s="371"/>
      <c r="E24" s="370" t="s">
        <v>367</v>
      </c>
      <c r="F24" s="371"/>
      <c r="G24" s="371"/>
      <c r="H24" s="372"/>
      <c r="M24" s="61"/>
      <c r="N24" s="58" t="s">
        <v>233</v>
      </c>
    </row>
    <row r="25" spans="1:13" ht="26.25" customHeight="1">
      <c r="A25" s="42" t="s">
        <v>162</v>
      </c>
      <c r="B25" s="373">
        <v>43466</v>
      </c>
      <c r="C25" s="374"/>
      <c r="D25" s="375"/>
      <c r="E25" s="41" t="s">
        <v>163</v>
      </c>
      <c r="F25" s="376" t="s">
        <v>206</v>
      </c>
      <c r="G25" s="377"/>
      <c r="H25" s="378"/>
      <c r="M25" s="61"/>
    </row>
    <row r="26" spans="1:13" ht="26.25" customHeight="1">
      <c r="A26" s="42" t="s">
        <v>164</v>
      </c>
      <c r="B26" s="373">
        <v>43800</v>
      </c>
      <c r="C26" s="333"/>
      <c r="D26" s="391"/>
      <c r="E26" s="41" t="s">
        <v>165</v>
      </c>
      <c r="F26" s="392">
        <v>0.95</v>
      </c>
      <c r="G26" s="393"/>
      <c r="H26" s="394"/>
      <c r="M26" s="61"/>
    </row>
    <row r="27" spans="1:13" ht="52.5" customHeight="1">
      <c r="A27" s="216" t="s">
        <v>166</v>
      </c>
      <c r="B27" s="395" t="s">
        <v>222</v>
      </c>
      <c r="C27" s="396"/>
      <c r="D27" s="397"/>
      <c r="E27" s="130" t="s">
        <v>167</v>
      </c>
      <c r="F27" s="398" t="s">
        <v>206</v>
      </c>
      <c r="G27" s="399"/>
      <c r="H27" s="400"/>
      <c r="I27" s="408"/>
      <c r="J27" s="409"/>
      <c r="K27" s="409"/>
      <c r="L27" s="409"/>
      <c r="M27" s="61"/>
    </row>
    <row r="28" spans="1:13" ht="15">
      <c r="A28" s="401" t="s">
        <v>168</v>
      </c>
      <c r="B28" s="328"/>
      <c r="C28" s="328"/>
      <c r="D28" s="328"/>
      <c r="E28" s="328"/>
      <c r="F28" s="328"/>
      <c r="G28" s="328"/>
      <c r="H28" s="402"/>
      <c r="M28" s="61"/>
    </row>
    <row r="29" spans="1:13" ht="53.25" customHeight="1">
      <c r="A29" s="44" t="s">
        <v>169</v>
      </c>
      <c r="B29" s="45" t="s">
        <v>170</v>
      </c>
      <c r="C29" s="45" t="s">
        <v>171</v>
      </c>
      <c r="D29" s="45" t="s">
        <v>172</v>
      </c>
      <c r="E29" s="45" t="s">
        <v>173</v>
      </c>
      <c r="F29" s="46" t="s">
        <v>174</v>
      </c>
      <c r="G29" s="46" t="s">
        <v>175</v>
      </c>
      <c r="H29" s="47" t="s">
        <v>176</v>
      </c>
      <c r="M29" s="61"/>
    </row>
    <row r="30" spans="1:13" ht="15">
      <c r="A30" s="48" t="s">
        <v>177</v>
      </c>
      <c r="B30" s="125">
        <v>2567380438</v>
      </c>
      <c r="C30" s="49">
        <f>+B30</f>
        <v>2567380438</v>
      </c>
      <c r="D30" s="367">
        <v>47613861506</v>
      </c>
      <c r="E30" s="367">
        <v>47613861506</v>
      </c>
      <c r="F30" s="126">
        <f>+B30/$D$30</f>
        <v>0.053920861631364954</v>
      </c>
      <c r="G30" s="127">
        <f>+C30/$E$30</f>
        <v>0.053920861631364954</v>
      </c>
      <c r="H30" s="128">
        <f>+G30/$F$26</f>
        <v>0.05675880171722627</v>
      </c>
      <c r="M30" s="61"/>
    </row>
    <row r="31" spans="1:13" ht="15">
      <c r="A31" s="48" t="s">
        <v>178</v>
      </c>
      <c r="B31" s="125">
        <f>2380927989+1917282892</f>
        <v>4298210881</v>
      </c>
      <c r="C31" s="49">
        <f>+C30+B31</f>
        <v>6865591319</v>
      </c>
      <c r="D31" s="368"/>
      <c r="E31" s="368"/>
      <c r="F31" s="126">
        <f aca="true" t="shared" si="0" ref="F31:F41">+B31/$D$30</f>
        <v>0.09027225990604368</v>
      </c>
      <c r="G31" s="127">
        <f aca="true" t="shared" si="1" ref="G31:G41">+C31/$E$30</f>
        <v>0.14419312153740863</v>
      </c>
      <c r="H31" s="128">
        <f aca="true" t="shared" si="2" ref="H31:H41">+G31/$F$26</f>
        <v>0.15178223319727224</v>
      </c>
      <c r="M31" s="61"/>
    </row>
    <row r="32" spans="1:13" ht="15">
      <c r="A32" s="48" t="s">
        <v>179</v>
      </c>
      <c r="B32" s="125">
        <f>1327735994+5012129000</f>
        <v>6339864994</v>
      </c>
      <c r="C32" s="49">
        <f aca="true" t="shared" si="3" ref="C32:C41">+C31+B32</f>
        <v>13205456313</v>
      </c>
      <c r="D32" s="368"/>
      <c r="E32" s="368"/>
      <c r="F32" s="126">
        <f t="shared" si="0"/>
        <v>0.13315166620546182</v>
      </c>
      <c r="G32" s="127">
        <f t="shared" si="1"/>
        <v>0.27734478774287047</v>
      </c>
      <c r="H32" s="128">
        <f t="shared" si="2"/>
        <v>0.2919418818346005</v>
      </c>
      <c r="I32" s="251"/>
      <c r="M32" s="61"/>
    </row>
    <row r="33" spans="1:8" ht="15">
      <c r="A33" s="48" t="s">
        <v>180</v>
      </c>
      <c r="B33" s="125">
        <v>11366953108</v>
      </c>
      <c r="C33" s="49">
        <f t="shared" si="3"/>
        <v>24572409421</v>
      </c>
      <c r="D33" s="368"/>
      <c r="E33" s="368"/>
      <c r="F33" s="126">
        <f t="shared" si="0"/>
        <v>0.23873201518359538</v>
      </c>
      <c r="G33" s="127">
        <f t="shared" si="1"/>
        <v>0.5160768029264658</v>
      </c>
      <c r="H33" s="128">
        <f t="shared" si="2"/>
        <v>0.5432387399225956</v>
      </c>
    </row>
    <row r="34" spans="1:8" ht="15">
      <c r="A34" s="48" t="s">
        <v>181</v>
      </c>
      <c r="B34" s="125">
        <v>5998957169</v>
      </c>
      <c r="C34" s="49">
        <f t="shared" si="3"/>
        <v>30571366590</v>
      </c>
      <c r="D34" s="368"/>
      <c r="E34" s="368"/>
      <c r="F34" s="126">
        <f t="shared" si="0"/>
        <v>0.12599182211348367</v>
      </c>
      <c r="G34" s="127">
        <f t="shared" si="1"/>
        <v>0.6420686250399495</v>
      </c>
      <c r="H34" s="128">
        <f t="shared" si="2"/>
        <v>0.675861710568368</v>
      </c>
    </row>
    <row r="35" spans="1:9" ht="15">
      <c r="A35" s="48" t="s">
        <v>182</v>
      </c>
      <c r="B35" s="125">
        <v>2573656009</v>
      </c>
      <c r="C35" s="49">
        <f t="shared" si="3"/>
        <v>33145022599</v>
      </c>
      <c r="D35" s="368"/>
      <c r="E35" s="368"/>
      <c r="F35" s="126">
        <f t="shared" si="0"/>
        <v>0.054052662976635156</v>
      </c>
      <c r="G35" s="127">
        <f>+C35/$E$30</f>
        <v>0.6961212880165847</v>
      </c>
      <c r="H35" s="128">
        <f t="shared" si="2"/>
        <v>0.7327592505437733</v>
      </c>
      <c r="I35" s="251"/>
    </row>
    <row r="36" spans="1:10" ht="15">
      <c r="A36" s="48" t="s">
        <v>183</v>
      </c>
      <c r="B36" s="125">
        <v>174188360</v>
      </c>
      <c r="C36" s="49">
        <f t="shared" si="3"/>
        <v>33319210959</v>
      </c>
      <c r="D36" s="368"/>
      <c r="E36" s="368"/>
      <c r="F36" s="126">
        <f t="shared" si="0"/>
        <v>0.0036583539853840647</v>
      </c>
      <c r="G36" s="127">
        <f t="shared" si="1"/>
        <v>0.6997796420019687</v>
      </c>
      <c r="H36" s="128">
        <f t="shared" si="2"/>
        <v>0.7366101494757566</v>
      </c>
      <c r="J36" s="251"/>
    </row>
    <row r="37" spans="1:8" ht="15">
      <c r="A37" s="48" t="s">
        <v>184</v>
      </c>
      <c r="B37" s="125">
        <v>49943768</v>
      </c>
      <c r="C37" s="49">
        <f t="shared" si="3"/>
        <v>33369154727</v>
      </c>
      <c r="D37" s="368"/>
      <c r="E37" s="368"/>
      <c r="F37" s="126">
        <f t="shared" si="0"/>
        <v>0.001048933365627285</v>
      </c>
      <c r="G37" s="127">
        <f t="shared" si="1"/>
        <v>0.700828575367596</v>
      </c>
      <c r="H37" s="128">
        <f t="shared" si="2"/>
        <v>0.7377142898606274</v>
      </c>
    </row>
    <row r="38" spans="1:8" ht="15">
      <c r="A38" s="48" t="s">
        <v>185</v>
      </c>
      <c r="B38" s="125">
        <v>107555999</v>
      </c>
      <c r="C38" s="49">
        <f>+C37+B38</f>
        <v>33476710726</v>
      </c>
      <c r="D38" s="368"/>
      <c r="E38" s="368"/>
      <c r="F38" s="126">
        <f t="shared" si="0"/>
        <v>0.0022589219945214163</v>
      </c>
      <c r="G38" s="127">
        <f t="shared" si="1"/>
        <v>0.7030874973621174</v>
      </c>
      <c r="H38" s="128">
        <f t="shared" si="2"/>
        <v>0.7400921024864394</v>
      </c>
    </row>
    <row r="39" spans="1:9" ht="15">
      <c r="A39" s="48" t="s">
        <v>186</v>
      </c>
      <c r="B39" s="125">
        <v>802973844</v>
      </c>
      <c r="C39" s="49">
        <f t="shared" si="3"/>
        <v>34279684570</v>
      </c>
      <c r="D39" s="368"/>
      <c r="E39" s="368"/>
      <c r="F39" s="126">
        <f t="shared" si="0"/>
        <v>0.01686428738611789</v>
      </c>
      <c r="G39" s="127">
        <f t="shared" si="1"/>
        <v>0.7199517847482353</v>
      </c>
      <c r="H39" s="128">
        <f t="shared" si="2"/>
        <v>0.7578439839455109</v>
      </c>
      <c r="I39" s="251"/>
    </row>
    <row r="40" spans="1:8" ht="15">
      <c r="A40" s="48" t="s">
        <v>187</v>
      </c>
      <c r="B40" s="125">
        <v>680364978</v>
      </c>
      <c r="C40" s="49">
        <f t="shared" si="3"/>
        <v>34960049548</v>
      </c>
      <c r="D40" s="368"/>
      <c r="E40" s="368"/>
      <c r="F40" s="126">
        <f t="shared" si="0"/>
        <v>0.014289220753798024</v>
      </c>
      <c r="G40" s="127">
        <f t="shared" si="1"/>
        <v>0.7342410055020333</v>
      </c>
      <c r="H40" s="128">
        <f t="shared" si="2"/>
        <v>0.7728852689495088</v>
      </c>
    </row>
    <row r="41" spans="1:8" ht="15">
      <c r="A41" s="48" t="s">
        <v>188</v>
      </c>
      <c r="B41" s="125">
        <v>4452583707</v>
      </c>
      <c r="C41" s="49">
        <f t="shared" si="3"/>
        <v>39412633255</v>
      </c>
      <c r="D41" s="369"/>
      <c r="E41" s="369"/>
      <c r="F41" s="126">
        <f t="shared" si="0"/>
        <v>0.09351444235286217</v>
      </c>
      <c r="G41" s="127">
        <f t="shared" si="1"/>
        <v>0.8277554478548955</v>
      </c>
      <c r="H41" s="128">
        <f t="shared" si="2"/>
        <v>0.8713215240577848</v>
      </c>
    </row>
    <row r="42" spans="1:8" ht="59.25" customHeight="1">
      <c r="A42" s="138" t="s">
        <v>189</v>
      </c>
      <c r="B42" s="364" t="s">
        <v>427</v>
      </c>
      <c r="C42" s="365"/>
      <c r="D42" s="365"/>
      <c r="E42" s="365"/>
      <c r="F42" s="365"/>
      <c r="G42" s="365"/>
      <c r="H42" s="366"/>
    </row>
    <row r="43" spans="1:8" ht="15">
      <c r="A43" s="390" t="s">
        <v>190</v>
      </c>
      <c r="B43" s="390"/>
      <c r="C43" s="390"/>
      <c r="D43" s="390"/>
      <c r="E43" s="390"/>
      <c r="F43" s="390"/>
      <c r="G43" s="390"/>
      <c r="H43" s="390"/>
    </row>
    <row r="44" spans="1:8" ht="15">
      <c r="A44" s="379"/>
      <c r="B44" s="380"/>
      <c r="C44" s="380"/>
      <c r="D44" s="380"/>
      <c r="E44" s="380"/>
      <c r="F44" s="380"/>
      <c r="G44" s="380"/>
      <c r="H44" s="381"/>
    </row>
    <row r="45" spans="1:8" ht="75.75" customHeight="1">
      <c r="A45" s="382"/>
      <c r="B45" s="383"/>
      <c r="C45" s="383"/>
      <c r="D45" s="383"/>
      <c r="E45" s="383"/>
      <c r="F45" s="383"/>
      <c r="G45" s="383"/>
      <c r="H45" s="384"/>
    </row>
    <row r="46" spans="1:8" ht="80.25" customHeight="1">
      <c r="A46" s="382"/>
      <c r="B46" s="383"/>
      <c r="C46" s="383"/>
      <c r="D46" s="383"/>
      <c r="E46" s="383"/>
      <c r="F46" s="383"/>
      <c r="G46" s="383"/>
      <c r="H46" s="384"/>
    </row>
    <row r="47" spans="1:8" ht="0.75" customHeight="1">
      <c r="A47" s="382"/>
      <c r="B47" s="383"/>
      <c r="C47" s="383"/>
      <c r="D47" s="383"/>
      <c r="E47" s="383"/>
      <c r="F47" s="383"/>
      <c r="G47" s="383"/>
      <c r="H47" s="384"/>
    </row>
    <row r="48" spans="1:8" ht="33" customHeight="1">
      <c r="A48" s="385"/>
      <c r="B48" s="386"/>
      <c r="C48" s="386"/>
      <c r="D48" s="386"/>
      <c r="E48" s="386"/>
      <c r="F48" s="386"/>
      <c r="G48" s="386"/>
      <c r="H48" s="387"/>
    </row>
    <row r="49" spans="1:8" ht="57" customHeight="1">
      <c r="A49" s="139" t="s">
        <v>191</v>
      </c>
      <c r="B49" s="388" t="s">
        <v>428</v>
      </c>
      <c r="C49" s="388"/>
      <c r="D49" s="388"/>
      <c r="E49" s="388"/>
      <c r="F49" s="388"/>
      <c r="G49" s="388"/>
      <c r="H49" s="388"/>
    </row>
    <row r="50" spans="1:8" ht="41.25" customHeight="1">
      <c r="A50" s="139" t="s">
        <v>192</v>
      </c>
      <c r="B50" s="388" t="s">
        <v>426</v>
      </c>
      <c r="C50" s="388"/>
      <c r="D50" s="388"/>
      <c r="E50" s="388"/>
      <c r="F50" s="388"/>
      <c r="G50" s="388"/>
      <c r="H50" s="388"/>
    </row>
    <row r="51" spans="1:8" ht="48" customHeight="1">
      <c r="A51" s="140" t="s">
        <v>193</v>
      </c>
      <c r="B51" s="389" t="s">
        <v>415</v>
      </c>
      <c r="C51" s="389"/>
      <c r="D51" s="389"/>
      <c r="E51" s="389"/>
      <c r="F51" s="389"/>
      <c r="G51" s="389"/>
      <c r="H51" s="389"/>
    </row>
    <row r="52" spans="1:8" ht="31.5" customHeight="1">
      <c r="A52" s="390" t="s">
        <v>194</v>
      </c>
      <c r="B52" s="390"/>
      <c r="C52" s="390"/>
      <c r="D52" s="390"/>
      <c r="E52" s="390"/>
      <c r="F52" s="390"/>
      <c r="G52" s="390"/>
      <c r="H52" s="390"/>
    </row>
    <row r="53" spans="1:8" ht="27.75" customHeight="1">
      <c r="A53" s="403" t="s">
        <v>195</v>
      </c>
      <c r="B53" s="141" t="s">
        <v>196</v>
      </c>
      <c r="C53" s="404" t="s">
        <v>197</v>
      </c>
      <c r="D53" s="404"/>
      <c r="E53" s="404"/>
      <c r="F53" s="404" t="s">
        <v>198</v>
      </c>
      <c r="G53" s="404"/>
      <c r="H53" s="404"/>
    </row>
    <row r="54" spans="1:8" ht="24.75" customHeight="1">
      <c r="A54" s="403"/>
      <c r="B54" s="142"/>
      <c r="C54" s="389"/>
      <c r="D54" s="389"/>
      <c r="E54" s="389"/>
      <c r="F54" s="405"/>
      <c r="G54" s="405"/>
      <c r="H54" s="405"/>
    </row>
    <row r="55" spans="1:8" ht="24.75" customHeight="1">
      <c r="A55" s="140" t="s">
        <v>199</v>
      </c>
      <c r="B55" s="406" t="s">
        <v>369</v>
      </c>
      <c r="C55" s="406"/>
      <c r="D55" s="407" t="s">
        <v>200</v>
      </c>
      <c r="E55" s="407"/>
      <c r="F55" s="406" t="s">
        <v>369</v>
      </c>
      <c r="G55" s="406"/>
      <c r="H55" s="406"/>
    </row>
    <row r="56" spans="1:8" ht="24.75" customHeight="1">
      <c r="A56" s="140" t="s">
        <v>201</v>
      </c>
      <c r="B56" s="389" t="s">
        <v>330</v>
      </c>
      <c r="C56" s="389"/>
      <c r="D56" s="410" t="s">
        <v>202</v>
      </c>
      <c r="E56" s="410"/>
      <c r="F56" s="406" t="s">
        <v>330</v>
      </c>
      <c r="G56" s="406"/>
      <c r="H56" s="411"/>
    </row>
    <row r="57" spans="1:8" ht="24.75" customHeight="1">
      <c r="A57" s="140" t="s">
        <v>203</v>
      </c>
      <c r="B57" s="389"/>
      <c r="C57" s="389"/>
      <c r="D57" s="412" t="s">
        <v>204</v>
      </c>
      <c r="E57" s="413"/>
      <c r="F57" s="416"/>
      <c r="G57" s="417"/>
      <c r="H57" s="418"/>
    </row>
    <row r="58" spans="1:8" ht="24.75" customHeight="1">
      <c r="A58" s="140" t="s">
        <v>205</v>
      </c>
      <c r="B58" s="389"/>
      <c r="C58" s="389"/>
      <c r="D58" s="414"/>
      <c r="E58" s="415"/>
      <c r="F58" s="419"/>
      <c r="G58" s="420"/>
      <c r="H58" s="421"/>
    </row>
  </sheetData>
  <sheetProtection/>
  <mergeCells count="69">
    <mergeCell ref="I27:L27"/>
    <mergeCell ref="B56:C56"/>
    <mergeCell ref="D56:E56"/>
    <mergeCell ref="F56:H56"/>
    <mergeCell ref="B57:C57"/>
    <mergeCell ref="D57:E58"/>
    <mergeCell ref="B58:C58"/>
    <mergeCell ref="F57:H57"/>
    <mergeCell ref="F58:H58"/>
    <mergeCell ref="A43:H43"/>
    <mergeCell ref="A53:A54"/>
    <mergeCell ref="C53:E53"/>
    <mergeCell ref="F53:H53"/>
    <mergeCell ref="C54:E54"/>
    <mergeCell ref="F54:H54"/>
    <mergeCell ref="B55:C55"/>
    <mergeCell ref="D55:E55"/>
    <mergeCell ref="F55:H55"/>
    <mergeCell ref="A44:H48"/>
    <mergeCell ref="B49:H49"/>
    <mergeCell ref="B50:H50"/>
    <mergeCell ref="B51:H51"/>
    <mergeCell ref="A52:H52"/>
    <mergeCell ref="B26:D26"/>
    <mergeCell ref="F26:H26"/>
    <mergeCell ref="B27:D27"/>
    <mergeCell ref="F27:H27"/>
    <mergeCell ref="A28:H28"/>
    <mergeCell ref="B42:H42"/>
    <mergeCell ref="D30:D41"/>
    <mergeCell ref="E30:E41"/>
    <mergeCell ref="B23:D23"/>
    <mergeCell ref="E23:H23"/>
    <mergeCell ref="B24:D24"/>
    <mergeCell ref="E24:H24"/>
    <mergeCell ref="B25:D25"/>
    <mergeCell ref="F25:H25"/>
    <mergeCell ref="B19:H19"/>
    <mergeCell ref="B20:H20"/>
    <mergeCell ref="A21:A22"/>
    <mergeCell ref="B21:D21"/>
    <mergeCell ref="E21:H21"/>
    <mergeCell ref="B22:D22"/>
    <mergeCell ref="E22:H22"/>
    <mergeCell ref="B15:E15"/>
    <mergeCell ref="G15:H15"/>
    <mergeCell ref="B16:E16"/>
    <mergeCell ref="G16:H16"/>
    <mergeCell ref="B17:H17"/>
    <mergeCell ref="B18:H18"/>
    <mergeCell ref="B11:E11"/>
    <mergeCell ref="G12:H12"/>
    <mergeCell ref="B12:E12"/>
    <mergeCell ref="B13:H13"/>
    <mergeCell ref="B14:H14"/>
    <mergeCell ref="G11:H11"/>
    <mergeCell ref="A6:H6"/>
    <mergeCell ref="A7:H7"/>
    <mergeCell ref="A8:H8"/>
    <mergeCell ref="C9:D9"/>
    <mergeCell ref="C10:D10"/>
    <mergeCell ref="E10:F10"/>
    <mergeCell ref="E9:H9"/>
    <mergeCell ref="F5:H5"/>
    <mergeCell ref="A2:A5"/>
    <mergeCell ref="B5:E5"/>
    <mergeCell ref="B2:H2"/>
    <mergeCell ref="B3:H3"/>
    <mergeCell ref="B4:H4"/>
  </mergeCells>
  <dataValidations count="6">
    <dataValidation type="list" allowBlank="1" showInputMessage="1" showErrorMessage="1" sqref="H10 B10">
      <formula1>$N$14:$N$15</formula1>
    </dataValidation>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$M$15:$M$18</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tabColor rgb="FF002060"/>
  </sheetPr>
  <dimension ref="A1:L17"/>
  <sheetViews>
    <sheetView zoomScalePageLayoutView="0" workbookViewId="0" topLeftCell="A7">
      <selection activeCell="K14" sqref="K14:K16"/>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44.421875" style="0" customWidth="1"/>
    <col min="7" max="11" width="19.57421875" style="0" customWidth="1"/>
  </cols>
  <sheetData>
    <row r="1" spans="2:12" ht="15.75" customHeight="1" thickBot="1">
      <c r="B1" s="176"/>
      <c r="K1" s="220"/>
      <c r="L1" s="221"/>
    </row>
    <row r="2" spans="2:12" ht="15.75" customHeight="1" thickBot="1">
      <c r="B2" s="455"/>
      <c r="C2" s="449" t="s">
        <v>352</v>
      </c>
      <c r="D2" s="450"/>
      <c r="E2" s="450"/>
      <c r="F2" s="450"/>
      <c r="G2" s="450"/>
      <c r="H2" s="450"/>
      <c r="I2" s="450"/>
      <c r="J2" s="451"/>
      <c r="K2" s="220"/>
      <c r="L2" s="221"/>
    </row>
    <row r="3" spans="2:12" ht="15.75" customHeight="1" thickBot="1">
      <c r="B3" s="456"/>
      <c r="C3" s="452" t="s">
        <v>15</v>
      </c>
      <c r="D3" s="453"/>
      <c r="E3" s="453"/>
      <c r="F3" s="453"/>
      <c r="G3" s="453"/>
      <c r="H3" s="453"/>
      <c r="I3" s="453"/>
      <c r="J3" s="454"/>
      <c r="K3" s="220"/>
      <c r="L3" s="221"/>
    </row>
    <row r="4" spans="2:12" ht="15.75" customHeight="1" thickBot="1">
      <c r="B4" s="456"/>
      <c r="C4" s="452" t="s">
        <v>311</v>
      </c>
      <c r="D4" s="453"/>
      <c r="E4" s="453"/>
      <c r="F4" s="453"/>
      <c r="G4" s="453"/>
      <c r="H4" s="453"/>
      <c r="I4" s="453"/>
      <c r="J4" s="454"/>
      <c r="K4" s="220"/>
      <c r="L4" s="221"/>
    </row>
    <row r="5" spans="2:12" ht="15.75" thickBot="1">
      <c r="B5" s="457"/>
      <c r="C5" s="452" t="s">
        <v>351</v>
      </c>
      <c r="D5" s="453"/>
      <c r="E5" s="453"/>
      <c r="F5" s="453"/>
      <c r="G5" s="453"/>
      <c r="H5" s="458" t="s">
        <v>349</v>
      </c>
      <c r="I5" s="459"/>
      <c r="J5" s="460"/>
      <c r="K5" s="221"/>
      <c r="L5" s="221"/>
    </row>
    <row r="6" spans="2:12" ht="34.5" customHeight="1" thickBot="1">
      <c r="B6" s="172" t="s">
        <v>312</v>
      </c>
      <c r="C6" s="430" t="s">
        <v>368</v>
      </c>
      <c r="D6" s="431"/>
      <c r="E6" s="432"/>
      <c r="F6" s="173"/>
      <c r="G6" s="170"/>
      <c r="H6" s="170"/>
      <c r="I6" s="170"/>
      <c r="J6" s="171"/>
      <c r="K6" s="221"/>
      <c r="L6" s="221"/>
    </row>
    <row r="7" spans="2:10" ht="15.75" thickBot="1">
      <c r="B7" s="174" t="s">
        <v>23</v>
      </c>
      <c r="C7" s="433" t="s">
        <v>370</v>
      </c>
      <c r="D7" s="434"/>
      <c r="E7" s="435"/>
      <c r="F7" s="173"/>
      <c r="G7" s="170"/>
      <c r="H7" s="170"/>
      <c r="I7" s="170"/>
      <c r="J7" s="171"/>
    </row>
    <row r="8" spans="2:10" ht="24.75" thickBot="1">
      <c r="B8" s="174" t="s">
        <v>313</v>
      </c>
      <c r="C8" s="436" t="s">
        <v>370</v>
      </c>
      <c r="D8" s="437"/>
      <c r="E8" s="438"/>
      <c r="F8" s="175"/>
      <c r="G8" s="170"/>
      <c r="H8" s="170"/>
      <c r="I8" s="170"/>
      <c r="J8" s="171"/>
    </row>
    <row r="9" spans="2:10" ht="24.75" thickBot="1">
      <c r="B9" s="174" t="s">
        <v>314</v>
      </c>
      <c r="C9" s="439" t="s">
        <v>330</v>
      </c>
      <c r="D9" s="440"/>
      <c r="E9" s="441"/>
      <c r="F9" s="173"/>
      <c r="G9" s="170"/>
      <c r="H9" s="170"/>
      <c r="I9" s="170"/>
      <c r="J9" s="171"/>
    </row>
    <row r="10" spans="2:10" ht="24.75" thickBot="1">
      <c r="B10" s="174" t="s">
        <v>315</v>
      </c>
      <c r="C10" s="442" t="str">
        <f>+'HV 1'!E9</f>
        <v>1. Alcanzar al 95 % la ejecución presupuestal de los proyectos de inversión de la Subsecretaría de Servicios a la Ciudadania</v>
      </c>
      <c r="D10" s="443"/>
      <c r="E10" s="444"/>
      <c r="F10" s="173"/>
      <c r="G10" s="170"/>
      <c r="H10" s="170"/>
      <c r="I10" s="170"/>
      <c r="J10" s="171"/>
    </row>
    <row r="11" ht="15">
      <c r="B11" s="176"/>
    </row>
    <row r="12" spans="2:11" ht="15">
      <c r="B12" s="445" t="s">
        <v>337</v>
      </c>
      <c r="C12" s="446"/>
      <c r="D12" s="446"/>
      <c r="E12" s="446"/>
      <c r="F12" s="446"/>
      <c r="G12" s="446"/>
      <c r="H12" s="447"/>
      <c r="I12" s="426" t="s">
        <v>316</v>
      </c>
      <c r="J12" s="427"/>
      <c r="K12" s="427"/>
    </row>
    <row r="13" spans="1:11" ht="45">
      <c r="A13" s="179"/>
      <c r="B13" s="177" t="s">
        <v>317</v>
      </c>
      <c r="C13" s="177" t="s">
        <v>318</v>
      </c>
      <c r="D13" s="177" t="s">
        <v>319</v>
      </c>
      <c r="E13" s="177" t="s">
        <v>320</v>
      </c>
      <c r="F13" s="177" t="s">
        <v>321</v>
      </c>
      <c r="G13" s="177" t="s">
        <v>322</v>
      </c>
      <c r="H13" s="177" t="s">
        <v>323</v>
      </c>
      <c r="I13" s="178" t="s">
        <v>324</v>
      </c>
      <c r="J13" s="178" t="s">
        <v>325</v>
      </c>
      <c r="K13" s="178" t="s">
        <v>326</v>
      </c>
    </row>
    <row r="14" spans="2:11" ht="45" customHeight="1">
      <c r="B14" s="448">
        <v>1</v>
      </c>
      <c r="C14" s="424" t="s">
        <v>344</v>
      </c>
      <c r="D14" s="422" t="s">
        <v>206</v>
      </c>
      <c r="E14" s="233">
        <v>1</v>
      </c>
      <c r="F14" s="250" t="s">
        <v>383</v>
      </c>
      <c r="G14" s="422" t="s">
        <v>206</v>
      </c>
      <c r="H14" s="423">
        <v>43800</v>
      </c>
      <c r="I14" s="422" t="s">
        <v>206</v>
      </c>
      <c r="J14" s="425">
        <v>43800</v>
      </c>
      <c r="K14" s="424" t="s">
        <v>416</v>
      </c>
    </row>
    <row r="15" spans="2:11" ht="45" customHeight="1">
      <c r="B15" s="448"/>
      <c r="C15" s="424"/>
      <c r="D15" s="422"/>
      <c r="E15" s="233">
        <v>2</v>
      </c>
      <c r="F15" s="250" t="s">
        <v>384</v>
      </c>
      <c r="G15" s="422"/>
      <c r="H15" s="422"/>
      <c r="I15" s="422"/>
      <c r="J15" s="425"/>
      <c r="K15" s="424"/>
    </row>
    <row r="16" spans="2:11" ht="57.75" customHeight="1">
      <c r="B16" s="448"/>
      <c r="C16" s="424"/>
      <c r="D16" s="422"/>
      <c r="E16" s="233">
        <v>3</v>
      </c>
      <c r="F16" s="250" t="s">
        <v>385</v>
      </c>
      <c r="G16" s="422"/>
      <c r="H16" s="422"/>
      <c r="I16" s="422"/>
      <c r="J16" s="425"/>
      <c r="K16" s="424"/>
    </row>
    <row r="17" spans="1:11" ht="27" customHeight="1">
      <c r="A17" s="187"/>
      <c r="B17" s="428" t="s">
        <v>328</v>
      </c>
      <c r="C17" s="429"/>
      <c r="D17" s="183" t="s">
        <v>206</v>
      </c>
      <c r="E17" s="196">
        <v>0</v>
      </c>
      <c r="F17" s="195"/>
      <c r="G17" s="183" t="s">
        <v>206</v>
      </c>
      <c r="H17" s="184"/>
      <c r="I17" s="185" t="s">
        <v>206</v>
      </c>
      <c r="J17" s="186"/>
      <c r="K17" s="186"/>
    </row>
  </sheetData>
  <sheetProtection/>
  <mergeCells count="22">
    <mergeCell ref="C2:J2"/>
    <mergeCell ref="C3:J3"/>
    <mergeCell ref="B2:B5"/>
    <mergeCell ref="C4:J4"/>
    <mergeCell ref="C5:G5"/>
    <mergeCell ref="H5:J5"/>
    <mergeCell ref="I12:K12"/>
    <mergeCell ref="B17:C17"/>
    <mergeCell ref="C6:E6"/>
    <mergeCell ref="C7:E7"/>
    <mergeCell ref="C8:E8"/>
    <mergeCell ref="C9:E9"/>
    <mergeCell ref="C10:E10"/>
    <mergeCell ref="B12:H12"/>
    <mergeCell ref="B14:B16"/>
    <mergeCell ref="C14:C16"/>
    <mergeCell ref="D14:D16"/>
    <mergeCell ref="G14:G16"/>
    <mergeCell ref="H14:H16"/>
    <mergeCell ref="I14:I16"/>
    <mergeCell ref="K14:K16"/>
    <mergeCell ref="J14:J16"/>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P58"/>
  <sheetViews>
    <sheetView zoomScale="90" zoomScaleNormal="90" zoomScalePageLayoutView="0" workbookViewId="0" topLeftCell="A10">
      <selection activeCell="B49" sqref="B49:H49"/>
    </sheetView>
  </sheetViews>
  <sheetFormatPr defaultColWidth="11.421875" defaultRowHeight="15"/>
  <cols>
    <col min="1" max="1" width="32.140625" style="54" customWidth="1"/>
    <col min="2" max="4" width="17.140625" style="54" customWidth="1"/>
    <col min="5" max="5" width="16.421875" style="54" customWidth="1"/>
    <col min="6" max="6" width="14.8515625" style="54" customWidth="1"/>
    <col min="7" max="7" width="16.57421875" style="54" customWidth="1"/>
    <col min="8" max="8" width="20.140625" style="54" customWidth="1"/>
    <col min="11" max="11" width="17.8515625" style="0" customWidth="1"/>
    <col min="13" max="14" width="11.421875" style="58" customWidth="1"/>
    <col min="15" max="19" width="11.421875" style="59" customWidth="1"/>
  </cols>
  <sheetData>
    <row r="1" spans="1:6" ht="15">
      <c r="A1" s="53"/>
      <c r="F1" s="55"/>
    </row>
    <row r="2" spans="1:13" ht="23.25" customHeight="1">
      <c r="A2" s="319"/>
      <c r="B2" s="321" t="s">
        <v>348</v>
      </c>
      <c r="C2" s="321"/>
      <c r="D2" s="321"/>
      <c r="E2" s="321"/>
      <c r="F2" s="321"/>
      <c r="G2" s="321"/>
      <c r="H2" s="321"/>
      <c r="M2" s="60" t="s">
        <v>208</v>
      </c>
    </row>
    <row r="3" spans="1:13" ht="23.25" customHeight="1">
      <c r="A3" s="319"/>
      <c r="B3" s="320" t="s">
        <v>15</v>
      </c>
      <c r="C3" s="320"/>
      <c r="D3" s="320"/>
      <c r="E3" s="320"/>
      <c r="F3" s="320"/>
      <c r="G3" s="320"/>
      <c r="H3" s="320"/>
      <c r="M3" s="60" t="s">
        <v>209</v>
      </c>
    </row>
    <row r="4" spans="1:13" ht="23.25" customHeight="1">
      <c r="A4" s="319"/>
      <c r="B4" s="320" t="s">
        <v>133</v>
      </c>
      <c r="C4" s="320"/>
      <c r="D4" s="320"/>
      <c r="E4" s="320"/>
      <c r="F4" s="320"/>
      <c r="G4" s="320"/>
      <c r="H4" s="320"/>
      <c r="M4" s="60" t="s">
        <v>210</v>
      </c>
    </row>
    <row r="5" spans="1:13" ht="23.25" customHeight="1">
      <c r="A5" s="319"/>
      <c r="B5" s="320" t="s">
        <v>134</v>
      </c>
      <c r="C5" s="320"/>
      <c r="D5" s="320"/>
      <c r="E5" s="320"/>
      <c r="F5" s="318" t="s">
        <v>349</v>
      </c>
      <c r="G5" s="318"/>
      <c r="H5" s="318"/>
      <c r="M5" s="60" t="s">
        <v>211</v>
      </c>
    </row>
    <row r="6" spans="1:8" ht="23.25" customHeight="1">
      <c r="A6" s="322" t="s">
        <v>135</v>
      </c>
      <c r="B6" s="323"/>
      <c r="C6" s="323"/>
      <c r="D6" s="323"/>
      <c r="E6" s="323"/>
      <c r="F6" s="323"/>
      <c r="G6" s="323"/>
      <c r="H6" s="324"/>
    </row>
    <row r="7" spans="1:8" ht="23.25" customHeight="1">
      <c r="A7" s="325" t="s">
        <v>136</v>
      </c>
      <c r="B7" s="326"/>
      <c r="C7" s="326"/>
      <c r="D7" s="326"/>
      <c r="E7" s="326"/>
      <c r="F7" s="326"/>
      <c r="G7" s="326"/>
      <c r="H7" s="327"/>
    </row>
    <row r="8" spans="1:14" ht="15">
      <c r="A8" s="401" t="s">
        <v>137</v>
      </c>
      <c r="B8" s="328"/>
      <c r="C8" s="328"/>
      <c r="D8" s="328"/>
      <c r="E8" s="328"/>
      <c r="F8" s="328"/>
      <c r="G8" s="328"/>
      <c r="H8" s="402"/>
      <c r="N8" s="58" t="s">
        <v>152</v>
      </c>
    </row>
    <row r="9" spans="1:14" ht="41.25" customHeight="1">
      <c r="A9" s="217" t="s">
        <v>354</v>
      </c>
      <c r="B9" s="197">
        <v>2</v>
      </c>
      <c r="C9" s="329" t="s">
        <v>332</v>
      </c>
      <c r="D9" s="329"/>
      <c r="E9" s="332" t="s">
        <v>360</v>
      </c>
      <c r="F9" s="500"/>
      <c r="G9" s="500"/>
      <c r="H9" s="334"/>
      <c r="M9" s="60" t="s">
        <v>212</v>
      </c>
      <c r="N9" s="58" t="s">
        <v>213</v>
      </c>
    </row>
    <row r="10" spans="1:14" ht="33.75" customHeight="1">
      <c r="A10" s="217" t="s">
        <v>138</v>
      </c>
      <c r="B10" s="56" t="s">
        <v>220</v>
      </c>
      <c r="C10" s="330" t="s">
        <v>139</v>
      </c>
      <c r="D10" s="331"/>
      <c r="E10" s="332" t="s">
        <v>371</v>
      </c>
      <c r="F10" s="333"/>
      <c r="G10" s="41" t="s">
        <v>140</v>
      </c>
      <c r="H10" s="200" t="s">
        <v>220</v>
      </c>
      <c r="M10" s="60" t="s">
        <v>207</v>
      </c>
      <c r="N10" s="58" t="s">
        <v>214</v>
      </c>
    </row>
    <row r="11" spans="1:14" ht="25.5" customHeight="1">
      <c r="A11" s="42" t="s">
        <v>141</v>
      </c>
      <c r="B11" s="335" t="s">
        <v>206</v>
      </c>
      <c r="C11" s="335"/>
      <c r="D11" s="335"/>
      <c r="E11" s="335"/>
      <c r="F11" s="41" t="s">
        <v>142</v>
      </c>
      <c r="G11" s="497" t="s">
        <v>206</v>
      </c>
      <c r="H11" s="498"/>
      <c r="M11" s="60" t="s">
        <v>215</v>
      </c>
      <c r="N11" s="58" t="s">
        <v>216</v>
      </c>
    </row>
    <row r="12" spans="1:13" ht="25.5" customHeight="1">
      <c r="A12" s="42" t="s">
        <v>143</v>
      </c>
      <c r="B12" s="338" t="s">
        <v>207</v>
      </c>
      <c r="C12" s="338"/>
      <c r="D12" s="338"/>
      <c r="E12" s="338"/>
      <c r="F12" s="41" t="s">
        <v>144</v>
      </c>
      <c r="G12" s="336" t="s">
        <v>381</v>
      </c>
      <c r="H12" s="337"/>
      <c r="M12" s="61" t="s">
        <v>217</v>
      </c>
    </row>
    <row r="13" spans="1:13" ht="25.5" customHeight="1">
      <c r="A13" s="42" t="s">
        <v>145</v>
      </c>
      <c r="B13" s="339" t="s">
        <v>232</v>
      </c>
      <c r="C13" s="339"/>
      <c r="D13" s="339"/>
      <c r="E13" s="339"/>
      <c r="F13" s="339"/>
      <c r="G13" s="339"/>
      <c r="H13" s="340"/>
      <c r="M13" s="61"/>
    </row>
    <row r="14" spans="1:14" ht="25.5" customHeight="1">
      <c r="A14" s="42" t="s">
        <v>146</v>
      </c>
      <c r="B14" s="341" t="s">
        <v>206</v>
      </c>
      <c r="C14" s="342"/>
      <c r="D14" s="342"/>
      <c r="E14" s="342"/>
      <c r="F14" s="342"/>
      <c r="G14" s="342"/>
      <c r="H14" s="343"/>
      <c r="M14" s="61"/>
      <c r="N14" s="58" t="s">
        <v>218</v>
      </c>
    </row>
    <row r="15" spans="1:14" ht="25.5" customHeight="1">
      <c r="A15" s="42" t="s">
        <v>147</v>
      </c>
      <c r="B15" s="346" t="s">
        <v>293</v>
      </c>
      <c r="C15" s="346"/>
      <c r="D15" s="346"/>
      <c r="E15" s="346"/>
      <c r="F15" s="41" t="s">
        <v>148</v>
      </c>
      <c r="G15" s="347" t="s">
        <v>149</v>
      </c>
      <c r="H15" s="348"/>
      <c r="M15" s="61" t="s">
        <v>219</v>
      </c>
      <c r="N15" s="58" t="s">
        <v>220</v>
      </c>
    </row>
    <row r="16" spans="1:13" ht="25.5" customHeight="1">
      <c r="A16" s="42" t="s">
        <v>150</v>
      </c>
      <c r="B16" s="349" t="s">
        <v>334</v>
      </c>
      <c r="C16" s="350"/>
      <c r="D16" s="350"/>
      <c r="E16" s="350"/>
      <c r="F16" s="41" t="s">
        <v>151</v>
      </c>
      <c r="G16" s="347" t="s">
        <v>152</v>
      </c>
      <c r="H16" s="348"/>
      <c r="M16" s="61" t="s">
        <v>221</v>
      </c>
    </row>
    <row r="17" spans="1:14" ht="33" customHeight="1">
      <c r="A17" s="42" t="s">
        <v>153</v>
      </c>
      <c r="B17" s="351" t="s">
        <v>361</v>
      </c>
      <c r="C17" s="351"/>
      <c r="D17" s="351"/>
      <c r="E17" s="351"/>
      <c r="F17" s="351"/>
      <c r="G17" s="351"/>
      <c r="H17" s="352"/>
      <c r="M17" s="61" t="s">
        <v>222</v>
      </c>
      <c r="N17" s="58" t="s">
        <v>223</v>
      </c>
    </row>
    <row r="18" spans="1:14" ht="25.5" customHeight="1">
      <c r="A18" s="42" t="s">
        <v>154</v>
      </c>
      <c r="B18" s="346" t="s">
        <v>358</v>
      </c>
      <c r="C18" s="346"/>
      <c r="D18" s="346"/>
      <c r="E18" s="346"/>
      <c r="F18" s="346"/>
      <c r="G18" s="346"/>
      <c r="H18" s="353"/>
      <c r="M18" s="61" t="s">
        <v>224</v>
      </c>
      <c r="N18" s="58" t="s">
        <v>225</v>
      </c>
    </row>
    <row r="19" spans="1:14" ht="25.5" customHeight="1">
      <c r="A19" s="42" t="s">
        <v>155</v>
      </c>
      <c r="B19" s="495" t="s">
        <v>294</v>
      </c>
      <c r="C19" s="495"/>
      <c r="D19" s="495"/>
      <c r="E19" s="495"/>
      <c r="F19" s="495"/>
      <c r="G19" s="495"/>
      <c r="H19" s="496"/>
      <c r="M19" s="61"/>
      <c r="N19" s="58" t="s">
        <v>226</v>
      </c>
    </row>
    <row r="20" spans="1:14" ht="57" customHeight="1">
      <c r="A20" s="42" t="s">
        <v>156</v>
      </c>
      <c r="B20" s="354" t="s">
        <v>306</v>
      </c>
      <c r="C20" s="354"/>
      <c r="D20" s="354"/>
      <c r="E20" s="354"/>
      <c r="F20" s="354"/>
      <c r="G20" s="354"/>
      <c r="H20" s="355"/>
      <c r="M20" s="61" t="s">
        <v>227</v>
      </c>
      <c r="N20" s="58" t="s">
        <v>228</v>
      </c>
    </row>
    <row r="21" spans="1:14" ht="25.5" customHeight="1">
      <c r="A21" s="356" t="s">
        <v>157</v>
      </c>
      <c r="B21" s="358" t="s">
        <v>158</v>
      </c>
      <c r="C21" s="358"/>
      <c r="D21" s="358"/>
      <c r="E21" s="359" t="s">
        <v>159</v>
      </c>
      <c r="F21" s="359"/>
      <c r="G21" s="359"/>
      <c r="H21" s="360"/>
      <c r="M21" s="61" t="s">
        <v>149</v>
      </c>
      <c r="N21" s="58" t="s">
        <v>229</v>
      </c>
    </row>
    <row r="22" spans="1:14" ht="25.5" customHeight="1">
      <c r="A22" s="357"/>
      <c r="B22" s="495" t="s">
        <v>356</v>
      </c>
      <c r="C22" s="495"/>
      <c r="D22" s="495"/>
      <c r="E22" s="398" t="s">
        <v>362</v>
      </c>
      <c r="F22" s="399"/>
      <c r="G22" s="399"/>
      <c r="H22" s="400"/>
      <c r="M22" s="61" t="s">
        <v>230</v>
      </c>
      <c r="N22" s="58" t="s">
        <v>231</v>
      </c>
    </row>
    <row r="23" spans="1:14" ht="25.5" customHeight="1">
      <c r="A23" s="42" t="s">
        <v>160</v>
      </c>
      <c r="B23" s="347" t="s">
        <v>235</v>
      </c>
      <c r="C23" s="347"/>
      <c r="D23" s="347"/>
      <c r="E23" s="347" t="s">
        <v>235</v>
      </c>
      <c r="F23" s="347"/>
      <c r="G23" s="347"/>
      <c r="H23" s="348"/>
      <c r="M23" s="61"/>
      <c r="N23" s="58" t="s">
        <v>232</v>
      </c>
    </row>
    <row r="24" spans="1:14" ht="46.5" customHeight="1">
      <c r="A24" s="42" t="s">
        <v>161</v>
      </c>
      <c r="B24" s="370" t="s">
        <v>363</v>
      </c>
      <c r="C24" s="371"/>
      <c r="D24" s="371"/>
      <c r="E24" s="370" t="s">
        <v>414</v>
      </c>
      <c r="F24" s="371"/>
      <c r="G24" s="371"/>
      <c r="H24" s="372"/>
      <c r="M24" s="61"/>
      <c r="N24" s="58" t="s">
        <v>233</v>
      </c>
    </row>
    <row r="25" spans="1:13" ht="25.5" customHeight="1">
      <c r="A25" s="42" t="s">
        <v>162</v>
      </c>
      <c r="B25" s="373">
        <v>43466</v>
      </c>
      <c r="C25" s="374"/>
      <c r="D25" s="375"/>
      <c r="E25" s="41" t="s">
        <v>163</v>
      </c>
      <c r="F25" s="492" t="s">
        <v>206</v>
      </c>
      <c r="G25" s="493"/>
      <c r="H25" s="494"/>
      <c r="M25" s="61"/>
    </row>
    <row r="26" spans="1:13" ht="25.5" customHeight="1">
      <c r="A26" s="42" t="s">
        <v>164</v>
      </c>
      <c r="B26" s="373">
        <v>43800</v>
      </c>
      <c r="C26" s="333"/>
      <c r="D26" s="391"/>
      <c r="E26" s="41" t="s">
        <v>165</v>
      </c>
      <c r="F26" s="392">
        <v>0.9</v>
      </c>
      <c r="G26" s="393"/>
      <c r="H26" s="394"/>
      <c r="M26" s="61"/>
    </row>
    <row r="27" spans="1:16" ht="49.5" customHeight="1">
      <c r="A27" s="216" t="s">
        <v>166</v>
      </c>
      <c r="B27" s="395" t="s">
        <v>224</v>
      </c>
      <c r="C27" s="396"/>
      <c r="D27" s="397"/>
      <c r="E27" s="43" t="s">
        <v>167</v>
      </c>
      <c r="F27" s="398" t="s">
        <v>206</v>
      </c>
      <c r="G27" s="399"/>
      <c r="H27" s="400"/>
      <c r="I27" s="499"/>
      <c r="J27" s="499"/>
      <c r="K27" s="499"/>
      <c r="L27" s="499"/>
      <c r="M27" s="499"/>
      <c r="N27" s="499"/>
      <c r="O27" s="499"/>
      <c r="P27" s="499"/>
    </row>
    <row r="28" spans="1:13" ht="15">
      <c r="A28" s="401" t="s">
        <v>168</v>
      </c>
      <c r="B28" s="328"/>
      <c r="C28" s="328"/>
      <c r="D28" s="328"/>
      <c r="E28" s="328"/>
      <c r="F28" s="328"/>
      <c r="G28" s="328"/>
      <c r="H28" s="402"/>
      <c r="M28" s="61"/>
    </row>
    <row r="29" spans="1:13" ht="36">
      <c r="A29" s="44" t="s">
        <v>169</v>
      </c>
      <c r="B29" s="199" t="s">
        <v>170</v>
      </c>
      <c r="C29" s="199" t="s">
        <v>171</v>
      </c>
      <c r="D29" s="199" t="s">
        <v>172</v>
      </c>
      <c r="E29" s="199" t="s">
        <v>173</v>
      </c>
      <c r="F29" s="46" t="s">
        <v>174</v>
      </c>
      <c r="G29" s="46" t="s">
        <v>175</v>
      </c>
      <c r="H29" s="47" t="s">
        <v>176</v>
      </c>
      <c r="M29" s="61"/>
    </row>
    <row r="30" spans="1:13" ht="21.75" customHeight="1">
      <c r="A30" s="48" t="s">
        <v>177</v>
      </c>
      <c r="B30" s="125">
        <f>1362928+1126872+3586400</f>
        <v>6076200</v>
      </c>
      <c r="C30" s="49">
        <f>+B30</f>
        <v>6076200</v>
      </c>
      <c r="D30" s="131">
        <v>6076200</v>
      </c>
      <c r="E30" s="50">
        <f>+D30</f>
        <v>6076200</v>
      </c>
      <c r="F30" s="126">
        <f>+B30/D30</f>
        <v>1</v>
      </c>
      <c r="G30" s="127">
        <f>+C30/E30</f>
        <v>1</v>
      </c>
      <c r="H30" s="128">
        <f>+G30/$F$26</f>
        <v>1.1111111111111112</v>
      </c>
      <c r="M30" s="61"/>
    </row>
    <row r="31" spans="1:13" ht="21.75" customHeight="1">
      <c r="A31" s="48" t="s">
        <v>178</v>
      </c>
      <c r="B31" s="125">
        <f>10519006+1643954434+2334107667</f>
        <v>3988581107</v>
      </c>
      <c r="C31" s="49">
        <f>+C30+B31</f>
        <v>3994657307</v>
      </c>
      <c r="D31" s="131">
        <f>2411622719+1987747822</f>
        <v>4399370541</v>
      </c>
      <c r="E31" s="50">
        <f>+D31+E30</f>
        <v>4405446741</v>
      </c>
      <c r="F31" s="126">
        <f aca="true" t="shared" si="0" ref="F31:G41">+B31/D31</f>
        <v>0.9066254069368239</v>
      </c>
      <c r="G31" s="127">
        <f t="shared" si="0"/>
        <v>0.9067541935811136</v>
      </c>
      <c r="H31" s="128">
        <f aca="true" t="shared" si="1" ref="H31:H41">+G31/$F$26</f>
        <v>1.0075046595345707</v>
      </c>
      <c r="J31" s="192"/>
      <c r="K31" s="193"/>
      <c r="M31" s="61"/>
    </row>
    <row r="32" spans="1:13" ht="21.75" customHeight="1">
      <c r="A32" s="48" t="s">
        <v>179</v>
      </c>
      <c r="B32" s="125">
        <f>50612392+1271266416+2064890182</f>
        <v>3386768990</v>
      </c>
      <c r="C32" s="49">
        <f aca="true" t="shared" si="2" ref="C32:C41">+C31+B32</f>
        <v>7381426297</v>
      </c>
      <c r="D32" s="131">
        <f>2263564271+1280770387</f>
        <v>3544334658</v>
      </c>
      <c r="E32" s="50">
        <f aca="true" t="shared" si="3" ref="E32:E41">+D32+E31</f>
        <v>7949781399</v>
      </c>
      <c r="F32" s="126">
        <f t="shared" si="0"/>
        <v>0.9555443593216135</v>
      </c>
      <c r="G32" s="127">
        <f t="shared" si="0"/>
        <v>0.9285068263548111</v>
      </c>
      <c r="H32" s="128">
        <f t="shared" si="1"/>
        <v>1.0316742515053456</v>
      </c>
      <c r="J32" s="192"/>
      <c r="K32" s="193"/>
      <c r="M32" s="61"/>
    </row>
    <row r="33" spans="1:8" ht="21.75" customHeight="1">
      <c r="A33" s="48" t="s">
        <v>180</v>
      </c>
      <c r="B33" s="125">
        <v>2564576775</v>
      </c>
      <c r="C33" s="49">
        <f t="shared" si="2"/>
        <v>9946003072</v>
      </c>
      <c r="D33" s="131">
        <v>3647741779.0133324</v>
      </c>
      <c r="E33" s="50">
        <f t="shared" si="3"/>
        <v>11597523178.013332</v>
      </c>
      <c r="F33" s="126">
        <f t="shared" si="0"/>
        <v>0.7030587498695385</v>
      </c>
      <c r="G33" s="127">
        <f t="shared" si="0"/>
        <v>0.8575971713387651</v>
      </c>
      <c r="H33" s="128">
        <f t="shared" si="1"/>
        <v>0.9528857459319612</v>
      </c>
    </row>
    <row r="34" spans="1:8" ht="21.75" customHeight="1">
      <c r="A34" s="48" t="s">
        <v>181</v>
      </c>
      <c r="B34" s="125">
        <v>2321882464</v>
      </c>
      <c r="C34" s="49">
        <f t="shared" si="2"/>
        <v>12267885536</v>
      </c>
      <c r="D34" s="131">
        <v>3260476813.137333</v>
      </c>
      <c r="E34" s="50">
        <f t="shared" si="3"/>
        <v>14857999991.150665</v>
      </c>
      <c r="F34" s="126">
        <f t="shared" si="0"/>
        <v>0.7121297273590521</v>
      </c>
      <c r="G34" s="127">
        <f t="shared" si="0"/>
        <v>0.8256754302938941</v>
      </c>
      <c r="H34" s="128">
        <f t="shared" si="1"/>
        <v>0.9174171447709935</v>
      </c>
    </row>
    <row r="35" spans="1:8" ht="21.75" customHeight="1">
      <c r="A35" s="48" t="s">
        <v>182</v>
      </c>
      <c r="B35" s="125">
        <v>2893322615</v>
      </c>
      <c r="C35" s="49">
        <f t="shared" si="2"/>
        <v>15161208151</v>
      </c>
      <c r="D35" s="131">
        <v>4028967775.7666664</v>
      </c>
      <c r="E35" s="50">
        <f t="shared" si="3"/>
        <v>18886967766.91733</v>
      </c>
      <c r="F35" s="126">
        <f t="shared" si="0"/>
        <v>0.7181299965719964</v>
      </c>
      <c r="G35" s="127">
        <f t="shared" si="0"/>
        <v>0.8027338394443907</v>
      </c>
      <c r="H35" s="128">
        <f t="shared" si="1"/>
        <v>0.8919264882715452</v>
      </c>
    </row>
    <row r="36" spans="1:8" ht="21.75" customHeight="1">
      <c r="A36" s="48" t="s">
        <v>183</v>
      </c>
      <c r="B36" s="125">
        <v>3186024913</v>
      </c>
      <c r="C36" s="49">
        <f t="shared" si="2"/>
        <v>18347233064</v>
      </c>
      <c r="D36" s="125">
        <v>4038096372.379999</v>
      </c>
      <c r="E36" s="50">
        <f t="shared" si="3"/>
        <v>22925064139.297333</v>
      </c>
      <c r="F36" s="126">
        <f t="shared" si="0"/>
        <v>0.7889917969248961</v>
      </c>
      <c r="G36" s="127">
        <f t="shared" si="0"/>
        <v>0.8003132707729189</v>
      </c>
      <c r="H36" s="128">
        <f t="shared" si="1"/>
        <v>0.8892369675254654</v>
      </c>
    </row>
    <row r="37" spans="1:8" ht="21.75" customHeight="1">
      <c r="A37" s="48" t="s">
        <v>184</v>
      </c>
      <c r="B37" s="125">
        <v>2497213522</v>
      </c>
      <c r="C37" s="49">
        <f t="shared" si="2"/>
        <v>20844446586</v>
      </c>
      <c r="D37" s="131">
        <v>3533886594</v>
      </c>
      <c r="E37" s="50">
        <f t="shared" si="3"/>
        <v>26458950733.297333</v>
      </c>
      <c r="F37" s="126">
        <f t="shared" si="0"/>
        <v>0.7066478947682949</v>
      </c>
      <c r="G37" s="127">
        <f t="shared" si="0"/>
        <v>0.7878032200184059</v>
      </c>
      <c r="H37" s="128">
        <f t="shared" si="1"/>
        <v>0.8753369111315621</v>
      </c>
    </row>
    <row r="38" spans="1:8" ht="21.75" customHeight="1">
      <c r="A38" s="48" t="s">
        <v>185</v>
      </c>
      <c r="B38" s="125">
        <v>3674360753</v>
      </c>
      <c r="C38" s="49">
        <f t="shared" si="2"/>
        <v>24518807339</v>
      </c>
      <c r="D38" s="131">
        <v>3696332957</v>
      </c>
      <c r="E38" s="50">
        <f t="shared" si="3"/>
        <v>30155283690.297333</v>
      </c>
      <c r="F38" s="126">
        <f t="shared" si="0"/>
        <v>0.994055675109465</v>
      </c>
      <c r="G38" s="127">
        <f t="shared" si="0"/>
        <v>0.8130849502466824</v>
      </c>
      <c r="H38" s="128">
        <f t="shared" si="1"/>
        <v>0.9034277224963138</v>
      </c>
    </row>
    <row r="39" spans="1:8" ht="21.75" customHeight="1">
      <c r="A39" s="48" t="s">
        <v>186</v>
      </c>
      <c r="B39" s="143">
        <v>3574785926</v>
      </c>
      <c r="C39" s="49">
        <f t="shared" si="2"/>
        <v>28093593265</v>
      </c>
      <c r="D39" s="144">
        <v>2759334911</v>
      </c>
      <c r="E39" s="50">
        <f t="shared" si="3"/>
        <v>32914618601.297333</v>
      </c>
      <c r="F39" s="126">
        <f t="shared" si="0"/>
        <v>1.2955244801017922</v>
      </c>
      <c r="G39" s="127">
        <f t="shared" si="0"/>
        <v>0.853529357435504</v>
      </c>
      <c r="H39" s="128">
        <f t="shared" si="1"/>
        <v>0.9483659527061155</v>
      </c>
    </row>
    <row r="40" spans="1:8" ht="21.75" customHeight="1">
      <c r="A40" s="48" t="s">
        <v>187</v>
      </c>
      <c r="B40" s="143">
        <v>3332758258</v>
      </c>
      <c r="C40" s="49">
        <f t="shared" si="2"/>
        <v>31426351523</v>
      </c>
      <c r="D40" s="144">
        <v>3273529985</v>
      </c>
      <c r="E40" s="50">
        <f t="shared" si="3"/>
        <v>36188148586.29733</v>
      </c>
      <c r="F40" s="126">
        <f t="shared" si="0"/>
        <v>1.0180930901111023</v>
      </c>
      <c r="G40" s="127">
        <f t="shared" si="0"/>
        <v>0.8684155656114336</v>
      </c>
      <c r="H40" s="128">
        <f t="shared" si="1"/>
        <v>0.964906184012704</v>
      </c>
    </row>
    <row r="41" spans="1:8" ht="21.75" customHeight="1">
      <c r="A41" s="48" t="s">
        <v>188</v>
      </c>
      <c r="B41" s="143">
        <v>3417841309</v>
      </c>
      <c r="C41" s="49">
        <f t="shared" si="2"/>
        <v>34844192832</v>
      </c>
      <c r="D41" s="144">
        <v>3361246511</v>
      </c>
      <c r="E41" s="50">
        <f t="shared" si="3"/>
        <v>39549395097.29733</v>
      </c>
      <c r="F41" s="126">
        <f t="shared" si="0"/>
        <v>1.016837443434984</v>
      </c>
      <c r="G41" s="127">
        <f t="shared" si="0"/>
        <v>0.8810297286792417</v>
      </c>
      <c r="H41" s="128">
        <f t="shared" si="1"/>
        <v>0.978921920754713</v>
      </c>
    </row>
    <row r="42" spans="1:8" ht="46.5" customHeight="1">
      <c r="A42" s="201" t="s">
        <v>189</v>
      </c>
      <c r="B42" s="463" t="s">
        <v>423</v>
      </c>
      <c r="C42" s="463"/>
      <c r="D42" s="463"/>
      <c r="E42" s="463"/>
      <c r="F42" s="463"/>
      <c r="G42" s="463"/>
      <c r="H42" s="464"/>
    </row>
    <row r="43" spans="1:8" ht="15">
      <c r="A43" s="401" t="s">
        <v>190</v>
      </c>
      <c r="B43" s="328"/>
      <c r="C43" s="328"/>
      <c r="D43" s="328"/>
      <c r="E43" s="328"/>
      <c r="F43" s="328"/>
      <c r="G43" s="328"/>
      <c r="H43" s="402"/>
    </row>
    <row r="44" spans="1:8" ht="15">
      <c r="A44" s="477"/>
      <c r="B44" s="478"/>
      <c r="C44" s="478"/>
      <c r="D44" s="478"/>
      <c r="E44" s="478"/>
      <c r="F44" s="478"/>
      <c r="G44" s="478"/>
      <c r="H44" s="479"/>
    </row>
    <row r="45" spans="1:8" ht="87" customHeight="1">
      <c r="A45" s="480"/>
      <c r="B45" s="481"/>
      <c r="C45" s="481"/>
      <c r="D45" s="481"/>
      <c r="E45" s="481"/>
      <c r="F45" s="481"/>
      <c r="G45" s="481"/>
      <c r="H45" s="482"/>
    </row>
    <row r="46" spans="1:8" ht="108.75" customHeight="1">
      <c r="A46" s="480"/>
      <c r="B46" s="481"/>
      <c r="C46" s="481"/>
      <c r="D46" s="481"/>
      <c r="E46" s="481"/>
      <c r="F46" s="481"/>
      <c r="G46" s="481"/>
      <c r="H46" s="482"/>
    </row>
    <row r="47" spans="1:8" ht="0.75" customHeight="1">
      <c r="A47" s="480"/>
      <c r="B47" s="481"/>
      <c r="C47" s="481"/>
      <c r="D47" s="481"/>
      <c r="E47" s="481"/>
      <c r="F47" s="481"/>
      <c r="G47" s="481"/>
      <c r="H47" s="482"/>
    </row>
    <row r="48" spans="1:8" ht="15" customHeight="1" hidden="1">
      <c r="A48" s="483"/>
      <c r="B48" s="484"/>
      <c r="C48" s="484"/>
      <c r="D48" s="484"/>
      <c r="E48" s="484"/>
      <c r="F48" s="484"/>
      <c r="G48" s="484"/>
      <c r="H48" s="485"/>
    </row>
    <row r="49" spans="1:11" ht="44.25" customHeight="1">
      <c r="A49" s="42" t="s">
        <v>191</v>
      </c>
      <c r="B49" s="463" t="s">
        <v>429</v>
      </c>
      <c r="C49" s="463"/>
      <c r="D49" s="463"/>
      <c r="E49" s="463"/>
      <c r="F49" s="463"/>
      <c r="G49" s="463"/>
      <c r="H49" s="464"/>
      <c r="K49" s="57"/>
    </row>
    <row r="50" spans="1:11" ht="39" customHeight="1">
      <c r="A50" s="42" t="s">
        <v>192</v>
      </c>
      <c r="B50" s="463" t="s">
        <v>234</v>
      </c>
      <c r="C50" s="463"/>
      <c r="D50" s="463"/>
      <c r="E50" s="463"/>
      <c r="F50" s="463"/>
      <c r="G50" s="463"/>
      <c r="H50" s="464"/>
      <c r="K50" s="57"/>
    </row>
    <row r="51" spans="1:8" ht="48.75" customHeight="1">
      <c r="A51" s="202" t="s">
        <v>193</v>
      </c>
      <c r="B51" s="463" t="s">
        <v>417</v>
      </c>
      <c r="C51" s="463"/>
      <c r="D51" s="463"/>
      <c r="E51" s="463"/>
      <c r="F51" s="463"/>
      <c r="G51" s="463"/>
      <c r="H51" s="464"/>
    </row>
    <row r="52" spans="1:8" ht="21.75" customHeight="1">
      <c r="A52" s="401" t="s">
        <v>194</v>
      </c>
      <c r="B52" s="328"/>
      <c r="C52" s="328"/>
      <c r="D52" s="328"/>
      <c r="E52" s="328"/>
      <c r="F52" s="328"/>
      <c r="G52" s="328"/>
      <c r="H52" s="402"/>
    </row>
    <row r="53" spans="1:8" ht="21.75" customHeight="1">
      <c r="A53" s="488" t="s">
        <v>195</v>
      </c>
      <c r="B53" s="198" t="s">
        <v>196</v>
      </c>
      <c r="C53" s="462" t="s">
        <v>197</v>
      </c>
      <c r="D53" s="462"/>
      <c r="E53" s="462"/>
      <c r="F53" s="462" t="s">
        <v>198</v>
      </c>
      <c r="G53" s="462"/>
      <c r="H53" s="489"/>
    </row>
    <row r="54" spans="1:8" ht="27.75" customHeight="1">
      <c r="A54" s="488"/>
      <c r="B54" s="51"/>
      <c r="C54" s="463"/>
      <c r="D54" s="463"/>
      <c r="E54" s="463"/>
      <c r="F54" s="490"/>
      <c r="G54" s="490"/>
      <c r="H54" s="491"/>
    </row>
    <row r="55" spans="1:8" ht="27.75" customHeight="1">
      <c r="A55" s="202" t="s">
        <v>199</v>
      </c>
      <c r="B55" s="476" t="s">
        <v>406</v>
      </c>
      <c r="C55" s="476"/>
      <c r="D55" s="461" t="s">
        <v>200</v>
      </c>
      <c r="E55" s="461"/>
      <c r="F55" s="476" t="s">
        <v>406</v>
      </c>
      <c r="G55" s="476"/>
      <c r="H55" s="486"/>
    </row>
    <row r="56" spans="1:8" ht="27.75" customHeight="1">
      <c r="A56" s="202" t="s">
        <v>201</v>
      </c>
      <c r="B56" s="389" t="s">
        <v>330</v>
      </c>
      <c r="C56" s="389"/>
      <c r="D56" s="487" t="s">
        <v>202</v>
      </c>
      <c r="E56" s="487"/>
      <c r="F56" s="476" t="s">
        <v>330</v>
      </c>
      <c r="G56" s="476"/>
      <c r="H56" s="486"/>
    </row>
    <row r="57" spans="1:8" ht="27.75" customHeight="1">
      <c r="A57" s="202" t="s">
        <v>203</v>
      </c>
      <c r="B57" s="463"/>
      <c r="C57" s="463"/>
      <c r="D57" s="465" t="s">
        <v>204</v>
      </c>
      <c r="E57" s="466"/>
      <c r="F57" s="469"/>
      <c r="G57" s="470"/>
      <c r="H57" s="471"/>
    </row>
    <row r="58" spans="1:8" ht="27.75" customHeight="1" thickBot="1">
      <c r="A58" s="203" t="s">
        <v>205</v>
      </c>
      <c r="B58" s="475"/>
      <c r="C58" s="475"/>
      <c r="D58" s="467"/>
      <c r="E58" s="468"/>
      <c r="F58" s="472"/>
      <c r="G58" s="473"/>
      <c r="H58" s="474"/>
    </row>
  </sheetData>
  <sheetProtection/>
  <mergeCells count="66">
    <mergeCell ref="I27:P27"/>
    <mergeCell ref="A2:A5"/>
    <mergeCell ref="B5:E5"/>
    <mergeCell ref="A6:H6"/>
    <mergeCell ref="A7:H7"/>
    <mergeCell ref="A8:H8"/>
    <mergeCell ref="C9:D9"/>
    <mergeCell ref="E9:H9"/>
    <mergeCell ref="C10:D10"/>
    <mergeCell ref="E10:F10"/>
    <mergeCell ref="B11:E11"/>
    <mergeCell ref="G12:H12"/>
    <mergeCell ref="B12:E12"/>
    <mergeCell ref="B13:H13"/>
    <mergeCell ref="B14:H14"/>
    <mergeCell ref="G11:H11"/>
    <mergeCell ref="B15:E15"/>
    <mergeCell ref="G15:H15"/>
    <mergeCell ref="B16:E16"/>
    <mergeCell ref="G16:H16"/>
    <mergeCell ref="B17:H17"/>
    <mergeCell ref="B18:H18"/>
    <mergeCell ref="B19:H19"/>
    <mergeCell ref="B20:H20"/>
    <mergeCell ref="A21:A22"/>
    <mergeCell ref="B21:D21"/>
    <mergeCell ref="E21:H21"/>
    <mergeCell ref="B22:D22"/>
    <mergeCell ref="E22:H22"/>
    <mergeCell ref="A43:H43"/>
    <mergeCell ref="B23:D23"/>
    <mergeCell ref="E23:H23"/>
    <mergeCell ref="B24:D24"/>
    <mergeCell ref="E24:H24"/>
    <mergeCell ref="B25:D25"/>
    <mergeCell ref="F25:H25"/>
    <mergeCell ref="A53:A54"/>
    <mergeCell ref="B26:D26"/>
    <mergeCell ref="F26:H26"/>
    <mergeCell ref="F53:H53"/>
    <mergeCell ref="C54:E54"/>
    <mergeCell ref="F54:H54"/>
    <mergeCell ref="B27:D27"/>
    <mergeCell ref="F27:H27"/>
    <mergeCell ref="A28:H28"/>
    <mergeCell ref="B42:H42"/>
    <mergeCell ref="B57:C57"/>
    <mergeCell ref="D57:E58"/>
    <mergeCell ref="F57:H58"/>
    <mergeCell ref="B58:C58"/>
    <mergeCell ref="B55:C55"/>
    <mergeCell ref="A44:H48"/>
    <mergeCell ref="F55:H55"/>
    <mergeCell ref="B56:C56"/>
    <mergeCell ref="D56:E56"/>
    <mergeCell ref="F56:H56"/>
    <mergeCell ref="D55:E55"/>
    <mergeCell ref="C53:E53"/>
    <mergeCell ref="B2:H2"/>
    <mergeCell ref="B3:H3"/>
    <mergeCell ref="B4:H4"/>
    <mergeCell ref="F5:H5"/>
    <mergeCell ref="B49:H49"/>
    <mergeCell ref="B50:H50"/>
    <mergeCell ref="B51:H51"/>
    <mergeCell ref="A52:H52"/>
  </mergeCells>
  <dataValidations count="6">
    <dataValidation type="list" allowBlank="1" showInputMessage="1" showErrorMessage="1" sqref="B10 H10">
      <formula1>$N$14:$N$15</formula1>
    </dataValidation>
    <dataValidation type="list" allowBlank="1" showInputMessage="1" showErrorMessage="1" sqref="B12:E12">
      <formula1>$M$9:$M$12</formula1>
    </dataValidation>
    <dataValidation type="list" allowBlank="1" showInputMessage="1" showErrorMessage="1" sqref="G15:H15">
      <formula1>$M$20:$M$22</formula1>
    </dataValidation>
    <dataValidation type="list" allowBlank="1" showInputMessage="1" showErrorMessage="1" sqref="B13:H13">
      <formula1>$N$17:$N$24</formula1>
    </dataValidation>
    <dataValidation type="list" allowBlank="1" showInputMessage="1" showErrorMessage="1" sqref="G16:H16">
      <formula1>$N$8:$N$11</formula1>
    </dataValidation>
    <dataValidation type="list" allowBlank="1" showInputMessage="1" showErrorMessage="1" sqref="B27:D27">
      <formula1>$M$15:$M$18</formula1>
    </dataValidation>
  </dataValidations>
  <printOptions horizontalCentered="1" verticalCentered="1"/>
  <pageMargins left="0.11811023622047245" right="0.5118110236220472" top="0.35433070866141736" bottom="0.7480314960629921" header="0.31496062992125984" footer="0.31496062992125984"/>
  <pageSetup orientation="portrait" scale="65" r:id="rId4"/>
  <drawing r:id="rId3"/>
  <legacyDrawing r:id="rId2"/>
</worksheet>
</file>

<file path=xl/worksheets/sheet6.xml><?xml version="1.0" encoding="utf-8"?>
<worksheet xmlns="http://schemas.openxmlformats.org/spreadsheetml/2006/main" xmlns:r="http://schemas.openxmlformats.org/officeDocument/2006/relationships">
  <sheetPr>
    <tabColor rgb="FF002060"/>
  </sheetPr>
  <dimension ref="A1:K16"/>
  <sheetViews>
    <sheetView zoomScalePageLayoutView="0" workbookViewId="0" topLeftCell="A1">
      <selection activeCell="K14" sqref="K14"/>
    </sheetView>
  </sheetViews>
  <sheetFormatPr defaultColWidth="11.421875" defaultRowHeight="15"/>
  <cols>
    <col min="2" max="2" width="18.00390625" style="0" customWidth="1"/>
    <col min="3" max="3" width="17.8515625" style="0" customWidth="1"/>
    <col min="4" max="4" width="20.28125" style="0" bestFit="1" customWidth="1"/>
    <col min="5" max="5" width="24.8515625" style="0" customWidth="1"/>
    <col min="6" max="6" width="27.7109375" style="0" customWidth="1"/>
    <col min="7" max="7" width="18.7109375" style="0" customWidth="1"/>
    <col min="8" max="8" width="14.8515625" style="0" customWidth="1"/>
    <col min="9" max="11" width="20.421875" style="0" customWidth="1"/>
  </cols>
  <sheetData>
    <row r="1" spans="2:10" ht="15.75" customHeight="1" thickBot="1">
      <c r="B1" s="455"/>
      <c r="C1" s="449" t="s">
        <v>352</v>
      </c>
      <c r="D1" s="450"/>
      <c r="E1" s="450"/>
      <c r="F1" s="450"/>
      <c r="G1" s="450"/>
      <c r="H1" s="450"/>
      <c r="I1" s="450"/>
      <c r="J1" s="451"/>
    </row>
    <row r="2" spans="2:10" ht="15.75" customHeight="1" thickBot="1">
      <c r="B2" s="456"/>
      <c r="C2" s="452" t="s">
        <v>15</v>
      </c>
      <c r="D2" s="453"/>
      <c r="E2" s="453"/>
      <c r="F2" s="453"/>
      <c r="G2" s="453"/>
      <c r="H2" s="453"/>
      <c r="I2" s="453"/>
      <c r="J2" s="454"/>
    </row>
    <row r="3" spans="2:10" ht="15.75" customHeight="1" thickBot="1">
      <c r="B3" s="456"/>
      <c r="C3" s="452" t="s">
        <v>311</v>
      </c>
      <c r="D3" s="453"/>
      <c r="E3" s="453"/>
      <c r="F3" s="453"/>
      <c r="G3" s="453"/>
      <c r="H3" s="453"/>
      <c r="I3" s="453"/>
      <c r="J3" s="454"/>
    </row>
    <row r="4" spans="2:10" ht="15.75" customHeight="1" thickBot="1">
      <c r="B4" s="457"/>
      <c r="C4" s="452" t="s">
        <v>351</v>
      </c>
      <c r="D4" s="453"/>
      <c r="E4" s="453"/>
      <c r="F4" s="453"/>
      <c r="G4" s="453"/>
      <c r="H4" s="458" t="s">
        <v>349</v>
      </c>
      <c r="I4" s="459"/>
      <c r="J4" s="460"/>
    </row>
    <row r="5" spans="2:10" ht="15.75" thickBot="1">
      <c r="B5" s="169"/>
      <c r="C5" s="170"/>
      <c r="D5" s="170"/>
      <c r="E5" s="170"/>
      <c r="F5" s="170"/>
      <c r="G5" s="170"/>
      <c r="H5" s="170"/>
      <c r="I5" s="170"/>
      <c r="J5" s="171"/>
    </row>
    <row r="6" spans="2:10" ht="34.5" customHeight="1" thickBot="1">
      <c r="B6" s="172" t="s">
        <v>312</v>
      </c>
      <c r="C6" s="430" t="s">
        <v>368</v>
      </c>
      <c r="D6" s="431"/>
      <c r="E6" s="432"/>
      <c r="F6" s="173"/>
      <c r="G6" s="170"/>
      <c r="H6" s="170"/>
      <c r="I6" s="170"/>
      <c r="J6" s="171"/>
    </row>
    <row r="7" spans="2:10" ht="15.75" customHeight="1" thickBot="1">
      <c r="B7" s="174" t="s">
        <v>23</v>
      </c>
      <c r="C7" s="433" t="str">
        <f>+Metas_Magnitud!C7</f>
        <v>SUBSECRETARIA DE SERVICIOS LA CIUDADANIA</v>
      </c>
      <c r="D7" s="434"/>
      <c r="E7" s="435"/>
      <c r="F7" s="173"/>
      <c r="G7" s="170"/>
      <c r="H7" s="170"/>
      <c r="I7" s="170"/>
      <c r="J7" s="171"/>
    </row>
    <row r="8" spans="2:10" ht="24.75" customHeight="1" thickBot="1">
      <c r="B8" s="174" t="s">
        <v>313</v>
      </c>
      <c r="C8" s="436" t="str">
        <f>+C7</f>
        <v>SUBSECRETARIA DE SERVICIOS LA CIUDADANIA</v>
      </c>
      <c r="D8" s="437"/>
      <c r="E8" s="438"/>
      <c r="F8" s="175"/>
      <c r="G8" s="170"/>
      <c r="H8" s="170"/>
      <c r="I8" s="170"/>
      <c r="J8" s="171"/>
    </row>
    <row r="9" spans="2:10" ht="24.75" thickBot="1">
      <c r="B9" s="174" t="s">
        <v>314</v>
      </c>
      <c r="C9" s="439" t="s">
        <v>330</v>
      </c>
      <c r="D9" s="440"/>
      <c r="E9" s="441"/>
      <c r="F9" s="173"/>
      <c r="G9" s="170"/>
      <c r="H9" s="170"/>
      <c r="I9" s="170"/>
      <c r="J9" s="171"/>
    </row>
    <row r="10" spans="2:10" ht="37.5" customHeight="1" thickBot="1">
      <c r="B10" s="174" t="s">
        <v>315</v>
      </c>
      <c r="C10" s="442" t="str">
        <f>+'HV 2'!E9</f>
        <v>2. Alcanzar al 90 % la ejecución del PAC programado de vigencia y reserva por la Subsecretaría de Servicios a la Ciudadania de los proyectos de inversion a su cargo.</v>
      </c>
      <c r="D10" s="443"/>
      <c r="E10" s="444"/>
      <c r="F10" s="173"/>
      <c r="G10" s="170"/>
      <c r="H10" s="170"/>
      <c r="I10" s="170"/>
      <c r="J10" s="171"/>
    </row>
    <row r="11" ht="15">
      <c r="B11" s="176"/>
    </row>
    <row r="12" spans="2:11" ht="15">
      <c r="B12" s="501" t="s">
        <v>353</v>
      </c>
      <c r="C12" s="502"/>
      <c r="D12" s="502"/>
      <c r="E12" s="502"/>
      <c r="F12" s="502"/>
      <c r="G12" s="502"/>
      <c r="H12" s="503"/>
      <c r="I12" s="426" t="s">
        <v>316</v>
      </c>
      <c r="J12" s="427"/>
      <c r="K12" s="427"/>
    </row>
    <row r="13" spans="1:11" ht="60">
      <c r="A13" s="179"/>
      <c r="B13" s="177" t="s">
        <v>317</v>
      </c>
      <c r="C13" s="177" t="s">
        <v>318</v>
      </c>
      <c r="D13" s="177" t="s">
        <v>319</v>
      </c>
      <c r="E13" s="177" t="s">
        <v>320</v>
      </c>
      <c r="F13" s="177" t="s">
        <v>321</v>
      </c>
      <c r="G13" s="177" t="s">
        <v>322</v>
      </c>
      <c r="H13" s="177" t="s">
        <v>323</v>
      </c>
      <c r="I13" s="178" t="s">
        <v>324</v>
      </c>
      <c r="J13" s="178" t="s">
        <v>325</v>
      </c>
      <c r="K13" s="178" t="s">
        <v>326</v>
      </c>
    </row>
    <row r="14" spans="1:11" ht="120">
      <c r="A14" s="179"/>
      <c r="B14" s="222">
        <v>1</v>
      </c>
      <c r="C14" s="250" t="s">
        <v>387</v>
      </c>
      <c r="D14" s="223" t="s">
        <v>206</v>
      </c>
      <c r="E14" s="180">
        <v>1</v>
      </c>
      <c r="F14" s="194" t="s">
        <v>206</v>
      </c>
      <c r="G14" s="194" t="s">
        <v>206</v>
      </c>
      <c r="H14" s="189">
        <v>43800</v>
      </c>
      <c r="I14" s="234" t="s">
        <v>206</v>
      </c>
      <c r="J14" s="182">
        <v>43800</v>
      </c>
      <c r="K14" s="204" t="s">
        <v>418</v>
      </c>
    </row>
    <row r="15" spans="2:11" ht="97.5" customHeight="1">
      <c r="B15" s="205">
        <v>2</v>
      </c>
      <c r="C15" s="250" t="s">
        <v>386</v>
      </c>
      <c r="D15" s="206" t="s">
        <v>206</v>
      </c>
      <c r="E15" s="180">
        <v>1</v>
      </c>
      <c r="F15" s="194" t="s">
        <v>206</v>
      </c>
      <c r="G15" s="194" t="s">
        <v>206</v>
      </c>
      <c r="H15" s="189">
        <v>43800</v>
      </c>
      <c r="I15" s="234" t="s">
        <v>206</v>
      </c>
      <c r="J15" s="182">
        <v>43800</v>
      </c>
      <c r="K15" s="204" t="s">
        <v>413</v>
      </c>
    </row>
    <row r="16" spans="1:11" ht="15">
      <c r="A16" s="187"/>
      <c r="B16" s="428" t="s">
        <v>328</v>
      </c>
      <c r="C16" s="429"/>
      <c r="D16" s="183" t="s">
        <v>206</v>
      </c>
      <c r="E16" s="196">
        <v>0</v>
      </c>
      <c r="F16" s="195"/>
      <c r="G16" s="183" t="s">
        <v>206</v>
      </c>
      <c r="H16" s="184"/>
      <c r="I16" s="185" t="s">
        <v>206</v>
      </c>
      <c r="J16" s="186"/>
      <c r="K16" s="186"/>
    </row>
  </sheetData>
  <sheetProtection/>
  <mergeCells count="14">
    <mergeCell ref="B1:B4"/>
    <mergeCell ref="C1:J1"/>
    <mergeCell ref="C2:J2"/>
    <mergeCell ref="C3:J3"/>
    <mergeCell ref="C4:G4"/>
    <mergeCell ref="H4:J4"/>
    <mergeCell ref="I12:K12"/>
    <mergeCell ref="B16:C16"/>
    <mergeCell ref="C6:E6"/>
    <mergeCell ref="C7:E7"/>
    <mergeCell ref="C8:E8"/>
    <mergeCell ref="C9:E9"/>
    <mergeCell ref="C10:E10"/>
    <mergeCell ref="B12:H12"/>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B2:N67"/>
  <sheetViews>
    <sheetView zoomScale="80" zoomScaleNormal="80" zoomScalePageLayoutView="0" workbookViewId="0" topLeftCell="B16">
      <selection activeCell="C51" sqref="C51:I51"/>
    </sheetView>
  </sheetViews>
  <sheetFormatPr defaultColWidth="11.421875" defaultRowHeight="15"/>
  <cols>
    <col min="1" max="1" width="0.9921875" style="151" customWidth="1"/>
    <col min="2" max="2" width="25.421875" style="150" customWidth="1"/>
    <col min="3" max="3" width="14.57421875" style="151" customWidth="1"/>
    <col min="4" max="4" width="20.140625" style="151" customWidth="1"/>
    <col min="5" max="5" width="16.421875" style="151" customWidth="1"/>
    <col min="6" max="6" width="25.00390625" style="151" customWidth="1"/>
    <col min="7" max="7" width="22.00390625" style="152" customWidth="1"/>
    <col min="8" max="8" width="20.57421875" style="151" customWidth="1"/>
    <col min="9" max="9" width="22.421875" style="151" customWidth="1"/>
    <col min="10" max="10" width="11.421875" style="153" customWidth="1"/>
    <col min="11" max="12" width="11.421875" style="54" customWidth="1"/>
    <col min="13" max="14" width="11.421875" style="154" customWidth="1"/>
    <col min="15" max="16384" width="11.421875" style="151" customWidth="1"/>
  </cols>
  <sheetData>
    <row r="1" ht="6" customHeight="1"/>
    <row r="2" spans="2:13" ht="25.5" customHeight="1">
      <c r="B2" s="319"/>
      <c r="C2" s="321" t="s">
        <v>348</v>
      </c>
      <c r="D2" s="321"/>
      <c r="E2" s="321"/>
      <c r="F2" s="321"/>
      <c r="G2" s="321"/>
      <c r="H2" s="321"/>
      <c r="I2" s="321"/>
      <c r="M2" s="155" t="s">
        <v>208</v>
      </c>
    </row>
    <row r="3" spans="2:13" ht="25.5" customHeight="1">
      <c r="B3" s="319"/>
      <c r="C3" s="320" t="s">
        <v>15</v>
      </c>
      <c r="D3" s="320"/>
      <c r="E3" s="320"/>
      <c r="F3" s="320"/>
      <c r="G3" s="320"/>
      <c r="H3" s="320"/>
      <c r="I3" s="320"/>
      <c r="M3" s="155" t="s">
        <v>209</v>
      </c>
    </row>
    <row r="4" spans="2:13" ht="25.5" customHeight="1">
      <c r="B4" s="319"/>
      <c r="C4" s="320" t="s">
        <v>133</v>
      </c>
      <c r="D4" s="320"/>
      <c r="E4" s="320"/>
      <c r="F4" s="320"/>
      <c r="G4" s="320"/>
      <c r="H4" s="320"/>
      <c r="I4" s="320"/>
      <c r="M4" s="155" t="s">
        <v>210</v>
      </c>
    </row>
    <row r="5" spans="2:13" ht="25.5" customHeight="1">
      <c r="B5" s="319"/>
      <c r="C5" s="320" t="s">
        <v>134</v>
      </c>
      <c r="D5" s="320"/>
      <c r="E5" s="320"/>
      <c r="F5" s="320"/>
      <c r="G5" s="318" t="s">
        <v>349</v>
      </c>
      <c r="H5" s="318"/>
      <c r="I5" s="318"/>
      <c r="M5" s="155" t="s">
        <v>211</v>
      </c>
    </row>
    <row r="6" spans="2:9" ht="23.25" customHeight="1">
      <c r="B6" s="322" t="s">
        <v>135</v>
      </c>
      <c r="C6" s="323"/>
      <c r="D6" s="323"/>
      <c r="E6" s="323"/>
      <c r="F6" s="323"/>
      <c r="G6" s="323"/>
      <c r="H6" s="323"/>
      <c r="I6" s="324"/>
    </row>
    <row r="7" spans="2:9" ht="24" customHeight="1">
      <c r="B7" s="325" t="s">
        <v>136</v>
      </c>
      <c r="C7" s="326"/>
      <c r="D7" s="326"/>
      <c r="E7" s="326"/>
      <c r="F7" s="326"/>
      <c r="G7" s="326"/>
      <c r="H7" s="326"/>
      <c r="I7" s="327"/>
    </row>
    <row r="8" spans="2:14" ht="24" customHeight="1">
      <c r="B8" s="328" t="s">
        <v>137</v>
      </c>
      <c r="C8" s="328"/>
      <c r="D8" s="328"/>
      <c r="E8" s="328"/>
      <c r="F8" s="328"/>
      <c r="G8" s="328"/>
      <c r="H8" s="328"/>
      <c r="I8" s="328"/>
      <c r="N8" s="154" t="s">
        <v>152</v>
      </c>
    </row>
    <row r="9" spans="2:14" ht="30.75" customHeight="1">
      <c r="B9" s="217" t="s">
        <v>354</v>
      </c>
      <c r="C9" s="145">
        <v>3</v>
      </c>
      <c r="D9" s="528" t="s">
        <v>333</v>
      </c>
      <c r="E9" s="528"/>
      <c r="F9" s="332" t="s">
        <v>372</v>
      </c>
      <c r="G9" s="500"/>
      <c r="H9" s="500"/>
      <c r="I9" s="529"/>
      <c r="M9" s="155" t="s">
        <v>212</v>
      </c>
      <c r="N9" s="154" t="s">
        <v>213</v>
      </c>
    </row>
    <row r="10" spans="2:14" ht="30.75" customHeight="1">
      <c r="B10" s="217" t="s">
        <v>138</v>
      </c>
      <c r="C10" s="56" t="s">
        <v>220</v>
      </c>
      <c r="D10" s="528" t="s">
        <v>139</v>
      </c>
      <c r="E10" s="528"/>
      <c r="F10" s="347" t="s">
        <v>371</v>
      </c>
      <c r="G10" s="347"/>
      <c r="H10" s="41" t="s">
        <v>140</v>
      </c>
      <c r="I10" s="56" t="s">
        <v>220</v>
      </c>
      <c r="M10" s="155" t="s">
        <v>207</v>
      </c>
      <c r="N10" s="154" t="s">
        <v>214</v>
      </c>
    </row>
    <row r="11" spans="2:14" ht="30.75" customHeight="1">
      <c r="B11" s="42" t="s">
        <v>141</v>
      </c>
      <c r="C11" s="335" t="s">
        <v>234</v>
      </c>
      <c r="D11" s="335"/>
      <c r="E11" s="335"/>
      <c r="F11" s="335"/>
      <c r="G11" s="41" t="s">
        <v>142</v>
      </c>
      <c r="H11" s="525" t="s">
        <v>234</v>
      </c>
      <c r="I11" s="525"/>
      <c r="M11" s="155" t="s">
        <v>215</v>
      </c>
      <c r="N11" s="154" t="s">
        <v>216</v>
      </c>
    </row>
    <row r="12" spans="2:13" ht="30.75" customHeight="1">
      <c r="B12" s="42" t="s">
        <v>143</v>
      </c>
      <c r="C12" s="526" t="s">
        <v>207</v>
      </c>
      <c r="D12" s="526"/>
      <c r="E12" s="526"/>
      <c r="F12" s="526"/>
      <c r="G12" s="41" t="s">
        <v>144</v>
      </c>
      <c r="H12" s="527" t="s">
        <v>382</v>
      </c>
      <c r="I12" s="527"/>
      <c r="M12" s="156" t="s">
        <v>217</v>
      </c>
    </row>
    <row r="13" spans="2:13" ht="30.75" customHeight="1">
      <c r="B13" s="42" t="s">
        <v>145</v>
      </c>
      <c r="C13" s="351" t="s">
        <v>232</v>
      </c>
      <c r="D13" s="351"/>
      <c r="E13" s="351"/>
      <c r="F13" s="351"/>
      <c r="G13" s="351"/>
      <c r="H13" s="351"/>
      <c r="I13" s="351"/>
      <c r="M13" s="156"/>
    </row>
    <row r="14" spans="2:14" ht="30.75" customHeight="1">
      <c r="B14" s="42" t="s">
        <v>146</v>
      </c>
      <c r="C14" s="516" t="s">
        <v>234</v>
      </c>
      <c r="D14" s="516"/>
      <c r="E14" s="516"/>
      <c r="F14" s="516"/>
      <c r="G14" s="516"/>
      <c r="H14" s="516"/>
      <c r="I14" s="516"/>
      <c r="M14" s="156"/>
      <c r="N14" s="154" t="s">
        <v>218</v>
      </c>
    </row>
    <row r="15" spans="2:14" ht="30.75" customHeight="1">
      <c r="B15" s="42" t="s">
        <v>147</v>
      </c>
      <c r="C15" s="346" t="s">
        <v>304</v>
      </c>
      <c r="D15" s="346"/>
      <c r="E15" s="346"/>
      <c r="F15" s="346"/>
      <c r="G15" s="41" t="s">
        <v>148</v>
      </c>
      <c r="H15" s="347" t="s">
        <v>227</v>
      </c>
      <c r="I15" s="347"/>
      <c r="M15" s="156" t="s">
        <v>219</v>
      </c>
      <c r="N15" s="154" t="s">
        <v>220</v>
      </c>
    </row>
    <row r="16" spans="2:13" ht="30.75" customHeight="1">
      <c r="B16" s="42" t="s">
        <v>150</v>
      </c>
      <c r="C16" s="521" t="s">
        <v>335</v>
      </c>
      <c r="D16" s="521"/>
      <c r="E16" s="521"/>
      <c r="F16" s="521"/>
      <c r="G16" s="41" t="s">
        <v>151</v>
      </c>
      <c r="H16" s="347" t="s">
        <v>152</v>
      </c>
      <c r="I16" s="347"/>
      <c r="M16" s="156" t="s">
        <v>221</v>
      </c>
    </row>
    <row r="17" spans="2:14" ht="40.5" customHeight="1">
      <c r="B17" s="42" t="s">
        <v>153</v>
      </c>
      <c r="C17" s="522" t="s">
        <v>373</v>
      </c>
      <c r="D17" s="523"/>
      <c r="E17" s="523"/>
      <c r="F17" s="523"/>
      <c r="G17" s="523"/>
      <c r="H17" s="523"/>
      <c r="I17" s="524"/>
      <c r="M17" s="156" t="s">
        <v>222</v>
      </c>
      <c r="N17" s="154" t="s">
        <v>223</v>
      </c>
    </row>
    <row r="18" spans="2:14" ht="30.75" customHeight="1">
      <c r="B18" s="42" t="s">
        <v>154</v>
      </c>
      <c r="C18" s="346" t="s">
        <v>329</v>
      </c>
      <c r="D18" s="346"/>
      <c r="E18" s="346"/>
      <c r="F18" s="346"/>
      <c r="G18" s="346"/>
      <c r="H18" s="346"/>
      <c r="I18" s="346"/>
      <c r="M18" s="156" t="s">
        <v>224</v>
      </c>
      <c r="N18" s="154" t="s">
        <v>225</v>
      </c>
    </row>
    <row r="19" spans="2:14" ht="30.75" customHeight="1">
      <c r="B19" s="42" t="s">
        <v>155</v>
      </c>
      <c r="C19" s="495" t="s">
        <v>305</v>
      </c>
      <c r="D19" s="495"/>
      <c r="E19" s="495"/>
      <c r="F19" s="495"/>
      <c r="G19" s="495"/>
      <c r="H19" s="495"/>
      <c r="I19" s="495"/>
      <c r="M19" s="156"/>
      <c r="N19" s="154" t="s">
        <v>226</v>
      </c>
    </row>
    <row r="20" spans="2:14" ht="30.75" customHeight="1">
      <c r="B20" s="42" t="s">
        <v>156</v>
      </c>
      <c r="C20" s="354" t="s">
        <v>306</v>
      </c>
      <c r="D20" s="354"/>
      <c r="E20" s="354"/>
      <c r="F20" s="354"/>
      <c r="G20" s="354"/>
      <c r="H20" s="354"/>
      <c r="I20" s="354"/>
      <c r="M20" s="156" t="s">
        <v>227</v>
      </c>
      <c r="N20" s="154" t="s">
        <v>228</v>
      </c>
    </row>
    <row r="21" spans="2:14" ht="27.75" customHeight="1">
      <c r="B21" s="356" t="s">
        <v>157</v>
      </c>
      <c r="C21" s="358" t="s">
        <v>158</v>
      </c>
      <c r="D21" s="358"/>
      <c r="E21" s="358"/>
      <c r="F21" s="359" t="s">
        <v>159</v>
      </c>
      <c r="G21" s="359"/>
      <c r="H21" s="359"/>
      <c r="I21" s="359"/>
      <c r="M21" s="156" t="s">
        <v>149</v>
      </c>
      <c r="N21" s="154" t="s">
        <v>229</v>
      </c>
    </row>
    <row r="22" spans="2:14" ht="27" customHeight="1">
      <c r="B22" s="357"/>
      <c r="C22" s="495" t="s">
        <v>307</v>
      </c>
      <c r="D22" s="495"/>
      <c r="E22" s="495"/>
      <c r="F22" s="495" t="s">
        <v>308</v>
      </c>
      <c r="G22" s="495"/>
      <c r="H22" s="495"/>
      <c r="I22" s="495"/>
      <c r="M22" s="156" t="s">
        <v>230</v>
      </c>
      <c r="N22" s="154" t="s">
        <v>231</v>
      </c>
    </row>
    <row r="23" spans="2:14" ht="39.75" customHeight="1">
      <c r="B23" s="42" t="s">
        <v>160</v>
      </c>
      <c r="C23" s="347" t="s">
        <v>309</v>
      </c>
      <c r="D23" s="347"/>
      <c r="E23" s="347"/>
      <c r="F23" s="347" t="s">
        <v>309</v>
      </c>
      <c r="G23" s="347"/>
      <c r="H23" s="347"/>
      <c r="I23" s="347"/>
      <c r="M23" s="156"/>
      <c r="N23" s="154" t="s">
        <v>232</v>
      </c>
    </row>
    <row r="24" spans="2:14" ht="48.75" customHeight="1">
      <c r="B24" s="42" t="s">
        <v>161</v>
      </c>
      <c r="C24" s="519" t="s">
        <v>310</v>
      </c>
      <c r="D24" s="519"/>
      <c r="E24" s="519"/>
      <c r="F24" s="495" t="s">
        <v>374</v>
      </c>
      <c r="G24" s="495"/>
      <c r="H24" s="495"/>
      <c r="I24" s="495"/>
      <c r="M24" s="156"/>
      <c r="N24" s="154" t="s">
        <v>233</v>
      </c>
    </row>
    <row r="25" spans="2:13" ht="29.25" customHeight="1">
      <c r="B25" s="42" t="s">
        <v>162</v>
      </c>
      <c r="C25" s="514">
        <v>43466</v>
      </c>
      <c r="D25" s="346"/>
      <c r="E25" s="346"/>
      <c r="F25" s="41" t="s">
        <v>163</v>
      </c>
      <c r="G25" s="520" t="s">
        <v>234</v>
      </c>
      <c r="H25" s="520"/>
      <c r="I25" s="520"/>
      <c r="M25" s="156"/>
    </row>
    <row r="26" spans="2:13" ht="27" customHeight="1">
      <c r="B26" s="42" t="s">
        <v>164</v>
      </c>
      <c r="C26" s="514">
        <v>43830</v>
      </c>
      <c r="D26" s="346"/>
      <c r="E26" s="346"/>
      <c r="F26" s="41" t="s">
        <v>165</v>
      </c>
      <c r="G26" s="515">
        <v>1</v>
      </c>
      <c r="H26" s="515"/>
      <c r="I26" s="515"/>
      <c r="M26" s="156"/>
    </row>
    <row r="27" spans="2:13" ht="47.25" customHeight="1">
      <c r="B27" s="216" t="s">
        <v>166</v>
      </c>
      <c r="C27" s="516" t="s">
        <v>222</v>
      </c>
      <c r="D27" s="516"/>
      <c r="E27" s="516"/>
      <c r="F27" s="157" t="s">
        <v>167</v>
      </c>
      <c r="G27" s="517" t="s">
        <v>234</v>
      </c>
      <c r="H27" s="517"/>
      <c r="I27" s="517"/>
      <c r="M27" s="156"/>
    </row>
    <row r="28" spans="2:13" ht="30" customHeight="1">
      <c r="B28" s="518" t="s">
        <v>168</v>
      </c>
      <c r="C28" s="518"/>
      <c r="D28" s="518"/>
      <c r="E28" s="518"/>
      <c r="F28" s="518"/>
      <c r="G28" s="518"/>
      <c r="H28" s="518"/>
      <c r="I28" s="518"/>
      <c r="M28" s="156"/>
    </row>
    <row r="29" spans="2:13" ht="56.25" customHeight="1">
      <c r="B29" s="45" t="s">
        <v>169</v>
      </c>
      <c r="C29" s="45" t="s">
        <v>170</v>
      </c>
      <c r="D29" s="45" t="s">
        <v>171</v>
      </c>
      <c r="E29" s="45" t="s">
        <v>172</v>
      </c>
      <c r="F29" s="45" t="s">
        <v>173</v>
      </c>
      <c r="G29" s="46" t="s">
        <v>174</v>
      </c>
      <c r="H29" s="46" t="s">
        <v>175</v>
      </c>
      <c r="I29" s="45" t="s">
        <v>176</v>
      </c>
      <c r="M29" s="156"/>
    </row>
    <row r="30" spans="2:13" ht="19.5" customHeight="1">
      <c r="B30" s="146" t="s">
        <v>177</v>
      </c>
      <c r="C30" s="143">
        <v>0</v>
      </c>
      <c r="D30" s="190">
        <f>+C30</f>
        <v>0</v>
      </c>
      <c r="E30" s="144">
        <v>0</v>
      </c>
      <c r="F30" s="50">
        <f>+E30</f>
        <v>0</v>
      </c>
      <c r="G30" s="158" t="e">
        <f>+C30/E30</f>
        <v>#DIV/0!</v>
      </c>
      <c r="H30" s="159">
        <f>+D30/$F$41</f>
        <v>0</v>
      </c>
      <c r="I30" s="160">
        <f>+H30/$G$26</f>
        <v>0</v>
      </c>
      <c r="M30" s="156"/>
    </row>
    <row r="31" spans="2:13" ht="19.5" customHeight="1">
      <c r="B31" s="146" t="s">
        <v>178</v>
      </c>
      <c r="C31" s="143">
        <v>0</v>
      </c>
      <c r="D31" s="190">
        <f>+C31+D30</f>
        <v>0</v>
      </c>
      <c r="E31" s="144">
        <v>0</v>
      </c>
      <c r="F31" s="50">
        <f>+E31+F30</f>
        <v>0</v>
      </c>
      <c r="G31" s="158" t="e">
        <f aca="true" t="shared" si="0" ref="G31:G41">+C31/E31</f>
        <v>#DIV/0!</v>
      </c>
      <c r="H31" s="159">
        <f aca="true" t="shared" si="1" ref="H31:H41">+D31/$F$41</f>
        <v>0</v>
      </c>
      <c r="I31" s="160">
        <f aca="true" t="shared" si="2" ref="I31:I41">+H31/$G$26</f>
        <v>0</v>
      </c>
      <c r="M31" s="156"/>
    </row>
    <row r="32" spans="2:13" ht="19.5" customHeight="1">
      <c r="B32" s="146" t="s">
        <v>179</v>
      </c>
      <c r="C32" s="143">
        <v>0</v>
      </c>
      <c r="D32" s="190">
        <f>+C32+D31</f>
        <v>0</v>
      </c>
      <c r="E32" s="144">
        <v>0</v>
      </c>
      <c r="F32" s="50">
        <f aca="true" t="shared" si="3" ref="F32:F41">+E32+F31</f>
        <v>0</v>
      </c>
      <c r="G32" s="158" t="e">
        <f t="shared" si="0"/>
        <v>#DIV/0!</v>
      </c>
      <c r="H32" s="159">
        <f t="shared" si="1"/>
        <v>0</v>
      </c>
      <c r="I32" s="160">
        <f t="shared" si="2"/>
        <v>0</v>
      </c>
      <c r="M32" s="156"/>
    </row>
    <row r="33" spans="2:9" ht="19.5" customHeight="1">
      <c r="B33" s="146" t="s">
        <v>180</v>
      </c>
      <c r="C33" s="143">
        <v>1</v>
      </c>
      <c r="D33" s="190">
        <f>+C33+D32</f>
        <v>1</v>
      </c>
      <c r="E33" s="143">
        <v>1</v>
      </c>
      <c r="F33" s="50">
        <f t="shared" si="3"/>
        <v>1</v>
      </c>
      <c r="G33" s="158">
        <f t="shared" si="0"/>
        <v>1</v>
      </c>
      <c r="H33" s="159">
        <f t="shared" si="1"/>
        <v>0.3333333333333333</v>
      </c>
      <c r="I33" s="160">
        <f t="shared" si="2"/>
        <v>0.3333333333333333</v>
      </c>
    </row>
    <row r="34" spans="2:9" ht="19.5" customHeight="1">
      <c r="B34" s="146" t="s">
        <v>181</v>
      </c>
      <c r="C34" s="143">
        <v>0</v>
      </c>
      <c r="D34" s="190">
        <v>0</v>
      </c>
      <c r="E34" s="143">
        <v>0</v>
      </c>
      <c r="F34" s="50">
        <f t="shared" si="3"/>
        <v>1</v>
      </c>
      <c r="G34" s="158" t="e">
        <f t="shared" si="0"/>
        <v>#DIV/0!</v>
      </c>
      <c r="H34" s="159">
        <f t="shared" si="1"/>
        <v>0</v>
      </c>
      <c r="I34" s="160">
        <f t="shared" si="2"/>
        <v>0</v>
      </c>
    </row>
    <row r="35" spans="2:9" ht="19.5" customHeight="1">
      <c r="B35" s="146" t="s">
        <v>182</v>
      </c>
      <c r="C35" s="143">
        <v>0</v>
      </c>
      <c r="D35" s="190">
        <v>0</v>
      </c>
      <c r="E35" s="143">
        <v>0</v>
      </c>
      <c r="F35" s="50">
        <f t="shared" si="3"/>
        <v>1</v>
      </c>
      <c r="G35" s="158" t="e">
        <f t="shared" si="0"/>
        <v>#DIV/0!</v>
      </c>
      <c r="H35" s="159">
        <f t="shared" si="1"/>
        <v>0</v>
      </c>
      <c r="I35" s="160">
        <f t="shared" si="2"/>
        <v>0</v>
      </c>
    </row>
    <row r="36" spans="2:9" ht="19.5" customHeight="1">
      <c r="B36" s="146" t="s">
        <v>183</v>
      </c>
      <c r="C36" s="143">
        <v>0</v>
      </c>
      <c r="D36" s="190">
        <v>0</v>
      </c>
      <c r="E36" s="143">
        <v>0</v>
      </c>
      <c r="F36" s="50">
        <f t="shared" si="3"/>
        <v>1</v>
      </c>
      <c r="G36" s="158" t="e">
        <f t="shared" si="0"/>
        <v>#DIV/0!</v>
      </c>
      <c r="H36" s="159">
        <f t="shared" si="1"/>
        <v>0</v>
      </c>
      <c r="I36" s="160">
        <f t="shared" si="2"/>
        <v>0</v>
      </c>
    </row>
    <row r="37" spans="2:9" ht="19.5" customHeight="1">
      <c r="B37" s="146" t="s">
        <v>184</v>
      </c>
      <c r="C37" s="143">
        <v>1</v>
      </c>
      <c r="D37" s="190">
        <v>2</v>
      </c>
      <c r="E37" s="143">
        <v>1</v>
      </c>
      <c r="F37" s="50">
        <f t="shared" si="3"/>
        <v>2</v>
      </c>
      <c r="G37" s="158">
        <f t="shared" si="0"/>
        <v>1</v>
      </c>
      <c r="H37" s="159">
        <f t="shared" si="1"/>
        <v>0.6666666666666666</v>
      </c>
      <c r="I37" s="160">
        <f t="shared" si="2"/>
        <v>0.6666666666666666</v>
      </c>
    </row>
    <row r="38" spans="2:9" ht="19.5" customHeight="1">
      <c r="B38" s="146" t="s">
        <v>185</v>
      </c>
      <c r="C38" s="143">
        <v>0</v>
      </c>
      <c r="D38" s="190">
        <v>0</v>
      </c>
      <c r="E38" s="143">
        <v>0</v>
      </c>
      <c r="F38" s="50">
        <f t="shared" si="3"/>
        <v>2</v>
      </c>
      <c r="G38" s="158" t="e">
        <f t="shared" si="0"/>
        <v>#DIV/0!</v>
      </c>
      <c r="H38" s="159">
        <f t="shared" si="1"/>
        <v>0</v>
      </c>
      <c r="I38" s="160">
        <f t="shared" si="2"/>
        <v>0</v>
      </c>
    </row>
    <row r="39" spans="2:9" ht="19.5" customHeight="1">
      <c r="B39" s="146" t="s">
        <v>186</v>
      </c>
      <c r="C39" s="143">
        <v>0</v>
      </c>
      <c r="D39" s="190">
        <v>0</v>
      </c>
      <c r="E39" s="144">
        <v>0</v>
      </c>
      <c r="F39" s="50">
        <f t="shared" si="3"/>
        <v>2</v>
      </c>
      <c r="G39" s="158" t="e">
        <f t="shared" si="0"/>
        <v>#DIV/0!</v>
      </c>
      <c r="H39" s="159">
        <f t="shared" si="1"/>
        <v>0</v>
      </c>
      <c r="I39" s="160">
        <f t="shared" si="2"/>
        <v>0</v>
      </c>
    </row>
    <row r="40" spans="2:9" ht="19.5" customHeight="1">
      <c r="B40" s="146" t="s">
        <v>187</v>
      </c>
      <c r="C40" s="143">
        <v>0</v>
      </c>
      <c r="D40" s="190">
        <f>+C40+D39</f>
        <v>0</v>
      </c>
      <c r="E40" s="144">
        <v>0</v>
      </c>
      <c r="F40" s="50">
        <f t="shared" si="3"/>
        <v>2</v>
      </c>
      <c r="G40" s="158" t="e">
        <f t="shared" si="0"/>
        <v>#DIV/0!</v>
      </c>
      <c r="H40" s="159">
        <f t="shared" si="1"/>
        <v>0</v>
      </c>
      <c r="I40" s="160">
        <f t="shared" si="2"/>
        <v>0</v>
      </c>
    </row>
    <row r="41" spans="2:9" ht="19.5" customHeight="1">
      <c r="B41" s="146" t="s">
        <v>188</v>
      </c>
      <c r="C41" s="143">
        <v>1</v>
      </c>
      <c r="D41" s="190">
        <v>3</v>
      </c>
      <c r="E41" s="144">
        <v>1</v>
      </c>
      <c r="F41" s="50">
        <f t="shared" si="3"/>
        <v>3</v>
      </c>
      <c r="G41" s="158">
        <f t="shared" si="0"/>
        <v>1</v>
      </c>
      <c r="H41" s="159">
        <f t="shared" si="1"/>
        <v>1</v>
      </c>
      <c r="I41" s="160">
        <f t="shared" si="2"/>
        <v>1</v>
      </c>
    </row>
    <row r="42" spans="2:9" ht="54" customHeight="1">
      <c r="B42" s="147" t="s">
        <v>189</v>
      </c>
      <c r="C42" s="463" t="s">
        <v>419</v>
      </c>
      <c r="D42" s="463"/>
      <c r="E42" s="463"/>
      <c r="F42" s="463"/>
      <c r="G42" s="463"/>
      <c r="H42" s="463"/>
      <c r="I42" s="463"/>
    </row>
    <row r="43" spans="2:9" ht="29.25" customHeight="1">
      <c r="B43" s="328" t="s">
        <v>190</v>
      </c>
      <c r="C43" s="328"/>
      <c r="D43" s="328"/>
      <c r="E43" s="328"/>
      <c r="F43" s="328"/>
      <c r="G43" s="328"/>
      <c r="H43" s="328"/>
      <c r="I43" s="328"/>
    </row>
    <row r="44" spans="2:9" ht="45.75" customHeight="1">
      <c r="B44" s="504"/>
      <c r="C44" s="504"/>
      <c r="D44" s="504"/>
      <c r="E44" s="504"/>
      <c r="F44" s="504"/>
      <c r="G44" s="504"/>
      <c r="H44" s="504"/>
      <c r="I44" s="504"/>
    </row>
    <row r="45" spans="2:9" ht="45.75" customHeight="1">
      <c r="B45" s="504"/>
      <c r="C45" s="504"/>
      <c r="D45" s="504"/>
      <c r="E45" s="504"/>
      <c r="F45" s="504"/>
      <c r="G45" s="504"/>
      <c r="H45" s="504"/>
      <c r="I45" s="504"/>
    </row>
    <row r="46" spans="2:9" ht="45.75" customHeight="1">
      <c r="B46" s="504"/>
      <c r="C46" s="504"/>
      <c r="D46" s="504"/>
      <c r="E46" s="504"/>
      <c r="F46" s="504"/>
      <c r="G46" s="504"/>
      <c r="H46" s="504"/>
      <c r="I46" s="504"/>
    </row>
    <row r="47" spans="2:9" ht="45.75" customHeight="1">
      <c r="B47" s="504"/>
      <c r="C47" s="504"/>
      <c r="D47" s="504"/>
      <c r="E47" s="504"/>
      <c r="F47" s="504"/>
      <c r="G47" s="504"/>
      <c r="H47" s="504"/>
      <c r="I47" s="504"/>
    </row>
    <row r="48" spans="2:9" ht="45.75" customHeight="1">
      <c r="B48" s="504"/>
      <c r="C48" s="504"/>
      <c r="D48" s="504"/>
      <c r="E48" s="504"/>
      <c r="F48" s="504"/>
      <c r="G48" s="504"/>
      <c r="H48" s="504"/>
      <c r="I48" s="504"/>
    </row>
    <row r="49" spans="2:9" ht="46.5" customHeight="1">
      <c r="B49" s="40" t="s">
        <v>191</v>
      </c>
      <c r="C49" s="463" t="s">
        <v>424</v>
      </c>
      <c r="D49" s="463"/>
      <c r="E49" s="463"/>
      <c r="F49" s="463"/>
      <c r="G49" s="463"/>
      <c r="H49" s="463"/>
      <c r="I49" s="463"/>
    </row>
    <row r="50" spans="2:9" ht="30" customHeight="1">
      <c r="B50" s="40" t="s">
        <v>192</v>
      </c>
      <c r="C50" s="512" t="s">
        <v>206</v>
      </c>
      <c r="D50" s="512"/>
      <c r="E50" s="512"/>
      <c r="F50" s="512"/>
      <c r="G50" s="512"/>
      <c r="H50" s="512"/>
      <c r="I50" s="512"/>
    </row>
    <row r="51" spans="2:9" ht="46.5" customHeight="1">
      <c r="B51" s="148" t="s">
        <v>193</v>
      </c>
      <c r="C51" s="513" t="s">
        <v>411</v>
      </c>
      <c r="D51" s="512"/>
      <c r="E51" s="512"/>
      <c r="F51" s="512"/>
      <c r="G51" s="512"/>
      <c r="H51" s="512"/>
      <c r="I51" s="512"/>
    </row>
    <row r="52" spans="2:9" ht="29.25" customHeight="1">
      <c r="B52" s="328" t="s">
        <v>194</v>
      </c>
      <c r="C52" s="328"/>
      <c r="D52" s="328"/>
      <c r="E52" s="328"/>
      <c r="F52" s="328"/>
      <c r="G52" s="328"/>
      <c r="H52" s="328"/>
      <c r="I52" s="328"/>
    </row>
    <row r="53" spans="2:9" ht="33" customHeight="1">
      <c r="B53" s="509" t="s">
        <v>195</v>
      </c>
      <c r="C53" s="149" t="s">
        <v>196</v>
      </c>
      <c r="D53" s="462" t="s">
        <v>197</v>
      </c>
      <c r="E53" s="462"/>
      <c r="F53" s="462"/>
      <c r="G53" s="462" t="s">
        <v>198</v>
      </c>
      <c r="H53" s="462"/>
      <c r="I53" s="462"/>
    </row>
    <row r="54" spans="2:9" ht="31.5" customHeight="1">
      <c r="B54" s="509"/>
      <c r="C54" s="161"/>
      <c r="D54" s="510"/>
      <c r="E54" s="510"/>
      <c r="F54" s="510"/>
      <c r="G54" s="511"/>
      <c r="H54" s="511"/>
      <c r="I54" s="511"/>
    </row>
    <row r="55" spans="2:9" ht="31.5" customHeight="1">
      <c r="B55" s="148" t="s">
        <v>199</v>
      </c>
      <c r="C55" s="476" t="s">
        <v>410</v>
      </c>
      <c r="D55" s="476"/>
      <c r="E55" s="461" t="s">
        <v>200</v>
      </c>
      <c r="F55" s="461"/>
      <c r="G55" s="505" t="s">
        <v>410</v>
      </c>
      <c r="H55" s="506"/>
      <c r="I55" s="507"/>
    </row>
    <row r="56" spans="2:9" ht="31.5" customHeight="1">
      <c r="B56" s="148" t="s">
        <v>201</v>
      </c>
      <c r="C56" s="389" t="s">
        <v>330</v>
      </c>
      <c r="D56" s="389"/>
      <c r="E56" s="487" t="s">
        <v>202</v>
      </c>
      <c r="F56" s="487"/>
      <c r="G56" s="505" t="s">
        <v>330</v>
      </c>
      <c r="H56" s="506"/>
      <c r="I56" s="507"/>
    </row>
    <row r="57" spans="2:9" ht="31.5" customHeight="1">
      <c r="B57" s="148" t="s">
        <v>203</v>
      </c>
      <c r="C57" s="463"/>
      <c r="D57" s="463"/>
      <c r="E57" s="508" t="s">
        <v>204</v>
      </c>
      <c r="F57" s="508"/>
      <c r="G57" s="463"/>
      <c r="H57" s="463"/>
      <c r="I57" s="463"/>
    </row>
    <row r="58" spans="2:9" ht="31.5" customHeight="1">
      <c r="B58" s="148" t="s">
        <v>205</v>
      </c>
      <c r="C58" s="463"/>
      <c r="D58" s="463"/>
      <c r="E58" s="508"/>
      <c r="F58" s="508"/>
      <c r="G58" s="463"/>
      <c r="H58" s="463"/>
      <c r="I58" s="463"/>
    </row>
    <row r="59" spans="2:9" ht="15" hidden="1">
      <c r="B59" s="162"/>
      <c r="C59" s="162"/>
      <c r="D59" s="5"/>
      <c r="E59" s="5"/>
      <c r="F59" s="5"/>
      <c r="G59" s="5"/>
      <c r="H59" s="5"/>
      <c r="I59" s="163"/>
    </row>
    <row r="60" spans="2:9" ht="12.75" hidden="1">
      <c r="B60" s="164"/>
      <c r="C60" s="165"/>
      <c r="D60" s="165"/>
      <c r="E60" s="166"/>
      <c r="F60" s="166"/>
      <c r="G60" s="167"/>
      <c r="H60" s="168"/>
      <c r="I60" s="165"/>
    </row>
    <row r="61" spans="2:9" ht="12.75" hidden="1">
      <c r="B61" s="164"/>
      <c r="C61" s="165"/>
      <c r="D61" s="165"/>
      <c r="E61" s="166"/>
      <c r="F61" s="166"/>
      <c r="G61" s="167"/>
      <c r="H61" s="168"/>
      <c r="I61" s="165"/>
    </row>
    <row r="62" spans="2:9" ht="12.75" hidden="1">
      <c r="B62" s="164"/>
      <c r="C62" s="165"/>
      <c r="D62" s="165"/>
      <c r="E62" s="166"/>
      <c r="F62" s="166"/>
      <c r="G62" s="167"/>
      <c r="H62" s="168"/>
      <c r="I62" s="165"/>
    </row>
    <row r="63" spans="2:9" ht="12.75" hidden="1">
      <c r="B63" s="164"/>
      <c r="C63" s="165"/>
      <c r="D63" s="165"/>
      <c r="E63" s="166"/>
      <c r="F63" s="166"/>
      <c r="G63" s="167"/>
      <c r="H63" s="168"/>
      <c r="I63" s="165"/>
    </row>
    <row r="64" spans="2:9" ht="12.75" hidden="1">
      <c r="B64" s="164"/>
      <c r="C64" s="165"/>
      <c r="D64" s="165"/>
      <c r="E64" s="166"/>
      <c r="F64" s="166"/>
      <c r="G64" s="167"/>
      <c r="H64" s="168"/>
      <c r="I64" s="165"/>
    </row>
    <row r="65" spans="2:9" ht="12.75" hidden="1">
      <c r="B65" s="164"/>
      <c r="C65" s="165"/>
      <c r="D65" s="165"/>
      <c r="E65" s="166"/>
      <c r="F65" s="166"/>
      <c r="G65" s="167"/>
      <c r="H65" s="168"/>
      <c r="I65" s="165"/>
    </row>
    <row r="66" spans="2:9" ht="12.75" hidden="1">
      <c r="B66" s="164"/>
      <c r="C66" s="165"/>
      <c r="D66" s="165"/>
      <c r="E66" s="166"/>
      <c r="F66" s="166"/>
      <c r="G66" s="167"/>
      <c r="H66" s="168"/>
      <c r="I66" s="165"/>
    </row>
    <row r="67" spans="2:9" ht="12.75" hidden="1">
      <c r="B67" s="164"/>
      <c r="C67" s="165"/>
      <c r="D67" s="165"/>
      <c r="E67" s="166"/>
      <c r="F67" s="166"/>
      <c r="G67" s="167"/>
      <c r="H67" s="168"/>
      <c r="I67" s="165"/>
    </row>
  </sheetData>
  <sheetProtection/>
  <mergeCells count="65">
    <mergeCell ref="B2:B5"/>
    <mergeCell ref="C5:F5"/>
    <mergeCell ref="C2:I2"/>
    <mergeCell ref="C3:I3"/>
    <mergeCell ref="C4:I4"/>
    <mergeCell ref="B6:I6"/>
    <mergeCell ref="G5:I5"/>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49:I49"/>
    <mergeCell ref="C50:I50"/>
    <mergeCell ref="C51:I51"/>
    <mergeCell ref="B52:I52"/>
    <mergeCell ref="C26:E26"/>
    <mergeCell ref="G26:I26"/>
    <mergeCell ref="C27:E27"/>
    <mergeCell ref="G27:I27"/>
    <mergeCell ref="B28:I28"/>
    <mergeCell ref="C42:I42"/>
    <mergeCell ref="D53:F53"/>
    <mergeCell ref="G53:I53"/>
    <mergeCell ref="D54:F54"/>
    <mergeCell ref="G54:I54"/>
    <mergeCell ref="C55:D55"/>
    <mergeCell ref="E55:F55"/>
    <mergeCell ref="G55:I55"/>
    <mergeCell ref="B43:I43"/>
    <mergeCell ref="B44:I48"/>
    <mergeCell ref="C56:D56"/>
    <mergeCell ref="E56:F56"/>
    <mergeCell ref="G56:I56"/>
    <mergeCell ref="C57:D57"/>
    <mergeCell ref="E57:F58"/>
    <mergeCell ref="G57:I58"/>
    <mergeCell ref="C58:D58"/>
    <mergeCell ref="B53:B54"/>
  </mergeCells>
  <dataValidations count="6">
    <dataValidation type="list" allowBlank="1" showInputMessage="1" showErrorMessage="1" sqref="C27:E27">
      <formula1>'HV 3_PAAC'!#REF!</formula1>
    </dataValidation>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'HV 3_PAAC'!#REF!</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s>
  <printOptions/>
  <pageMargins left="0.7" right="0.7" top="0.75" bottom="0.75" header="0.3" footer="0.3"/>
  <pageSetup fitToWidth="0" fitToHeight="1" horizontalDpi="600" verticalDpi="600" orientation="portrait" scale="39" r:id="rId4"/>
  <drawing r:id="rId3"/>
  <legacyDrawing r:id="rId2"/>
</worksheet>
</file>

<file path=xl/worksheets/sheet8.xml><?xml version="1.0" encoding="utf-8"?>
<worksheet xmlns="http://schemas.openxmlformats.org/spreadsheetml/2006/main" xmlns:r="http://schemas.openxmlformats.org/officeDocument/2006/relationships">
  <sheetPr>
    <tabColor rgb="FF002060"/>
  </sheetPr>
  <dimension ref="B1:K25"/>
  <sheetViews>
    <sheetView zoomScalePageLayoutView="0" workbookViewId="0" topLeftCell="A10">
      <selection activeCell="K16" sqref="K16"/>
    </sheetView>
  </sheetViews>
  <sheetFormatPr defaultColWidth="11.421875" defaultRowHeight="15"/>
  <cols>
    <col min="1" max="1" width="1.28515625" style="0" customWidth="1"/>
    <col min="2" max="2" width="21.8515625" style="176" customWidth="1"/>
    <col min="3" max="3" width="31.28125" style="0" customWidth="1"/>
    <col min="4" max="4" width="17.7109375" style="0" customWidth="1"/>
    <col min="5" max="5" width="5.8515625" style="0" customWidth="1"/>
    <col min="6" max="6" width="59.00390625" style="0" customWidth="1"/>
    <col min="7" max="7" width="11.28125" style="0" customWidth="1"/>
    <col min="8" max="8" width="16.140625" style="0" customWidth="1"/>
    <col min="9" max="9" width="16.28125" style="0" customWidth="1"/>
    <col min="10" max="10" width="15.7109375" style="0" customWidth="1"/>
    <col min="11" max="11" width="55.7109375" style="0" customWidth="1"/>
    <col min="12" max="12" width="4.57421875" style="0" customWidth="1"/>
    <col min="13" max="14" width="16.421875" style="0" customWidth="1"/>
    <col min="108" max="108" width="11.421875" style="0" customWidth="1"/>
    <col min="198" max="198" width="1.421875" style="0" customWidth="1"/>
  </cols>
  <sheetData>
    <row r="1" spans="2:10" ht="18" customHeight="1" thickBot="1">
      <c r="B1" s="455"/>
      <c r="C1" s="449" t="s">
        <v>352</v>
      </c>
      <c r="D1" s="450"/>
      <c r="E1" s="450"/>
      <c r="F1" s="450"/>
      <c r="G1" s="450"/>
      <c r="H1" s="450"/>
      <c r="I1" s="450"/>
      <c r="J1" s="451"/>
    </row>
    <row r="2" spans="2:10" ht="18" customHeight="1" thickBot="1">
      <c r="B2" s="456"/>
      <c r="C2" s="452" t="s">
        <v>15</v>
      </c>
      <c r="D2" s="453"/>
      <c r="E2" s="453"/>
      <c r="F2" s="453"/>
      <c r="G2" s="453"/>
      <c r="H2" s="453"/>
      <c r="I2" s="453"/>
      <c r="J2" s="454"/>
    </row>
    <row r="3" spans="2:10" ht="18" customHeight="1" thickBot="1">
      <c r="B3" s="456"/>
      <c r="C3" s="452" t="s">
        <v>311</v>
      </c>
      <c r="D3" s="453"/>
      <c r="E3" s="453"/>
      <c r="F3" s="453"/>
      <c r="G3" s="453"/>
      <c r="H3" s="453"/>
      <c r="I3" s="453"/>
      <c r="J3" s="454"/>
    </row>
    <row r="4" spans="2:10" ht="18" customHeight="1" thickBot="1">
      <c r="B4" s="457"/>
      <c r="C4" s="452" t="s">
        <v>351</v>
      </c>
      <c r="D4" s="453"/>
      <c r="E4" s="453"/>
      <c r="F4" s="453"/>
      <c r="G4" s="453"/>
      <c r="H4" s="458" t="s">
        <v>349</v>
      </c>
      <c r="I4" s="459"/>
      <c r="J4" s="460"/>
    </row>
    <row r="5" spans="2:10" ht="18" customHeight="1" thickBot="1">
      <c r="B5" s="169"/>
      <c r="C5" s="170"/>
      <c r="D5" s="170"/>
      <c r="E5" s="170"/>
      <c r="F5" s="170"/>
      <c r="G5" s="170"/>
      <c r="H5" s="170"/>
      <c r="I5" s="170"/>
      <c r="J5" s="171"/>
    </row>
    <row r="6" spans="2:10" ht="51.75" customHeight="1" thickBot="1">
      <c r="B6" s="172" t="s">
        <v>312</v>
      </c>
      <c r="C6" s="430" t="s">
        <v>368</v>
      </c>
      <c r="D6" s="431"/>
      <c r="E6" s="432"/>
      <c r="F6" s="173"/>
      <c r="G6" s="170"/>
      <c r="H6" s="170"/>
      <c r="I6" s="170"/>
      <c r="J6" s="171"/>
    </row>
    <row r="7" spans="2:10" ht="32.25" customHeight="1" thickBot="1">
      <c r="B7" s="174" t="s">
        <v>23</v>
      </c>
      <c r="C7" s="433" t="str">
        <f>+Metas_Magnitud!C7</f>
        <v>SUBSECRETARIA DE SERVICIOS LA CIUDADANIA</v>
      </c>
      <c r="D7" s="434"/>
      <c r="E7" s="435"/>
      <c r="F7" s="173"/>
      <c r="G7" s="170"/>
      <c r="H7" s="170"/>
      <c r="I7" s="170"/>
      <c r="J7" s="171"/>
    </row>
    <row r="8" spans="2:10" ht="32.25" customHeight="1" thickBot="1">
      <c r="B8" s="174" t="s">
        <v>313</v>
      </c>
      <c r="C8" s="436" t="str">
        <f>+C7</f>
        <v>SUBSECRETARIA DE SERVICIOS LA CIUDADANIA</v>
      </c>
      <c r="D8" s="437"/>
      <c r="E8" s="438"/>
      <c r="F8" s="175"/>
      <c r="G8" s="170"/>
      <c r="H8" s="170"/>
      <c r="I8" s="170"/>
      <c r="J8" s="171"/>
    </row>
    <row r="9" spans="2:10" ht="33.75" customHeight="1" thickBot="1">
      <c r="B9" s="174" t="s">
        <v>314</v>
      </c>
      <c r="C9" s="439" t="s">
        <v>330</v>
      </c>
      <c r="D9" s="440"/>
      <c r="E9" s="441"/>
      <c r="F9" s="173"/>
      <c r="G9" s="170"/>
      <c r="H9" s="170"/>
      <c r="I9" s="170"/>
      <c r="J9" s="171"/>
    </row>
    <row r="10" spans="2:10" ht="42.75" customHeight="1" thickBot="1">
      <c r="B10" s="174" t="s">
        <v>315</v>
      </c>
      <c r="C10" s="442" t="str">
        <f>+'HV 3_PAAC'!F9</f>
        <v>3. Realizar el 100% de las actividades programadas en el Plan Anticorrupción y de Atención al Ciudadano de la vigencia por la Subsecretaría de Servicios a la Ciudadania</v>
      </c>
      <c r="D10" s="443"/>
      <c r="E10" s="444"/>
      <c r="F10" s="173"/>
      <c r="G10" s="170"/>
      <c r="H10" s="170"/>
      <c r="I10" s="170"/>
      <c r="J10" s="171"/>
    </row>
    <row r="11" ht="15"/>
    <row r="12" spans="2:11" ht="15">
      <c r="B12" s="501" t="s">
        <v>353</v>
      </c>
      <c r="C12" s="502"/>
      <c r="D12" s="502"/>
      <c r="E12" s="502"/>
      <c r="F12" s="502"/>
      <c r="G12" s="502"/>
      <c r="H12" s="503"/>
      <c r="I12" s="426" t="s">
        <v>316</v>
      </c>
      <c r="J12" s="427"/>
      <c r="K12" s="427"/>
    </row>
    <row r="13" spans="2:11" s="179" customFormat="1" ht="56.25" customHeight="1">
      <c r="B13" s="177" t="s">
        <v>317</v>
      </c>
      <c r="C13" s="177" t="s">
        <v>318</v>
      </c>
      <c r="D13" s="177" t="s">
        <v>319</v>
      </c>
      <c r="E13" s="177" t="s">
        <v>320</v>
      </c>
      <c r="F13" s="177" t="s">
        <v>321</v>
      </c>
      <c r="G13" s="177" t="s">
        <v>322</v>
      </c>
      <c r="H13" s="177" t="s">
        <v>323</v>
      </c>
      <c r="I13" s="178" t="s">
        <v>324</v>
      </c>
      <c r="J13" s="178" t="s">
        <v>325</v>
      </c>
      <c r="K13" s="178" t="s">
        <v>326</v>
      </c>
    </row>
    <row r="14" spans="2:11" ht="55.5" customHeight="1">
      <c r="B14" s="531">
        <v>1</v>
      </c>
      <c r="C14" s="530" t="s">
        <v>327</v>
      </c>
      <c r="D14" s="532" t="s">
        <v>206</v>
      </c>
      <c r="E14" s="180">
        <v>1</v>
      </c>
      <c r="F14" s="181" t="s">
        <v>375</v>
      </c>
      <c r="G14" s="194" t="s">
        <v>206</v>
      </c>
      <c r="H14" s="189">
        <v>43586</v>
      </c>
      <c r="I14" s="194"/>
      <c r="J14" s="189">
        <v>43586</v>
      </c>
      <c r="K14" s="204" t="s">
        <v>408</v>
      </c>
    </row>
    <row r="15" spans="2:11" ht="64.5" customHeight="1">
      <c r="B15" s="531"/>
      <c r="C15" s="530"/>
      <c r="D15" s="533"/>
      <c r="E15" s="180">
        <v>2</v>
      </c>
      <c r="F15" s="181" t="s">
        <v>376</v>
      </c>
      <c r="G15" s="194" t="s">
        <v>206</v>
      </c>
      <c r="H15" s="182">
        <v>43678</v>
      </c>
      <c r="I15" s="194"/>
      <c r="J15" s="182">
        <v>43678</v>
      </c>
      <c r="K15" s="204" t="s">
        <v>409</v>
      </c>
    </row>
    <row r="16" spans="2:11" ht="71.25" customHeight="1">
      <c r="B16" s="531"/>
      <c r="C16" s="530"/>
      <c r="D16" s="534"/>
      <c r="E16" s="180">
        <v>3</v>
      </c>
      <c r="F16" s="181" t="s">
        <v>377</v>
      </c>
      <c r="G16" s="194" t="s">
        <v>206</v>
      </c>
      <c r="H16" s="191">
        <v>43800</v>
      </c>
      <c r="I16" s="194"/>
      <c r="J16" s="182">
        <v>43800</v>
      </c>
      <c r="K16" s="204" t="s">
        <v>420</v>
      </c>
    </row>
    <row r="17" spans="2:11" s="187" customFormat="1" ht="21.75" customHeight="1">
      <c r="B17" s="428" t="s">
        <v>328</v>
      </c>
      <c r="C17" s="429"/>
      <c r="D17" s="183" t="s">
        <v>206</v>
      </c>
      <c r="E17" s="196">
        <v>3</v>
      </c>
      <c r="F17" s="195"/>
      <c r="G17" s="183" t="s">
        <v>206</v>
      </c>
      <c r="H17" s="184"/>
      <c r="I17" s="185"/>
      <c r="J17" s="186"/>
      <c r="K17" s="186"/>
    </row>
    <row r="18" ht="15"/>
    <row r="19" ht="15"/>
    <row r="20" ht="15">
      <c r="H20" s="188"/>
    </row>
    <row r="21" spans="8:9" ht="15">
      <c r="H21" s="188"/>
      <c r="I21" s="188"/>
    </row>
    <row r="22" ht="15">
      <c r="H22" s="188"/>
    </row>
    <row r="23" ht="15">
      <c r="H23" s="188"/>
    </row>
    <row r="24" ht="15">
      <c r="H24" s="188"/>
    </row>
    <row r="25" ht="15">
      <c r="H25" s="188"/>
    </row>
  </sheetData>
  <sheetProtection/>
  <mergeCells count="17">
    <mergeCell ref="I12:K12"/>
    <mergeCell ref="B1:B4"/>
    <mergeCell ref="C1:J1"/>
    <mergeCell ref="C2:J2"/>
    <mergeCell ref="C3:J3"/>
    <mergeCell ref="C4:G4"/>
    <mergeCell ref="H4:J4"/>
    <mergeCell ref="B17:C17"/>
    <mergeCell ref="C14:C16"/>
    <mergeCell ref="B14:B16"/>
    <mergeCell ref="D14:D16"/>
    <mergeCell ref="C6:E6"/>
    <mergeCell ref="C7:E7"/>
    <mergeCell ref="C8:E8"/>
    <mergeCell ref="C9:E9"/>
    <mergeCell ref="C10:E10"/>
    <mergeCell ref="B12:H12"/>
  </mergeCells>
  <printOptions/>
  <pageMargins left="0.7" right="0.7" top="0.75" bottom="0.75" header="0.3" footer="0.3"/>
  <pageSetup horizontalDpi="600" verticalDpi="600" orientation="landscape" scale="50" r:id="rId4"/>
  <drawing r:id="rId3"/>
  <legacyDrawing r:id="rId2"/>
</worksheet>
</file>

<file path=xl/worksheets/sheet9.xml><?xml version="1.0" encoding="utf-8"?>
<worksheet xmlns="http://schemas.openxmlformats.org/spreadsheetml/2006/main" xmlns:r="http://schemas.openxmlformats.org/officeDocument/2006/relationships">
  <dimension ref="A1:H58"/>
  <sheetViews>
    <sheetView zoomScalePageLayoutView="0" workbookViewId="0" topLeftCell="A1">
      <selection activeCell="G16" sqref="G16:H16"/>
    </sheetView>
  </sheetViews>
  <sheetFormatPr defaultColWidth="11.421875" defaultRowHeight="15"/>
  <cols>
    <col min="1" max="8" width="20.57421875" style="219" customWidth="1"/>
    <col min="9" max="16384" width="11.421875" style="219" customWidth="1"/>
  </cols>
  <sheetData>
    <row r="1" spans="1:8" ht="21.75" customHeight="1">
      <c r="A1" s="53"/>
      <c r="B1" s="54"/>
      <c r="C1" s="54"/>
      <c r="D1" s="54"/>
      <c r="E1" s="54"/>
      <c r="F1" s="55"/>
      <c r="G1" s="54"/>
      <c r="H1" s="54"/>
    </row>
    <row r="2" spans="1:8" ht="30" customHeight="1">
      <c r="A2" s="319"/>
      <c r="B2" s="321" t="s">
        <v>350</v>
      </c>
      <c r="C2" s="321"/>
      <c r="D2" s="321"/>
      <c r="E2" s="321"/>
      <c r="F2" s="321"/>
      <c r="G2" s="321"/>
      <c r="H2" s="321"/>
    </row>
    <row r="3" spans="1:8" ht="21.75" customHeight="1">
      <c r="A3" s="319"/>
      <c r="B3" s="320" t="s">
        <v>15</v>
      </c>
      <c r="C3" s="320"/>
      <c r="D3" s="320"/>
      <c r="E3" s="320"/>
      <c r="F3" s="320"/>
      <c r="G3" s="320"/>
      <c r="H3" s="320"/>
    </row>
    <row r="4" spans="1:8" ht="21.75" customHeight="1">
      <c r="A4" s="319"/>
      <c r="B4" s="320" t="s">
        <v>133</v>
      </c>
      <c r="C4" s="320"/>
      <c r="D4" s="320"/>
      <c r="E4" s="320"/>
      <c r="F4" s="320"/>
      <c r="G4" s="320"/>
      <c r="H4" s="320"/>
    </row>
    <row r="5" spans="1:8" ht="21.75" customHeight="1">
      <c r="A5" s="319"/>
      <c r="B5" s="320" t="s">
        <v>134</v>
      </c>
      <c r="C5" s="320"/>
      <c r="D5" s="320"/>
      <c r="E5" s="320"/>
      <c r="F5" s="318" t="s">
        <v>349</v>
      </c>
      <c r="G5" s="318"/>
      <c r="H5" s="318"/>
    </row>
    <row r="6" spans="1:8" ht="21.75" customHeight="1">
      <c r="A6" s="322" t="s">
        <v>135</v>
      </c>
      <c r="B6" s="323"/>
      <c r="C6" s="323"/>
      <c r="D6" s="323"/>
      <c r="E6" s="323"/>
      <c r="F6" s="323"/>
      <c r="G6" s="323"/>
      <c r="H6" s="324"/>
    </row>
    <row r="7" spans="1:8" ht="21.75" customHeight="1">
      <c r="A7" s="325" t="s">
        <v>136</v>
      </c>
      <c r="B7" s="326"/>
      <c r="C7" s="326"/>
      <c r="D7" s="326"/>
      <c r="E7" s="326"/>
      <c r="F7" s="326"/>
      <c r="G7" s="326"/>
      <c r="H7" s="327"/>
    </row>
    <row r="8" spans="1:8" ht="32.25" customHeight="1">
      <c r="A8" s="328" t="s">
        <v>137</v>
      </c>
      <c r="B8" s="328"/>
      <c r="C8" s="328"/>
      <c r="D8" s="328"/>
      <c r="E8" s="328"/>
      <c r="F8" s="328"/>
      <c r="G8" s="328"/>
      <c r="H8" s="328"/>
    </row>
    <row r="9" spans="1:8" ht="33.75" customHeight="1">
      <c r="A9" s="217" t="s">
        <v>354</v>
      </c>
      <c r="B9" s="207">
        <v>4</v>
      </c>
      <c r="C9" s="528" t="s">
        <v>333</v>
      </c>
      <c r="D9" s="528"/>
      <c r="E9" s="522" t="s">
        <v>378</v>
      </c>
      <c r="F9" s="523"/>
      <c r="G9" s="523"/>
      <c r="H9" s="524"/>
    </row>
    <row r="10" spans="1:8" ht="24">
      <c r="A10" s="217" t="s">
        <v>138</v>
      </c>
      <c r="B10" s="207" t="s">
        <v>220</v>
      </c>
      <c r="C10" s="528" t="s">
        <v>139</v>
      </c>
      <c r="D10" s="528"/>
      <c r="E10" s="347" t="s">
        <v>371</v>
      </c>
      <c r="F10" s="347"/>
      <c r="G10" s="41" t="s">
        <v>140</v>
      </c>
      <c r="H10" s="207" t="s">
        <v>220</v>
      </c>
    </row>
    <row r="11" spans="1:8" ht="26.25" customHeight="1">
      <c r="A11" s="42" t="s">
        <v>141</v>
      </c>
      <c r="B11" s="568" t="s">
        <v>331</v>
      </c>
      <c r="C11" s="568"/>
      <c r="D11" s="568"/>
      <c r="E11" s="568"/>
      <c r="F11" s="41" t="s">
        <v>142</v>
      </c>
      <c r="G11" s="525" t="s">
        <v>331</v>
      </c>
      <c r="H11" s="525"/>
    </row>
    <row r="12" spans="1:8" ht="26.25" customHeight="1">
      <c r="A12" s="42" t="s">
        <v>143</v>
      </c>
      <c r="B12" s="526" t="s">
        <v>207</v>
      </c>
      <c r="C12" s="526"/>
      <c r="D12" s="526"/>
      <c r="E12" s="526"/>
      <c r="F12" s="41" t="s">
        <v>144</v>
      </c>
      <c r="G12" s="527" t="s">
        <v>382</v>
      </c>
      <c r="H12" s="527"/>
    </row>
    <row r="13" spans="1:8" ht="26.25" customHeight="1">
      <c r="A13" s="42" t="s">
        <v>145</v>
      </c>
      <c r="B13" s="351" t="s">
        <v>232</v>
      </c>
      <c r="C13" s="351"/>
      <c r="D13" s="351"/>
      <c r="E13" s="351"/>
      <c r="F13" s="351"/>
      <c r="G13" s="351"/>
      <c r="H13" s="351"/>
    </row>
    <row r="14" spans="1:8" ht="26.25" customHeight="1">
      <c r="A14" s="42" t="s">
        <v>146</v>
      </c>
      <c r="B14" s="341" t="s">
        <v>331</v>
      </c>
      <c r="C14" s="342"/>
      <c r="D14" s="342"/>
      <c r="E14" s="342"/>
      <c r="F14" s="342"/>
      <c r="G14" s="342"/>
      <c r="H14" s="569"/>
    </row>
    <row r="15" spans="1:8" ht="26.25" customHeight="1">
      <c r="A15" s="42" t="s">
        <v>147</v>
      </c>
      <c r="B15" s="346" t="s">
        <v>338</v>
      </c>
      <c r="C15" s="346"/>
      <c r="D15" s="346"/>
      <c r="E15" s="346"/>
      <c r="F15" s="41" t="s">
        <v>148</v>
      </c>
      <c r="G15" s="347" t="s">
        <v>227</v>
      </c>
      <c r="H15" s="347"/>
    </row>
    <row r="16" spans="1:8" ht="26.25" customHeight="1">
      <c r="A16" s="42" t="s">
        <v>150</v>
      </c>
      <c r="B16" s="521" t="s">
        <v>335</v>
      </c>
      <c r="C16" s="521"/>
      <c r="D16" s="521"/>
      <c r="E16" s="521"/>
      <c r="F16" s="41" t="s">
        <v>151</v>
      </c>
      <c r="G16" s="347" t="s">
        <v>152</v>
      </c>
      <c r="H16" s="347"/>
    </row>
    <row r="17" spans="1:8" ht="26.25" customHeight="1">
      <c r="A17" s="42" t="s">
        <v>153</v>
      </c>
      <c r="B17" s="522" t="s">
        <v>359</v>
      </c>
      <c r="C17" s="523"/>
      <c r="D17" s="523"/>
      <c r="E17" s="523"/>
      <c r="F17" s="523"/>
      <c r="G17" s="523"/>
      <c r="H17" s="524"/>
    </row>
    <row r="18" spans="1:8" ht="26.25" customHeight="1">
      <c r="A18" s="42" t="s">
        <v>154</v>
      </c>
      <c r="B18" s="351" t="s">
        <v>339</v>
      </c>
      <c r="C18" s="351"/>
      <c r="D18" s="351"/>
      <c r="E18" s="351"/>
      <c r="F18" s="351"/>
      <c r="G18" s="351"/>
      <c r="H18" s="351"/>
    </row>
    <row r="19" spans="1:8" ht="26.25" customHeight="1">
      <c r="A19" s="42" t="s">
        <v>155</v>
      </c>
      <c r="B19" s="495" t="s">
        <v>345</v>
      </c>
      <c r="C19" s="495"/>
      <c r="D19" s="495"/>
      <c r="E19" s="495"/>
      <c r="F19" s="495"/>
      <c r="G19" s="495"/>
      <c r="H19" s="495"/>
    </row>
    <row r="20" spans="1:8" ht="26.25" customHeight="1">
      <c r="A20" s="42" t="s">
        <v>156</v>
      </c>
      <c r="B20" s="354" t="s">
        <v>306</v>
      </c>
      <c r="C20" s="354"/>
      <c r="D20" s="354"/>
      <c r="E20" s="354"/>
      <c r="F20" s="354"/>
      <c r="G20" s="354"/>
      <c r="H20" s="354"/>
    </row>
    <row r="21" spans="1:8" ht="26.25" customHeight="1">
      <c r="A21" s="356" t="s">
        <v>157</v>
      </c>
      <c r="B21" s="358" t="s">
        <v>158</v>
      </c>
      <c r="C21" s="358"/>
      <c r="D21" s="358"/>
      <c r="E21" s="359" t="s">
        <v>159</v>
      </c>
      <c r="F21" s="359"/>
      <c r="G21" s="359"/>
      <c r="H21" s="359"/>
    </row>
    <row r="22" spans="1:8" ht="26.25" customHeight="1">
      <c r="A22" s="357"/>
      <c r="B22" s="495" t="s">
        <v>346</v>
      </c>
      <c r="C22" s="495"/>
      <c r="D22" s="495"/>
      <c r="E22" s="495" t="s">
        <v>347</v>
      </c>
      <c r="F22" s="495"/>
      <c r="G22" s="495"/>
      <c r="H22" s="495"/>
    </row>
    <row r="23" spans="1:8" ht="26.25" customHeight="1">
      <c r="A23" s="42" t="s">
        <v>160</v>
      </c>
      <c r="B23" s="347" t="s">
        <v>306</v>
      </c>
      <c r="C23" s="347"/>
      <c r="D23" s="347"/>
      <c r="E23" s="347" t="s">
        <v>306</v>
      </c>
      <c r="F23" s="347"/>
      <c r="G23" s="347"/>
      <c r="H23" s="347"/>
    </row>
    <row r="24" spans="1:8" ht="39" customHeight="1">
      <c r="A24" s="42" t="s">
        <v>161</v>
      </c>
      <c r="B24" s="519" t="s">
        <v>340</v>
      </c>
      <c r="C24" s="519"/>
      <c r="D24" s="519"/>
      <c r="E24" s="519" t="s">
        <v>379</v>
      </c>
      <c r="F24" s="519"/>
      <c r="G24" s="519"/>
      <c r="H24" s="519"/>
    </row>
    <row r="25" spans="1:8" ht="26.25" customHeight="1">
      <c r="A25" s="42" t="s">
        <v>162</v>
      </c>
      <c r="B25" s="565" t="s">
        <v>335</v>
      </c>
      <c r="C25" s="566"/>
      <c r="D25" s="567"/>
      <c r="E25" s="41" t="s">
        <v>163</v>
      </c>
      <c r="F25" s="517" t="s">
        <v>234</v>
      </c>
      <c r="G25" s="517"/>
      <c r="H25" s="517"/>
    </row>
    <row r="26" spans="1:8" ht="26.25" customHeight="1">
      <c r="A26" s="42" t="s">
        <v>164</v>
      </c>
      <c r="B26" s="565" t="s">
        <v>341</v>
      </c>
      <c r="C26" s="566"/>
      <c r="D26" s="567"/>
      <c r="E26" s="41" t="s">
        <v>165</v>
      </c>
      <c r="F26" s="515">
        <v>1</v>
      </c>
      <c r="G26" s="515"/>
      <c r="H26" s="515"/>
    </row>
    <row r="27" spans="1:8" ht="36">
      <c r="A27" s="216" t="s">
        <v>166</v>
      </c>
      <c r="B27" s="516" t="s">
        <v>222</v>
      </c>
      <c r="C27" s="516"/>
      <c r="D27" s="516"/>
      <c r="E27" s="157" t="s">
        <v>167</v>
      </c>
      <c r="F27" s="517" t="s">
        <v>234</v>
      </c>
      <c r="G27" s="517"/>
      <c r="H27" s="517"/>
    </row>
    <row r="28" spans="1:8" ht="25.5" customHeight="1">
      <c r="A28" s="518" t="s">
        <v>168</v>
      </c>
      <c r="B28" s="518"/>
      <c r="C28" s="518"/>
      <c r="D28" s="518"/>
      <c r="E28" s="518"/>
      <c r="F28" s="518"/>
      <c r="G28" s="518"/>
      <c r="H28" s="518"/>
    </row>
    <row r="29" spans="1:8" ht="36.75" customHeight="1">
      <c r="A29" s="211" t="s">
        <v>169</v>
      </c>
      <c r="B29" s="211" t="s">
        <v>170</v>
      </c>
      <c r="C29" s="211" t="s">
        <v>171</v>
      </c>
      <c r="D29" s="211" t="s">
        <v>172</v>
      </c>
      <c r="E29" s="211" t="s">
        <v>173</v>
      </c>
      <c r="F29" s="46" t="s">
        <v>174</v>
      </c>
      <c r="G29" s="46" t="s">
        <v>175</v>
      </c>
      <c r="H29" s="211" t="s">
        <v>176</v>
      </c>
    </row>
    <row r="30" spans="1:8" ht="17.25" customHeight="1">
      <c r="A30" s="208" t="s">
        <v>177</v>
      </c>
      <c r="B30" s="540">
        <v>0.4</v>
      </c>
      <c r="C30" s="543">
        <f>+B30</f>
        <v>0.4</v>
      </c>
      <c r="D30" s="550">
        <v>0.4</v>
      </c>
      <c r="E30" s="553">
        <f>+D30</f>
        <v>0.4</v>
      </c>
      <c r="F30" s="556">
        <f>+B30/D30</f>
        <v>1</v>
      </c>
      <c r="G30" s="559">
        <f>+C30/$F$39</f>
        <v>0.4</v>
      </c>
      <c r="H30" s="537">
        <f>+G30/F26</f>
        <v>0.4</v>
      </c>
    </row>
    <row r="31" spans="1:8" ht="17.25" customHeight="1">
      <c r="A31" s="208" t="s">
        <v>178</v>
      </c>
      <c r="B31" s="541"/>
      <c r="C31" s="544"/>
      <c r="D31" s="551"/>
      <c r="E31" s="554"/>
      <c r="F31" s="557"/>
      <c r="G31" s="560"/>
      <c r="H31" s="538"/>
    </row>
    <row r="32" spans="1:8" ht="17.25" customHeight="1">
      <c r="A32" s="208" t="s">
        <v>179</v>
      </c>
      <c r="B32" s="542"/>
      <c r="C32" s="545"/>
      <c r="D32" s="552"/>
      <c r="E32" s="555"/>
      <c r="F32" s="558"/>
      <c r="G32" s="561"/>
      <c r="H32" s="539"/>
    </row>
    <row r="33" spans="1:8" ht="17.25" customHeight="1">
      <c r="A33" s="208" t="s">
        <v>180</v>
      </c>
      <c r="B33" s="540">
        <v>0.2</v>
      </c>
      <c r="C33" s="543">
        <f>+B33+C30</f>
        <v>0.6000000000000001</v>
      </c>
      <c r="D33" s="562">
        <v>0.2</v>
      </c>
      <c r="E33" s="553">
        <f>+D33+E30</f>
        <v>0.6000000000000001</v>
      </c>
      <c r="F33" s="556">
        <f>+B33/D33</f>
        <v>1</v>
      </c>
      <c r="G33" s="559">
        <f>+C33/$F$39</f>
        <v>0.6000000000000001</v>
      </c>
      <c r="H33" s="537">
        <f>+G33/F26</f>
        <v>0.6000000000000001</v>
      </c>
    </row>
    <row r="34" spans="1:8" ht="17.25" customHeight="1">
      <c r="A34" s="208" t="s">
        <v>181</v>
      </c>
      <c r="B34" s="541"/>
      <c r="C34" s="544"/>
      <c r="D34" s="563"/>
      <c r="E34" s="554"/>
      <c r="F34" s="557"/>
      <c r="G34" s="560"/>
      <c r="H34" s="538"/>
    </row>
    <row r="35" spans="1:8" ht="17.25" customHeight="1">
      <c r="A35" s="208" t="s">
        <v>182</v>
      </c>
      <c r="B35" s="542"/>
      <c r="C35" s="545"/>
      <c r="D35" s="564"/>
      <c r="E35" s="555"/>
      <c r="F35" s="558"/>
      <c r="G35" s="561"/>
      <c r="H35" s="539"/>
    </row>
    <row r="36" spans="1:8" ht="17.25" customHeight="1">
      <c r="A36" s="208" t="s">
        <v>183</v>
      </c>
      <c r="B36" s="540">
        <v>0.2</v>
      </c>
      <c r="C36" s="543">
        <f>+B36+C33</f>
        <v>0.8</v>
      </c>
      <c r="D36" s="562">
        <v>0.2</v>
      </c>
      <c r="E36" s="553">
        <f>+D36+E33</f>
        <v>0.8</v>
      </c>
      <c r="F36" s="556">
        <f>+B36/D36</f>
        <v>1</v>
      </c>
      <c r="G36" s="559">
        <f>+C36/$F$39</f>
        <v>0.8</v>
      </c>
      <c r="H36" s="537">
        <f>+G36/$F$26</f>
        <v>0.8</v>
      </c>
    </row>
    <row r="37" spans="1:8" ht="17.25" customHeight="1">
      <c r="A37" s="208" t="s">
        <v>184</v>
      </c>
      <c r="B37" s="541"/>
      <c r="C37" s="544"/>
      <c r="D37" s="563"/>
      <c r="E37" s="554"/>
      <c r="F37" s="557"/>
      <c r="G37" s="560"/>
      <c r="H37" s="538"/>
    </row>
    <row r="38" spans="1:8" ht="17.25" customHeight="1">
      <c r="A38" s="208" t="s">
        <v>185</v>
      </c>
      <c r="B38" s="542"/>
      <c r="C38" s="545"/>
      <c r="D38" s="564"/>
      <c r="E38" s="555"/>
      <c r="F38" s="558"/>
      <c r="G38" s="561"/>
      <c r="H38" s="539"/>
    </row>
    <row r="39" spans="1:8" ht="17.25" customHeight="1">
      <c r="A39" s="208" t="s">
        <v>186</v>
      </c>
      <c r="B39" s="547">
        <v>0.2</v>
      </c>
      <c r="C39" s="543">
        <f>+B39+C36</f>
        <v>1</v>
      </c>
      <c r="D39" s="550">
        <v>0.2</v>
      </c>
      <c r="E39" s="553">
        <f>+D39+E36</f>
        <v>1</v>
      </c>
      <c r="F39" s="556">
        <f>+B39/D39</f>
        <v>1</v>
      </c>
      <c r="G39" s="559">
        <f>+C39/$F$39</f>
        <v>1</v>
      </c>
      <c r="H39" s="537">
        <f>+G39/$F$26</f>
        <v>1</v>
      </c>
    </row>
    <row r="40" spans="1:8" ht="17.25" customHeight="1">
      <c r="A40" s="208" t="s">
        <v>187</v>
      </c>
      <c r="B40" s="548"/>
      <c r="C40" s="544"/>
      <c r="D40" s="551"/>
      <c r="E40" s="554"/>
      <c r="F40" s="557"/>
      <c r="G40" s="560"/>
      <c r="H40" s="538"/>
    </row>
    <row r="41" spans="1:8" ht="17.25" customHeight="1">
      <c r="A41" s="208" t="s">
        <v>188</v>
      </c>
      <c r="B41" s="549"/>
      <c r="C41" s="545"/>
      <c r="D41" s="552"/>
      <c r="E41" s="555"/>
      <c r="F41" s="558"/>
      <c r="G41" s="561"/>
      <c r="H41" s="539"/>
    </row>
    <row r="42" spans="1:8" ht="36">
      <c r="A42" s="210" t="s">
        <v>189</v>
      </c>
      <c r="B42" s="546" t="s">
        <v>421</v>
      </c>
      <c r="C42" s="546"/>
      <c r="D42" s="546"/>
      <c r="E42" s="546"/>
      <c r="F42" s="546"/>
      <c r="G42" s="546"/>
      <c r="H42" s="546"/>
    </row>
    <row r="43" spans="1:8" ht="12">
      <c r="A43" s="328"/>
      <c r="B43" s="328"/>
      <c r="C43" s="328"/>
      <c r="D43" s="328"/>
      <c r="E43" s="328"/>
      <c r="F43" s="328"/>
      <c r="G43" s="328"/>
      <c r="H43" s="328"/>
    </row>
    <row r="44" spans="1:8" ht="38.25" customHeight="1">
      <c r="A44" s="504"/>
      <c r="B44" s="504"/>
      <c r="C44" s="504"/>
      <c r="D44" s="504"/>
      <c r="E44" s="504"/>
      <c r="F44" s="504"/>
      <c r="G44" s="504"/>
      <c r="H44" s="504"/>
    </row>
    <row r="45" spans="1:8" ht="38.25" customHeight="1">
      <c r="A45" s="504"/>
      <c r="B45" s="504"/>
      <c r="C45" s="504"/>
      <c r="D45" s="504"/>
      <c r="E45" s="504"/>
      <c r="F45" s="504"/>
      <c r="G45" s="504"/>
      <c r="H45" s="504"/>
    </row>
    <row r="46" spans="1:8" ht="38.25" customHeight="1">
      <c r="A46" s="504"/>
      <c r="B46" s="504"/>
      <c r="C46" s="504"/>
      <c r="D46" s="504"/>
      <c r="E46" s="504"/>
      <c r="F46" s="504"/>
      <c r="G46" s="504"/>
      <c r="H46" s="504"/>
    </row>
    <row r="47" spans="1:8" ht="38.25" customHeight="1">
      <c r="A47" s="504"/>
      <c r="B47" s="504"/>
      <c r="C47" s="504"/>
      <c r="D47" s="504"/>
      <c r="E47" s="504"/>
      <c r="F47" s="504"/>
      <c r="G47" s="504"/>
      <c r="H47" s="504"/>
    </row>
    <row r="48" spans="1:8" ht="38.25" customHeight="1">
      <c r="A48" s="504"/>
      <c r="B48" s="504"/>
      <c r="C48" s="504"/>
      <c r="D48" s="504"/>
      <c r="E48" s="504"/>
      <c r="F48" s="504"/>
      <c r="G48" s="504"/>
      <c r="H48" s="504"/>
    </row>
    <row r="49" spans="1:8" ht="30" customHeight="1">
      <c r="A49" s="212" t="s">
        <v>191</v>
      </c>
      <c r="B49" s="535" t="s">
        <v>425</v>
      </c>
      <c r="C49" s="535"/>
      <c r="D49" s="535"/>
      <c r="E49" s="535"/>
      <c r="F49" s="535"/>
      <c r="G49" s="535"/>
      <c r="H49" s="535"/>
    </row>
    <row r="50" spans="1:8" ht="34.5" customHeight="1">
      <c r="A50" s="212" t="s">
        <v>192</v>
      </c>
      <c r="B50" s="513" t="s">
        <v>430</v>
      </c>
      <c r="C50" s="512"/>
      <c r="D50" s="512"/>
      <c r="E50" s="512"/>
      <c r="F50" s="512"/>
      <c r="G50" s="512"/>
      <c r="H50" s="512"/>
    </row>
    <row r="51" spans="1:8" ht="37.5" customHeight="1">
      <c r="A51" s="213" t="s">
        <v>193</v>
      </c>
      <c r="B51" s="536" t="s">
        <v>422</v>
      </c>
      <c r="C51" s="536"/>
      <c r="D51" s="536"/>
      <c r="E51" s="536"/>
      <c r="F51" s="536"/>
      <c r="G51" s="536"/>
      <c r="H51" s="536"/>
    </row>
    <row r="52" spans="1:8" ht="30" customHeight="1">
      <c r="A52" s="328" t="s">
        <v>194</v>
      </c>
      <c r="B52" s="328"/>
      <c r="C52" s="328"/>
      <c r="D52" s="328"/>
      <c r="E52" s="328"/>
      <c r="F52" s="328"/>
      <c r="G52" s="328"/>
      <c r="H52" s="328"/>
    </row>
    <row r="53" spans="1:8" ht="30" customHeight="1">
      <c r="A53" s="509" t="s">
        <v>195</v>
      </c>
      <c r="B53" s="209" t="s">
        <v>196</v>
      </c>
      <c r="C53" s="462" t="s">
        <v>197</v>
      </c>
      <c r="D53" s="462"/>
      <c r="E53" s="462"/>
      <c r="F53" s="462" t="s">
        <v>198</v>
      </c>
      <c r="G53" s="462"/>
      <c r="H53" s="462"/>
    </row>
    <row r="54" spans="1:8" ht="30" customHeight="1">
      <c r="A54" s="509"/>
      <c r="B54" s="161"/>
      <c r="C54" s="510"/>
      <c r="D54" s="510"/>
      <c r="E54" s="510"/>
      <c r="F54" s="511"/>
      <c r="G54" s="511"/>
      <c r="H54" s="511"/>
    </row>
    <row r="55" spans="1:8" ht="30" customHeight="1">
      <c r="A55" s="213" t="s">
        <v>199</v>
      </c>
      <c r="B55" s="389" t="s">
        <v>369</v>
      </c>
      <c r="C55" s="389"/>
      <c r="D55" s="461" t="s">
        <v>200</v>
      </c>
      <c r="E55" s="461"/>
      <c r="F55" s="476" t="s">
        <v>369</v>
      </c>
      <c r="G55" s="476"/>
      <c r="H55" s="476"/>
    </row>
    <row r="56" spans="1:8" ht="30" customHeight="1">
      <c r="A56" s="213" t="s">
        <v>201</v>
      </c>
      <c r="B56" s="389" t="s">
        <v>330</v>
      </c>
      <c r="C56" s="389"/>
      <c r="D56" s="487" t="s">
        <v>202</v>
      </c>
      <c r="E56" s="487"/>
      <c r="F56" s="476" t="s">
        <v>330</v>
      </c>
      <c r="G56" s="476"/>
      <c r="H56" s="476"/>
    </row>
    <row r="57" spans="1:8" ht="30" customHeight="1">
      <c r="A57" s="213" t="s">
        <v>203</v>
      </c>
      <c r="B57" s="463"/>
      <c r="C57" s="463"/>
      <c r="D57" s="508" t="s">
        <v>204</v>
      </c>
      <c r="E57" s="508"/>
      <c r="F57" s="463"/>
      <c r="G57" s="463"/>
      <c r="H57" s="463"/>
    </row>
    <row r="58" spans="1:8" ht="30" customHeight="1">
      <c r="A58" s="213" t="s">
        <v>205</v>
      </c>
      <c r="B58" s="463"/>
      <c r="C58" s="463"/>
      <c r="D58" s="508"/>
      <c r="E58" s="508"/>
      <c r="F58" s="463"/>
      <c r="G58" s="463"/>
      <c r="H58" s="463"/>
    </row>
  </sheetData>
  <sheetProtection/>
  <mergeCells count="93">
    <mergeCell ref="A2:A5"/>
    <mergeCell ref="B5:E5"/>
    <mergeCell ref="B2:H2"/>
    <mergeCell ref="B3:H3"/>
    <mergeCell ref="B4:H4"/>
    <mergeCell ref="A6:H6"/>
    <mergeCell ref="F5:H5"/>
    <mergeCell ref="A7:H7"/>
    <mergeCell ref="A8:H8"/>
    <mergeCell ref="C9:D9"/>
    <mergeCell ref="E9:H9"/>
    <mergeCell ref="C10:D10"/>
    <mergeCell ref="E10:F10"/>
    <mergeCell ref="B11:E11"/>
    <mergeCell ref="G11:H11"/>
    <mergeCell ref="B12:E12"/>
    <mergeCell ref="G12:H12"/>
    <mergeCell ref="B13:H13"/>
    <mergeCell ref="B14:H14"/>
    <mergeCell ref="B15:E15"/>
    <mergeCell ref="G15:H15"/>
    <mergeCell ref="B16:E16"/>
    <mergeCell ref="G16:H16"/>
    <mergeCell ref="B17:H17"/>
    <mergeCell ref="B18:H18"/>
    <mergeCell ref="B19:H19"/>
    <mergeCell ref="B20:H20"/>
    <mergeCell ref="A21:A22"/>
    <mergeCell ref="B21:D21"/>
    <mergeCell ref="E21:H21"/>
    <mergeCell ref="B22:D22"/>
    <mergeCell ref="E22:H22"/>
    <mergeCell ref="B23:D23"/>
    <mergeCell ref="E23:H23"/>
    <mergeCell ref="B24:D24"/>
    <mergeCell ref="E24:H24"/>
    <mergeCell ref="B25:D25"/>
    <mergeCell ref="F25:H25"/>
    <mergeCell ref="B26:D26"/>
    <mergeCell ref="F26:H26"/>
    <mergeCell ref="B27:D27"/>
    <mergeCell ref="F27:H27"/>
    <mergeCell ref="A28:H28"/>
    <mergeCell ref="B30:B32"/>
    <mergeCell ref="C30:C32"/>
    <mergeCell ref="D30:D32"/>
    <mergeCell ref="E30:E32"/>
    <mergeCell ref="F30:F32"/>
    <mergeCell ref="G30:G32"/>
    <mergeCell ref="H30:H32"/>
    <mergeCell ref="H33:H35"/>
    <mergeCell ref="H36:H38"/>
    <mergeCell ref="B33:B35"/>
    <mergeCell ref="C33:C35"/>
    <mergeCell ref="D33:D35"/>
    <mergeCell ref="E33:E35"/>
    <mergeCell ref="F33:F35"/>
    <mergeCell ref="G33:G35"/>
    <mergeCell ref="F39:F41"/>
    <mergeCell ref="G39:G41"/>
    <mergeCell ref="D36:D38"/>
    <mergeCell ref="E36:E38"/>
    <mergeCell ref="F36:F38"/>
    <mergeCell ref="G36:G38"/>
    <mergeCell ref="H39:H41"/>
    <mergeCell ref="B36:B38"/>
    <mergeCell ref="C36:C38"/>
    <mergeCell ref="B42:H42"/>
    <mergeCell ref="A43:H43"/>
    <mergeCell ref="A44:H48"/>
    <mergeCell ref="B39:B41"/>
    <mergeCell ref="C39:C41"/>
    <mergeCell ref="D39:D41"/>
    <mergeCell ref="E39:E41"/>
    <mergeCell ref="B49:H49"/>
    <mergeCell ref="B50:H50"/>
    <mergeCell ref="B51:H51"/>
    <mergeCell ref="A52:H52"/>
    <mergeCell ref="A53:A54"/>
    <mergeCell ref="C53:E53"/>
    <mergeCell ref="F53:H53"/>
    <mergeCell ref="C54:E54"/>
    <mergeCell ref="F54:H54"/>
    <mergeCell ref="B57:C57"/>
    <mergeCell ref="D57:E58"/>
    <mergeCell ref="F57:H58"/>
    <mergeCell ref="B58:C58"/>
    <mergeCell ref="B55:C55"/>
    <mergeCell ref="D55:E55"/>
    <mergeCell ref="F55:H55"/>
    <mergeCell ref="B56:C56"/>
    <mergeCell ref="D56:E56"/>
    <mergeCell ref="F56:H56"/>
  </mergeCells>
  <dataValidations count="6">
    <dataValidation type="list" allowBlank="1" showInputMessage="1" showErrorMessage="1" sqref="G16:H16">
      <formula1>$N$8:$N$11</formula1>
    </dataValidation>
    <dataValidation type="list" allowBlank="1" showInputMessage="1" showErrorMessage="1" sqref="B13:H13">
      <formula1>$N$17:$N$24</formula1>
    </dataValidation>
    <dataValidation type="list" allowBlank="1" showInputMessage="1" showErrorMessage="1" sqref="B10 H10">
      <formula1>'HV 4 MIPG'!#REF!</formula1>
    </dataValidation>
    <dataValidation type="list" allowBlank="1" showInputMessage="1" showErrorMessage="1" sqref="G15:H15">
      <formula1>$M$20:$M$22</formula1>
    </dataValidation>
    <dataValidation type="list" allowBlank="1" showInputMessage="1" showErrorMessage="1" sqref="B12:E12">
      <formula1>$M$9:$M$12</formula1>
    </dataValidation>
    <dataValidation type="list" allowBlank="1" showInputMessage="1" showErrorMessage="1" sqref="B27:D27">
      <formula1>'HV 4 MIPG'!#REF!</formula1>
    </dataValidation>
  </dataValidations>
  <printOptions/>
  <pageMargins left="0.7086614173228347" right="0.7086614173228347" top="0.7480314960629921" bottom="0.7480314960629921" header="0.31496062992125984" footer="0.31496062992125984"/>
  <pageSetup orientation="portrait"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2019-04-05T22:02:05Z</cp:lastPrinted>
  <dcterms:created xsi:type="dcterms:W3CDTF">2010-03-25T16:40:43Z</dcterms:created>
  <dcterms:modified xsi:type="dcterms:W3CDTF">2020-01-23T12:27:47Z</dcterms:modified>
  <cp:category/>
  <cp:version/>
  <cp:contentType/>
  <cp:contentStatus/>
</cp:coreProperties>
</file>