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90" activeTab="3"/>
  </bookViews>
  <sheets>
    <sheet name="Sección 1. Metas - Magnitud" sheetId="1" r:id="rId1"/>
    <sheet name="Sección 2. Metas - Presupuesto" sheetId="2" r:id="rId2"/>
    <sheet name="Sección 3. Metas Producto" sheetId="3" r:id="rId3"/>
    <sheet name="20" sheetId="4" r:id="rId4"/>
    <sheet name="ACT_20" sheetId="5" r:id="rId5"/>
    <sheet name="21" sheetId="6" r:id="rId6"/>
    <sheet name="ACT_21" sheetId="7" r:id="rId7"/>
    <sheet name="Variables" sheetId="8" state="hidden" r:id="rId8"/>
    <sheet name="Sección 4. Territorialización" sheetId="9" state="hidden" r:id="rId9"/>
  </sheets>
  <externalReferences>
    <externalReference r:id="rId12"/>
    <externalReference r:id="rId13"/>
    <externalReference r:id="rId14"/>
  </externalReferences>
  <definedNames>
    <definedName name="_xlnm._FilterDatabase" localSheetId="4" hidden="1">'ACT_20'!$A$13:$J$23</definedName>
    <definedName name="_xlnm._FilterDatabase" localSheetId="6" hidden="1">'ACT_21'!$A$13:$J$16</definedName>
    <definedName name="_xlnm._FilterDatabase" localSheetId="1" hidden="1">'Sección 2. Metas - Presupuesto'!$A$12:$AD$20</definedName>
    <definedName name="_xlfn.IFERROR" hidden="1">#NAME?</definedName>
    <definedName name="_xlnm.Print_Area" localSheetId="3">'20'!$A$1:$H$57</definedName>
    <definedName name="_xlnm.Print_Area" localSheetId="5">'21'!$A$1:$H$57</definedName>
    <definedName name="_xlnm.Print_Area" localSheetId="2">'Sección 3. Metas Producto'!$A$1:$AF$12</definedName>
    <definedName name="_xlnm.Print_Area" localSheetId="8">'Sección 4. Territorialización'!$A$1:$S$63</definedName>
    <definedName name="CONDICION_POBLACIONAL" localSheetId="4">'[2]Variables'!$C$1:$C$24</definedName>
    <definedName name="CONDICION_POBLACIONAL" localSheetId="6">'[2]Variables'!$C$1:$C$24</definedName>
    <definedName name="CONDICION_POBLACIONAL" localSheetId="7">#REF!</definedName>
    <definedName name="CONDICION_POBLACIONAL">#REF!</definedName>
    <definedName name="GRUPO_ETAREO" localSheetId="4">'[2]Variables'!$A$1:$A$8</definedName>
    <definedName name="GRUPO_ETAREO" localSheetId="6">'[2]Variables'!$A$1:$A$8</definedName>
    <definedName name="GRUPO_ETAREO">#REF!</definedName>
    <definedName name="GRUPO_ETAREOS" localSheetId="5">#REF!</definedName>
    <definedName name="GRUPO_ETAREOS" localSheetId="4">#REF!</definedName>
    <definedName name="GRUPO_ETAREOS" localSheetId="6">#REF!</definedName>
    <definedName name="GRUPO_ETAREOS" localSheetId="8">#REF!</definedName>
    <definedName name="GRUPO_ETAREOS">#REF!</definedName>
    <definedName name="GRUPO_ETARIO" localSheetId="5">#REF!</definedName>
    <definedName name="GRUPO_ETARIO" localSheetId="4">#REF!</definedName>
    <definedName name="GRUPO_ETARIO" localSheetId="6">#REF!</definedName>
    <definedName name="GRUPO_ETARIO">#REF!</definedName>
    <definedName name="GRUPO_ETNICO" localSheetId="5">#REF!</definedName>
    <definedName name="GRUPO_ETNICO" localSheetId="4">#REF!</definedName>
    <definedName name="GRUPO_ETNICO" localSheetId="6">#REF!</definedName>
    <definedName name="GRUPO_ETNICO">#REF!</definedName>
    <definedName name="GRUPOETNICO" localSheetId="5">#REF!</definedName>
    <definedName name="GRUPOETNICO" localSheetId="4">#REF!</definedName>
    <definedName name="GRUPOETNICO" localSheetId="6">#REF!</definedName>
    <definedName name="GRUPOETNICO" localSheetId="8">#REF!</definedName>
    <definedName name="GRUPOETNICO">#REF!</definedName>
    <definedName name="GRUPOS_ETNICOS" localSheetId="4">'[2]Variables'!$H$1:$H$8</definedName>
    <definedName name="GRUPOS_ETNICOS" localSheetId="6">'[2]Variables'!$H$1:$H$8</definedName>
    <definedName name="GRUPOS_ETNICOS" localSheetId="7">#REF!</definedName>
    <definedName name="GRUPOS_ETNICOS">#REF!</definedName>
    <definedName name="LOCALIDAD" localSheetId="5">#REF!</definedName>
    <definedName name="LOCALIDAD" localSheetId="4">#REF!</definedName>
    <definedName name="LOCALIDAD" localSheetId="6">#REF!</definedName>
    <definedName name="LOCALIDAD">#REF!</definedName>
    <definedName name="LOCALIZACION" localSheetId="5">#REF!</definedName>
    <definedName name="LOCALIZACION" localSheetId="4">#REF!</definedName>
    <definedName name="LOCALIZACION" localSheetId="6">#REF!</definedName>
    <definedName name="LOCALIZACION">#REF!</definedName>
    <definedName name="_xlnm.Print_Titles" localSheetId="3">'20'!$1:$6</definedName>
    <definedName name="_xlnm.Print_Titles" localSheetId="5">'21'!$1:$6</definedName>
  </definedNames>
  <calcPr fullCalcOnLoad="1"/>
</workbook>
</file>

<file path=xl/sharedStrings.xml><?xml version="1.0" encoding="utf-8"?>
<sst xmlns="http://schemas.openxmlformats.org/spreadsheetml/2006/main" count="767" uniqueCount="472">
  <si>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</si>
  <si>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</si>
  <si>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</si>
  <si>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</si>
  <si>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</si>
  <si>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</si>
  <si>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</si>
  <si>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</si>
  <si>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</si>
  <si>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</si>
  <si>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</si>
  <si>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</si>
  <si>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</si>
  <si>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</si>
  <si>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</si>
  <si>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</si>
  <si>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</si>
  <si>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</si>
  <si>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</si>
  <si>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</si>
  <si>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</si>
  <si>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</si>
  <si>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</si>
  <si>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</si>
  <si>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</si>
  <si>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</si>
  <si>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</si>
  <si>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</si>
  <si>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</si>
  <si>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</si>
  <si>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</si>
  <si>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</si>
  <si>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</si>
  <si>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</si>
  <si>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</si>
  <si>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</si>
  <si>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</si>
  <si>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</si>
  <si>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</si>
  <si>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</si>
  <si>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</si>
  <si>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</si>
  <si>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</si>
  <si>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</si>
  <si>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</si>
  <si>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</si>
  <si>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</si>
  <si>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</si>
  <si>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</si>
  <si>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</si>
  <si>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</si>
  <si>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</si>
  <si>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</si>
  <si>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</si>
  <si>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</si>
  <si>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</si>
  <si>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</si>
  <si>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</si>
  <si>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</si>
  <si>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</si>
  <si>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</si>
  <si>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</si>
  <si>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</si>
  <si>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</si>
  <si>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</si>
  <si>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</si>
  <si>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</si>
  <si>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</si>
  <si>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</si>
  <si>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</si>
  <si>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</si>
  <si>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</si>
  <si>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</si>
  <si>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</si>
  <si>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</si>
  <si>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</si>
  <si>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</si>
  <si>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</si>
  <si>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</si>
  <si>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</si>
  <si>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</si>
  <si>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</si>
  <si>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</si>
  <si>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</si>
  <si>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</si>
  <si>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</si>
  <si>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</si>
  <si>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</si>
  <si>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</si>
  <si>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</si>
  <si>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</si>
  <si>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</si>
  <si>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</si>
  <si>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</si>
  <si>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</si>
  <si>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</si>
  <si>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</si>
  <si>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</si>
  <si>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</si>
  <si>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</si>
  <si>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</si>
  <si>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</si>
  <si>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</si>
  <si>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</si>
  <si>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</si>
  <si>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</si>
  <si>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</si>
  <si>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</si>
  <si>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</si>
  <si>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</si>
  <si>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</si>
  <si>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</si>
  <si>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</si>
  <si>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</si>
  <si>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</si>
  <si>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</si>
  <si>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</si>
  <si>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</si>
  <si>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</si>
  <si>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</si>
  <si>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</si>
  <si>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</si>
  <si>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</si>
  <si>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</si>
  <si>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</si>
  <si>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</si>
  <si>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</si>
  <si>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</si>
  <si>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</si>
  <si>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</si>
  <si>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</si>
  <si>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</si>
  <si>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</si>
  <si>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</si>
  <si>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</si>
  <si>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</si>
  <si>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</si>
  <si>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</si>
  <si>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</si>
  <si>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</si>
  <si>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</si>
  <si>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</si>
  <si>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</si>
  <si>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</si>
  <si>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</si>
  <si>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</si>
  <si>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</si>
  <si>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</si>
  <si>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</si>
  <si>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</si>
  <si>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</si>
  <si>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</si>
  <si>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</si>
  <si>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</si>
  <si>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</si>
  <si>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</si>
  <si>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</si>
  <si>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</si>
  <si>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</si>
  <si>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</si>
  <si>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</si>
  <si>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</si>
  <si>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</si>
  <si>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</si>
  <si>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</si>
  <si>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</si>
  <si>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</si>
  <si>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</si>
  <si>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</si>
  <si>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</si>
  <si>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</si>
  <si>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</si>
  <si>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</si>
  <si>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</si>
  <si>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</si>
  <si>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</si>
  <si>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</si>
  <si>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</si>
  <si>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</si>
  <si>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</si>
  <si>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</si>
  <si>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</si>
  <si>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</si>
  <si>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</si>
  <si>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</si>
  <si>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</si>
  <si>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</si>
  <si>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</si>
  <si>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</si>
  <si>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</si>
  <si>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</si>
  <si>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</si>
  <si>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</si>
  <si>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</si>
  <si>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</si>
  <si>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</si>
  <si>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</si>
  <si>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</si>
  <si>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</si>
  <si>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</si>
  <si>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</si>
  <si>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</si>
  <si>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</si>
  <si>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</si>
  <si>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</si>
  <si>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</si>
  <si>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</si>
  <si>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</si>
  <si>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</si>
  <si>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</si>
  <si>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</si>
  <si>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</si>
  <si>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</si>
  <si>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</si>
  <si>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</si>
  <si>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</si>
  <si>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</si>
  <si>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</si>
  <si>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</si>
  <si>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</si>
  <si>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</si>
  <si>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</si>
  <si>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</si>
  <si>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</si>
  <si>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</si>
  <si>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</si>
  <si>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</si>
  <si>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</si>
  <si>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</si>
  <si>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Versión: 5.0</t>
  </si>
  <si>
    <t>MAGNITUD VIGENCIA</t>
  </si>
  <si>
    <t>MAGNITUD RESERVA</t>
  </si>
  <si>
    <t>MAGNITUD  VIGENCIA</t>
  </si>
  <si>
    <t>Corresponde al presupuesto y magnitud programados de vigencia y de reserva para cada una de las localidades.</t>
  </si>
  <si>
    <r>
      <t>EJECUTADO _</t>
    </r>
    <r>
      <rPr>
        <b/>
        <u val="single"/>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</si>
  <si>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</si>
  <si>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</si>
  <si>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</si>
  <si>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</si>
  <si>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</si>
  <si>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</si>
  <si>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</si>
  <si>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Formato de Hoja de Vida Indicador</t>
  </si>
  <si>
    <t xml:space="preserve">CODIGO: PE01-PR01-F03 </t>
  </si>
  <si>
    <t>HOJA DE VIDA INDICADOR</t>
  </si>
  <si>
    <t>SECRETARÍA DISTRITAL DE MOVILIDAD</t>
  </si>
  <si>
    <t>SECCIÓN 1. Identificación del Indicador</t>
  </si>
  <si>
    <t>Constante</t>
  </si>
  <si>
    <t>3. Fuente PMR</t>
  </si>
  <si>
    <t>4. Dependencia responsable</t>
  </si>
  <si>
    <t>5. Meta con territorialización</t>
  </si>
  <si>
    <t>6. Proyecto</t>
  </si>
  <si>
    <t>7. Código del Proyecto</t>
  </si>
  <si>
    <t>Estratégico</t>
  </si>
  <si>
    <t>8. Proceso</t>
  </si>
  <si>
    <t>9. Código del proceso</t>
  </si>
  <si>
    <t>10. Objetivo estratégico</t>
  </si>
  <si>
    <t>11. Meta Producto</t>
  </si>
  <si>
    <t>SI</t>
  </si>
  <si>
    <t>12. Nombre del indicador</t>
  </si>
  <si>
    <t>13. Tipología</t>
  </si>
  <si>
    <t>NO</t>
  </si>
  <si>
    <t>14. Fecha de programación</t>
  </si>
  <si>
    <t>15. Tipo anualización</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</si>
  <si>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</si>
  <si>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</si>
  <si>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</si>
  <si>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</si>
  <si>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</si>
  <si>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</si>
  <si>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</si>
  <si>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</si>
  <si>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</si>
  <si>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</si>
  <si>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</si>
  <si>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</si>
  <si>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</si>
  <si>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</si>
  <si>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</si>
  <si>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</si>
  <si>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</si>
  <si>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</si>
  <si>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</si>
  <si>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</si>
  <si>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</si>
  <si>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</si>
  <si>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</si>
  <si>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</si>
  <si>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</si>
  <si>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</si>
  <si>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</si>
  <si>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</si>
  <si>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</si>
  <si>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</si>
  <si>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</si>
  <si>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</si>
  <si>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</si>
  <si>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</si>
  <si>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</si>
  <si>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</si>
  <si>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</si>
  <si>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</si>
  <si>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</si>
  <si>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</si>
  <si>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</si>
  <si>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</si>
  <si>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</si>
  <si>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</si>
  <si>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</si>
  <si>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</si>
  <si>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</si>
  <si>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</si>
  <si>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</si>
  <si>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</si>
  <si>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</si>
  <si>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</si>
  <si>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</si>
  <si>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</si>
  <si>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</si>
  <si>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</si>
  <si>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</si>
  <si>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</si>
  <si>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</si>
  <si>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</si>
  <si>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</si>
  <si>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</si>
  <si>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07- Eje Transversal Gobierno legítimo, fortalecimiento local y eficiencia</t>
  </si>
  <si>
    <t>42 - Transparencia, gestión pública y servicio a la ciudadanía</t>
  </si>
  <si>
    <t>188 - Servicio a la ciudadanía para la movilidad</t>
  </si>
  <si>
    <t>COMPONENTES DE LA MISIÓN</t>
  </si>
  <si>
    <t>Porcentaje</t>
  </si>
  <si>
    <t>Porcentaje de avance en actividades ejecutadas</t>
  </si>
  <si>
    <t>Sección No. 2: EJECUCIÓN</t>
  </si>
  <si>
    <t>2. ACTIVIDADES PRIMARIAS</t>
  </si>
  <si>
    <t>4. No.</t>
  </si>
  <si>
    <t>5. ACTIVIDADES SECUNDARIAS</t>
  </si>
  <si>
    <t>SUBSECRETARÍA RESPONSABLE:</t>
  </si>
  <si>
    <t>1. NÚMERO</t>
  </si>
  <si>
    <t>N.A.</t>
  </si>
  <si>
    <t>Implementar el 100% de la estrategia para la sostenibilidad del subsistema de Responsabilidad Social</t>
  </si>
  <si>
    <t>Sistema Distrital de Información para la Movilidad</t>
  </si>
  <si>
    <t>PE02</t>
  </si>
  <si>
    <t>Seguimiento al 100% de la estrategia de sostenibilidad del SRS</t>
  </si>
  <si>
    <t xml:space="preserve">Hacer seguimiento a las estrategias de sostenibilidad del Subsistema de Responsabilidad Social </t>
  </si>
  <si>
    <t>Base de Datos y/o registros de la Oficina de Comunicaciones - P.A.A.</t>
  </si>
  <si>
    <t>Porcentaje de avance de  en actividades ejecutadas</t>
  </si>
  <si>
    <t>Corresponde al porcentaje avance de las actividades ejecutadas en cumplimiento de la meta establecida</t>
  </si>
  <si>
    <t>Porcentaje de avance de actividades programadas en la vigencia</t>
  </si>
  <si>
    <t xml:space="preserve">Porcentaje </t>
  </si>
  <si>
    <t>Corresponde al porcentaje de actividades programado en la vigencia para desarrollar la estrategia de sostenibilidad del SRS</t>
  </si>
  <si>
    <t>Consolidación de Equipo OAC</t>
  </si>
  <si>
    <t>Material P.O.P.</t>
  </si>
  <si>
    <t>Desarrollar el 100% del Plan anual estratégico de comunicaciones, integrando canales tradicionales y digitales.</t>
  </si>
  <si>
    <t>Mantener el 80% de satisfacción con los servicios prestados por las entidades del Sector Movilidad</t>
  </si>
  <si>
    <t>Seguimiento al Plan anual estratégico de comunicaciones</t>
  </si>
  <si>
    <t>Hacer seguimiento a la ejecución de las actividades programadas para el desarrollo del plan anual estratégico de comunicaciones</t>
  </si>
  <si>
    <t>Porcentaje de avance en actividades ejecutadas / Porcentaje total de avance de actividades programadas en la vigencia</t>
  </si>
  <si>
    <t>Porcentaje total  de avance de actividades programadas en la vigencia</t>
  </si>
  <si>
    <t>Corresponde al porcentaje de actividades programado en la vigencia para desarrollar el plan estratégico de comunicaciones</t>
  </si>
  <si>
    <t>Suscripción de contratos</t>
  </si>
  <si>
    <t xml:space="preserve">ESTIMACIONES DE POBLACIÓN 1985-2005  (4) Y PROYECCIONES DE POBLACIÓN 2005-2020 NACIONAL, DEPARTAMENTAL Y MUNICIPAL POR SEXO, GRUPOS QUINQUENALES DE EDAD </t>
  </si>
  <si>
    <t>965 - Movilidad transparente y contra la corrupción</t>
  </si>
  <si>
    <t>Porcentaje de satisfacción</t>
  </si>
  <si>
    <t>CONSTANTE</t>
  </si>
  <si>
    <t>585 - SISTEMA DISTRITAL DE INFORMACIÓN PARA LA MOVILIDAD</t>
  </si>
  <si>
    <t>255 - Mantener el 80% de satisfacción con los servicios prestados por las entidades del Sector Movilidad</t>
  </si>
  <si>
    <t>Potencialización del desarrollo y competitividad protegiendo los derechos de manera incluyente.</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</si>
  <si>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</si>
  <si>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</si>
  <si>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3. PONDERACIÓN
ACTIVIDAD PRIMARIA</t>
  </si>
  <si>
    <t>6. PONDERACIÓN
ACTIVIDAD SECUNDARIA</t>
  </si>
  <si>
    <t>7. FECHA ESTIMADA DE  EJECUCIÓN</t>
  </si>
  <si>
    <t>8. AVANCE PONDERADO</t>
  </si>
  <si>
    <t>9. FECHA EJECUCIÓN</t>
  </si>
  <si>
    <t>10. OBSERVACIONES</t>
  </si>
  <si>
    <t>TOTAL MAGNITUD VIGENCIA</t>
  </si>
  <si>
    <t>5. Ser transparente, incluyente, equitativa en género y garantista de la participación e involucramiento ciudadanos y del sector privado</t>
  </si>
  <si>
    <t>Formato de programación y seguimiento al Plan Operativo Anual de gestión con inversión</t>
  </si>
  <si>
    <r>
      <t>Formato de Anexo de Ac</t>
    </r>
    <r>
      <rPr>
        <b/>
        <sz val="10"/>
        <color indexed="8"/>
        <rFont val="Arial"/>
        <family val="2"/>
      </rPr>
      <t>tividades</t>
    </r>
  </si>
  <si>
    <t>CODIGO Y NOMBRE DEL PROYECTO DE INVERSIÓN O DEL POA SIN INVERSIÓN</t>
  </si>
  <si>
    <t>META POA ASOCIADA</t>
  </si>
  <si>
    <t>PILAR / EJES</t>
  </si>
  <si>
    <t>02- Pilar Democracia Urbana</t>
  </si>
  <si>
    <t>04- Eje Transversal Nuevo Ordenamiento Territorial</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</si>
  <si>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</si>
  <si>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</si>
  <si>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</si>
  <si>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</si>
  <si>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</si>
  <si>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</si>
  <si>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</si>
  <si>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</si>
  <si>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</si>
  <si>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</si>
  <si>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</si>
  <si>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</si>
  <si>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</si>
  <si>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</si>
  <si>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</si>
  <si>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</si>
  <si>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</si>
  <si>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</si>
  <si>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</si>
  <si>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</si>
  <si>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</si>
  <si>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</si>
  <si>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</si>
  <si>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</si>
  <si>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190 - Modernización Física</t>
  </si>
  <si>
    <t>192 - Fortalecimiento institucional a través del uso de TIC</t>
  </si>
  <si>
    <t>20 - Implementar el 100% de la estrategia para la sostenibilidad del subsistema de Responsabilidad Social</t>
  </si>
  <si>
    <t>21 - Desarrollar el 100% del Plan anual estratégico de comunicaciones, integrando canales tradicionales y digitales.</t>
  </si>
  <si>
    <t>Porcentaje de actividades ejecutadas / porcentaje de actividades programadas en la vigencia</t>
  </si>
  <si>
    <t>Andrés Contento Muñoz</t>
  </si>
  <si>
    <t>1. Código Meta</t>
  </si>
  <si>
    <t>2.  Descripción Meta</t>
  </si>
  <si>
    <r>
      <t xml:space="preserve">SEGUIMIENTO PLAN OPERATIVO ANUAL - POA                                         VIGENCIA: </t>
    </r>
    <r>
      <rPr>
        <b/>
        <u val="single"/>
        <sz val="11"/>
        <rFont val="Arial"/>
        <family val="2"/>
      </rPr>
      <t>2019</t>
    </r>
  </si>
  <si>
    <t>Enero de 2019</t>
  </si>
  <si>
    <r>
      <t>Sección No. 1: PROGRAMACIÓN  VIGENCIA _</t>
    </r>
    <r>
      <rPr>
        <b/>
        <u val="single"/>
        <sz val="11"/>
        <color indexed="56"/>
        <rFont val="Calibri"/>
        <family val="2"/>
      </rPr>
      <t>2019</t>
    </r>
  </si>
  <si>
    <t>Plan de Medios</t>
  </si>
  <si>
    <t>SPM-01 Suscripción de contrato de servicios de acceso a espacios de divulgación</t>
  </si>
  <si>
    <t>Logística</t>
  </si>
  <si>
    <t>SPM-05 Contratación serivicios logísticos</t>
  </si>
  <si>
    <r>
      <t xml:space="preserve">SEGUIMIENTO VIGENCIA  </t>
    </r>
    <r>
      <rPr>
        <b/>
        <u val="single"/>
        <sz val="11"/>
        <rFont val="Arial"/>
        <family val="2"/>
      </rPr>
      <t>2019</t>
    </r>
  </si>
  <si>
    <t>SPM-02 Suscripción de contrato</t>
  </si>
  <si>
    <t>SERGIO EDUARDO MARTÍNEZ JAIMES</t>
  </si>
  <si>
    <t>Sergio Eduardo Martínez Jaimes</t>
  </si>
  <si>
    <t>SISTEMA INTEGRADO DE GESTION DISTRITAL  BAJO EL ESTÁNDAR MIPG</t>
  </si>
  <si>
    <t>Versión: 1.0</t>
  </si>
  <si>
    <t>OFICINA ASESORA DE COMUNICACIONES Y CULURA PARA LA MOVILIDAD</t>
  </si>
  <si>
    <t>SUBSECRETARÍA DE POLÍTICA DE MOVILIDAD</t>
  </si>
  <si>
    <t>VERSIÓN 1.0</t>
  </si>
  <si>
    <t>SISTEMA INTEGRADO DE GESTION DISTRITAL BAJO EL ESTÁNDAR MIPG</t>
  </si>
  <si>
    <t>Oficina Asesora de Comunicaciones y Cultura para la Movilidad</t>
  </si>
  <si>
    <t>Base de Datos y/o registros de la OACCM - P.A.A.</t>
  </si>
  <si>
    <t>OFICINA ASESORA DE COMUNICACIONES Y CULTURA PARA LA MOVILIDAD</t>
  </si>
  <si>
    <t>CÓDIGO: PE01-PR01-F07</t>
  </si>
  <si>
    <t>Adición Logística</t>
  </si>
  <si>
    <t>Convenio Bici Cultura</t>
  </si>
  <si>
    <t>SPM-294 Adición serivicios logísticos</t>
  </si>
  <si>
    <t>N.A: Se relaciona la meta producto a la cual está asociado el proyecto 585 pero el reporte de la magnitud está a cargo del proyecto 1044 de la Dirección de Servicio al Ciudadano</t>
  </si>
  <si>
    <t>5. Ser transparente, incluyente, equitativa en género y garantista de la participación e involucramiento ciudadanos y del sector privado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</si>
  <si>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</si>
  <si>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</si>
  <si>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SPM-282 Suscripción de convenio.</t>
  </si>
  <si>
    <t>Transporte Especial</t>
  </si>
  <si>
    <t>SPM-363 Multiproceso Transporte Especial</t>
  </si>
  <si>
    <t>Contratación de prestación de servicios a la OACYCM trimestre I</t>
  </si>
  <si>
    <t>Contratación de prestación de servicios a la OACYCM trimestre II</t>
  </si>
  <si>
    <t>Como evidencia de la ejecución se relacionan los contratos suscritos:
2019510
2019251
2019472
2019384
2019470</t>
  </si>
  <si>
    <t>El contrato suscrito con la ETB es el 20191341</t>
  </si>
  <si>
    <t>Se gestiono la Adición del Contrato de Compensar 2018-1432, falta por perfeccionar el contrato, se encuentra radicado el CDP , en espera del RP</t>
  </si>
  <si>
    <t>Como evidencia de la ejecución se presenta el contrato 20191332. Multiproceso en conjunto con la Subdirección de la Bicicleta y el Peatón</t>
  </si>
  <si>
    <t>En marzo se realizó la contratación de un profesional (avance del 4,87%). 
Como resultado de la reprogramación de líneas del PAA, y la exclusión del contrato de monitoreo, se reponderan las actividades restantes y se suma a esta actividad un 8,47% para distribuir en las líneas contratadas en el segundo trimestre.
Con corte a junio, se completa el avance de la actividad con el 27,95%.
Como evidencia se relacionan los contratos suscritos:
2019944
20191275
2019360
20191186
20191466</t>
  </si>
  <si>
    <t>Multiproceso adelantado por la entidad. Contrato: 2019-1740</t>
  </si>
  <si>
    <t>Todas las campañas de comunicación que se crean y se realizan desde la Oficina Asesora de Comunicaciones y Cultura para la Movilidad y hacen visibles el accionar de la entidad , sus planes proyectos y programas tanto internos como los que impactan a ciudadanía, sensibilizan a la comunidad con acciones relevantes sobre el uso de la bicicleta como medio alternativo sostenible, información sobre transporte, y el acceso a las plataformas y tramites a los que se puede acceder los ciudadanos con información clara y confiable.</t>
  </si>
  <si>
    <t>Todas las acciones de comunicación que se crean y se realizan desde la Oficina Asesora de Comunicaciones y Cultura para la Movilidad, hacen visibles el accionar de la entidad, a través de la socialización de sus planes proyectos y programas tanto internos como los que impactan a ciudadanía; sensibilizan a la comunidad con acciones relevantes que permiten el cumplimiento de la misión de la SDM de que “busca hacer de Bogotá una ciudad que promueva la felicidad y la calidad de vida de sus habitantes y visitantes en términos de movilidad, que potencia el desarrollo y la competitividad de la ciudad, protegiendo la vida y derechos de manera incluyente, con una gestión ética y transparente”.</t>
  </si>
  <si>
    <t>OBJETIVO ESTRATÉGICO Y DE CALIDAD</t>
  </si>
  <si>
    <t>Con el propósito de visibilizar los planes, programas, proyectos y estrategias de la SDM a la ciudadanía, se consolida el equipo de la OAC en temas de vital importancia como la realización del material de divulgación que se socializa en los canales tradicionales y digitales de comunicación. De igual manera se garantiza que la imagen institucional esté soportada en elementos prácticos y visibles para promover estrategias de medios alternativos de transporte, promoviendo el uso de la bicicleta, en general todas las reglamentaciones en materia de movilidad.</t>
  </si>
  <si>
    <t>Monitoreo</t>
  </si>
  <si>
    <t>SPM-378 PRESTAR SERVICIOS DE MONITOREO, ACOPIO Y CLASIFICACIÓN DE LA INFORMACIÓN REGISTRADA, EMITIDA Y PUBLICADA DIARIAMENTE A TRAVÉS DE LOS DIFERENTES MEDIOS DE COMUNICACIÓN Y REDES SOCIALES…</t>
  </si>
  <si>
    <t>SPM-383 ADICIÓN No. 1 AL CONTRATO No. 2019-1740 QUE TIENE POR OBJETO: PRESTAR SERVICIOS LOGÍSTICOS PARA EL DESARROLLO DE LOS EVENTOS QUE REQUIERA ORGANIZAR LA SECRETARÍA DISTRITAL DE MOVILIDAD</t>
  </si>
  <si>
    <t>Como evidencia de la ejecución se relacionan los contratos suscritos:
20191182
2019994
2019920
20181798
2019868
2019879
20191057
20181508
20191576
20191284
20191298
2019-1736</t>
  </si>
  <si>
    <t>Contrato 20191795</t>
  </si>
  <si>
    <t>Contrato 20191740</t>
  </si>
  <si>
    <t>En el Cuarto trimestre de 2019 se realizaron diferentes estrategias de comunicación como: Cámaras salvavidas, Semana de la seguridad Vial y la campaña Siempre en la Vía cuida la Vida , así como tambien se dio continuidad a las campañas de semaforización Inteligente, Bogotá capital mundial de la bici y El poder del cono entre otras.</t>
  </si>
  <si>
    <t>En 2019, se consolidó el equipo de trabajo de la OACYCM, quienes desarrollan las actividades misionales y estratégicas. Las campañas de comunicaciones más relevantes han sido: • Semaforización Inteligente: socializa el cambio de tecnología de la antigua red de cobre a la de fibra óptica, que permitirá una mayor capacidad de transferencia de información. • Copa América: mezcla el lenguaje futbolístico y las situaciones que se dan en el campo de juego con acciones que ponen en riesgo la vida o integridad. • La medida de la Vida 1,5M": generar conciencia en los conductores de vehículos sobre la importancia de conservar una distancia prudente hacia los usuarios de bicicleta.• Bogotá Capital Mundial de la Bici: se organizaron diferentes actividades enfocadas a esta campaña, como; Convocatorias de Bogotá CMB, Semana de la Bici y Mes del Taxista. 
4to. trimestre:• Cámaras Salvavidas: busca controlar la velocidad vehicular y disminuir el número de víctimas fatales en siniestros viales en corredores y puntos de alta siniestralidad.• Semana de la Seguridad Vial: busca concientizar a los conductores sobre la importancia de bajar la velocidad para salvar vidas.  • Siempre en la Víal Cuida la vidal: serie web , resenta factores de riesgo en la vía como ¨efecto venturi¨, ¨puntos ciegos¨ y el ¨zigzagueo¨ entre otros consejos.
Se continuidad a las campañas de semaforización Inteligente, Bogotá Capital Mundial de la Bici y el posicionamiento de la campaña el Poder del Cono.</t>
  </si>
  <si>
    <t>Milena Castelblanco / María Constanza Barco Pérez</t>
  </si>
  <si>
    <t xml:space="preserve">
Se adjudicó el contrato Interadministrativo
No.  20191841</t>
  </si>
  <si>
    <t xml:space="preserve">Para el desarrollo de las acciones comunicacionales en el  cuarto trimestre del año 2019, se han elaborado comunicados de prensa, enviado a las bases de datos de periodistas y medios y publicado en la página web con los planes, programas y proyectos adelantados por la OACYCM y por la administración distrital a través de la Secretaría Distrital de Movilidad, con temas como cierres viales, desvíos por obras, medios alternativos de transporte (bicicletas y patinetas), ciclorutas, y avances de la gestión de la Secretaría. Así mismo se han adelantado ruedas de prensa y se han ampliado los canales de comunicación e interacción con los públicos objetivos de la Secretaría, a través de la creación de piezas comunicativas y de divulgación.                                                                                                                               </t>
  </si>
  <si>
    <t xml:space="preserve">Milena Castelblanco Cárdenas/María Constanza Barco Perez </t>
  </si>
  <si>
    <t>Al cierre de la vigencia no se logró la publicación del proceso de Monitoreo y Medios debido a la revisión y modificación del estudio de mercado y observaciones realizadas a los estudios previos, por lo cual, fue necesario modificar el cronograma afectando los términos previstos para la adjudicación del proceso. Se está trabajando para realizar el proceso de contratación para el primer trimestre de 2020.</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</si>
</sst>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mm:ss\ AM/PM"/>
    <numFmt numFmtId="199" formatCode="[$-240A]hh:mm:ss\ AM/PM"/>
    <numFmt numFmtId="200" formatCode="_-* #,##0\ _€_-;\-* #,##0\ _€_-;_-* &quot;-&quot;??\ _€_-;_-@_-"/>
    <numFmt numFmtId="201" formatCode="0.0000000000"/>
    <numFmt numFmtId="202" formatCode="0.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240A]dddd\,\ d\ &quot;de&quot;\ mmmm\ &quot;de&quot;\ yyyy"/>
    <numFmt numFmtId="211" formatCode="_-[$$-240A]\ * #,##0_-;\-[$$-240A]\ * #,##0_-;_-[$$-240A]\ * &quot;-&quot;??_-;_-@_-"/>
    <numFmt numFmtId="212" formatCode="_-[$$-240A]\ * #,##0.00_-;\-[$$-240A]\ * #,##0.00_-;_-[$$-240A]\ * &quot;-&quot;??_-;_-@_-"/>
  </numFmts>
  <fonts count="94">
    <font>
      <sz val="11"/>
      <color theme="1"/>
      <name val="Calibri"/>
      <family val="2"/>
    </font>
    <font>
      <sz val="11"/>
      <color indexed="8"/>
      <name val="Calibri"/>
      <family val="2"/>
    </font>
    <font>
      <b/>
      <sz val="10"/>
      <name val="Arial"/>
      <family val="2"/>
    </font>
    <font>
      <sz val="10"/>
      <name val="Arial"/>
      <family val="2"/>
    </font>
    <font>
      <sz val="12"/>
      <name val="Arial"/>
      <family val="2"/>
    </font>
    <font>
      <sz val="8"/>
      <name val="Calibri"/>
      <family val="2"/>
    </font>
    <font>
      <b/>
      <sz val="9"/>
      <name val="Arial"/>
      <family val="2"/>
    </font>
    <font>
      <sz val="9"/>
      <name val="Arial"/>
      <family val="2"/>
    </font>
    <font>
      <u val="single"/>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val="single"/>
      <sz val="8"/>
      <name val="Arial"/>
      <family val="2"/>
    </font>
    <font>
      <sz val="8"/>
      <name val="Arial"/>
      <family val="2"/>
    </font>
    <font>
      <b/>
      <u val="single"/>
      <sz val="11"/>
      <name val="Arial"/>
      <family val="2"/>
    </font>
    <font>
      <u val="single"/>
      <sz val="9"/>
      <name val="Arial"/>
      <family val="2"/>
    </font>
    <font>
      <b/>
      <u val="single"/>
      <sz val="11"/>
      <color indexed="56"/>
      <name val="Calibri"/>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14"/>
      <color indexed="8"/>
      <name val="Arial"/>
      <family val="2"/>
    </font>
    <font>
      <b/>
      <sz val="9"/>
      <color indexed="8"/>
      <name val="Arial"/>
      <family val="2"/>
    </font>
    <font>
      <b/>
      <sz val="9"/>
      <color indexed="8"/>
      <name val="Calibri"/>
      <family val="2"/>
    </font>
    <font>
      <sz val="9"/>
      <color indexed="8"/>
      <name val="Calibri"/>
      <family val="2"/>
    </font>
    <font>
      <b/>
      <sz val="18"/>
      <color indexed="8"/>
      <name val="Arial"/>
      <family val="2"/>
    </font>
    <font>
      <b/>
      <sz val="11"/>
      <color indexed="8"/>
      <name val="Arial"/>
      <family val="2"/>
    </font>
    <font>
      <sz val="9"/>
      <color indexed="62"/>
      <name val="Arial"/>
      <family val="2"/>
    </font>
    <font>
      <sz val="10"/>
      <color indexed="8"/>
      <name val="Calibri"/>
      <family val="2"/>
    </font>
    <font>
      <sz val="10"/>
      <color indexed="8"/>
      <name val="Arial"/>
      <family val="2"/>
    </font>
    <font>
      <b/>
      <sz val="9"/>
      <color indexed="62"/>
      <name val="Arial"/>
      <family val="2"/>
    </font>
    <font>
      <sz val="9"/>
      <color indexed="10"/>
      <name val="Arial"/>
      <family val="2"/>
    </font>
    <font>
      <b/>
      <sz val="11"/>
      <color indexed="9"/>
      <name val="Arial"/>
      <family val="2"/>
    </font>
    <font>
      <sz val="8"/>
      <name val="Segoe UI"/>
      <family val="2"/>
    </font>
    <font>
      <sz val="9"/>
      <color indexed="63"/>
      <name val="Calibri"/>
      <family val="0"/>
    </font>
    <font>
      <sz val="8.2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14"/>
      <color theme="1"/>
      <name val="Arial"/>
      <family val="2"/>
    </font>
    <font>
      <sz val="9"/>
      <color theme="1"/>
      <name val="Arial"/>
      <family val="2"/>
    </font>
    <font>
      <b/>
      <sz val="9"/>
      <color theme="1"/>
      <name val="Arial"/>
      <family val="2"/>
    </font>
    <font>
      <b/>
      <sz val="9"/>
      <color theme="1"/>
      <name val="Calibri"/>
      <family val="2"/>
    </font>
    <font>
      <sz val="9"/>
      <color theme="1"/>
      <name val="Calibri"/>
      <family val="2"/>
    </font>
    <font>
      <b/>
      <sz val="18"/>
      <color theme="1"/>
      <name val="Arial"/>
      <family val="2"/>
    </font>
    <font>
      <b/>
      <sz val="11"/>
      <color theme="1"/>
      <name val="Arial"/>
      <family val="2"/>
    </font>
    <font>
      <sz val="11"/>
      <color theme="1"/>
      <name val="Arial"/>
      <family val="2"/>
    </font>
    <font>
      <sz val="9"/>
      <color theme="4"/>
      <name val="Arial"/>
      <family val="2"/>
    </font>
    <font>
      <sz val="10"/>
      <color theme="1"/>
      <name val="Calibri"/>
      <family val="2"/>
    </font>
    <font>
      <sz val="10"/>
      <color rgb="FF000000"/>
      <name val="Arial"/>
      <family val="2"/>
    </font>
    <font>
      <sz val="10"/>
      <color theme="1"/>
      <name val="Arial"/>
      <family val="2"/>
    </font>
    <font>
      <b/>
      <sz val="10"/>
      <color theme="1"/>
      <name val="Arial"/>
      <family val="2"/>
    </font>
    <font>
      <b/>
      <sz val="9"/>
      <color theme="4"/>
      <name val="Arial"/>
      <family val="2"/>
    </font>
    <font>
      <b/>
      <sz val="11"/>
      <color theme="3" tint="-0.4999699890613556"/>
      <name val="Calibri"/>
      <family val="2"/>
    </font>
    <font>
      <sz val="9"/>
      <color rgb="FFFF0000"/>
      <name val="Arial"/>
      <family val="2"/>
    </font>
    <font>
      <b/>
      <sz val="11"/>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00"/>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
      <patternFill patternType="solid">
        <fgColor rgb="FF33CCFF"/>
        <bgColor indexed="64"/>
      </patternFill>
    </fill>
    <fill>
      <patternFill patternType="solid">
        <fgColor theme="3" tint="-0.4999699890613556"/>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style="thin"/>
      <right style="medium"/>
      <top/>
      <bottom style="thin"/>
    </border>
    <border>
      <left style="thin"/>
      <right/>
      <top/>
      <bottom style="thin"/>
    </border>
    <border>
      <left style="thin"/>
      <right style="thin"/>
      <top/>
      <bottom style="thin"/>
    </border>
    <border>
      <left/>
      <right style="thin"/>
      <top/>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medium"/>
      <right style="thin"/>
      <top/>
      <bottom/>
    </border>
    <border>
      <left style="thin"/>
      <right style="medium"/>
      <top style="thin"/>
      <bottom/>
    </border>
    <border>
      <left style="medium"/>
      <right style="thin"/>
      <top style="thin"/>
      <bottom/>
    </border>
    <border>
      <left style="thin"/>
      <right/>
      <top style="thin"/>
      <bottom/>
    </border>
    <border>
      <left style="medium"/>
      <right style="thin"/>
      <top style="thin"/>
      <bottom style="medium"/>
    </border>
    <border>
      <left style="thin"/>
      <right/>
      <top style="thin"/>
      <bottom style="medium"/>
    </border>
    <border>
      <left>
        <color indexed="63"/>
      </left>
      <right style="thin"/>
      <top style="thin"/>
      <bottom style="medium"/>
    </border>
    <border>
      <left style="thin"/>
      <right style="thin"/>
      <top style="thin"/>
      <bottom/>
    </border>
    <border>
      <left style="medium"/>
      <right style="thin"/>
      <top style="medium"/>
      <bottom style="medium"/>
    </border>
    <border>
      <left style="thin"/>
      <right/>
      <top style="medium"/>
      <bottom style="medium"/>
    </border>
    <border>
      <left style="medium"/>
      <right/>
      <top style="medium"/>
      <bottom style="medium"/>
    </border>
    <border>
      <left style="thin"/>
      <right style="medium"/>
      <top style="medium"/>
      <bottom style="medium"/>
    </border>
    <border>
      <left/>
      <right/>
      <top/>
      <bottom style="mediu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color indexed="63"/>
      </left>
      <right>
        <color indexed="63"/>
      </right>
      <top/>
      <bottom style="thin"/>
    </border>
    <border>
      <left/>
      <right/>
      <top style="thin"/>
      <bottom style="thin"/>
    </border>
    <border>
      <left/>
      <right/>
      <top style="thin"/>
      <bottom/>
    </border>
    <border>
      <left/>
      <right/>
      <top style="medium"/>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bottom/>
    </border>
    <border>
      <left style="medium"/>
      <right style="thin"/>
      <top style="medium"/>
      <bottom style="thin"/>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medium"/>
      <right/>
      <top/>
      <bottom style="medium"/>
    </border>
    <border>
      <left/>
      <right style="medium"/>
      <top/>
      <bottom style="medium"/>
    </border>
    <border>
      <left style="medium"/>
      <right style="medium"/>
      <top style="medium"/>
      <bottom/>
    </border>
    <border>
      <left style="medium"/>
      <right style="medium"/>
      <top>
        <color indexed="63"/>
      </top>
      <bottom style="hair">
        <color indexed="10"/>
      </bottom>
    </border>
    <border>
      <left style="medium"/>
      <right/>
      <top style="medium"/>
      <bottom/>
    </border>
    <border>
      <left/>
      <right/>
      <top style="medium"/>
      <bottom/>
    </border>
    <border>
      <left/>
      <right style="medium"/>
      <top style="medium"/>
      <bottom/>
    </border>
    <border>
      <left style="medium"/>
      <right style="medium"/>
      <top style="medium"/>
      <bottom style="hair">
        <color indexed="10"/>
      </botto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186" fontId="3" fillId="0" borderId="0" applyFont="0" applyFill="0" applyBorder="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3"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6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511">
    <xf numFmtId="0" fontId="0" fillId="0" borderId="0" xfId="0" applyFont="1" applyAlignment="1">
      <alignment/>
    </xf>
    <xf numFmtId="0" fontId="3" fillId="0" borderId="0" xfId="62">
      <alignment/>
      <protection/>
    </xf>
    <xf numFmtId="0" fontId="3" fillId="0" borderId="0" xfId="62" applyAlignment="1">
      <alignment wrapText="1"/>
      <protection/>
    </xf>
    <xf numFmtId="0" fontId="3" fillId="0" borderId="0" xfId="66">
      <alignment/>
      <protection/>
    </xf>
    <xf numFmtId="3" fontId="2" fillId="33" borderId="0" xfId="66" applyNumberFormat="1" applyFont="1" applyFill="1" applyBorder="1" applyAlignment="1">
      <alignment vertical="center"/>
      <protection/>
    </xf>
    <xf numFmtId="0" fontId="0" fillId="0" borderId="0" xfId="0" applyFill="1" applyAlignment="1" applyProtection="1">
      <alignment/>
      <protection/>
    </xf>
    <xf numFmtId="0" fontId="3" fillId="0" borderId="0" xfId="0" applyFont="1" applyFill="1" applyAlignment="1" applyProtection="1">
      <alignment/>
      <protection/>
    </xf>
    <xf numFmtId="0" fontId="75" fillId="0" borderId="0" xfId="0" applyFont="1" applyBorder="1" applyAlignment="1" applyProtection="1">
      <alignment horizontal="center" vertical="center" wrapText="1"/>
      <protection/>
    </xf>
    <xf numFmtId="0" fontId="4" fillId="0" borderId="0" xfId="0" applyFont="1" applyFill="1" applyAlignment="1" applyProtection="1">
      <alignment horizontal="center"/>
      <protection/>
    </xf>
    <xf numFmtId="0" fontId="0" fillId="0" borderId="0" xfId="0" applyAlignment="1" applyProtection="1">
      <alignment/>
      <protection/>
    </xf>
    <xf numFmtId="0" fontId="76" fillId="0" borderId="0" xfId="0" applyFont="1" applyBorder="1" applyAlignment="1">
      <alignment horizontal="center" vertical="center" wrapText="1"/>
    </xf>
    <xf numFmtId="0" fontId="0" fillId="34" borderId="0" xfId="0" applyFill="1" applyBorder="1" applyAlignment="1" applyProtection="1">
      <alignment/>
      <protection/>
    </xf>
    <xf numFmtId="0" fontId="75" fillId="34" borderId="0" xfId="0" applyFont="1" applyFill="1" applyBorder="1" applyAlignment="1" applyProtection="1">
      <alignment horizontal="center" vertical="center" wrapText="1"/>
      <protection/>
    </xf>
    <xf numFmtId="0" fontId="75" fillId="34" borderId="0" xfId="0" applyFont="1" applyFill="1" applyBorder="1" applyAlignment="1" applyProtection="1">
      <alignment vertical="center" wrapText="1"/>
      <protection/>
    </xf>
    <xf numFmtId="189" fontId="75" fillId="34" borderId="0" xfId="0" applyNumberFormat="1" applyFont="1" applyFill="1" applyBorder="1" applyAlignment="1" applyProtection="1">
      <alignment horizontal="center" vertical="center" wrapText="1"/>
      <protection/>
    </xf>
    <xf numFmtId="0" fontId="0" fillId="34" borderId="0" xfId="0" applyFont="1" applyFill="1" applyBorder="1" applyAlignment="1" applyProtection="1">
      <alignment/>
      <protection/>
    </xf>
    <xf numFmtId="0" fontId="76" fillId="34" borderId="0" xfId="0" applyFont="1" applyFill="1" applyBorder="1" applyAlignment="1" applyProtection="1">
      <alignment vertical="center" wrapText="1"/>
      <protection/>
    </xf>
    <xf numFmtId="0" fontId="75" fillId="34" borderId="0" xfId="0" applyFont="1" applyFill="1" applyBorder="1" applyAlignment="1" applyProtection="1">
      <alignment vertical="center"/>
      <protection/>
    </xf>
    <xf numFmtId="0" fontId="3" fillId="0" borderId="0" xfId="62" applyBorder="1" applyAlignment="1">
      <alignment horizontal="center"/>
      <protection/>
    </xf>
    <xf numFmtId="0" fontId="7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35" borderId="10" xfId="66" applyFont="1" applyFill="1" applyBorder="1" applyAlignment="1">
      <alignment horizontal="center" vertical="center"/>
      <protection/>
    </xf>
    <xf numFmtId="0" fontId="3" fillId="0" borderId="10" xfId="66" applyBorder="1">
      <alignment/>
      <protection/>
    </xf>
    <xf numFmtId="0" fontId="2" fillId="35" borderId="10" xfId="66" applyFont="1" applyFill="1" applyBorder="1" applyAlignment="1">
      <alignment horizontal="center"/>
      <protection/>
    </xf>
    <xf numFmtId="0" fontId="3" fillId="0" borderId="10" xfId="0" applyFont="1" applyBorder="1" applyAlignment="1">
      <alignment vertical="center" wrapText="1"/>
    </xf>
    <xf numFmtId="0" fontId="3" fillId="0" borderId="0" xfId="66" applyAlignment="1">
      <alignment vertical="center"/>
      <protection/>
    </xf>
    <xf numFmtId="0" fontId="3" fillId="0" borderId="0" xfId="66" applyAlignment="1">
      <alignment horizontal="center" vertical="center"/>
      <protection/>
    </xf>
    <xf numFmtId="0" fontId="2" fillId="0" borderId="0" xfId="66" applyFont="1" applyBorder="1" applyAlignment="1">
      <alignment vertical="center"/>
      <protection/>
    </xf>
    <xf numFmtId="0" fontId="3" fillId="0" borderId="0" xfId="66" applyBorder="1" applyAlignment="1">
      <alignment vertical="center"/>
      <protection/>
    </xf>
    <xf numFmtId="0" fontId="3" fillId="0" borderId="10" xfId="66" applyBorder="1" applyAlignment="1">
      <alignment vertical="center"/>
      <protection/>
    </xf>
    <xf numFmtId="0" fontId="3" fillId="0" borderId="10" xfId="66" applyBorder="1" applyAlignment="1">
      <alignment vertical="center" wrapText="1"/>
      <protection/>
    </xf>
    <xf numFmtId="0" fontId="3" fillId="0" borderId="10" xfId="66" applyBorder="1" applyAlignment="1">
      <alignment horizontal="center" vertical="center"/>
      <protection/>
    </xf>
    <xf numFmtId="0" fontId="78" fillId="0" borderId="0" xfId="0" applyFont="1" applyAlignment="1" applyProtection="1">
      <alignment/>
      <protection/>
    </xf>
    <xf numFmtId="0" fontId="78" fillId="0" borderId="0" xfId="0" applyFont="1" applyAlignment="1" applyProtection="1">
      <alignment horizontal="right" vertical="center"/>
      <protection/>
    </xf>
    <xf numFmtId="0" fontId="79" fillId="0" borderId="0" xfId="0" applyFont="1" applyBorder="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0" fontId="79" fillId="0" borderId="0" xfId="0" applyFont="1" applyAlignment="1" applyProtection="1">
      <alignment/>
      <protection/>
    </xf>
    <xf numFmtId="0" fontId="80" fillId="0" borderId="0" xfId="0" applyFont="1" applyBorder="1" applyAlignment="1" applyProtection="1">
      <alignment vertical="center" wrapText="1"/>
      <protection/>
    </xf>
    <xf numFmtId="0" fontId="80" fillId="0" borderId="0" xfId="0" applyFont="1" applyBorder="1" applyAlignment="1" applyProtection="1">
      <alignment horizontal="center" vertical="center" wrapText="1"/>
      <protection/>
    </xf>
    <xf numFmtId="0" fontId="81" fillId="0" borderId="0" xfId="0" applyFont="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81" fillId="0" borderId="0" xfId="0" applyFont="1" applyFill="1" applyAlignment="1" applyProtection="1">
      <alignment/>
      <protection/>
    </xf>
    <xf numFmtId="0" fontId="45" fillId="0" borderId="0" xfId="0" applyFont="1" applyAlignment="1" applyProtection="1">
      <alignment/>
      <protection/>
    </xf>
    <xf numFmtId="0" fontId="45" fillId="0" borderId="0" xfId="0" applyFont="1" applyAlignment="1" applyProtection="1">
      <alignment horizontal="center" vertical="center"/>
      <protection/>
    </xf>
    <xf numFmtId="0" fontId="7" fillId="0" borderId="0" xfId="62" applyFont="1" applyAlignment="1">
      <alignment wrapText="1"/>
      <protection/>
    </xf>
    <xf numFmtId="0" fontId="7" fillId="0" borderId="0" xfId="62" applyFont="1">
      <alignment/>
      <protection/>
    </xf>
    <xf numFmtId="0" fontId="7" fillId="0" borderId="11" xfId="62" applyFont="1" applyBorder="1" applyAlignment="1">
      <alignment horizontal="center" vertical="center"/>
      <protection/>
    </xf>
    <xf numFmtId="0" fontId="7" fillId="0" borderId="12" xfId="66" applyFont="1" applyBorder="1" applyAlignment="1">
      <alignment horizontal="center" vertical="center"/>
      <protection/>
    </xf>
    <xf numFmtId="188" fontId="7" fillId="0" borderId="11" xfId="62" applyNumberFormat="1" applyFont="1" applyBorder="1" applyAlignment="1">
      <alignment horizontal="right" vertical="center" wrapText="1"/>
      <protection/>
    </xf>
    <xf numFmtId="188" fontId="7" fillId="0" borderId="13" xfId="62" applyNumberFormat="1" applyFont="1" applyBorder="1" applyAlignment="1">
      <alignment horizontal="right" vertical="center" wrapText="1"/>
      <protection/>
    </xf>
    <xf numFmtId="187" fontId="7" fillId="0" borderId="13" xfId="62" applyNumberFormat="1" applyFont="1" applyBorder="1" applyAlignment="1">
      <alignment horizontal="right" vertical="center" wrapText="1"/>
      <protection/>
    </xf>
    <xf numFmtId="188" fontId="7" fillId="0" borderId="11" xfId="62" applyNumberFormat="1" applyFont="1" applyBorder="1" applyAlignment="1" applyProtection="1">
      <alignment horizontal="right" vertical="center" wrapText="1"/>
      <protection locked="0"/>
    </xf>
    <xf numFmtId="188" fontId="7" fillId="0" borderId="13" xfId="62" applyNumberFormat="1" applyFont="1" applyBorder="1" applyAlignment="1" applyProtection="1">
      <alignment horizontal="center" vertical="center" wrapText="1"/>
      <protection locked="0"/>
    </xf>
    <xf numFmtId="187" fontId="7" fillId="0" borderId="13" xfId="62" applyNumberFormat="1" applyFont="1" applyBorder="1" applyAlignment="1" applyProtection="1">
      <alignment horizontal="right" vertical="center" wrapText="1"/>
      <protection locked="0"/>
    </xf>
    <xf numFmtId="187" fontId="7" fillId="0" borderId="14" xfId="62" applyNumberFormat="1" applyFont="1" applyBorder="1" applyAlignment="1" applyProtection="1">
      <alignment horizontal="right" vertical="center" wrapText="1"/>
      <protection locked="0"/>
    </xf>
    <xf numFmtId="0" fontId="7" fillId="0" borderId="15" xfId="62" applyFont="1" applyBorder="1" applyAlignment="1">
      <alignment horizontal="justify" vertical="center" wrapText="1"/>
      <protection/>
    </xf>
    <xf numFmtId="0" fontId="7" fillId="0" borderId="14" xfId="62" applyFont="1" applyBorder="1">
      <alignment/>
      <protection/>
    </xf>
    <xf numFmtId="0" fontId="7" fillId="0" borderId="13" xfId="62" applyFont="1" applyBorder="1">
      <alignment/>
      <protection/>
    </xf>
    <xf numFmtId="0" fontId="7" fillId="0" borderId="12" xfId="62" applyFont="1" applyBorder="1">
      <alignment/>
      <protection/>
    </xf>
    <xf numFmtId="0" fontId="7" fillId="0" borderId="16" xfId="66" applyFont="1" applyBorder="1" applyAlignment="1">
      <alignment horizontal="center" vertical="center"/>
      <protection/>
    </xf>
    <xf numFmtId="188" fontId="7" fillId="0" borderId="17" xfId="62" applyNumberFormat="1" applyFont="1" applyBorder="1" applyAlignment="1" applyProtection="1">
      <alignment horizontal="right" vertical="center" wrapText="1"/>
      <protection locked="0"/>
    </xf>
    <xf numFmtId="188" fontId="7" fillId="0" borderId="18" xfId="62" applyNumberFormat="1" applyFont="1" applyBorder="1" applyAlignment="1" applyProtection="1">
      <alignment horizontal="center" vertical="center" wrapText="1"/>
      <protection locked="0"/>
    </xf>
    <xf numFmtId="187" fontId="7" fillId="0" borderId="18" xfId="62" applyNumberFormat="1" applyFont="1" applyBorder="1" applyAlignment="1" applyProtection="1">
      <alignment horizontal="right" vertical="center" wrapText="1"/>
      <protection locked="0"/>
    </xf>
    <xf numFmtId="187" fontId="7" fillId="0" borderId="10" xfId="62" applyNumberFormat="1" applyFont="1" applyBorder="1" applyAlignment="1" applyProtection="1">
      <alignment horizontal="right" vertical="center" wrapText="1"/>
      <protection locked="0"/>
    </xf>
    <xf numFmtId="0" fontId="7" fillId="0" borderId="19" xfId="62" applyFont="1" applyBorder="1" applyAlignment="1">
      <alignment horizontal="justify" vertical="center" wrapText="1"/>
      <protection/>
    </xf>
    <xf numFmtId="0" fontId="7" fillId="0" borderId="17" xfId="62" applyFont="1" applyBorder="1" applyAlignment="1">
      <alignment horizontal="center" vertical="center"/>
      <protection/>
    </xf>
    <xf numFmtId="188" fontId="7" fillId="0" borderId="17" xfId="62" applyNumberFormat="1" applyFont="1" applyBorder="1" applyAlignment="1">
      <alignment horizontal="right" vertical="center" wrapText="1"/>
      <protection/>
    </xf>
    <xf numFmtId="188" fontId="7" fillId="0" borderId="18" xfId="62" applyNumberFormat="1" applyFont="1" applyBorder="1" applyAlignment="1">
      <alignment horizontal="right" vertical="center" wrapText="1"/>
      <protection/>
    </xf>
    <xf numFmtId="187" fontId="7" fillId="0" borderId="18" xfId="62" applyNumberFormat="1" applyFont="1" applyBorder="1" applyAlignment="1">
      <alignment horizontal="right" vertical="center" wrapText="1"/>
      <protection/>
    </xf>
    <xf numFmtId="0" fontId="7" fillId="0" borderId="10" xfId="62" applyFont="1" applyBorder="1">
      <alignment/>
      <protection/>
    </xf>
    <xf numFmtId="0" fontId="7" fillId="0" borderId="18" xfId="62" applyFont="1" applyBorder="1">
      <alignment/>
      <protection/>
    </xf>
    <xf numFmtId="0" fontId="7" fillId="0" borderId="16" xfId="62" applyFont="1" applyBorder="1">
      <alignment/>
      <protection/>
    </xf>
    <xf numFmtId="0" fontId="7" fillId="0" borderId="20" xfId="62" applyFont="1" applyBorder="1" applyAlignment="1">
      <alignment horizontal="center" vertical="center"/>
      <protection/>
    </xf>
    <xf numFmtId="0" fontId="7" fillId="0" borderId="21" xfId="66" applyFont="1" applyBorder="1" applyAlignment="1">
      <alignment horizontal="center" vertical="center"/>
      <protection/>
    </xf>
    <xf numFmtId="188" fontId="7" fillId="0" borderId="22" xfId="62" applyNumberFormat="1" applyFont="1" applyBorder="1" applyAlignment="1">
      <alignment horizontal="right" vertical="center" wrapText="1"/>
      <protection/>
    </xf>
    <xf numFmtId="188" fontId="7" fillId="0" borderId="23" xfId="62" applyNumberFormat="1" applyFont="1" applyBorder="1" applyAlignment="1">
      <alignment horizontal="right" vertical="center" wrapText="1"/>
      <protection/>
    </xf>
    <xf numFmtId="187" fontId="7" fillId="0" borderId="23" xfId="62" applyNumberFormat="1" applyFont="1" applyBorder="1" applyAlignment="1">
      <alignment horizontal="right" vertical="center" wrapText="1"/>
      <protection/>
    </xf>
    <xf numFmtId="188" fontId="7" fillId="0" borderId="24" xfId="62" applyNumberFormat="1" applyFont="1" applyBorder="1" applyAlignment="1" applyProtection="1">
      <alignment horizontal="right" vertical="center" wrapText="1"/>
      <protection locked="0"/>
    </xf>
    <xf numFmtId="188" fontId="7" fillId="0" borderId="25" xfId="62" applyNumberFormat="1" applyFont="1" applyBorder="1" applyAlignment="1" applyProtection="1">
      <alignment horizontal="center" vertical="center" wrapText="1"/>
      <protection locked="0"/>
    </xf>
    <xf numFmtId="187" fontId="7" fillId="0" borderId="25" xfId="62" applyNumberFormat="1" applyFont="1" applyBorder="1" applyAlignment="1" applyProtection="1">
      <alignment horizontal="right" vertical="center" wrapText="1"/>
      <protection locked="0"/>
    </xf>
    <xf numFmtId="0" fontId="7" fillId="0" borderId="26" xfId="62" applyFont="1" applyBorder="1" applyAlignment="1">
      <alignment horizontal="justify" vertical="center" wrapText="1"/>
      <protection/>
    </xf>
    <xf numFmtId="0" fontId="7" fillId="0" borderId="27" xfId="62" applyFont="1" applyBorder="1">
      <alignment/>
      <protection/>
    </xf>
    <xf numFmtId="0" fontId="7" fillId="0" borderId="23" xfId="62" applyFont="1" applyBorder="1">
      <alignment/>
      <protection/>
    </xf>
    <xf numFmtId="0" fontId="7" fillId="0" borderId="21" xfId="62" applyFont="1" applyBorder="1">
      <alignment/>
      <protection/>
    </xf>
    <xf numFmtId="188" fontId="7" fillId="36" borderId="28" xfId="62" applyNumberFormat="1" applyFont="1" applyFill="1" applyBorder="1" applyAlignment="1">
      <alignment horizontal="right" vertical="center" wrapText="1"/>
      <protection/>
    </xf>
    <xf numFmtId="188" fontId="7" fillId="36" borderId="29" xfId="62" applyNumberFormat="1" applyFont="1" applyFill="1" applyBorder="1" applyAlignment="1">
      <alignment horizontal="right" vertical="center" wrapText="1"/>
      <protection/>
    </xf>
    <xf numFmtId="187" fontId="7" fillId="36" borderId="29" xfId="62" applyNumberFormat="1" applyFont="1" applyFill="1" applyBorder="1" applyAlignment="1">
      <alignment horizontal="right" vertical="center" wrapText="1"/>
      <protection/>
    </xf>
    <xf numFmtId="188" fontId="7" fillId="36" borderId="30" xfId="62" applyNumberFormat="1" applyFont="1" applyFill="1" applyBorder="1" applyAlignment="1">
      <alignment horizontal="right" vertical="center" wrapText="1"/>
      <protection/>
    </xf>
    <xf numFmtId="188" fontId="7" fillId="36" borderId="29" xfId="62" applyNumberFormat="1" applyFont="1" applyFill="1" applyBorder="1" applyAlignment="1" applyProtection="1">
      <alignment horizontal="center" vertical="center" wrapText="1"/>
      <protection/>
    </xf>
    <xf numFmtId="187" fontId="7" fillId="36" borderId="31" xfId="62" applyNumberFormat="1" applyFont="1" applyFill="1" applyBorder="1" applyAlignment="1">
      <alignment horizontal="right" vertical="center" wrapText="1"/>
      <protection/>
    </xf>
    <xf numFmtId="187" fontId="7" fillId="36" borderId="32" xfId="62" applyNumberFormat="1" applyFont="1" applyFill="1" applyBorder="1" applyAlignment="1">
      <alignment horizontal="right" vertical="center" wrapText="1"/>
      <protection/>
    </xf>
    <xf numFmtId="3" fontId="7" fillId="36" borderId="31" xfId="62" applyNumberFormat="1" applyFont="1" applyFill="1" applyBorder="1" applyAlignment="1">
      <alignment horizontal="right" vertical="center" wrapText="1"/>
      <protection/>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82" fillId="0" borderId="0" xfId="0" applyFont="1" applyBorder="1" applyAlignment="1">
      <alignment horizontal="center" vertical="center" wrapText="1"/>
    </xf>
    <xf numFmtId="0" fontId="3" fillId="0" borderId="0" xfId="62" applyFont="1" applyAlignment="1">
      <alignment wrapText="1"/>
      <protection/>
    </xf>
    <xf numFmtId="0" fontId="3" fillId="0" borderId="0" xfId="62" applyFont="1">
      <alignment/>
      <protection/>
    </xf>
    <xf numFmtId="0" fontId="79" fillId="0" borderId="0" xfId="0" applyFont="1" applyBorder="1" applyAlignment="1">
      <alignment horizontal="center" vertical="center" wrapText="1"/>
    </xf>
    <xf numFmtId="0" fontId="3" fillId="0" borderId="10" xfId="63" applyBorder="1" applyAlignment="1">
      <alignment vertical="center"/>
      <protection/>
    </xf>
    <xf numFmtId="0" fontId="6" fillId="35" borderId="10" xfId="63" applyFont="1" applyFill="1" applyBorder="1" applyAlignment="1">
      <alignment horizontal="center" vertical="center"/>
      <protection/>
    </xf>
    <xf numFmtId="0" fontId="3" fillId="0" borderId="0" xfId="63">
      <alignment/>
      <protection/>
    </xf>
    <xf numFmtId="0" fontId="6" fillId="35" borderId="10" xfId="63" applyFont="1" applyFill="1" applyBorder="1" applyAlignment="1">
      <alignment horizontal="center" wrapText="1"/>
      <protection/>
    </xf>
    <xf numFmtId="0" fontId="3" fillId="0" borderId="10" xfId="63" applyBorder="1" applyAlignment="1">
      <alignment wrapText="1"/>
      <protection/>
    </xf>
    <xf numFmtId="0" fontId="10" fillId="37" borderId="33" xfId="65" applyFont="1" applyFill="1" applyBorder="1" applyAlignment="1">
      <alignment horizontal="center" vertical="center"/>
      <protection/>
    </xf>
    <xf numFmtId="0" fontId="10" fillId="37" borderId="34" xfId="65" applyFont="1" applyFill="1" applyBorder="1" applyAlignment="1">
      <alignment horizontal="center" vertical="center"/>
      <protection/>
    </xf>
    <xf numFmtId="0" fontId="10" fillId="37" borderId="35" xfId="65" applyFont="1" applyFill="1" applyBorder="1" applyAlignment="1">
      <alignment horizontal="center" vertical="center"/>
      <protection/>
    </xf>
    <xf numFmtId="0" fontId="6" fillId="35" borderId="10" xfId="63" applyFont="1" applyFill="1" applyBorder="1" applyAlignment="1">
      <alignment horizontal="center" vertical="center" wrapText="1"/>
      <protection/>
    </xf>
    <xf numFmtId="0" fontId="3" fillId="0" borderId="10" xfId="63" applyBorder="1">
      <alignment/>
      <protection/>
    </xf>
    <xf numFmtId="3" fontId="6" fillId="0" borderId="10" xfId="63" applyNumberFormat="1" applyFont="1" applyFill="1" applyBorder="1" applyAlignment="1">
      <alignment horizontal="right"/>
      <protection/>
    </xf>
    <xf numFmtId="0" fontId="10" fillId="37" borderId="36" xfId="65" applyFont="1" applyFill="1" applyBorder="1" applyAlignment="1">
      <alignment horizontal="center" vertical="center" wrapText="1"/>
      <protection/>
    </xf>
    <xf numFmtId="0" fontId="10" fillId="37" borderId="37" xfId="65" applyFont="1" applyFill="1" applyBorder="1" applyAlignment="1">
      <alignment horizontal="center" vertical="center" wrapText="1"/>
      <protection/>
    </xf>
    <xf numFmtId="0" fontId="10" fillId="37" borderId="38" xfId="65" applyFont="1" applyFill="1" applyBorder="1" applyAlignment="1">
      <alignment horizontal="center" vertical="center" wrapText="1"/>
      <protection/>
    </xf>
    <xf numFmtId="0" fontId="6" fillId="0" borderId="10" xfId="63" applyFont="1" applyFill="1" applyBorder="1" applyAlignment="1">
      <alignment horizontal="center"/>
      <protection/>
    </xf>
    <xf numFmtId="0" fontId="6" fillId="38" borderId="39" xfId="65" applyFont="1" applyFill="1" applyBorder="1">
      <alignment/>
      <protection/>
    </xf>
    <xf numFmtId="0" fontId="7" fillId="38" borderId="40" xfId="65" applyFont="1" applyFill="1" applyBorder="1" applyAlignment="1">
      <alignment horizontal="center"/>
      <protection/>
    </xf>
    <xf numFmtId="0" fontId="7" fillId="38" borderId="0" xfId="65" applyFont="1" applyFill="1" applyBorder="1" applyAlignment="1">
      <alignment horizontal="center"/>
      <protection/>
    </xf>
    <xf numFmtId="0" fontId="7" fillId="38" borderId="41" xfId="65" applyFont="1" applyFill="1" applyBorder="1" applyAlignment="1">
      <alignment horizontal="center"/>
      <protection/>
    </xf>
    <xf numFmtId="3" fontId="7" fillId="0" borderId="10" xfId="63" applyNumberFormat="1" applyFont="1" applyFill="1" applyBorder="1" applyAlignment="1">
      <alignment/>
      <protection/>
    </xf>
    <xf numFmtId="0" fontId="7" fillId="0" borderId="42" xfId="65" applyFont="1" applyFill="1" applyBorder="1" applyAlignment="1">
      <alignment horizontal="center"/>
      <protection/>
    </xf>
    <xf numFmtId="3" fontId="7" fillId="0" borderId="36" xfId="65" applyNumberFormat="1" applyFont="1" applyFill="1" applyBorder="1" applyAlignment="1">
      <alignment/>
      <protection/>
    </xf>
    <xf numFmtId="3" fontId="7" fillId="0" borderId="37" xfId="65" applyNumberFormat="1" applyFont="1" applyFill="1" applyBorder="1" applyAlignment="1">
      <alignment/>
      <protection/>
    </xf>
    <xf numFmtId="3" fontId="7" fillId="0" borderId="38" xfId="65" applyNumberFormat="1" applyFont="1" applyFill="1" applyBorder="1" applyAlignment="1">
      <alignment/>
      <protection/>
    </xf>
    <xf numFmtId="0" fontId="7" fillId="0" borderId="43" xfId="65" applyFont="1" applyFill="1" applyBorder="1" applyAlignment="1">
      <alignment horizontal="center"/>
      <protection/>
    </xf>
    <xf numFmtId="3" fontId="7" fillId="0" borderId="44" xfId="65" applyNumberFormat="1" applyFont="1" applyFill="1" applyBorder="1" applyAlignment="1">
      <alignment/>
      <protection/>
    </xf>
    <xf numFmtId="3" fontId="7" fillId="0" borderId="45" xfId="65" applyNumberFormat="1" applyFont="1" applyFill="1" applyBorder="1" applyAlignment="1">
      <alignment/>
      <protection/>
    </xf>
    <xf numFmtId="3" fontId="7" fillId="0" borderId="46" xfId="65" applyNumberFormat="1" applyFont="1" applyFill="1" applyBorder="1" applyAlignment="1">
      <alignment/>
      <protection/>
    </xf>
    <xf numFmtId="3" fontId="3" fillId="0" borderId="10" xfId="63" applyNumberFormat="1" applyBorder="1">
      <alignment/>
      <protection/>
    </xf>
    <xf numFmtId="0" fontId="3" fillId="0" borderId="0" xfId="66" applyFont="1">
      <alignment/>
      <protection/>
    </xf>
    <xf numFmtId="0" fontId="3" fillId="0" borderId="10" xfId="66" applyFont="1" applyBorder="1" applyAlignment="1">
      <alignment vertical="center"/>
      <protection/>
    </xf>
    <xf numFmtId="0" fontId="3" fillId="0" borderId="0" xfId="66" applyFont="1" applyAlignment="1">
      <alignment vertical="center"/>
      <protection/>
    </xf>
    <xf numFmtId="0" fontId="3" fillId="0" borderId="0" xfId="66" applyFont="1" applyBorder="1" applyAlignment="1">
      <alignment horizontal="center" vertical="center"/>
      <protection/>
    </xf>
    <xf numFmtId="3" fontId="3" fillId="0" borderId="10" xfId="63" applyNumberFormat="1" applyFont="1" applyFill="1" applyBorder="1" applyAlignment="1">
      <alignment/>
      <protection/>
    </xf>
    <xf numFmtId="0" fontId="3" fillId="0" borderId="0" xfId="63" applyFont="1">
      <alignment/>
      <protection/>
    </xf>
    <xf numFmtId="0" fontId="12" fillId="37" borderId="33" xfId="65" applyFont="1" applyFill="1" applyBorder="1" applyAlignment="1">
      <alignment horizontal="centerContinuous" vertical="center"/>
      <protection/>
    </xf>
    <xf numFmtId="0" fontId="12" fillId="37" borderId="34" xfId="65" applyFont="1" applyFill="1" applyBorder="1" applyAlignment="1">
      <alignment horizontal="centerContinuous" vertical="center"/>
      <protection/>
    </xf>
    <xf numFmtId="0" fontId="12" fillId="37" borderId="35" xfId="65" applyFont="1" applyFill="1" applyBorder="1" applyAlignment="1">
      <alignment horizontal="centerContinuous" vertical="center"/>
      <protection/>
    </xf>
    <xf numFmtId="0" fontId="3" fillId="0" borderId="0" xfId="66" applyFont="1" applyAlignment="1">
      <alignment horizontal="center" vertical="center"/>
      <protection/>
    </xf>
    <xf numFmtId="0" fontId="12" fillId="37" borderId="36" xfId="65" applyFont="1" applyFill="1" applyBorder="1" applyAlignment="1">
      <alignment horizontal="center" vertical="center" wrapText="1"/>
      <protection/>
    </xf>
    <xf numFmtId="0" fontId="12" fillId="37" borderId="37" xfId="65" applyFont="1" applyFill="1" applyBorder="1" applyAlignment="1">
      <alignment horizontal="center" vertical="center" wrapText="1"/>
      <protection/>
    </xf>
    <xf numFmtId="0" fontId="12" fillId="37" borderId="38" xfId="65" applyFont="1" applyFill="1" applyBorder="1" applyAlignment="1">
      <alignment horizontal="center" vertical="center" wrapText="1"/>
      <protection/>
    </xf>
    <xf numFmtId="0" fontId="2" fillId="38" borderId="39" xfId="65" applyFont="1" applyFill="1" applyBorder="1">
      <alignment/>
      <protection/>
    </xf>
    <xf numFmtId="0" fontId="3" fillId="38" borderId="40" xfId="65" applyFont="1" applyFill="1" applyBorder="1" applyAlignment="1">
      <alignment horizontal="center"/>
      <protection/>
    </xf>
    <xf numFmtId="0" fontId="3" fillId="38" borderId="0" xfId="65" applyFont="1" applyFill="1" applyBorder="1" applyAlignment="1">
      <alignment horizontal="center"/>
      <protection/>
    </xf>
    <xf numFmtId="0" fontId="3" fillId="38" borderId="41" xfId="65" applyFont="1" applyFill="1" applyBorder="1" applyAlignment="1">
      <alignment horizontal="center"/>
      <protection/>
    </xf>
    <xf numFmtId="0" fontId="2" fillId="0" borderId="42" xfId="65" applyFont="1" applyFill="1" applyBorder="1" applyAlignment="1">
      <alignment horizontal="center"/>
      <protection/>
    </xf>
    <xf numFmtId="3" fontId="2" fillId="0" borderId="36" xfId="65" applyNumberFormat="1" applyFont="1" applyFill="1" applyBorder="1" applyAlignment="1">
      <alignment horizontal="right"/>
      <protection/>
    </xf>
    <xf numFmtId="3" fontId="2" fillId="0" borderId="37" xfId="65" applyNumberFormat="1" applyFont="1" applyFill="1" applyBorder="1" applyAlignment="1">
      <alignment horizontal="right"/>
      <protection/>
    </xf>
    <xf numFmtId="3" fontId="2" fillId="0" borderId="38" xfId="65" applyNumberFormat="1" applyFont="1" applyFill="1" applyBorder="1" applyAlignment="1">
      <alignment horizontal="right"/>
      <protection/>
    </xf>
    <xf numFmtId="0" fontId="3" fillId="0" borderId="42" xfId="65" applyFont="1" applyFill="1" applyBorder="1" applyAlignment="1">
      <alignment horizontal="center"/>
      <protection/>
    </xf>
    <xf numFmtId="3" fontId="3" fillId="0" borderId="36" xfId="65" applyNumberFormat="1" applyFont="1" applyFill="1" applyBorder="1" applyAlignment="1">
      <alignment/>
      <protection/>
    </xf>
    <xf numFmtId="3" fontId="3" fillId="0" borderId="37" xfId="65" applyNumberFormat="1" applyFont="1" applyFill="1" applyBorder="1" applyAlignment="1">
      <alignment/>
      <protection/>
    </xf>
    <xf numFmtId="3" fontId="3" fillId="0" borderId="38" xfId="65" applyNumberFormat="1" applyFont="1" applyFill="1" applyBorder="1" applyAlignment="1">
      <alignment/>
      <protection/>
    </xf>
    <xf numFmtId="0" fontId="78" fillId="0" borderId="0" xfId="0" applyFont="1" applyFill="1" applyBorder="1" applyAlignment="1" applyProtection="1">
      <alignment horizontal="center" vertical="center" wrapText="1"/>
      <protection/>
    </xf>
    <xf numFmtId="0" fontId="6" fillId="2" borderId="27"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10" fontId="11" fillId="2" borderId="10" xfId="60" applyNumberFormat="1" applyFont="1" applyFill="1" applyBorder="1" applyAlignment="1" applyProtection="1">
      <alignment horizontal="center" vertical="center" wrapText="1"/>
      <protection/>
    </xf>
    <xf numFmtId="0" fontId="11" fillId="2" borderId="10" xfId="62" applyFont="1" applyFill="1" applyBorder="1" applyAlignment="1">
      <alignment horizontal="center" vertical="center" wrapText="1"/>
      <protection/>
    </xf>
    <xf numFmtId="0" fontId="83" fillId="0" borderId="10" xfId="0" applyFont="1" applyFill="1" applyBorder="1" applyAlignment="1" applyProtection="1">
      <alignment horizontal="center" vertical="center"/>
      <protection/>
    </xf>
    <xf numFmtId="188" fontId="7" fillId="0" borderId="47" xfId="62" applyNumberFormat="1" applyFont="1" applyBorder="1" applyAlignment="1">
      <alignment horizontal="right" vertical="center" wrapText="1"/>
      <protection/>
    </xf>
    <xf numFmtId="188" fontId="7" fillId="0" borderId="48" xfId="62" applyNumberFormat="1" applyFont="1" applyBorder="1" applyAlignment="1">
      <alignment horizontal="right" vertical="center" wrapText="1"/>
      <protection/>
    </xf>
    <xf numFmtId="188" fontId="7" fillId="0" borderId="49" xfId="62" applyNumberFormat="1" applyFont="1" applyBorder="1" applyAlignment="1">
      <alignment horizontal="right" vertical="center" wrapText="1"/>
      <protection/>
    </xf>
    <xf numFmtId="188" fontId="7" fillId="36" borderId="50" xfId="62" applyNumberFormat="1" applyFont="1" applyFill="1" applyBorder="1" applyAlignment="1">
      <alignment horizontal="right" vertical="center" wrapText="1"/>
      <protection/>
    </xf>
    <xf numFmtId="0" fontId="15" fillId="2" borderId="10" xfId="62" applyFont="1" applyFill="1" applyBorder="1" applyAlignment="1">
      <alignment horizontal="center" vertical="center" wrapText="1"/>
      <protection/>
    </xf>
    <xf numFmtId="0" fontId="17" fillId="36" borderId="18" xfId="62" applyFont="1" applyFill="1" applyBorder="1" applyAlignment="1">
      <alignment/>
      <protection/>
    </xf>
    <xf numFmtId="0" fontId="17" fillId="36" borderId="48" xfId="62" applyFont="1" applyFill="1" applyBorder="1" applyAlignment="1">
      <alignment/>
      <protection/>
    </xf>
    <xf numFmtId="0" fontId="17" fillId="36" borderId="19" xfId="62" applyFont="1" applyFill="1" applyBorder="1" applyAlignment="1">
      <alignment/>
      <protection/>
    </xf>
    <xf numFmtId="3" fontId="17" fillId="36" borderId="10" xfId="62" applyNumberFormat="1" applyFont="1" applyFill="1" applyBorder="1" applyAlignment="1">
      <alignment horizontal="right" vertical="center" wrapText="1"/>
      <protection/>
    </xf>
    <xf numFmtId="0" fontId="7" fillId="0" borderId="10" xfId="62" applyFont="1" applyBorder="1" applyAlignment="1">
      <alignment horizontal="center" vertical="center"/>
      <protection/>
    </xf>
    <xf numFmtId="0" fontId="7" fillId="0" borderId="10" xfId="66" applyFont="1" applyBorder="1" applyAlignment="1">
      <alignment horizontal="center" vertical="center"/>
      <protection/>
    </xf>
    <xf numFmtId="0" fontId="6" fillId="2" borderId="19" xfId="0" applyFont="1" applyFill="1" applyBorder="1" applyAlignment="1" applyProtection="1">
      <alignment horizontal="center" vertical="center" wrapText="1"/>
      <protection/>
    </xf>
    <xf numFmtId="187"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1" fillId="2" borderId="10" xfId="60" applyFont="1" applyFill="1" applyBorder="1" applyAlignment="1" applyProtection="1">
      <alignment horizontal="center" vertical="center" wrapText="1"/>
      <protection/>
    </xf>
    <xf numFmtId="0" fontId="84" fillId="0" borderId="0" xfId="0" applyFont="1" applyFill="1" applyAlignment="1" applyProtection="1">
      <alignment/>
      <protection/>
    </xf>
    <xf numFmtId="0" fontId="84" fillId="0" borderId="0" xfId="0" applyFont="1" applyFill="1" applyAlignment="1" applyProtection="1">
      <alignment horizontal="center" vertical="center"/>
      <protection/>
    </xf>
    <xf numFmtId="10" fontId="84" fillId="34" borderId="10" xfId="68" applyNumberFormat="1" applyFont="1" applyFill="1" applyBorder="1" applyAlignment="1" applyProtection="1">
      <alignment horizontal="center" vertical="center" wrapText="1"/>
      <protection/>
    </xf>
    <xf numFmtId="0" fontId="84" fillId="0" borderId="0" xfId="0" applyFont="1" applyAlignment="1" applyProtection="1">
      <alignment/>
      <protection/>
    </xf>
    <xf numFmtId="187" fontId="11" fillId="39" borderId="18" xfId="0" applyNumberFormat="1" applyFont="1" applyFill="1" applyBorder="1" applyAlignment="1" applyProtection="1">
      <alignment vertical="center" wrapText="1"/>
      <protection/>
    </xf>
    <xf numFmtId="0" fontId="7" fillId="33" borderId="10" xfId="64" applyFont="1" applyFill="1" applyBorder="1" applyAlignment="1" applyProtection="1">
      <alignment vertical="center" wrapText="1"/>
      <protection locked="0"/>
    </xf>
    <xf numFmtId="0" fontId="13" fillId="39" borderId="10" xfId="0" applyNumberFormat="1" applyFont="1" applyFill="1" applyBorder="1" applyAlignment="1" applyProtection="1">
      <alignment vertical="center" wrapText="1"/>
      <protection/>
    </xf>
    <xf numFmtId="10" fontId="85" fillId="34" borderId="10" xfId="68" applyNumberFormat="1" applyFont="1" applyFill="1" applyBorder="1" applyAlignment="1" applyProtection="1">
      <alignment horizontal="center" vertical="center" wrapText="1"/>
      <protection locked="0"/>
    </xf>
    <xf numFmtId="0" fontId="0" fillId="0" borderId="0" xfId="0" applyAlignment="1">
      <alignment horizontal="center"/>
    </xf>
    <xf numFmtId="0" fontId="74" fillId="0" borderId="0" xfId="0" applyFont="1" applyFill="1" applyBorder="1" applyAlignment="1">
      <alignment horizontal="center" vertical="center" wrapText="1"/>
    </xf>
    <xf numFmtId="10" fontId="85" fillId="0" borderId="10" xfId="68"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86" fillId="0" borderId="10" xfId="0" applyFont="1" applyFill="1" applyBorder="1" applyAlignment="1">
      <alignment horizontal="justify" vertical="center" wrapText="1"/>
    </xf>
    <xf numFmtId="0" fontId="6" fillId="34" borderId="10" xfId="65" applyFont="1" applyFill="1" applyBorder="1" applyAlignment="1">
      <alignment horizontal="center"/>
      <protection/>
    </xf>
    <xf numFmtId="3" fontId="6" fillId="34" borderId="10" xfId="60" applyNumberFormat="1" applyFont="1" applyFill="1" applyBorder="1" applyAlignment="1">
      <alignment horizontal="right"/>
      <protection/>
    </xf>
    <xf numFmtId="0" fontId="7" fillId="34" borderId="10" xfId="65" applyFont="1" applyFill="1" applyBorder="1" applyAlignment="1">
      <alignment horizontal="center"/>
      <protection/>
    </xf>
    <xf numFmtId="3" fontId="7" fillId="34" borderId="10" xfId="60" applyNumberFormat="1" applyFont="1" applyFill="1" applyBorder="1" applyAlignment="1">
      <alignment/>
      <protection/>
    </xf>
    <xf numFmtId="0" fontId="13" fillId="0" borderId="10" xfId="60" applyFont="1" applyFill="1" applyBorder="1" applyAlignment="1" applyProtection="1">
      <alignment vertical="center" wrapText="1"/>
      <protection/>
    </xf>
    <xf numFmtId="9" fontId="13" fillId="0" borderId="10" xfId="0" applyNumberFormat="1" applyFont="1" applyFill="1" applyBorder="1" applyAlignment="1" applyProtection="1">
      <alignment horizontal="center" vertical="center" wrapText="1"/>
      <protection/>
    </xf>
    <xf numFmtId="0" fontId="74" fillId="40" borderId="10" xfId="0" applyFont="1" applyFill="1" applyBorder="1" applyAlignment="1">
      <alignment horizontal="center" vertical="center" wrapText="1"/>
    </xf>
    <xf numFmtId="0" fontId="74" fillId="14" borderId="27" xfId="0" applyFont="1" applyFill="1" applyBorder="1" applyAlignment="1">
      <alignment horizontal="center" vertical="center" wrapText="1"/>
    </xf>
    <xf numFmtId="9" fontId="74" fillId="14" borderId="10" xfId="68" applyFont="1" applyFill="1" applyBorder="1" applyAlignment="1">
      <alignment horizontal="center" vertical="center" wrapText="1"/>
    </xf>
    <xf numFmtId="10" fontId="74" fillId="14" borderId="10" xfId="68" applyNumberFormat="1" applyFont="1" applyFill="1" applyBorder="1" applyAlignment="1">
      <alignment horizontal="center" vertical="center" wrapText="1"/>
    </xf>
    <xf numFmtId="10" fontId="0" fillId="0" borderId="10" xfId="55" applyNumberFormat="1" applyFont="1" applyBorder="1" applyAlignment="1">
      <alignment horizontal="center" vertical="center"/>
    </xf>
    <xf numFmtId="10" fontId="74" fillId="40" borderId="10" xfId="68" applyNumberFormat="1" applyFont="1" applyFill="1" applyBorder="1" applyAlignment="1">
      <alignment horizontal="center" vertical="center" wrapText="1"/>
    </xf>
    <xf numFmtId="0" fontId="74" fillId="40" borderId="10" xfId="0" applyFont="1" applyFill="1" applyBorder="1" applyAlignment="1">
      <alignment vertical="center" wrapText="1"/>
    </xf>
    <xf numFmtId="0" fontId="0" fillId="0" borderId="0" xfId="0" applyAlignment="1">
      <alignment horizontal="center" vertical="center"/>
    </xf>
    <xf numFmtId="0" fontId="2" fillId="35" borderId="10" xfId="63" applyFont="1" applyFill="1" applyBorder="1" applyAlignment="1">
      <alignment horizontal="center" vertical="center"/>
      <protection/>
    </xf>
    <xf numFmtId="14" fontId="7" fillId="0" borderId="10" xfId="64" applyNumberFormat="1" applyFont="1" applyFill="1" applyBorder="1" applyAlignment="1" applyProtection="1">
      <alignment vertical="center" wrapText="1"/>
      <protection locked="0"/>
    </xf>
    <xf numFmtId="0" fontId="87" fillId="41" borderId="10" xfId="0" applyFont="1" applyFill="1" applyBorder="1" applyAlignment="1">
      <alignment horizontal="justify" vertical="center" wrapText="1"/>
    </xf>
    <xf numFmtId="0" fontId="87" fillId="0" borderId="10" xfId="0" applyFont="1" applyBorder="1" applyAlignment="1">
      <alignment horizontal="justify" vertical="center" wrapText="1"/>
    </xf>
    <xf numFmtId="0" fontId="0" fillId="0" borderId="10" xfId="0" applyFont="1" applyBorder="1" applyAlignment="1">
      <alignment/>
    </xf>
    <xf numFmtId="0" fontId="0" fillId="0" borderId="10" xfId="0" applyFont="1" applyBorder="1" applyAlignment="1">
      <alignment wrapText="1"/>
    </xf>
    <xf numFmtId="10" fontId="84" fillId="0" borderId="0" xfId="0" applyNumberFormat="1" applyFont="1" applyAlignment="1" applyProtection="1">
      <alignment/>
      <protection/>
    </xf>
    <xf numFmtId="10" fontId="83" fillId="0" borderId="0" xfId="0" applyNumberFormat="1" applyFont="1" applyAlignment="1" applyProtection="1">
      <alignment/>
      <protection/>
    </xf>
    <xf numFmtId="10" fontId="74" fillId="0" borderId="0" xfId="0" applyNumberFormat="1" applyFont="1" applyAlignment="1" applyProtection="1">
      <alignment/>
      <protection/>
    </xf>
    <xf numFmtId="10" fontId="0" fillId="0" borderId="0" xfId="68" applyNumberFormat="1" applyFont="1" applyAlignment="1">
      <alignment/>
    </xf>
    <xf numFmtId="0" fontId="0" fillId="0" borderId="27" xfId="0" applyBorder="1" applyAlignment="1">
      <alignment horizontal="center" vertical="center"/>
    </xf>
    <xf numFmtId="0" fontId="86" fillId="0" borderId="27" xfId="0" applyFont="1" applyFill="1" applyBorder="1" applyAlignment="1">
      <alignment horizontal="center" vertical="center" wrapText="1"/>
    </xf>
    <xf numFmtId="10" fontId="0" fillId="0" borderId="27" xfId="55" applyNumberFormat="1" applyFont="1" applyBorder="1" applyAlignment="1">
      <alignment horizontal="center" vertical="center"/>
    </xf>
    <xf numFmtId="0" fontId="86" fillId="0" borderId="27" xfId="0" applyFont="1" applyFill="1" applyBorder="1" applyAlignment="1">
      <alignment horizontal="center" vertical="center" wrapText="1"/>
    </xf>
    <xf numFmtId="10" fontId="0" fillId="0" borderId="27" xfId="55" applyNumberFormat="1" applyFont="1" applyBorder="1" applyAlignment="1">
      <alignment horizontal="center" vertical="center"/>
    </xf>
    <xf numFmtId="0" fontId="74" fillId="0" borderId="0" xfId="0" applyFont="1" applyAlignment="1">
      <alignment/>
    </xf>
    <xf numFmtId="10" fontId="0" fillId="0" borderId="0" xfId="68" applyNumberFormat="1" applyFont="1" applyAlignment="1">
      <alignment/>
    </xf>
    <xf numFmtId="10" fontId="84" fillId="0" borderId="10" xfId="68" applyNumberFormat="1" applyFont="1" applyBorder="1" applyAlignment="1" applyProtection="1">
      <alignment horizontal="center" vertical="center" wrapText="1"/>
      <protection locked="0"/>
    </xf>
    <xf numFmtId="9" fontId="83" fillId="0" borderId="10" xfId="0" applyNumberFormat="1" applyFont="1" applyBorder="1" applyAlignment="1" applyProtection="1">
      <alignment horizontal="center" vertical="center"/>
      <protection locked="0"/>
    </xf>
    <xf numFmtId="10" fontId="83" fillId="0" borderId="10" xfId="0" applyNumberFormat="1" applyFont="1" applyBorder="1" applyAlignment="1" applyProtection="1">
      <alignment horizontal="center" vertical="center"/>
      <protection locked="0"/>
    </xf>
    <xf numFmtId="0" fontId="79" fillId="0" borderId="10" xfId="0" applyFont="1" applyBorder="1" applyAlignment="1" applyProtection="1">
      <alignment vertical="center" wrapText="1"/>
      <protection/>
    </xf>
    <xf numFmtId="0" fontId="0" fillId="0" borderId="0" xfId="0" applyFill="1" applyAlignment="1" applyProtection="1">
      <alignment horizontal="center"/>
      <protection/>
    </xf>
    <xf numFmtId="0" fontId="0" fillId="0" borderId="0" xfId="0" applyAlignment="1" applyProtection="1">
      <alignment horizontal="center"/>
      <protection/>
    </xf>
    <xf numFmtId="0" fontId="81" fillId="0" borderId="0" xfId="0" applyFont="1" applyBorder="1" applyAlignment="1" applyProtection="1">
      <alignment horizontal="center"/>
      <protection/>
    </xf>
    <xf numFmtId="0" fontId="81" fillId="0" borderId="0" xfId="0" applyFont="1" applyAlignment="1" applyProtection="1">
      <alignment horizontal="center"/>
      <protection/>
    </xf>
    <xf numFmtId="174" fontId="0" fillId="0" borderId="0" xfId="57" applyFont="1" applyAlignment="1" applyProtection="1">
      <alignment horizontal="center" vertical="center"/>
      <protection/>
    </xf>
    <xf numFmtId="0" fontId="78" fillId="0" borderId="0" xfId="0" applyFont="1" applyAlignment="1" applyProtection="1">
      <alignment horizontal="center" vertical="center"/>
      <protection/>
    </xf>
    <xf numFmtId="0" fontId="78" fillId="0" borderId="0" xfId="0" applyFont="1" applyAlignment="1" applyProtection="1">
      <alignment horizontal="center"/>
      <protection/>
    </xf>
    <xf numFmtId="188" fontId="3" fillId="2" borderId="10" xfId="0" applyNumberFormat="1" applyFont="1" applyFill="1" applyBorder="1" applyAlignment="1" applyProtection="1">
      <alignment horizontal="center" vertical="center" wrapText="1"/>
      <protection/>
    </xf>
    <xf numFmtId="188" fontId="88" fillId="0" borderId="10" xfId="51" applyNumberFormat="1" applyFont="1" applyBorder="1" applyAlignment="1" applyProtection="1">
      <alignment horizontal="center" vertical="center" wrapText="1"/>
      <protection/>
    </xf>
    <xf numFmtId="188" fontId="3" fillId="0" borderId="10" xfId="51" applyNumberFormat="1" applyFont="1" applyFill="1" applyBorder="1" applyAlignment="1" applyProtection="1">
      <alignment horizontal="center" vertical="center"/>
      <protection/>
    </xf>
    <xf numFmtId="188" fontId="88" fillId="34" borderId="10" xfId="51" applyNumberFormat="1" applyFont="1" applyFill="1" applyBorder="1" applyAlignment="1" applyProtection="1">
      <alignment horizontal="center" vertical="center" wrapText="1"/>
      <protection/>
    </xf>
    <xf numFmtId="188" fontId="88" fillId="0" borderId="0" xfId="0" applyNumberFormat="1" applyFont="1" applyBorder="1" applyAlignment="1" applyProtection="1">
      <alignment/>
      <protection/>
    </xf>
    <xf numFmtId="188" fontId="2" fillId="36" borderId="10" xfId="0" applyNumberFormat="1" applyFont="1" applyFill="1" applyBorder="1" applyAlignment="1" applyProtection="1">
      <alignment horizontal="center" vertical="center" wrapText="1"/>
      <protection/>
    </xf>
    <xf numFmtId="188" fontId="89" fillId="0" borderId="10" xfId="51" applyNumberFormat="1" applyFont="1" applyBorder="1" applyAlignment="1" applyProtection="1">
      <alignment horizontal="center" vertical="center" wrapText="1"/>
      <protection/>
    </xf>
    <xf numFmtId="188" fontId="89" fillId="36" borderId="10" xfId="51" applyNumberFormat="1" applyFont="1" applyFill="1" applyBorder="1" applyAlignment="1" applyProtection="1">
      <alignment horizontal="center" vertical="center" wrapText="1"/>
      <protection/>
    </xf>
    <xf numFmtId="0" fontId="2" fillId="2" borderId="27" xfId="0" applyFont="1" applyFill="1" applyBorder="1" applyAlignment="1" applyProtection="1">
      <alignment horizontal="center" vertical="center" wrapText="1"/>
      <protection/>
    </xf>
    <xf numFmtId="0" fontId="11" fillId="2" borderId="27" xfId="0" applyFont="1" applyFill="1" applyBorder="1" applyAlignment="1" applyProtection="1">
      <alignment horizontal="center" vertical="center" wrapText="1"/>
      <protection/>
    </xf>
    <xf numFmtId="0" fontId="3" fillId="39" borderId="51" xfId="0" applyFont="1" applyFill="1" applyBorder="1" applyAlignment="1" applyProtection="1">
      <alignment horizontal="center" vertical="center" wrapText="1"/>
      <protection/>
    </xf>
    <xf numFmtId="10" fontId="3" fillId="0" borderId="51" xfId="68" applyNumberFormat="1" applyFont="1" applyBorder="1" applyAlignment="1" applyProtection="1">
      <alignment horizontal="center" vertical="center" wrapText="1"/>
      <protection/>
    </xf>
    <xf numFmtId="10" fontId="3" fillId="34" borderId="51" xfId="68" applyNumberFormat="1" applyFont="1" applyFill="1" applyBorder="1" applyAlignment="1" applyProtection="1">
      <alignment horizontal="center" vertical="center" wrapText="1"/>
      <protection locked="0"/>
    </xf>
    <xf numFmtId="10" fontId="3" fillId="34" borderId="51" xfId="68" applyNumberFormat="1" applyFont="1" applyFill="1" applyBorder="1" applyAlignment="1" applyProtection="1">
      <alignment horizontal="center" vertical="center" wrapText="1"/>
      <protection/>
    </xf>
    <xf numFmtId="188" fontId="3" fillId="34" borderId="52" xfId="0" applyNumberFormat="1" applyFont="1" applyFill="1" applyBorder="1" applyAlignment="1" applyProtection="1">
      <alignment horizontal="center" vertical="center" wrapText="1"/>
      <protection/>
    </xf>
    <xf numFmtId="188" fontId="88" fillId="0" borderId="52" xfId="51" applyNumberFormat="1" applyFont="1" applyBorder="1" applyAlignment="1" applyProtection="1">
      <alignment horizontal="center" vertical="center" wrapText="1"/>
      <protection/>
    </xf>
    <xf numFmtId="188" fontId="88" fillId="34" borderId="52" xfId="51" applyNumberFormat="1" applyFont="1" applyFill="1" applyBorder="1" applyAlignment="1" applyProtection="1">
      <alignment horizontal="center" vertical="center" wrapText="1"/>
      <protection/>
    </xf>
    <xf numFmtId="188" fontId="2" fillId="36" borderId="14" xfId="0" applyNumberFormat="1" applyFont="1" applyFill="1" applyBorder="1" applyAlignment="1" applyProtection="1">
      <alignment horizontal="center" vertical="center" wrapText="1"/>
      <protection/>
    </xf>
    <xf numFmtId="188" fontId="89" fillId="0" borderId="14" xfId="51" applyNumberFormat="1" applyFont="1" applyBorder="1" applyAlignment="1" applyProtection="1">
      <alignment horizontal="center" vertical="center" wrapText="1"/>
      <protection/>
    </xf>
    <xf numFmtId="188" fontId="89" fillId="36" borderId="14" xfId="51" applyNumberFormat="1" applyFont="1" applyFill="1" applyBorder="1" applyAlignment="1" applyProtection="1">
      <alignment horizontal="center" vertical="center" wrapText="1"/>
      <protection/>
    </xf>
    <xf numFmtId="187" fontId="3" fillId="0" borderId="51" xfId="0" applyNumberFormat="1" applyFont="1" applyBorder="1" applyAlignment="1" applyProtection="1">
      <alignment horizontal="center" vertical="center" wrapText="1"/>
      <protection/>
    </xf>
    <xf numFmtId="187" fontId="3" fillId="34" borderId="51" xfId="0" applyNumberFormat="1" applyFont="1" applyFill="1" applyBorder="1" applyAlignment="1" applyProtection="1">
      <alignment horizontal="center" vertical="center" wrapText="1"/>
      <protection/>
    </xf>
    <xf numFmtId="10" fontId="3" fillId="36" borderId="51" xfId="68" applyNumberFormat="1" applyFont="1" applyFill="1" applyBorder="1" applyAlignment="1" applyProtection="1">
      <alignment horizontal="center" vertical="center" wrapText="1"/>
      <protection/>
    </xf>
    <xf numFmtId="0" fontId="3" fillId="0" borderId="0" xfId="0" applyFont="1" applyAlignment="1" applyProtection="1">
      <alignment/>
      <protection/>
    </xf>
    <xf numFmtId="188" fontId="88" fillId="36" borderId="10" xfId="51" applyNumberFormat="1" applyFont="1" applyFill="1" applyBorder="1" applyAlignment="1" applyProtection="1">
      <alignment horizontal="center" vertical="center" wrapText="1"/>
      <protection/>
    </xf>
    <xf numFmtId="188" fontId="88" fillId="0" borderId="0" xfId="0" applyNumberFormat="1" applyFont="1" applyAlignment="1" applyProtection="1">
      <alignment/>
      <protection/>
    </xf>
    <xf numFmtId="188" fontId="88" fillId="36" borderId="52" xfId="51" applyNumberFormat="1" applyFont="1" applyFill="1" applyBorder="1" applyAlignment="1" applyProtection="1">
      <alignment horizontal="center" vertical="center" wrapText="1"/>
      <protection/>
    </xf>
    <xf numFmtId="188" fontId="89" fillId="42" borderId="14" xfId="0" applyNumberFormat="1" applyFont="1" applyFill="1" applyBorder="1" applyAlignment="1" applyProtection="1">
      <alignment horizontal="center" vertical="center" wrapText="1"/>
      <protection/>
    </xf>
    <xf numFmtId="188" fontId="89" fillId="43" borderId="10" xfId="51" applyNumberFormat="1" applyFont="1" applyFill="1" applyBorder="1" applyAlignment="1" applyProtection="1">
      <alignment horizontal="center" vertical="center" wrapText="1"/>
      <protection/>
    </xf>
    <xf numFmtId="188" fontId="3" fillId="34" borderId="10" xfId="51" applyNumberFormat="1" applyFont="1" applyFill="1" applyBorder="1" applyAlignment="1" applyProtection="1">
      <alignment horizontal="center" vertical="center"/>
      <protection/>
    </xf>
    <xf numFmtId="187" fontId="3" fillId="42" borderId="51" xfId="0" applyNumberFormat="1" applyFont="1" applyFill="1" applyBorder="1" applyAlignment="1" applyProtection="1">
      <alignment horizontal="center" vertical="center" wrapText="1"/>
      <protection locked="0"/>
    </xf>
    <xf numFmtId="188" fontId="3" fillId="0" borderId="10" xfId="51" applyNumberFormat="1" applyFont="1" applyFill="1" applyBorder="1" applyAlignment="1" applyProtection="1">
      <alignment horizontal="center" vertical="center"/>
      <protection locked="0"/>
    </xf>
    <xf numFmtId="188" fontId="88" fillId="42" borderId="10" xfId="0" applyNumberFormat="1" applyFont="1" applyFill="1" applyBorder="1" applyAlignment="1" applyProtection="1">
      <alignment horizontal="center" vertical="center" wrapText="1"/>
      <protection locked="0"/>
    </xf>
    <xf numFmtId="188" fontId="88" fillId="34" borderId="10" xfId="51" applyNumberFormat="1" applyFont="1" applyFill="1" applyBorder="1" applyAlignment="1" applyProtection="1">
      <alignment horizontal="center" vertical="center" wrapText="1"/>
      <protection locked="0"/>
    </xf>
    <xf numFmtId="188" fontId="88" fillId="0" borderId="52" xfId="51" applyNumberFormat="1" applyFont="1" applyFill="1" applyBorder="1" applyAlignment="1" applyProtection="1">
      <alignment horizontal="center" vertical="center" wrapText="1"/>
      <protection locked="0"/>
    </xf>
    <xf numFmtId="188" fontId="88" fillId="0" borderId="52" xfId="51" applyNumberFormat="1" applyFont="1" applyBorder="1" applyAlignment="1" applyProtection="1">
      <alignment horizontal="center" vertical="center" wrapText="1"/>
      <protection locked="0"/>
    </xf>
    <xf numFmtId="188" fontId="88" fillId="42" borderId="52" xfId="51" applyNumberFormat="1" applyFont="1" applyFill="1" applyBorder="1" applyAlignment="1" applyProtection="1">
      <alignment horizontal="center" vertical="center" wrapText="1"/>
      <protection locked="0"/>
    </xf>
    <xf numFmtId="188" fontId="88" fillId="34" borderId="52" xfId="51" applyNumberFormat="1" applyFont="1" applyFill="1" applyBorder="1" applyAlignment="1" applyProtection="1">
      <alignment horizontal="center" vertical="center" wrapText="1"/>
      <protection locked="0"/>
    </xf>
    <xf numFmtId="0" fontId="88" fillId="0" borderId="0" xfId="0" applyFont="1" applyAlignment="1" applyProtection="1">
      <alignment/>
      <protection/>
    </xf>
    <xf numFmtId="0" fontId="6" fillId="40" borderId="10" xfId="64" applyFont="1" applyFill="1" applyBorder="1" applyAlignment="1" applyProtection="1">
      <alignment horizontal="left" vertical="center" wrapText="1"/>
      <protection/>
    </xf>
    <xf numFmtId="0" fontId="7" fillId="34" borderId="10" xfId="64" applyFont="1" applyFill="1" applyBorder="1" applyAlignment="1" applyProtection="1">
      <alignment horizontal="center" vertical="center"/>
      <protection/>
    </xf>
    <xf numFmtId="0" fontId="6" fillId="40" borderId="10" xfId="64" applyFont="1" applyFill="1" applyBorder="1" applyAlignment="1" applyProtection="1">
      <alignment vertical="center" wrapText="1"/>
      <protection/>
    </xf>
    <xf numFmtId="0" fontId="6" fillId="40" borderId="10" xfId="64" applyFont="1" applyFill="1" applyBorder="1" applyAlignment="1" applyProtection="1">
      <alignment vertical="top" wrapText="1"/>
      <protection/>
    </xf>
    <xf numFmtId="0" fontId="6" fillId="40" borderId="10" xfId="64"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center" wrapText="1"/>
      <protection/>
    </xf>
    <xf numFmtId="0" fontId="6" fillId="40" borderId="10" xfId="64" applyFont="1" applyFill="1" applyBorder="1" applyAlignment="1" applyProtection="1">
      <alignment horizontal="center" vertical="center"/>
      <protection/>
    </xf>
    <xf numFmtId="10" fontId="7" fillId="33" borderId="10" xfId="68" applyNumberFormat="1" applyFont="1" applyFill="1" applyBorder="1" applyAlignment="1" applyProtection="1">
      <alignment horizontal="center" vertical="center"/>
      <protection/>
    </xf>
    <xf numFmtId="10" fontId="7" fillId="34" borderId="10" xfId="68" applyNumberFormat="1" applyFont="1" applyFill="1" applyBorder="1" applyAlignment="1" applyProtection="1">
      <alignment horizontal="center" vertical="center" wrapText="1"/>
      <protection/>
    </xf>
    <xf numFmtId="10" fontId="90" fillId="0" borderId="10" xfId="68" applyNumberFormat="1" applyFont="1" applyBorder="1" applyAlignment="1" applyProtection="1">
      <alignment horizontal="center" vertical="center" wrapText="1"/>
      <protection/>
    </xf>
    <xf numFmtId="10" fontId="85" fillId="0" borderId="10" xfId="68" applyNumberFormat="1" applyFont="1" applyBorder="1" applyAlignment="1" applyProtection="1">
      <alignment horizontal="center" vertical="center" wrapText="1"/>
      <protection/>
    </xf>
    <xf numFmtId="10" fontId="78" fillId="0" borderId="10" xfId="68" applyNumberFormat="1" applyFont="1" applyBorder="1" applyAlignment="1" applyProtection="1">
      <alignment horizontal="center" vertical="center" wrapText="1"/>
      <protection/>
    </xf>
    <xf numFmtId="0" fontId="6" fillId="40" borderId="10" xfId="64" applyFont="1" applyFill="1" applyBorder="1" applyAlignment="1" applyProtection="1">
      <alignment horizontal="justify" vertical="center" wrapText="1"/>
      <protection/>
    </xf>
    <xf numFmtId="0" fontId="89" fillId="0" borderId="0" xfId="0" applyFont="1" applyAlignment="1" applyProtection="1">
      <alignment horizontal="center"/>
      <protection/>
    </xf>
    <xf numFmtId="0" fontId="89" fillId="0" borderId="0" xfId="0" applyFont="1" applyAlignment="1" applyProtection="1">
      <alignment/>
      <protection/>
    </xf>
    <xf numFmtId="10" fontId="85" fillId="33" borderId="10" xfId="68" applyNumberFormat="1" applyFont="1" applyFill="1" applyBorder="1" applyAlignment="1" applyProtection="1">
      <alignment horizontal="center" vertical="center"/>
      <protection locked="0"/>
    </xf>
    <xf numFmtId="0" fontId="0" fillId="34" borderId="0" xfId="0" applyFill="1" applyAlignment="1">
      <alignment/>
    </xf>
    <xf numFmtId="0" fontId="88" fillId="34" borderId="0" xfId="0" applyFont="1" applyFill="1" applyBorder="1" applyAlignment="1" applyProtection="1">
      <alignment horizontal="center"/>
      <protection locked="0"/>
    </xf>
    <xf numFmtId="0" fontId="89" fillId="34" borderId="0" xfId="0" applyFont="1" applyFill="1" applyBorder="1" applyAlignment="1" applyProtection="1">
      <alignment horizontal="center" vertical="center" wrapText="1"/>
      <protection locked="0"/>
    </xf>
    <xf numFmtId="0" fontId="74" fillId="34" borderId="0" xfId="0" applyFont="1" applyFill="1" applyBorder="1" applyAlignment="1">
      <alignment horizontal="center"/>
    </xf>
    <xf numFmtId="0" fontId="0" fillId="34" borderId="0" xfId="0" applyFill="1" applyAlignment="1">
      <alignment horizontal="center"/>
    </xf>
    <xf numFmtId="0" fontId="79" fillId="34" borderId="10" xfId="0" applyFont="1" applyFill="1" applyBorder="1" applyAlignment="1" applyProtection="1">
      <alignment horizontal="justify" vertical="center" wrapText="1"/>
      <protection/>
    </xf>
    <xf numFmtId="0" fontId="79" fillId="34" borderId="10" xfId="0" applyFont="1" applyFill="1" applyBorder="1" applyAlignment="1" applyProtection="1">
      <alignment vertical="center" wrapText="1"/>
      <protection/>
    </xf>
    <xf numFmtId="17" fontId="0" fillId="0" borderId="10" xfId="0" applyNumberFormat="1" applyFill="1" applyBorder="1" applyAlignment="1">
      <alignment horizontal="center" vertical="center" wrapText="1"/>
    </xf>
    <xf numFmtId="17" fontId="0" fillId="0" borderId="10" xfId="0" applyNumberFormat="1" applyBorder="1" applyAlignment="1">
      <alignment horizontal="center" vertical="center" wrapText="1"/>
    </xf>
    <xf numFmtId="0" fontId="7" fillId="33" borderId="10" xfId="64" applyFont="1" applyFill="1" applyBorder="1" applyAlignment="1" applyProtection="1">
      <alignment vertical="center"/>
      <protection/>
    </xf>
    <xf numFmtId="0" fontId="0" fillId="0" borderId="27" xfId="0" applyBorder="1" applyAlignment="1">
      <alignment horizontal="center" vertical="center"/>
    </xf>
    <xf numFmtId="0" fontId="86" fillId="0" borderId="27" xfId="0" applyFont="1" applyFill="1" applyBorder="1" applyAlignment="1">
      <alignment horizontal="center" vertical="center" wrapText="1"/>
    </xf>
    <xf numFmtId="17" fontId="0" fillId="0" borderId="10" xfId="0" applyNumberFormat="1" applyFill="1" applyBorder="1" applyAlignment="1">
      <alignment horizontal="right" vertical="center" wrapText="1"/>
    </xf>
    <xf numFmtId="17" fontId="0" fillId="0" borderId="10" xfId="0" applyNumberFormat="1" applyBorder="1" applyAlignment="1">
      <alignment wrapText="1"/>
    </xf>
    <xf numFmtId="0" fontId="0" fillId="0" borderId="10" xfId="0" applyBorder="1" applyAlignment="1">
      <alignment vertical="center" wrapText="1"/>
    </xf>
    <xf numFmtId="17" fontId="0" fillId="0" borderId="10" xfId="0" applyNumberFormat="1" applyBorder="1" applyAlignment="1">
      <alignment vertical="center" wrapText="1"/>
    </xf>
    <xf numFmtId="17" fontId="0" fillId="0" borderId="10" xfId="0" applyNumberFormat="1" applyFill="1" applyBorder="1" applyAlignment="1">
      <alignment vertical="center" wrapText="1"/>
    </xf>
    <xf numFmtId="0" fontId="0" fillId="0" borderId="10" xfId="0" applyBorder="1" applyAlignment="1">
      <alignment horizontal="justify" vertical="center" wrapText="1"/>
    </xf>
    <xf numFmtId="0" fontId="0" fillId="0" borderId="0" xfId="0" applyAlignment="1">
      <alignment wrapText="1"/>
    </xf>
    <xf numFmtId="10" fontId="88" fillId="34" borderId="53" xfId="0" applyNumberFormat="1" applyFont="1" applyFill="1" applyBorder="1" applyAlignment="1" applyProtection="1">
      <alignment horizontal="center" vertical="center" wrapText="1"/>
      <protection/>
    </xf>
    <xf numFmtId="10" fontId="88" fillId="34" borderId="16" xfId="0" applyNumberFormat="1" applyFont="1" applyFill="1" applyBorder="1" applyAlignment="1" applyProtection="1">
      <alignment horizontal="center" vertical="center" wrapText="1"/>
      <protection/>
    </xf>
    <xf numFmtId="10" fontId="88" fillId="34" borderId="54" xfId="0" applyNumberFormat="1" applyFont="1" applyFill="1" applyBorder="1" applyAlignment="1" applyProtection="1">
      <alignment horizontal="center" vertical="center" wrapText="1"/>
      <protection/>
    </xf>
    <xf numFmtId="10" fontId="89" fillId="0" borderId="14" xfId="68" applyNumberFormat="1" applyFont="1" applyFill="1" applyBorder="1" applyAlignment="1" applyProtection="1">
      <alignment horizontal="center" vertical="center"/>
      <protection/>
    </xf>
    <xf numFmtId="10" fontId="89" fillId="0" borderId="10" xfId="68" applyNumberFormat="1" applyFont="1" applyFill="1" applyBorder="1" applyAlignment="1" applyProtection="1">
      <alignment horizontal="center" vertical="center"/>
      <protection/>
    </xf>
    <xf numFmtId="10" fontId="88" fillId="34" borderId="51" xfId="0" applyNumberFormat="1" applyFont="1" applyFill="1" applyBorder="1" applyAlignment="1" applyProtection="1">
      <alignment horizontal="center" vertical="center" wrapText="1"/>
      <protection/>
    </xf>
    <xf numFmtId="10" fontId="88" fillId="34" borderId="10" xfId="0" applyNumberFormat="1" applyFont="1" applyFill="1" applyBorder="1" applyAlignment="1" applyProtection="1">
      <alignment horizontal="center" vertical="center" wrapText="1"/>
      <protection/>
    </xf>
    <xf numFmtId="10" fontId="88" fillId="34" borderId="52" xfId="0" applyNumberFormat="1" applyFont="1" applyFill="1" applyBorder="1" applyAlignment="1" applyProtection="1">
      <alignment horizontal="center" vertical="center" wrapText="1"/>
      <protection/>
    </xf>
    <xf numFmtId="0" fontId="86" fillId="0" borderId="27" xfId="0" applyFont="1" applyFill="1" applyBorder="1" applyAlignment="1">
      <alignment horizontal="center" vertical="center" wrapText="1"/>
    </xf>
    <xf numFmtId="0" fontId="86" fillId="0" borderId="10" xfId="0" applyFont="1" applyFill="1" applyBorder="1" applyAlignment="1">
      <alignment horizontal="center" vertical="center" wrapText="1"/>
    </xf>
    <xf numFmtId="10" fontId="0" fillId="0" borderId="27" xfId="55" applyNumberFormat="1" applyFont="1" applyBorder="1" applyAlignment="1">
      <alignment horizontal="center" vertical="center"/>
    </xf>
    <xf numFmtId="10" fontId="13" fillId="0" borderId="10" xfId="0" applyNumberFormat="1" applyFont="1" applyFill="1" applyBorder="1" applyAlignment="1" applyProtection="1">
      <alignment horizontal="center" vertical="center" wrapText="1"/>
      <protection/>
    </xf>
    <xf numFmtId="0" fontId="0" fillId="0" borderId="10" xfId="0" applyFill="1" applyBorder="1" applyAlignment="1">
      <alignment vertical="center" wrapText="1"/>
    </xf>
    <xf numFmtId="0" fontId="0" fillId="44" borderId="10" xfId="0" applyFill="1" applyBorder="1" applyAlignment="1">
      <alignment vertical="center" wrapText="1"/>
    </xf>
    <xf numFmtId="0" fontId="83" fillId="0" borderId="18" xfId="0" applyFont="1" applyFill="1" applyBorder="1" applyAlignment="1" applyProtection="1">
      <alignment horizontal="center" vertical="center" wrapText="1"/>
      <protection/>
    </xf>
    <xf numFmtId="0" fontId="83" fillId="0" borderId="48" xfId="0" applyFont="1" applyFill="1" applyBorder="1" applyAlignment="1" applyProtection="1">
      <alignment horizontal="center" vertical="center" wrapText="1"/>
      <protection/>
    </xf>
    <xf numFmtId="0" fontId="83" fillId="0" borderId="19" xfId="0" applyFont="1" applyFill="1" applyBorder="1" applyAlignment="1" applyProtection="1">
      <alignment horizontal="center" vertical="center" wrapText="1"/>
      <protection/>
    </xf>
    <xf numFmtId="0" fontId="83" fillId="0" borderId="18" xfId="0" applyFont="1" applyFill="1" applyBorder="1" applyAlignment="1" applyProtection="1">
      <alignment horizontal="center" vertical="center"/>
      <protection/>
    </xf>
    <xf numFmtId="0" fontId="83" fillId="0" borderId="48" xfId="0" applyFont="1" applyFill="1" applyBorder="1" applyAlignment="1" applyProtection="1">
      <alignment horizontal="center" vertical="center"/>
      <protection/>
    </xf>
    <xf numFmtId="0" fontId="83" fillId="0" borderId="19" xfId="0" applyFont="1" applyFill="1" applyBorder="1" applyAlignment="1" applyProtection="1">
      <alignment horizontal="center" vertical="center"/>
      <protection/>
    </xf>
    <xf numFmtId="0" fontId="84" fillId="0" borderId="10" xfId="0" applyFont="1" applyBorder="1" applyAlignment="1" applyProtection="1">
      <alignment horizontal="center" vertical="center" wrapText="1"/>
      <protection/>
    </xf>
    <xf numFmtId="0" fontId="84" fillId="0" borderId="27" xfId="0" applyFont="1" applyBorder="1" applyAlignment="1" applyProtection="1">
      <alignment horizontal="justify" vertical="center" wrapText="1"/>
      <protection/>
    </xf>
    <xf numFmtId="0" fontId="84" fillId="0" borderId="55" xfId="0" applyFont="1" applyBorder="1" applyAlignment="1" applyProtection="1">
      <alignment horizontal="justify" vertical="center" wrapText="1"/>
      <protection/>
    </xf>
    <xf numFmtId="0" fontId="84" fillId="0" borderId="14" xfId="0" applyFont="1" applyBorder="1" applyAlignment="1" applyProtection="1">
      <alignment horizontal="justify" vertical="center" wrapText="1"/>
      <protection/>
    </xf>
    <xf numFmtId="0" fontId="84" fillId="0" borderId="10" xfId="0" applyFont="1" applyFill="1" applyBorder="1" applyAlignment="1" applyProtection="1">
      <alignment horizontal="justify" vertical="center" wrapText="1"/>
      <protection/>
    </xf>
    <xf numFmtId="0" fontId="79" fillId="0" borderId="10" xfId="0" applyFont="1" applyBorder="1" applyAlignment="1" applyProtection="1">
      <alignment horizontal="center" vertical="center" wrapText="1"/>
      <protection/>
    </xf>
    <xf numFmtId="0" fontId="11" fillId="2" borderId="10" xfId="6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1" fillId="2" borderId="18" xfId="60" applyFont="1" applyFill="1" applyBorder="1" applyAlignment="1" applyProtection="1">
      <alignment horizontal="center" vertical="center" wrapText="1"/>
      <protection/>
    </xf>
    <xf numFmtId="0" fontId="11" fillId="2" borderId="48" xfId="60" applyFont="1" applyFill="1" applyBorder="1" applyAlignment="1" applyProtection="1">
      <alignment horizontal="center" vertical="center" wrapText="1"/>
      <protection/>
    </xf>
    <xf numFmtId="0" fontId="11" fillId="2" borderId="19" xfId="60" applyFont="1" applyFill="1" applyBorder="1" applyAlignment="1" applyProtection="1">
      <alignment horizontal="center" vertical="center" wrapText="1"/>
      <protection/>
    </xf>
    <xf numFmtId="0" fontId="78" fillId="0" borderId="0" xfId="0" applyFont="1" applyBorder="1" applyAlignment="1" applyProtection="1">
      <alignment horizontal="center" vertical="center" wrapText="1"/>
      <protection/>
    </xf>
    <xf numFmtId="0" fontId="78" fillId="0" borderId="0" xfId="0" applyFont="1" applyFill="1" applyBorder="1" applyAlignment="1" applyProtection="1">
      <alignment horizontal="center" vertical="center" wrapText="1"/>
      <protection/>
    </xf>
    <xf numFmtId="0" fontId="11" fillId="45" borderId="10" xfId="0" applyFont="1" applyFill="1" applyBorder="1" applyAlignment="1" applyProtection="1">
      <alignment horizontal="center" vertical="center"/>
      <protection/>
    </xf>
    <xf numFmtId="0" fontId="84" fillId="0" borderId="27" xfId="0" applyFont="1" applyFill="1" applyBorder="1" applyAlignment="1" applyProtection="1">
      <alignment horizontal="justify" vertical="center" wrapText="1"/>
      <protection/>
    </xf>
    <xf numFmtId="0" fontId="84" fillId="0" borderId="55" xfId="0" applyFont="1" applyFill="1" applyBorder="1" applyAlignment="1" applyProtection="1">
      <alignment horizontal="justify" vertical="center" wrapText="1"/>
      <protection/>
    </xf>
    <xf numFmtId="0" fontId="84" fillId="0" borderId="14" xfId="0" applyFont="1" applyFill="1" applyBorder="1" applyAlignment="1" applyProtection="1">
      <alignment horizontal="justify" vertical="center" wrapText="1"/>
      <protection/>
    </xf>
    <xf numFmtId="0" fontId="11" fillId="35" borderId="10" xfId="0" applyFont="1" applyFill="1" applyBorder="1" applyAlignment="1" applyProtection="1">
      <alignment horizontal="justify" vertical="center" wrapText="1"/>
      <protection/>
    </xf>
    <xf numFmtId="0" fontId="84" fillId="0" borderId="10" xfId="0" applyFont="1" applyBorder="1" applyAlignment="1" applyProtection="1">
      <alignment horizontal="justify" vertical="center" wrapText="1"/>
      <protection/>
    </xf>
    <xf numFmtId="10" fontId="84" fillId="34" borderId="10" xfId="68" applyNumberFormat="1" applyFont="1" applyFill="1" applyBorder="1" applyAlignment="1" applyProtection="1">
      <alignment horizontal="justify" vertical="center" wrapText="1"/>
      <protection/>
    </xf>
    <xf numFmtId="0" fontId="11" fillId="2"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protection/>
    </xf>
    <xf numFmtId="0" fontId="83" fillId="0" borderId="10" xfId="0" applyFont="1" applyBorder="1" applyAlignment="1" applyProtection="1">
      <alignment horizontal="center" vertical="center" wrapText="1"/>
      <protection/>
    </xf>
    <xf numFmtId="0" fontId="83" fillId="0" borderId="10" xfId="0" applyFont="1" applyFill="1" applyBorder="1" applyAlignment="1" applyProtection="1">
      <alignment horizontal="center" vertical="center"/>
      <protection/>
    </xf>
    <xf numFmtId="0" fontId="88" fillId="0" borderId="56" xfId="0" applyFont="1" applyBorder="1" applyAlignment="1" applyProtection="1">
      <alignment horizontal="center" vertical="center" wrapText="1"/>
      <protection/>
    </xf>
    <xf numFmtId="0" fontId="88" fillId="0" borderId="17" xfId="0" applyFont="1" applyBorder="1" applyAlignment="1" applyProtection="1">
      <alignment horizontal="center" vertical="center" wrapText="1"/>
      <protection/>
    </xf>
    <xf numFmtId="0" fontId="88" fillId="0" borderId="24" xfId="0" applyFont="1" applyBorder="1" applyAlignment="1" applyProtection="1">
      <alignment horizontal="center" vertical="center" wrapText="1"/>
      <protection/>
    </xf>
    <xf numFmtId="0" fontId="88" fillId="0" borderId="51" xfId="0" applyFont="1" applyBorder="1" applyAlignment="1" applyProtection="1">
      <alignment horizontal="justify" vertical="center" wrapText="1"/>
      <protection/>
    </xf>
    <xf numFmtId="0" fontId="88" fillId="0" borderId="10" xfId="0" applyFont="1" applyBorder="1" applyAlignment="1" applyProtection="1">
      <alignment horizontal="justify" vertical="center" wrapText="1"/>
      <protection/>
    </xf>
    <xf numFmtId="0" fontId="88" fillId="0" borderId="52" xfId="0" applyFont="1" applyBorder="1" applyAlignment="1" applyProtection="1">
      <alignment horizontal="justify" vertical="center" wrapText="1"/>
      <protection/>
    </xf>
    <xf numFmtId="0" fontId="88" fillId="0" borderId="51" xfId="0" applyFont="1" applyBorder="1" applyAlignment="1" applyProtection="1">
      <alignment horizontal="center" vertical="center" wrapText="1"/>
      <protection/>
    </xf>
    <xf numFmtId="0" fontId="88" fillId="0" borderId="10" xfId="0" applyFont="1" applyBorder="1" applyAlignment="1" applyProtection="1">
      <alignment horizontal="center" vertical="center" wrapText="1"/>
      <protection/>
    </xf>
    <xf numFmtId="0" fontId="88" fillId="0" borderId="52" xfId="0" applyFont="1" applyBorder="1" applyAlignment="1" applyProtection="1">
      <alignment horizontal="center" vertical="center" wrapText="1"/>
      <protection/>
    </xf>
    <xf numFmtId="0" fontId="11" fillId="45" borderId="10" xfId="0" applyFont="1" applyFill="1" applyBorder="1" applyAlignment="1" applyProtection="1">
      <alignment horizontal="center" vertical="center" wrapText="1"/>
      <protection/>
    </xf>
    <xf numFmtId="0" fontId="6" fillId="45" borderId="10" xfId="0" applyFont="1" applyFill="1" applyBorder="1" applyAlignment="1" applyProtection="1">
      <alignment horizontal="center" vertical="center" wrapText="1"/>
      <protection/>
    </xf>
    <xf numFmtId="0" fontId="83" fillId="0" borderId="10"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58" xfId="0" applyFont="1" applyFill="1" applyBorder="1" applyAlignment="1" applyProtection="1">
      <alignment horizontal="center"/>
      <protection/>
    </xf>
    <xf numFmtId="0" fontId="0" fillId="0" borderId="59"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11" fillId="0" borderId="10" xfId="0" applyFont="1" applyFill="1" applyBorder="1" applyAlignment="1" applyProtection="1">
      <alignment horizontal="center" vertical="center" wrapText="1"/>
      <protection/>
    </xf>
    <xf numFmtId="0" fontId="2" fillId="45" borderId="23" xfId="0" applyFont="1" applyFill="1" applyBorder="1" applyAlignment="1" applyProtection="1">
      <alignment horizontal="center" vertical="center" wrapText="1"/>
      <protection/>
    </xf>
    <xf numFmtId="0" fontId="2" fillId="45" borderId="49" xfId="0" applyFont="1" applyFill="1" applyBorder="1" applyAlignment="1" applyProtection="1">
      <alignment horizontal="center" vertical="center" wrapText="1"/>
      <protection/>
    </xf>
    <xf numFmtId="0" fontId="2" fillId="45" borderId="57" xfId="0" applyFont="1" applyFill="1" applyBorder="1" applyAlignment="1" applyProtection="1">
      <alignment horizontal="center" vertical="center" wrapText="1"/>
      <protection/>
    </xf>
    <xf numFmtId="0" fontId="11" fillId="45" borderId="18" xfId="0" applyFont="1" applyFill="1" applyBorder="1" applyAlignment="1" applyProtection="1">
      <alignment horizontal="center" vertical="center" wrapText="1"/>
      <protection/>
    </xf>
    <xf numFmtId="0" fontId="11" fillId="45" borderId="48" xfId="0" applyFont="1" applyFill="1" applyBorder="1" applyAlignment="1" applyProtection="1">
      <alignment horizontal="center" vertical="center" wrapText="1"/>
      <protection/>
    </xf>
    <xf numFmtId="0" fontId="11" fillId="45" borderId="19" xfId="0" applyFont="1" applyFill="1" applyBorder="1" applyAlignment="1" applyProtection="1">
      <alignment horizontal="center" vertical="center" wrapText="1"/>
      <protection/>
    </xf>
    <xf numFmtId="0" fontId="88" fillId="0" borderId="10" xfId="0" applyFont="1" applyBorder="1" applyAlignment="1" applyProtection="1">
      <alignment horizontal="center" vertical="center"/>
      <protection/>
    </xf>
    <xf numFmtId="0" fontId="11" fillId="33" borderId="10" xfId="64" applyFont="1" applyFill="1" applyBorder="1" applyAlignment="1" applyProtection="1">
      <alignment horizontal="center" vertical="center"/>
      <protection/>
    </xf>
    <xf numFmtId="0" fontId="83" fillId="34" borderId="10" xfId="0" applyFont="1" applyFill="1" applyBorder="1" applyAlignment="1" applyProtection="1">
      <alignment horizontal="center" vertical="center" wrapText="1"/>
      <protection/>
    </xf>
    <xf numFmtId="0" fontId="83" fillId="0" borderId="10" xfId="64" applyFont="1" applyFill="1" applyBorder="1" applyAlignment="1" applyProtection="1">
      <alignment horizontal="center" vertical="center"/>
      <protection/>
    </xf>
    <xf numFmtId="0" fontId="83" fillId="8" borderId="10" xfId="64" applyFont="1" applyFill="1" applyBorder="1" applyAlignment="1" applyProtection="1">
      <alignment horizontal="center" vertical="center"/>
      <protection/>
    </xf>
    <xf numFmtId="0" fontId="6" fillId="40" borderId="10" xfId="64" applyFont="1" applyFill="1" applyBorder="1" applyAlignment="1" applyProtection="1">
      <alignment horizontal="left" vertical="center" wrapText="1"/>
      <protection/>
    </xf>
    <xf numFmtId="0" fontId="7" fillId="34" borderId="10" xfId="64" applyFont="1" applyFill="1" applyBorder="1" applyAlignment="1" applyProtection="1">
      <alignment horizontal="center" vertical="center" wrapText="1"/>
      <protection/>
    </xf>
    <xf numFmtId="0" fontId="7" fillId="0" borderId="10" xfId="64" applyFont="1" applyBorder="1" applyAlignment="1" applyProtection="1">
      <alignment horizontal="center" vertical="center" wrapText="1"/>
      <protection/>
    </xf>
    <xf numFmtId="1" fontId="7" fillId="34" borderId="10" xfId="54" applyNumberFormat="1" applyFont="1" applyFill="1" applyBorder="1" applyAlignment="1" applyProtection="1">
      <alignment horizontal="center" vertical="center" wrapText="1"/>
      <protection/>
    </xf>
    <xf numFmtId="9" fontId="7" fillId="33" borderId="10" xfId="69" applyFont="1" applyFill="1" applyBorder="1" applyAlignment="1" applyProtection="1">
      <alignment horizontal="center" vertical="center"/>
      <protection/>
    </xf>
    <xf numFmtId="0" fontId="7" fillId="34" borderId="10" xfId="69" applyNumberFormat="1" applyFont="1" applyFill="1" applyBorder="1" applyAlignment="1" applyProtection="1">
      <alignment horizontal="center" vertical="center" wrapText="1"/>
      <protection/>
    </xf>
    <xf numFmtId="0" fontId="7" fillId="0" borderId="10" xfId="64" applyFont="1" applyFill="1" applyBorder="1" applyAlignment="1" applyProtection="1">
      <alignment horizontal="center" vertical="center" wrapText="1"/>
      <protection/>
    </xf>
    <xf numFmtId="0" fontId="7" fillId="0" borderId="10" xfId="64" applyFont="1" applyFill="1" applyBorder="1" applyAlignment="1" applyProtection="1">
      <alignment horizontal="center" vertical="center"/>
      <protection/>
    </xf>
    <xf numFmtId="0" fontId="7" fillId="34" borderId="10" xfId="64" applyFont="1" applyFill="1" applyBorder="1" applyAlignment="1" applyProtection="1">
      <alignment horizontal="center" vertical="center"/>
      <protection/>
    </xf>
    <xf numFmtId="49" fontId="7" fillId="33" borderId="10" xfId="64" applyNumberFormat="1" applyFont="1" applyFill="1" applyBorder="1" applyAlignment="1" applyProtection="1">
      <alignment horizontal="center" vertical="center"/>
      <protection/>
    </xf>
    <xf numFmtId="0" fontId="78" fillId="34" borderId="10" xfId="0" applyFont="1" applyFill="1" applyBorder="1" applyAlignment="1" applyProtection="1">
      <alignment horizontal="center" vertical="center"/>
      <protection/>
    </xf>
    <xf numFmtId="0" fontId="7" fillId="33" borderId="18" xfId="64" applyFont="1" applyFill="1" applyBorder="1" applyAlignment="1" applyProtection="1">
      <alignment horizontal="center" vertical="center" wrapText="1"/>
      <protection/>
    </xf>
    <xf numFmtId="0" fontId="7" fillId="33" borderId="48" xfId="64" applyFont="1" applyFill="1" applyBorder="1" applyAlignment="1" applyProtection="1">
      <alignment horizontal="center" vertical="center" wrapText="1"/>
      <protection/>
    </xf>
    <xf numFmtId="0" fontId="7" fillId="33" borderId="19" xfId="64" applyFont="1" applyFill="1" applyBorder="1" applyAlignment="1" applyProtection="1">
      <alignment horizontal="center" vertical="center" wrapText="1"/>
      <protection/>
    </xf>
    <xf numFmtId="0" fontId="19" fillId="33" borderId="10" xfId="64" applyFont="1" applyFill="1" applyBorder="1" applyAlignment="1" applyProtection="1">
      <alignment horizontal="center" vertical="center"/>
      <protection/>
    </xf>
    <xf numFmtId="0" fontId="6" fillId="40" borderId="10" xfId="64" applyFont="1" applyFill="1" applyBorder="1" applyAlignment="1" applyProtection="1">
      <alignment horizontal="center" vertical="center"/>
      <protection/>
    </xf>
    <xf numFmtId="9" fontId="6" fillId="40" borderId="10" xfId="69" applyFont="1" applyFill="1" applyBorder="1" applyAlignment="1" applyProtection="1">
      <alignment horizontal="center" vertical="center"/>
      <protection/>
    </xf>
    <xf numFmtId="0" fontId="6" fillId="34" borderId="10" xfId="64" applyFont="1" applyFill="1" applyBorder="1" applyAlignment="1" applyProtection="1">
      <alignment horizontal="center" vertical="center" wrapText="1"/>
      <protection/>
    </xf>
    <xf numFmtId="14" fontId="7" fillId="33" borderId="10" xfId="64" applyNumberFormat="1" applyFont="1" applyFill="1" applyBorder="1" applyAlignment="1" applyProtection="1">
      <alignment horizontal="center" vertical="center" wrapText="1"/>
      <protection/>
    </xf>
    <xf numFmtId="187" fontId="7" fillId="34" borderId="10" xfId="69" applyNumberFormat="1" applyFont="1" applyFill="1" applyBorder="1" applyAlignment="1" applyProtection="1">
      <alignment horizontal="center" vertical="center" wrapText="1"/>
      <protection/>
    </xf>
    <xf numFmtId="0" fontId="7" fillId="34" borderId="18" xfId="0" applyFont="1" applyFill="1" applyBorder="1" applyAlignment="1" applyProtection="1">
      <alignment horizontal="left" vertical="center" wrapText="1"/>
      <protection locked="0"/>
    </xf>
    <xf numFmtId="0" fontId="7" fillId="34" borderId="48" xfId="0" applyFont="1" applyFill="1" applyBorder="1" applyAlignment="1" applyProtection="1">
      <alignment horizontal="left" vertical="center" wrapText="1"/>
      <protection locked="0"/>
    </xf>
    <xf numFmtId="0" fontId="7" fillId="34" borderId="19" xfId="0" applyFont="1" applyFill="1" applyBorder="1" applyAlignment="1" applyProtection="1">
      <alignment horizontal="left" vertical="center" wrapText="1"/>
      <protection locked="0"/>
    </xf>
    <xf numFmtId="0" fontId="78" fillId="34" borderId="18" xfId="0" applyFont="1" applyFill="1" applyBorder="1" applyAlignment="1" applyProtection="1">
      <alignment horizontal="left" vertical="center" wrapText="1"/>
      <protection locked="0"/>
    </xf>
    <xf numFmtId="0" fontId="78" fillId="34" borderId="48" xfId="0" applyFont="1" applyFill="1" applyBorder="1" applyAlignment="1" applyProtection="1">
      <alignment horizontal="left" vertical="center" wrapText="1"/>
      <protection locked="0"/>
    </xf>
    <xf numFmtId="0" fontId="78" fillId="34" borderId="19" xfId="0" applyFont="1" applyFill="1" applyBorder="1" applyAlignment="1" applyProtection="1">
      <alignment horizontal="left" vertical="center" wrapText="1"/>
      <protection locked="0"/>
    </xf>
    <xf numFmtId="0" fontId="78" fillId="34" borderId="10" xfId="0" applyFont="1" applyFill="1" applyBorder="1" applyAlignment="1" applyProtection="1">
      <alignment horizontal="justify" vertical="center" wrapText="1"/>
      <protection locked="0"/>
    </xf>
    <xf numFmtId="0" fontId="78" fillId="34" borderId="10" xfId="0" applyFont="1" applyFill="1" applyBorder="1" applyAlignment="1" applyProtection="1">
      <alignment horizontal="justify" vertical="center"/>
      <protection locked="0"/>
    </xf>
    <xf numFmtId="0" fontId="79" fillId="8" borderId="10" xfId="64" applyFont="1" applyFill="1" applyBorder="1" applyAlignment="1" applyProtection="1">
      <alignment horizontal="center" vertical="center"/>
      <protection/>
    </xf>
    <xf numFmtId="9" fontId="7" fillId="33" borderId="10" xfId="69" applyFont="1" applyFill="1" applyBorder="1" applyAlignment="1" applyProtection="1">
      <alignment horizontal="center" vertical="center" wrapText="1"/>
      <protection/>
    </xf>
    <xf numFmtId="9" fontId="6" fillId="34" borderId="10" xfId="69" applyFont="1" applyFill="1" applyBorder="1" applyAlignment="1" applyProtection="1">
      <alignment horizontal="center" vertical="center"/>
      <protection locked="0"/>
    </xf>
    <xf numFmtId="0" fontId="7" fillId="0" borderId="10" xfId="64" applyFont="1" applyFill="1" applyBorder="1" applyAlignment="1" applyProtection="1">
      <alignment horizontal="left" vertical="center" wrapText="1"/>
      <protection locked="0"/>
    </xf>
    <xf numFmtId="0" fontId="6" fillId="40" borderId="10" xfId="64" applyFont="1" applyFill="1" applyBorder="1" applyAlignment="1" applyProtection="1">
      <alignment horizontal="center" vertical="center" wrapText="1"/>
      <protection/>
    </xf>
    <xf numFmtId="0" fontId="7" fillId="0" borderId="10" xfId="64" applyFont="1" applyFill="1" applyBorder="1" applyAlignment="1" applyProtection="1">
      <alignment horizontal="center" vertical="center" wrapText="1"/>
      <protection locked="0"/>
    </xf>
    <xf numFmtId="0" fontId="6" fillId="0" borderId="10" xfId="64" applyFont="1" applyFill="1" applyBorder="1" applyAlignment="1" applyProtection="1">
      <alignment horizontal="center" vertical="center" wrapText="1"/>
      <protection locked="0"/>
    </xf>
    <xf numFmtId="0" fontId="7" fillId="34" borderId="10" xfId="64" applyFont="1" applyFill="1" applyBorder="1" applyAlignment="1" applyProtection="1">
      <alignment horizontal="center" vertical="center" wrapText="1"/>
      <protection locked="0"/>
    </xf>
    <xf numFmtId="0" fontId="6" fillId="40" borderId="10" xfId="64" applyFont="1" applyFill="1" applyBorder="1" applyAlignment="1" applyProtection="1">
      <alignment horizontal="justify" vertical="center"/>
      <protection/>
    </xf>
    <xf numFmtId="0" fontId="7" fillId="0" borderId="10" xfId="64" applyFont="1" applyFill="1" applyBorder="1" applyAlignment="1" applyProtection="1">
      <alignment horizontal="center" vertical="center"/>
      <protection locked="0"/>
    </xf>
    <xf numFmtId="0" fontId="79" fillId="0" borderId="10" xfId="64" applyFont="1" applyFill="1" applyBorder="1" applyAlignment="1" applyProtection="1">
      <alignment horizontal="center" vertical="center"/>
      <protection/>
    </xf>
    <xf numFmtId="0" fontId="6" fillId="40" borderId="10" xfId="64" applyFont="1" applyFill="1" applyBorder="1" applyAlignment="1" applyProtection="1">
      <alignment horizontal="justify" vertical="center" wrapText="1"/>
      <protection/>
    </xf>
    <xf numFmtId="0" fontId="7" fillId="33" borderId="10" xfId="64" applyFont="1" applyFill="1" applyBorder="1" applyAlignment="1" applyProtection="1">
      <alignment horizontal="center" vertical="center"/>
      <protection locked="0"/>
    </xf>
    <xf numFmtId="0" fontId="79" fillId="34" borderId="18" xfId="0" applyFont="1" applyFill="1" applyBorder="1" applyAlignment="1" applyProtection="1">
      <alignment horizontal="justify" vertical="center" wrapText="1"/>
      <protection/>
    </xf>
    <xf numFmtId="0" fontId="79" fillId="34" borderId="48" xfId="0" applyFont="1" applyFill="1" applyBorder="1" applyAlignment="1" applyProtection="1">
      <alignment horizontal="justify" vertical="center" wrapText="1"/>
      <protection/>
    </xf>
    <xf numFmtId="0" fontId="79" fillId="34" borderId="19" xfId="0" applyFont="1" applyFill="1" applyBorder="1" applyAlignment="1" applyProtection="1">
      <alignment horizontal="justify" vertical="center" wrapText="1"/>
      <protection/>
    </xf>
    <xf numFmtId="0" fontId="79" fillId="34" borderId="18" xfId="0" applyFont="1" applyFill="1" applyBorder="1" applyAlignment="1" applyProtection="1">
      <alignment vertical="center" wrapText="1"/>
      <protection/>
    </xf>
    <xf numFmtId="0" fontId="79" fillId="34" borderId="48" xfId="0" applyFont="1" applyFill="1" applyBorder="1" applyAlignment="1" applyProtection="1">
      <alignment vertical="center" wrapText="1"/>
      <protection/>
    </xf>
    <xf numFmtId="0" fontId="79" fillId="34" borderId="19" xfId="0" applyFont="1" applyFill="1" applyBorder="1" applyAlignment="1" applyProtection="1">
      <alignment vertical="center" wrapText="1"/>
      <protection/>
    </xf>
    <xf numFmtId="0" fontId="79" fillId="34" borderId="10" xfId="0" applyFont="1" applyFill="1" applyBorder="1" applyAlignment="1" applyProtection="1">
      <alignment horizontal="center" vertical="center" wrapText="1"/>
      <protection/>
    </xf>
    <xf numFmtId="0" fontId="88" fillId="34" borderId="10" xfId="0" applyFont="1" applyFill="1" applyBorder="1" applyAlignment="1" applyProtection="1">
      <alignment horizontal="center"/>
      <protection locked="0"/>
    </xf>
    <xf numFmtId="0" fontId="89" fillId="34" borderId="10" xfId="0" applyFont="1" applyFill="1" applyBorder="1" applyAlignment="1" applyProtection="1">
      <alignment horizontal="center" vertical="center" wrapText="1"/>
      <protection locked="0"/>
    </xf>
    <xf numFmtId="0" fontId="74" fillId="34" borderId="10" xfId="0" applyFont="1" applyFill="1" applyBorder="1" applyAlignment="1">
      <alignment horizontal="center"/>
    </xf>
    <xf numFmtId="0" fontId="60" fillId="46" borderId="13" xfId="0" applyFont="1" applyFill="1" applyBorder="1" applyAlignment="1">
      <alignment horizontal="center"/>
    </xf>
    <xf numFmtId="0" fontId="60" fillId="46" borderId="47" xfId="0" applyFont="1" applyFill="1" applyBorder="1" applyAlignment="1">
      <alignment horizontal="center"/>
    </xf>
    <xf numFmtId="0" fontId="91" fillId="47" borderId="18" xfId="0" applyFont="1" applyFill="1" applyBorder="1" applyAlignment="1">
      <alignment horizontal="center"/>
    </xf>
    <xf numFmtId="0" fontId="91" fillId="47" borderId="48" xfId="0" applyFont="1" applyFill="1" applyBorder="1" applyAlignment="1">
      <alignment horizontal="center"/>
    </xf>
    <xf numFmtId="0" fontId="91" fillId="47" borderId="19" xfId="0" applyFont="1" applyFill="1" applyBorder="1" applyAlignment="1">
      <alignment horizontal="center"/>
    </xf>
    <xf numFmtId="0" fontId="74" fillId="14" borderId="18" xfId="0" applyFont="1" applyFill="1" applyBorder="1" applyAlignment="1">
      <alignment horizontal="center" vertical="center" wrapText="1"/>
    </xf>
    <xf numFmtId="0" fontId="74" fillId="14" borderId="19" xfId="0" applyFont="1" applyFill="1" applyBorder="1" applyAlignment="1">
      <alignment horizontal="center" vertical="center" wrapText="1"/>
    </xf>
    <xf numFmtId="9" fontId="74" fillId="14" borderId="18" xfId="68" applyFont="1" applyFill="1" applyBorder="1" applyAlignment="1">
      <alignment horizontal="center" vertical="center" wrapText="1"/>
    </xf>
    <xf numFmtId="9" fontId="74" fillId="14" borderId="19" xfId="68" applyFont="1" applyFill="1" applyBorder="1" applyAlignment="1">
      <alignment horizontal="center" vertical="center" wrapText="1"/>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86" fillId="0" borderId="27" xfId="0" applyFont="1" applyFill="1" applyBorder="1" applyAlignment="1">
      <alignment horizontal="center" vertical="center" wrapText="1"/>
    </xf>
    <xf numFmtId="0" fontId="86" fillId="0" borderId="55" xfId="0" applyFont="1" applyFill="1" applyBorder="1" applyAlignment="1">
      <alignment horizontal="center" vertical="center" wrapText="1"/>
    </xf>
    <xf numFmtId="10" fontId="0" fillId="0" borderId="27" xfId="55" applyNumberFormat="1" applyFont="1" applyBorder="1" applyAlignment="1">
      <alignment horizontal="center" vertical="center"/>
    </xf>
    <xf numFmtId="10" fontId="0" fillId="0" borderId="55" xfId="55" applyNumberFormat="1" applyFont="1" applyBorder="1" applyAlignment="1">
      <alignment horizontal="center" vertical="center"/>
    </xf>
    <xf numFmtId="10" fontId="0" fillId="0" borderId="14" xfId="55" applyNumberFormat="1" applyFont="1" applyBorder="1" applyAlignment="1">
      <alignment horizontal="center" vertical="center"/>
    </xf>
    <xf numFmtId="0" fontId="7" fillId="0" borderId="18" xfId="64" applyFont="1" applyBorder="1" applyAlignment="1" applyProtection="1">
      <alignment horizontal="center" vertical="center" wrapText="1"/>
      <protection/>
    </xf>
    <xf numFmtId="0" fontId="7" fillId="0" borderId="48" xfId="64" applyFont="1" applyBorder="1" applyAlignment="1" applyProtection="1">
      <alignment horizontal="center" vertical="center" wrapText="1"/>
      <protection/>
    </xf>
    <xf numFmtId="0" fontId="7" fillId="0" borderId="19" xfId="64" applyFont="1" applyBorder="1" applyAlignment="1" applyProtection="1">
      <alignment horizontal="center" vertical="center" wrapText="1"/>
      <protection/>
    </xf>
    <xf numFmtId="0" fontId="7" fillId="34" borderId="10" xfId="64" applyFont="1" applyFill="1" applyBorder="1" applyAlignment="1" applyProtection="1">
      <alignment horizontal="justify" vertical="center" wrapText="1"/>
      <protection/>
    </xf>
    <xf numFmtId="0" fontId="7" fillId="34" borderId="18" xfId="64" applyFont="1" applyFill="1" applyBorder="1" applyAlignment="1" applyProtection="1">
      <alignment horizontal="left" vertical="center" wrapText="1"/>
      <protection locked="0"/>
    </xf>
    <xf numFmtId="0" fontId="92" fillId="34" borderId="48" xfId="64" applyFont="1" applyFill="1" applyBorder="1" applyAlignment="1" applyProtection="1">
      <alignment horizontal="left" vertical="center" wrapText="1"/>
      <protection locked="0"/>
    </xf>
    <xf numFmtId="0" fontId="92" fillId="34" borderId="19" xfId="64" applyFont="1" applyFill="1" applyBorder="1" applyAlignment="1" applyProtection="1">
      <alignment horizontal="left" vertical="center" wrapText="1"/>
      <protection locked="0"/>
    </xf>
    <xf numFmtId="0" fontId="7" fillId="34" borderId="48" xfId="64" applyFont="1" applyFill="1" applyBorder="1" applyAlignment="1" applyProtection="1">
      <alignment horizontal="left" vertical="center" wrapText="1"/>
      <protection locked="0"/>
    </xf>
    <xf numFmtId="0" fontId="7" fillId="34" borderId="19" xfId="64" applyFont="1" applyFill="1" applyBorder="1" applyAlignment="1" applyProtection="1">
      <alignment horizontal="left" vertical="center" wrapText="1"/>
      <protection locked="0"/>
    </xf>
    <xf numFmtId="0" fontId="7" fillId="34" borderId="10" xfId="0" applyFont="1" applyFill="1" applyBorder="1" applyAlignment="1" applyProtection="1">
      <alignment horizontal="justify" vertical="center"/>
      <protection locked="0"/>
    </xf>
    <xf numFmtId="9" fontId="7" fillId="34" borderId="10" xfId="69" applyFont="1" applyFill="1" applyBorder="1" applyAlignment="1" applyProtection="1">
      <alignment horizontal="center" vertical="center"/>
      <protection locked="0"/>
    </xf>
    <xf numFmtId="0" fontId="6" fillId="33" borderId="10" xfId="64" applyFont="1" applyFill="1" applyBorder="1" applyAlignment="1" applyProtection="1">
      <alignment horizontal="center" vertical="center" wrapText="1"/>
      <protection locked="0"/>
    </xf>
    <xf numFmtId="0" fontId="74" fillId="34" borderId="10" xfId="0" applyFont="1" applyFill="1" applyBorder="1" applyAlignment="1">
      <alignment horizontal="center" vertical="center"/>
    </xf>
    <xf numFmtId="0" fontId="60" fillId="46" borderId="58" xfId="0" applyFont="1" applyFill="1" applyBorder="1" applyAlignment="1">
      <alignment horizontal="center"/>
    </xf>
    <xf numFmtId="0" fontId="60" fillId="46" borderId="0" xfId="0" applyFont="1" applyFill="1" applyBorder="1" applyAlignment="1">
      <alignment horizontal="center"/>
    </xf>
    <xf numFmtId="0" fontId="2" fillId="35" borderId="10" xfId="63" applyFont="1" applyFill="1" applyBorder="1" applyAlignment="1">
      <alignment horizontal="center" vertical="center"/>
      <protection/>
    </xf>
    <xf numFmtId="0" fontId="2" fillId="0" borderId="60" xfId="65" applyFont="1" applyFill="1" applyBorder="1" applyAlignment="1">
      <alignment horizontal="center" vertical="center" wrapText="1"/>
      <protection/>
    </xf>
    <xf numFmtId="0" fontId="2" fillId="0" borderId="32" xfId="65" applyFont="1" applyFill="1" applyBorder="1" applyAlignment="1">
      <alignment horizontal="center" vertical="center" wrapText="1"/>
      <protection/>
    </xf>
    <xf numFmtId="0" fontId="2" fillId="0" borderId="61" xfId="65" applyFont="1" applyFill="1" applyBorder="1" applyAlignment="1">
      <alignment horizontal="center" vertical="center" wrapText="1"/>
      <protection/>
    </xf>
    <xf numFmtId="49" fontId="10" fillId="37" borderId="62" xfId="65" applyNumberFormat="1" applyFont="1" applyFill="1" applyBorder="1" applyAlignment="1">
      <alignment horizontal="center" vertical="center" wrapText="1"/>
      <protection/>
    </xf>
    <xf numFmtId="49" fontId="10" fillId="37" borderId="63" xfId="65" applyNumberFormat="1" applyFont="1" applyFill="1" applyBorder="1" applyAlignment="1">
      <alignment horizontal="center" vertical="center" wrapText="1"/>
      <protection/>
    </xf>
    <xf numFmtId="0" fontId="2" fillId="0" borderId="64" xfId="65" applyFont="1" applyBorder="1" applyAlignment="1">
      <alignment horizontal="center" vertical="center" wrapText="1"/>
      <protection/>
    </xf>
    <xf numFmtId="0" fontId="2" fillId="0" borderId="65" xfId="65" applyFont="1" applyBorder="1" applyAlignment="1">
      <alignment horizontal="center" vertical="center" wrapText="1"/>
      <protection/>
    </xf>
    <xf numFmtId="0" fontId="2" fillId="0" borderId="66" xfId="65" applyFont="1" applyBorder="1" applyAlignment="1">
      <alignment horizontal="center" vertical="center" wrapText="1"/>
      <protection/>
    </xf>
    <xf numFmtId="49" fontId="12" fillId="37" borderId="67" xfId="65" applyNumberFormat="1" applyFont="1" applyFill="1" applyBorder="1" applyAlignment="1">
      <alignment horizontal="center" vertical="center" wrapText="1"/>
      <protection/>
    </xf>
    <xf numFmtId="49" fontId="12" fillId="37" borderId="42" xfId="65" applyNumberFormat="1" applyFont="1" applyFill="1" applyBorder="1" applyAlignment="1">
      <alignment horizontal="center" vertical="center" wrapText="1"/>
      <protection/>
    </xf>
    <xf numFmtId="0" fontId="2" fillId="0" borderId="10" xfId="65" applyFont="1" applyBorder="1" applyAlignment="1">
      <alignment horizontal="center" vertical="center" wrapText="1"/>
      <protection/>
    </xf>
    <xf numFmtId="3" fontId="2" fillId="35" borderId="19" xfId="66" applyNumberFormat="1" applyFont="1" applyFill="1" applyBorder="1" applyAlignment="1">
      <alignment horizontal="center" vertical="center"/>
      <protection/>
    </xf>
    <xf numFmtId="3" fontId="2" fillId="35" borderId="10" xfId="66" applyNumberFormat="1" applyFont="1" applyFill="1" applyBorder="1" applyAlignment="1">
      <alignment horizontal="center" vertical="center"/>
      <protection/>
    </xf>
    <xf numFmtId="0" fontId="77" fillId="0" borderId="10" xfId="0" applyFont="1" applyFill="1" applyBorder="1" applyAlignment="1" applyProtection="1">
      <alignment horizontal="center" vertical="center" wrapText="1"/>
      <protection/>
    </xf>
    <xf numFmtId="0" fontId="15" fillId="48" borderId="10" xfId="62" applyFont="1" applyFill="1" applyBorder="1" applyAlignment="1">
      <alignment horizontal="center" vertical="center" wrapText="1"/>
      <protection/>
    </xf>
    <xf numFmtId="0" fontId="13" fillId="0" borderId="10" xfId="62" applyFont="1" applyBorder="1" applyAlignment="1" applyProtection="1">
      <alignment horizontal="center" vertical="center" wrapText="1"/>
      <protection locked="0"/>
    </xf>
    <xf numFmtId="0" fontId="11" fillId="48" borderId="10" xfId="62" applyFont="1" applyFill="1" applyBorder="1" applyAlignment="1">
      <alignment horizontal="center" vertical="center" wrapText="1"/>
      <protection/>
    </xf>
    <xf numFmtId="0" fontId="93" fillId="49" borderId="10" xfId="62" applyFont="1" applyFill="1" applyBorder="1" applyAlignment="1">
      <alignment horizontal="center" vertical="center" wrapText="1"/>
      <protection/>
    </xf>
    <xf numFmtId="186" fontId="13" fillId="0" borderId="10" xfId="37" applyFont="1" applyBorder="1" applyAlignment="1">
      <alignment horizontal="center" vertical="center" wrapText="1"/>
    </xf>
    <xf numFmtId="188" fontId="13" fillId="2" borderId="23" xfId="62" applyNumberFormat="1" applyFont="1" applyFill="1" applyBorder="1" applyAlignment="1">
      <alignment horizontal="center" vertical="center" wrapText="1"/>
      <protection/>
    </xf>
    <xf numFmtId="188" fontId="13" fillId="2" borderId="49" xfId="62" applyNumberFormat="1" applyFont="1" applyFill="1" applyBorder="1" applyAlignment="1">
      <alignment horizontal="center" vertical="center" wrapText="1"/>
      <protection/>
    </xf>
    <xf numFmtId="188" fontId="13" fillId="2" borderId="57" xfId="62" applyNumberFormat="1" applyFont="1" applyFill="1" applyBorder="1" applyAlignment="1">
      <alignment horizontal="center" vertical="center" wrapText="1"/>
      <protection/>
    </xf>
    <xf numFmtId="188" fontId="13" fillId="2" borderId="58" xfId="62" applyNumberFormat="1" applyFont="1" applyFill="1" applyBorder="1" applyAlignment="1">
      <alignment horizontal="center" vertical="center" wrapText="1"/>
      <protection/>
    </xf>
    <xf numFmtId="188" fontId="13" fillId="2" borderId="0" xfId="62" applyNumberFormat="1" applyFont="1" applyFill="1" applyBorder="1" applyAlignment="1">
      <alignment horizontal="center" vertical="center" wrapText="1"/>
      <protection/>
    </xf>
    <xf numFmtId="188" fontId="13" fillId="2" borderId="59" xfId="62" applyNumberFormat="1" applyFont="1" applyFill="1" applyBorder="1" applyAlignment="1">
      <alignment horizontal="center" vertical="center" wrapText="1"/>
      <protection/>
    </xf>
    <xf numFmtId="188" fontId="13" fillId="2" borderId="13" xfId="62" applyNumberFormat="1" applyFont="1" applyFill="1" applyBorder="1" applyAlignment="1">
      <alignment horizontal="center" vertical="center" wrapText="1"/>
      <protection/>
    </xf>
    <xf numFmtId="188" fontId="13" fillId="2" borderId="47" xfId="62" applyNumberFormat="1" applyFont="1" applyFill="1" applyBorder="1" applyAlignment="1">
      <alignment horizontal="center" vertical="center" wrapText="1"/>
      <protection/>
    </xf>
    <xf numFmtId="188" fontId="13" fillId="2" borderId="15" xfId="62" applyNumberFormat="1" applyFont="1" applyFill="1" applyBorder="1" applyAlignment="1">
      <alignment horizontal="center" vertical="center" wrapText="1"/>
      <protection/>
    </xf>
    <xf numFmtId="187" fontId="15" fillId="36" borderId="18" xfId="62" applyNumberFormat="1" applyFont="1" applyFill="1" applyBorder="1" applyAlignment="1" applyProtection="1">
      <alignment horizontal="center" vertical="center" wrapText="1"/>
      <protection/>
    </xf>
    <xf numFmtId="187" fontId="15" fillId="36" borderId="48" xfId="62" applyNumberFormat="1" applyFont="1" applyFill="1" applyBorder="1" applyAlignment="1" applyProtection="1">
      <alignment horizontal="center" vertical="center" wrapText="1"/>
      <protection/>
    </xf>
    <xf numFmtId="187" fontId="15" fillId="36" borderId="19" xfId="62" applyNumberFormat="1" applyFont="1" applyFill="1" applyBorder="1" applyAlignment="1" applyProtection="1">
      <alignment horizontal="center" vertical="center" wrapText="1"/>
      <protection/>
    </xf>
    <xf numFmtId="0" fontId="11" fillId="36" borderId="10" xfId="62" applyFont="1" applyFill="1" applyBorder="1" applyAlignment="1">
      <alignment horizontal="center" vertical="center"/>
      <protection/>
    </xf>
    <xf numFmtId="0" fontId="7" fillId="36" borderId="30" xfId="62" applyFont="1" applyFill="1" applyBorder="1" applyAlignment="1">
      <alignment horizontal="center"/>
      <protection/>
    </xf>
    <xf numFmtId="0" fontId="7" fillId="36" borderId="50" xfId="62" applyFont="1" applyFill="1" applyBorder="1" applyAlignment="1">
      <alignment horizontal="center"/>
      <protection/>
    </xf>
    <xf numFmtId="0" fontId="7" fillId="36" borderId="68" xfId="62" applyFont="1" applyFill="1" applyBorder="1" applyAlignment="1">
      <alignment horizontal="center"/>
      <protection/>
    </xf>
    <xf numFmtId="187" fontId="13" fillId="34" borderId="10" xfId="62" applyNumberFormat="1" applyFont="1" applyFill="1" applyBorder="1" applyAlignment="1" applyProtection="1">
      <alignment horizontal="center" vertical="center" wrapText="1"/>
      <protection locked="0"/>
    </xf>
    <xf numFmtId="188" fontId="11" fillId="36" borderId="18" xfId="62" applyNumberFormat="1" applyFont="1" applyFill="1" applyBorder="1" applyAlignment="1">
      <alignment horizontal="center" vertical="center" wrapText="1"/>
      <protection/>
    </xf>
    <xf numFmtId="188" fontId="11" fillId="36" borderId="48" xfId="62" applyNumberFormat="1" applyFont="1" applyFill="1" applyBorder="1" applyAlignment="1">
      <alignment horizontal="center" vertical="center" wrapText="1"/>
      <protection/>
    </xf>
    <xf numFmtId="188" fontId="11" fillId="36" borderId="19" xfId="62" applyNumberFormat="1"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9" fillId="0" borderId="69" xfId="62" applyFont="1" applyFill="1" applyBorder="1" applyAlignment="1">
      <alignment horizontal="center" vertical="center" wrapText="1"/>
      <protection/>
    </xf>
    <xf numFmtId="0" fontId="9" fillId="0" borderId="70" xfId="62" applyFont="1" applyFill="1" applyBorder="1" applyAlignment="1">
      <alignment horizontal="center" vertical="center" wrapText="1"/>
      <protection/>
    </xf>
    <xf numFmtId="0" fontId="9" fillId="0" borderId="71" xfId="62" applyFont="1" applyFill="1" applyBorder="1" applyAlignment="1">
      <alignment horizontal="center" vertical="center" wrapText="1"/>
      <protection/>
    </xf>
    <xf numFmtId="0" fontId="6" fillId="36" borderId="30" xfId="62" applyFont="1" applyFill="1" applyBorder="1" applyAlignment="1">
      <alignment horizontal="center" vertical="center"/>
      <protection/>
    </xf>
    <xf numFmtId="0" fontId="6" fillId="36" borderId="72" xfId="62" applyFont="1" applyFill="1" applyBorder="1" applyAlignment="1">
      <alignment horizontal="center" vertical="center"/>
      <protection/>
    </xf>
    <xf numFmtId="0" fontId="2" fillId="0" borderId="10" xfId="0" applyFont="1" applyFill="1" applyBorder="1" applyAlignment="1" applyProtection="1">
      <alignment horizontal="center" vertical="center" wrapText="1"/>
      <protection/>
    </xf>
    <xf numFmtId="0" fontId="14" fillId="0" borderId="10" xfId="62" applyFont="1" applyFill="1" applyBorder="1" applyAlignment="1">
      <alignment horizontal="center" vertical="center" wrapText="1"/>
      <protection/>
    </xf>
    <xf numFmtId="188" fontId="15" fillId="36" borderId="18" xfId="62" applyNumberFormat="1" applyFont="1" applyFill="1" applyBorder="1" applyAlignment="1" applyProtection="1">
      <alignment horizontal="center" vertical="center" wrapText="1"/>
      <protection/>
    </xf>
    <xf numFmtId="188" fontId="15" fillId="36" borderId="48" xfId="62" applyNumberFormat="1" applyFont="1" applyFill="1" applyBorder="1" applyAlignment="1" applyProtection="1">
      <alignment horizontal="center" vertical="center" wrapText="1"/>
      <protection/>
    </xf>
    <xf numFmtId="188" fontId="15" fillId="36" borderId="19" xfId="62" applyNumberFormat="1" applyFont="1" applyFill="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Millares 8" xfId="55"/>
    <cellStyle name="Currency" xfId="56"/>
    <cellStyle name="Currency [0]" xfId="57"/>
    <cellStyle name="Moneda 2" xfId="58"/>
    <cellStyle name="Neutral" xfId="59"/>
    <cellStyle name="Normal 2" xfId="60"/>
    <cellStyle name="Normal 2 2" xfId="61"/>
    <cellStyle name="Normal 3" xfId="62"/>
    <cellStyle name="Normal 3 2" xfId="63"/>
    <cellStyle name="Normal 4" xfId="64"/>
    <cellStyle name="Normal 8" xfId="65"/>
    <cellStyle name="Normal_573_2009_ Actualizado 22_12_2009" xfId="66"/>
    <cellStyle name="Notas" xfId="67"/>
    <cellStyle name="Percent" xfId="68"/>
    <cellStyle name="Porcentual 2" xfId="69"/>
    <cellStyle name="Salida" xfId="70"/>
    <cellStyle name="Texto de advertencia" xfId="71"/>
    <cellStyle name="Texto explicativo" xfId="72"/>
    <cellStyle name="Título" xfId="73"/>
    <cellStyle name="Título 2" xfId="74"/>
    <cellStyle name="Título 3" xfId="75"/>
    <cellStyle name="Total" xfId="76"/>
  </cellStyles>
  <dxfs count="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775"/>
          <c:w val="0.9835"/>
          <c:h val="0.9105"/>
        </c:manualLayout>
      </c:layout>
      <c:lineChart>
        <c:grouping val="standard"/>
        <c:varyColors val="0"/>
        <c:ser>
          <c:idx val="0"/>
          <c:order val="0"/>
          <c:tx>
            <c:strRef>
              <c:f>'20'!$B$21:$D$21</c:f>
              <c:strCache>
                <c:ptCount val="1"/>
                <c:pt idx="0">
                  <c:v>Porcentaje de avance de  en actividades ejecutadas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'20'!$C$29:$C$40</c:f>
              <c:numCache/>
            </c:numRef>
          </c:val>
          <c:smooth val="0"/>
        </c:ser>
        <c:ser>
          <c:idx val="1"/>
          <c:order val="1"/>
          <c:tx>
            <c:strRef>
              <c:f>'20'!$E$21:$H$21</c:f>
              <c:strCache>
                <c:ptCount val="1"/>
                <c:pt idx="0">
                  <c:v>Porcentaje de avance de actividades programadas en la vigencia</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'20'!$E$29:$E$40</c:f>
              <c:numCache/>
            </c:numRef>
          </c:val>
          <c:smooth val="0"/>
        </c:ser>
        <c:marker val="1"/>
        <c:axId val="10371294"/>
        <c:axId val="26232783"/>
      </c:lineChart>
      <c:catAx>
        <c:axId val="1037129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232783"/>
        <c:crosses val="autoZero"/>
        <c:auto val="1"/>
        <c:lblOffset val="100"/>
        <c:tickLblSkip val="1"/>
        <c:noMultiLvlLbl val="0"/>
      </c:catAx>
      <c:valAx>
        <c:axId val="262327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371294"/>
        <c:crossesAt val="1"/>
        <c:crossBetween val="between"/>
        <c:dispUnits/>
      </c:valAx>
      <c:spPr>
        <a:noFill/>
        <a:ln>
          <a:noFill/>
        </a:ln>
      </c:spPr>
    </c:plotArea>
    <c:legend>
      <c:legendPos val="t"/>
      <c:layout>
        <c:manualLayout>
          <c:xMode val="edge"/>
          <c:yMode val="edge"/>
          <c:x val="0.106"/>
          <c:y val="0"/>
          <c:w val="0.894"/>
          <c:h val="0.14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9775"/>
          <c:w val="0.9835"/>
          <c:h val="0.9105"/>
        </c:manualLayout>
      </c:layout>
      <c:lineChart>
        <c:grouping val="standard"/>
        <c:varyColors val="0"/>
        <c:ser>
          <c:idx val="0"/>
          <c:order val="0"/>
          <c:tx>
            <c:strRef>
              <c:f>'21'!$B$21:$D$21</c:f>
              <c:strCache>
                <c:ptCount val="1"/>
                <c:pt idx="0">
                  <c:v>Porcentaje de avance en actividades ejecutadas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'21'!$C$29:$C$40</c:f>
              <c:numCache/>
            </c:numRef>
          </c:val>
          <c:smooth val="0"/>
        </c:ser>
        <c:ser>
          <c:idx val="1"/>
          <c:order val="1"/>
          <c:tx>
            <c:strRef>
              <c:f>'21'!$E$21:$H$21</c:f>
              <c:strCache>
                <c:ptCount val="1"/>
                <c:pt idx="0">
                  <c:v>Porcentaje total  de avance de actividades programadas en la vigencia</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'21'!$E$29:$E$40</c:f>
              <c:numCache/>
            </c:numRef>
          </c:val>
          <c:smooth val="0"/>
        </c:ser>
        <c:marker val="1"/>
        <c:axId val="34768456"/>
        <c:axId val="44480649"/>
      </c:lineChart>
      <c:catAx>
        <c:axId val="3476845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480649"/>
        <c:crosses val="autoZero"/>
        <c:auto val="1"/>
        <c:lblOffset val="100"/>
        <c:tickLblSkip val="1"/>
        <c:noMultiLvlLbl val="0"/>
      </c:catAx>
      <c:valAx>
        <c:axId val="444806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768456"/>
        <c:crossesAt val="1"/>
        <c:crossBetween val="between"/>
        <c:dispUnits/>
      </c:valAx>
      <c:spPr>
        <a:noFill/>
        <a:ln>
          <a:noFill/>
        </a:ln>
      </c:spPr>
    </c:plotArea>
    <c:legend>
      <c:legendPos val="t"/>
      <c:layout>
        <c:manualLayout>
          <c:xMode val="edge"/>
          <c:yMode val="edge"/>
          <c:x val="0.106"/>
          <c:y val="0"/>
          <c:w val="0.894"/>
          <c:h val="0.14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1</xdr:col>
      <xdr:colOff>847725</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371475" y="47625"/>
          <a:ext cx="1343025"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0</xdr:row>
      <xdr:rowOff>57150</xdr:rowOff>
    </xdr:from>
    <xdr:to>
      <xdr:col>1</xdr:col>
      <xdr:colOff>1333500</xdr:colOff>
      <xdr:row>3</xdr:row>
      <xdr:rowOff>342900</xdr:rowOff>
    </xdr:to>
    <xdr:pic>
      <xdr:nvPicPr>
        <xdr:cNvPr id="1" name="Imagen 1"/>
        <xdr:cNvPicPr preferRelativeResize="1">
          <a:picLocks noChangeAspect="1"/>
        </xdr:cNvPicPr>
      </xdr:nvPicPr>
      <xdr:blipFill>
        <a:blip r:embed="rId1"/>
        <a:srcRect l="20408" t="8355" r="19293" b="10925"/>
        <a:stretch>
          <a:fillRect/>
        </a:stretch>
      </xdr:blipFill>
      <xdr:spPr>
        <a:xfrm>
          <a:off x="723900" y="57150"/>
          <a:ext cx="134302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47625</xdr:rowOff>
    </xdr:from>
    <xdr:to>
      <xdr:col>1</xdr:col>
      <xdr:colOff>990600</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609600" y="47625"/>
          <a:ext cx="1333500"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47625</xdr:rowOff>
    </xdr:from>
    <xdr:to>
      <xdr:col>0</xdr:col>
      <xdr:colOff>1590675</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247650" y="47625"/>
          <a:ext cx="1343025" cy="1428750"/>
        </a:xfrm>
        <a:prstGeom prst="rect">
          <a:avLst/>
        </a:prstGeom>
        <a:noFill/>
        <a:ln w="9525" cmpd="sng">
          <a:noFill/>
        </a:ln>
      </xdr:spPr>
    </xdr:pic>
    <xdr:clientData/>
  </xdr:twoCellAnchor>
  <xdr:twoCellAnchor>
    <xdr:from>
      <xdr:col>1</xdr:col>
      <xdr:colOff>76200</xdr:colOff>
      <xdr:row>42</xdr:row>
      <xdr:rowOff>76200</xdr:rowOff>
    </xdr:from>
    <xdr:to>
      <xdr:col>6</xdr:col>
      <xdr:colOff>371475</xdr:colOff>
      <xdr:row>46</xdr:row>
      <xdr:rowOff>495300</xdr:rowOff>
    </xdr:to>
    <xdr:graphicFrame>
      <xdr:nvGraphicFramePr>
        <xdr:cNvPr id="2" name="Gráfico 5"/>
        <xdr:cNvGraphicFramePr/>
      </xdr:nvGraphicFramePr>
      <xdr:xfrm>
        <a:off x="1790700" y="14954250"/>
        <a:ext cx="7200900" cy="2705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1</xdr:col>
      <xdr:colOff>1104900</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371475" y="47625"/>
          <a:ext cx="1343025" cy="1428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0</xdr:col>
      <xdr:colOff>1571625</xdr:colOff>
      <xdr:row>3</xdr:row>
      <xdr:rowOff>342900</xdr:rowOff>
    </xdr:to>
    <xdr:pic>
      <xdr:nvPicPr>
        <xdr:cNvPr id="1" name="Imagen 1"/>
        <xdr:cNvPicPr preferRelativeResize="1">
          <a:picLocks noChangeAspect="1"/>
        </xdr:cNvPicPr>
      </xdr:nvPicPr>
      <xdr:blipFill>
        <a:blip r:embed="rId1"/>
        <a:srcRect l="20408" t="8355" r="19293" b="10925"/>
        <a:stretch>
          <a:fillRect/>
        </a:stretch>
      </xdr:blipFill>
      <xdr:spPr>
        <a:xfrm>
          <a:off x="228600" y="57150"/>
          <a:ext cx="1343025" cy="1428750"/>
        </a:xfrm>
        <a:prstGeom prst="rect">
          <a:avLst/>
        </a:prstGeom>
        <a:noFill/>
        <a:ln w="9525" cmpd="sng">
          <a:noFill/>
        </a:ln>
      </xdr:spPr>
    </xdr:pic>
    <xdr:clientData/>
  </xdr:twoCellAnchor>
  <xdr:twoCellAnchor>
    <xdr:from>
      <xdr:col>1</xdr:col>
      <xdr:colOff>190500</xdr:colOff>
      <xdr:row>42</xdr:row>
      <xdr:rowOff>76200</xdr:rowOff>
    </xdr:from>
    <xdr:to>
      <xdr:col>6</xdr:col>
      <xdr:colOff>485775</xdr:colOff>
      <xdr:row>46</xdr:row>
      <xdr:rowOff>495300</xdr:rowOff>
    </xdr:to>
    <xdr:graphicFrame>
      <xdr:nvGraphicFramePr>
        <xdr:cNvPr id="2" name="Gráfico 6"/>
        <xdr:cNvGraphicFramePr/>
      </xdr:nvGraphicFramePr>
      <xdr:xfrm>
        <a:off x="1905000" y="14973300"/>
        <a:ext cx="7200900" cy="27051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47625</xdr:rowOff>
    </xdr:from>
    <xdr:to>
      <xdr:col>1</xdr:col>
      <xdr:colOff>1200150</xdr:colOff>
      <xdr:row>3</xdr:row>
      <xdr:rowOff>333375</xdr:rowOff>
    </xdr:to>
    <xdr:pic>
      <xdr:nvPicPr>
        <xdr:cNvPr id="1" name="Imagen 1"/>
        <xdr:cNvPicPr preferRelativeResize="1">
          <a:picLocks noChangeAspect="1"/>
        </xdr:cNvPicPr>
      </xdr:nvPicPr>
      <xdr:blipFill>
        <a:blip r:embed="rId1"/>
        <a:srcRect l="20408" t="8355" r="19293" b="10925"/>
        <a:stretch>
          <a:fillRect/>
        </a:stretch>
      </xdr:blipFill>
      <xdr:spPr>
        <a:xfrm>
          <a:off x="485775" y="47625"/>
          <a:ext cx="1343025" cy="1428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2"/>
        <a:stretch>
          <a:fillRect/>
        </a:stretch>
      </xdr:blipFill>
      <xdr:spPr>
        <a:xfrm>
          <a:off x="0" y="3352800"/>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15</xdr:col>
      <xdr:colOff>0</xdr:colOff>
      <xdr:row>1</xdr:row>
      <xdr:rowOff>352425</xdr:rowOff>
    </xdr:to>
    <xdr:pic>
      <xdr:nvPicPr>
        <xdr:cNvPr id="1" name="Picture 15"/>
        <xdr:cNvPicPr preferRelativeResize="1">
          <a:picLocks noChangeAspect="1"/>
        </xdr:cNvPicPr>
      </xdr:nvPicPr>
      <xdr:blipFill>
        <a:blip r:embed="rId1"/>
        <a:stretch>
          <a:fillRect/>
        </a:stretch>
      </xdr:blipFill>
      <xdr:spPr>
        <a:xfrm>
          <a:off x="16144875" y="0"/>
          <a:ext cx="0" cy="857250"/>
        </a:xfrm>
        <a:prstGeom prst="rect">
          <a:avLst/>
        </a:prstGeom>
        <a:noFill/>
        <a:ln w="9525" cmpd="sng">
          <a:noFill/>
        </a:ln>
      </xdr:spPr>
    </xdr:pic>
    <xdr:clientData/>
  </xdr:twoCellAnchor>
  <xdr:twoCellAnchor>
    <xdr:from>
      <xdr:col>0</xdr:col>
      <xdr:colOff>95250</xdr:colOff>
      <xdr:row>0</xdr:row>
      <xdr:rowOff>57150</xdr:rowOff>
    </xdr:from>
    <xdr:to>
      <xdr:col>0</xdr:col>
      <xdr:colOff>1466850</xdr:colOff>
      <xdr:row>3</xdr:row>
      <xdr:rowOff>342900</xdr:rowOff>
    </xdr:to>
    <xdr:pic>
      <xdr:nvPicPr>
        <xdr:cNvPr id="2" name="Imagen 1"/>
        <xdr:cNvPicPr preferRelativeResize="1">
          <a:picLocks noChangeAspect="1"/>
        </xdr:cNvPicPr>
      </xdr:nvPicPr>
      <xdr:blipFill>
        <a:blip r:embed="rId2"/>
        <a:srcRect l="19107" t="7638" r="19038" b="10522"/>
        <a:stretch>
          <a:fillRect/>
        </a:stretch>
      </xdr:blipFill>
      <xdr:spPr>
        <a:xfrm>
          <a:off x="95250" y="57150"/>
          <a:ext cx="1371600" cy="1847850"/>
        </a:xfrm>
        <a:prstGeom prst="rect">
          <a:avLst/>
        </a:prstGeom>
        <a:noFill/>
        <a:ln w="9525" cmpd="sng">
          <a:noFill/>
        </a:ln>
      </xdr:spPr>
    </xdr:pic>
    <xdr:clientData/>
  </xdr:twoCellAnchor>
  <xdr:twoCellAnchor>
    <xdr:from>
      <xdr:col>17</xdr:col>
      <xdr:colOff>285750</xdr:colOff>
      <xdr:row>0</xdr:row>
      <xdr:rowOff>104775</xdr:rowOff>
    </xdr:from>
    <xdr:to>
      <xdr:col>18</xdr:col>
      <xdr:colOff>723900</xdr:colOff>
      <xdr:row>3</xdr:row>
      <xdr:rowOff>381000</xdr:rowOff>
    </xdr:to>
    <xdr:pic>
      <xdr:nvPicPr>
        <xdr:cNvPr id="3" name="Imagen 2"/>
        <xdr:cNvPicPr preferRelativeResize="1">
          <a:picLocks noChangeAspect="1"/>
        </xdr:cNvPicPr>
      </xdr:nvPicPr>
      <xdr:blipFill>
        <a:blip r:embed="rId3"/>
        <a:srcRect l="16047" t="5250" r="18559" b="2000"/>
        <a:stretch>
          <a:fillRect/>
        </a:stretch>
      </xdr:blipFill>
      <xdr:spPr>
        <a:xfrm>
          <a:off x="17649825" y="104775"/>
          <a:ext cx="1457325" cy="183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GRUPO%20PAI\4.%20POA\POA%202017\7.%20II%20TRIMESTRE\2.%20FORMATO%20NUEVO\1.%20POL&#205;TICA%20SECTORIAL\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s>
    <sheetDataSet>
      <sheetData sheetId="130">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23"/>
  <sheetViews>
    <sheetView showGridLines="0" zoomScale="70" zoomScaleNormal="70" workbookViewId="0" topLeftCell="A1">
      <selection activeCell="F14" sqref="F14:F16"/>
    </sheetView>
  </sheetViews>
  <sheetFormatPr defaultColWidth="0" defaultRowHeight="15" zeroHeight="1"/>
  <cols>
    <col min="1" max="1" width="13.00390625" style="9" customWidth="1"/>
    <col min="2" max="2" width="19.00390625" style="9" customWidth="1"/>
    <col min="3" max="3" width="17.57421875" style="9" customWidth="1"/>
    <col min="4" max="4" width="19.8515625" style="9" customWidth="1"/>
    <col min="5" max="6" width="17.57421875" style="9" customWidth="1"/>
    <col min="7" max="7" width="24.421875" style="9" customWidth="1"/>
    <col min="8" max="8" width="44.7109375" style="9" customWidth="1"/>
    <col min="9" max="9" width="28.28125" style="9" customWidth="1"/>
    <col min="10" max="10" width="27.28125" style="9" customWidth="1"/>
    <col min="11" max="11" width="31.57421875" style="9" customWidth="1"/>
    <col min="12" max="24" width="14.7109375" style="9" customWidth="1"/>
    <col min="25" max="26" width="40.7109375" style="9" customWidth="1"/>
    <col min="27" max="27" width="0" style="9" hidden="1" customWidth="1"/>
    <col min="28" max="28" width="33.421875" style="9" hidden="1" customWidth="1"/>
    <col min="29" max="16384" width="0" style="9" hidden="1" customWidth="1"/>
  </cols>
  <sheetData>
    <row r="1" spans="1:26" s="11" customFormat="1" ht="30" customHeight="1">
      <c r="A1" s="330"/>
      <c r="B1" s="330"/>
      <c r="C1" s="317" t="s">
        <v>427</v>
      </c>
      <c r="D1" s="318"/>
      <c r="E1" s="318"/>
      <c r="F1" s="318"/>
      <c r="G1" s="318"/>
      <c r="H1" s="318"/>
      <c r="I1" s="318"/>
      <c r="J1" s="318"/>
      <c r="K1" s="318"/>
      <c r="L1" s="318"/>
      <c r="M1" s="318"/>
      <c r="N1" s="318"/>
      <c r="O1" s="318"/>
      <c r="P1" s="318"/>
      <c r="Q1" s="318"/>
      <c r="R1" s="318"/>
      <c r="S1" s="318"/>
      <c r="T1" s="318"/>
      <c r="U1" s="318"/>
      <c r="V1" s="318"/>
      <c r="W1" s="318"/>
      <c r="X1" s="318"/>
      <c r="Y1" s="318"/>
      <c r="Z1" s="319"/>
    </row>
    <row r="2" spans="1:26" s="11" customFormat="1" ht="30" customHeight="1">
      <c r="A2" s="330"/>
      <c r="B2" s="330"/>
      <c r="C2" s="317" t="s">
        <v>144</v>
      </c>
      <c r="D2" s="318"/>
      <c r="E2" s="318"/>
      <c r="F2" s="318"/>
      <c r="G2" s="318"/>
      <c r="H2" s="318"/>
      <c r="I2" s="318"/>
      <c r="J2" s="318"/>
      <c r="K2" s="318"/>
      <c r="L2" s="318"/>
      <c r="M2" s="318"/>
      <c r="N2" s="318"/>
      <c r="O2" s="318"/>
      <c r="P2" s="318"/>
      <c r="Q2" s="318"/>
      <c r="R2" s="318"/>
      <c r="S2" s="318"/>
      <c r="T2" s="318"/>
      <c r="U2" s="318"/>
      <c r="V2" s="318"/>
      <c r="W2" s="318"/>
      <c r="X2" s="318"/>
      <c r="Y2" s="318"/>
      <c r="Z2" s="319"/>
    </row>
    <row r="3" spans="1:26" s="11" customFormat="1" ht="30" customHeight="1">
      <c r="A3" s="330"/>
      <c r="B3" s="330"/>
      <c r="C3" s="317" t="s">
        <v>377</v>
      </c>
      <c r="D3" s="318"/>
      <c r="E3" s="318"/>
      <c r="F3" s="318"/>
      <c r="G3" s="318"/>
      <c r="H3" s="318"/>
      <c r="I3" s="318"/>
      <c r="J3" s="318"/>
      <c r="K3" s="318"/>
      <c r="L3" s="318"/>
      <c r="M3" s="318"/>
      <c r="N3" s="318"/>
      <c r="O3" s="318"/>
      <c r="P3" s="318"/>
      <c r="Q3" s="318"/>
      <c r="R3" s="318"/>
      <c r="S3" s="318"/>
      <c r="T3" s="318"/>
      <c r="U3" s="318"/>
      <c r="V3" s="318"/>
      <c r="W3" s="318"/>
      <c r="X3" s="318"/>
      <c r="Y3" s="318"/>
      <c r="Z3" s="319"/>
    </row>
    <row r="4" spans="1:26" s="11" customFormat="1" ht="30" customHeight="1">
      <c r="A4" s="330"/>
      <c r="B4" s="330"/>
      <c r="C4" s="320" t="s">
        <v>202</v>
      </c>
      <c r="D4" s="321"/>
      <c r="E4" s="321"/>
      <c r="F4" s="321"/>
      <c r="G4" s="321"/>
      <c r="H4" s="321"/>
      <c r="I4" s="321"/>
      <c r="J4" s="321"/>
      <c r="K4" s="320" t="s">
        <v>428</v>
      </c>
      <c r="L4" s="321"/>
      <c r="M4" s="321"/>
      <c r="N4" s="321"/>
      <c r="O4" s="321"/>
      <c r="P4" s="321"/>
      <c r="Q4" s="321"/>
      <c r="R4" s="321"/>
      <c r="S4" s="321"/>
      <c r="T4" s="321"/>
      <c r="U4" s="321"/>
      <c r="V4" s="321"/>
      <c r="W4" s="321"/>
      <c r="X4" s="321"/>
      <c r="Y4" s="321"/>
      <c r="Z4" s="322"/>
    </row>
    <row r="5" spans="2:17" s="11" customFormat="1" ht="30" customHeight="1">
      <c r="B5" s="15"/>
      <c r="C5" s="15"/>
      <c r="D5" s="17"/>
      <c r="E5" s="17"/>
      <c r="F5" s="17"/>
      <c r="G5" s="17"/>
      <c r="H5" s="17"/>
      <c r="I5" s="17"/>
      <c r="J5" s="13"/>
      <c r="K5" s="12"/>
      <c r="L5" s="13"/>
      <c r="M5" s="14"/>
      <c r="N5" s="16"/>
      <c r="O5" s="16"/>
      <c r="P5" s="16"/>
      <c r="Q5" s="16"/>
    </row>
    <row r="6" spans="2:26" s="5" customFormat="1" ht="51.75" customHeight="1">
      <c r="B6" s="221" t="s">
        <v>210</v>
      </c>
      <c r="C6" s="328" t="s">
        <v>364</v>
      </c>
      <c r="D6" s="328"/>
      <c r="E6" s="328"/>
      <c r="F6" s="328"/>
      <c r="G6" s="34"/>
      <c r="H6" s="7"/>
      <c r="I6" s="7"/>
      <c r="J6" s="34"/>
      <c r="K6" s="334"/>
      <c r="L6" s="334"/>
      <c r="M6" s="334"/>
      <c r="N6" s="334"/>
      <c r="O6" s="334"/>
      <c r="P6" s="334"/>
      <c r="Q6" s="334"/>
      <c r="R6" s="334"/>
      <c r="S6" s="334"/>
      <c r="T6" s="334"/>
      <c r="U6" s="334"/>
      <c r="V6" s="334"/>
      <c r="W6" s="334"/>
      <c r="X6" s="334"/>
      <c r="Y6" s="334"/>
      <c r="Z6" s="334"/>
    </row>
    <row r="7" spans="2:26" s="5" customFormat="1" ht="30" customHeight="1">
      <c r="B7" s="221" t="s">
        <v>0</v>
      </c>
      <c r="C7" s="328" t="s">
        <v>429</v>
      </c>
      <c r="D7" s="328"/>
      <c r="E7" s="328"/>
      <c r="F7" s="328"/>
      <c r="G7" s="34"/>
      <c r="J7" s="34"/>
      <c r="K7" s="335"/>
      <c r="L7" s="335"/>
      <c r="M7" s="335"/>
      <c r="N7" s="335"/>
      <c r="O7" s="335"/>
      <c r="P7" s="335"/>
      <c r="Q7" s="335"/>
      <c r="R7" s="335"/>
      <c r="S7" s="335"/>
      <c r="T7" s="335"/>
      <c r="U7" s="335"/>
      <c r="V7" s="335"/>
      <c r="W7" s="335"/>
      <c r="X7" s="335"/>
      <c r="Y7" s="335"/>
      <c r="Z7" s="335"/>
    </row>
    <row r="8" spans="2:26" s="5" customFormat="1" ht="30" customHeight="1">
      <c r="B8" s="221" t="s">
        <v>200</v>
      </c>
      <c r="C8" s="328" t="s">
        <v>430</v>
      </c>
      <c r="D8" s="328"/>
      <c r="E8" s="328"/>
      <c r="F8" s="328"/>
      <c r="G8" s="34"/>
      <c r="J8" s="34"/>
      <c r="K8" s="153"/>
      <c r="L8" s="153"/>
      <c r="M8" s="153"/>
      <c r="N8" s="153"/>
      <c r="O8" s="153"/>
      <c r="P8" s="153"/>
      <c r="Q8" s="153"/>
      <c r="R8" s="153"/>
      <c r="S8" s="153"/>
      <c r="T8" s="153"/>
      <c r="U8" s="153"/>
      <c r="V8" s="153"/>
      <c r="W8" s="153"/>
      <c r="X8" s="153"/>
      <c r="Y8" s="153"/>
      <c r="Z8" s="153"/>
    </row>
    <row r="9" spans="2:26" s="5" customFormat="1" ht="30" customHeight="1">
      <c r="B9" s="221" t="s">
        <v>201</v>
      </c>
      <c r="C9" s="328" t="s">
        <v>425</v>
      </c>
      <c r="D9" s="328"/>
      <c r="E9" s="328"/>
      <c r="F9" s="328"/>
      <c r="G9" s="34"/>
      <c r="J9" s="34"/>
      <c r="K9" s="35"/>
      <c r="L9" s="35"/>
      <c r="M9" s="35"/>
      <c r="N9" s="35"/>
      <c r="O9" s="35"/>
      <c r="P9" s="35"/>
      <c r="Q9" s="35"/>
      <c r="R9" s="35"/>
      <c r="S9" s="35"/>
      <c r="T9" s="35"/>
      <c r="U9" s="35"/>
      <c r="V9" s="35"/>
      <c r="W9" s="35"/>
      <c r="X9" s="35"/>
      <c r="Y9" s="35"/>
      <c r="Z9" s="35"/>
    </row>
    <row r="10" s="5" customFormat="1" ht="30" customHeight="1"/>
    <row r="11" spans="1:26" s="174" customFormat="1" ht="30" customHeight="1">
      <c r="A11" s="336" t="s">
        <v>159</v>
      </c>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row>
    <row r="12" spans="1:26" s="175" customFormat="1" ht="42.75" customHeight="1">
      <c r="A12" s="329" t="s">
        <v>123</v>
      </c>
      <c r="B12" s="329" t="s">
        <v>223</v>
      </c>
      <c r="C12" s="329"/>
      <c r="D12" s="329"/>
      <c r="E12" s="329"/>
      <c r="F12" s="329" t="s">
        <v>163</v>
      </c>
      <c r="G12" s="331" t="s">
        <v>124</v>
      </c>
      <c r="H12" s="332"/>
      <c r="I12" s="329" t="s">
        <v>225</v>
      </c>
      <c r="J12" s="329" t="s">
        <v>141</v>
      </c>
      <c r="K12" s="329" t="s">
        <v>227</v>
      </c>
      <c r="L12" s="331" t="s">
        <v>416</v>
      </c>
      <c r="M12" s="332"/>
      <c r="N12" s="332"/>
      <c r="O12" s="332"/>
      <c r="P12" s="332"/>
      <c r="Q12" s="332"/>
      <c r="R12" s="332"/>
      <c r="S12" s="332"/>
      <c r="T12" s="332"/>
      <c r="U12" s="332"/>
      <c r="V12" s="332"/>
      <c r="W12" s="332"/>
      <c r="X12" s="332"/>
      <c r="Y12" s="332"/>
      <c r="Z12" s="333"/>
    </row>
    <row r="13" spans="1:26" s="175" customFormat="1" ht="45">
      <c r="A13" s="329"/>
      <c r="B13" s="173" t="s">
        <v>222</v>
      </c>
      <c r="C13" s="173" t="s">
        <v>125</v>
      </c>
      <c r="D13" s="173" t="s">
        <v>203</v>
      </c>
      <c r="E13" s="173" t="s">
        <v>204</v>
      </c>
      <c r="F13" s="329"/>
      <c r="G13" s="173" t="s">
        <v>177</v>
      </c>
      <c r="H13" s="173" t="s">
        <v>457</v>
      </c>
      <c r="I13" s="329"/>
      <c r="J13" s="329"/>
      <c r="K13" s="329"/>
      <c r="L13" s="156" t="s">
        <v>134</v>
      </c>
      <c r="M13" s="156" t="s">
        <v>135</v>
      </c>
      <c r="N13" s="156" t="s">
        <v>131</v>
      </c>
      <c r="O13" s="156" t="s">
        <v>132</v>
      </c>
      <c r="P13" s="156" t="s">
        <v>133</v>
      </c>
      <c r="Q13" s="156" t="s">
        <v>101</v>
      </c>
      <c r="R13" s="156" t="s">
        <v>102</v>
      </c>
      <c r="S13" s="156" t="s">
        <v>103</v>
      </c>
      <c r="T13" s="156" t="s">
        <v>104</v>
      </c>
      <c r="U13" s="156" t="s">
        <v>105</v>
      </c>
      <c r="V13" s="156" t="s">
        <v>106</v>
      </c>
      <c r="W13" s="156" t="s">
        <v>107</v>
      </c>
      <c r="X13" s="156" t="s">
        <v>146</v>
      </c>
      <c r="Y13" s="343" t="s">
        <v>158</v>
      </c>
      <c r="Z13" s="343"/>
    </row>
    <row r="14" spans="1:28" s="177" customFormat="1" ht="69" customHeight="1">
      <c r="A14" s="323">
        <f>+'20'!B8</f>
        <v>20</v>
      </c>
      <c r="B14" s="324" t="s">
        <v>326</v>
      </c>
      <c r="C14" s="327" t="s">
        <v>327</v>
      </c>
      <c r="D14" s="327" t="s">
        <v>328</v>
      </c>
      <c r="E14" s="327" t="s">
        <v>365</v>
      </c>
      <c r="F14" s="327" t="s">
        <v>173</v>
      </c>
      <c r="G14" s="337" t="s">
        <v>366</v>
      </c>
      <c r="H14" s="327" t="s">
        <v>442</v>
      </c>
      <c r="I14" s="340" t="str">
        <f>+'20'!E8</f>
        <v>Implementar el 100% de la estrategia para la sostenibilidad del subsistema de Responsabilidad Social</v>
      </c>
      <c r="J14" s="341" t="str">
        <f>+'20'!B14</f>
        <v>Seguimiento al 100% de la estrategia de sostenibilidad del SRS</v>
      </c>
      <c r="K14" s="180" t="str">
        <f>+'20'!B21</f>
        <v>Porcentaje de avance de  en actividades ejecutadas</v>
      </c>
      <c r="L14" s="218">
        <f>+'20'!B29</f>
        <v>0</v>
      </c>
      <c r="M14" s="218">
        <f>+'20'!B30</f>
        <v>0</v>
      </c>
      <c r="N14" s="218">
        <f>+'20'!B31</f>
        <v>0.2386</v>
      </c>
      <c r="O14" s="218">
        <f>+'20'!B32</f>
        <v>0.0366</v>
      </c>
      <c r="P14" s="218">
        <f>+'20'!B33</f>
        <v>0.3648</v>
      </c>
      <c r="Q14" s="218">
        <f>+'20'!B34</f>
        <v>0.26</v>
      </c>
      <c r="R14" s="218">
        <f>+'20'!B35</f>
        <v>0</v>
      </c>
      <c r="S14" s="218">
        <f>+'20'!B36</f>
        <v>0</v>
      </c>
      <c r="T14" s="218">
        <f>+'20'!B37</f>
        <v>0</v>
      </c>
      <c r="U14" s="218">
        <f>+'20'!B38</f>
        <v>0.04</v>
      </c>
      <c r="V14" s="218">
        <f>+'20'!B39</f>
        <v>0</v>
      </c>
      <c r="W14" s="218">
        <f>+'20'!B40</f>
        <v>0.04</v>
      </c>
      <c r="X14" s="176">
        <f>SUM(L14:W14)</f>
        <v>0.9800000000000001</v>
      </c>
      <c r="Y14" s="342" t="str">
        <f>+'20'!B48</f>
        <v>En 2019, se consolidó el equipo de trabajo de la OACYCM, quienes desarrollan las actividades misionales y estratégicas. Las campañas de comunicaciones más relevantes han sido: • Semaforización Inteligente: socializa el cambio de tecnología de la antigua red de cobre a la de fibra óptica, que permitirá una mayor capacidad de transferencia de información. • Copa América: mezcla el lenguaje futbolístico y las situaciones que se dan en el campo de juego con acciones que ponen en riesgo la vida o integridad. • La medida de la Vida 1,5M": generar conciencia en los conductores de vehículos sobre la importancia de conservar una distancia prudente hacia los usuarios de bicicleta.• Bogotá Capital Mundial de la Bici: se organizaron diferentes actividades enfocadas a esta campaña, como; Convocatorias de Bogotá CMB, Semana de la Bici y Mes del Taxista. 
4to. trimestre:• Cámaras Salvavidas: busca controlar la velocidad vehicular y disminuir el número de víctimas fatales en siniestros viales en corredores y puntos de alta siniestralidad.• Semana de la Seguridad Vial: busca concientizar a los conductores sobre la importancia de bajar la velocidad para salvar vidas.  • Siempre en la Víal Cuida la vidal: serie web , resenta factores de riesgo en la vía como ¨efecto venturi¨, ¨puntos ciegos¨ y el ¨zigzagueo¨ entre otros consejos.
Se continuidad a las campañas de semaforización Inteligente, Bogotá Capital Mundial de la Bici y el posicionamiento de la campaña el Poder del Cono.</v>
      </c>
      <c r="Z14" s="342"/>
      <c r="AB14" s="207"/>
    </row>
    <row r="15" spans="1:28" s="177" customFormat="1" ht="59.25" customHeight="1">
      <c r="A15" s="323"/>
      <c r="B15" s="325"/>
      <c r="C15" s="327"/>
      <c r="D15" s="327"/>
      <c r="E15" s="327"/>
      <c r="F15" s="327"/>
      <c r="G15" s="338"/>
      <c r="H15" s="327"/>
      <c r="I15" s="340"/>
      <c r="J15" s="341"/>
      <c r="K15" s="180" t="str">
        <f>+'20'!E21</f>
        <v>Porcentaje de avance de actividades programadas en la vigencia</v>
      </c>
      <c r="L15" s="218">
        <f>+'20'!D29</f>
        <v>0</v>
      </c>
      <c r="M15" s="218">
        <f>+'20'!D30</f>
        <v>0</v>
      </c>
      <c r="N15" s="218">
        <f>+'20'!D31</f>
        <v>0.2752</v>
      </c>
      <c r="O15" s="218">
        <f>+'20'!D32</f>
        <v>0.1221</v>
      </c>
      <c r="P15" s="218">
        <f>+'20'!D33</f>
        <v>0.2427</v>
      </c>
      <c r="Q15" s="218">
        <f>+'20'!D34</f>
        <v>0.22</v>
      </c>
      <c r="R15" s="218">
        <f>+'20'!D35</f>
        <v>0.04</v>
      </c>
      <c r="S15" s="218">
        <f>+'20'!D36</f>
        <v>0.04</v>
      </c>
      <c r="T15" s="218">
        <f>+'20'!D37</f>
        <v>0</v>
      </c>
      <c r="U15" s="218">
        <f>+'20'!D38</f>
        <v>0.04</v>
      </c>
      <c r="V15" s="218">
        <f>+'20'!D39</f>
        <v>0.02</v>
      </c>
      <c r="W15" s="218">
        <f>+'20'!D40</f>
        <v>0</v>
      </c>
      <c r="X15" s="176">
        <f>SUM(L15:W15)</f>
        <v>1</v>
      </c>
      <c r="Y15" s="342"/>
      <c r="Z15" s="342"/>
      <c r="AB15" s="207"/>
    </row>
    <row r="16" spans="1:28" s="177" customFormat="1" ht="60.75" customHeight="1">
      <c r="A16" s="323"/>
      <c r="B16" s="326"/>
      <c r="C16" s="327"/>
      <c r="D16" s="327"/>
      <c r="E16" s="327"/>
      <c r="F16" s="327"/>
      <c r="G16" s="339"/>
      <c r="H16" s="327"/>
      <c r="I16" s="340"/>
      <c r="J16" s="341"/>
      <c r="K16" s="178" t="s">
        <v>228</v>
      </c>
      <c r="L16" s="219">
        <f>_xlfn.IFERROR(+L14/L15,)</f>
        <v>0</v>
      </c>
      <c r="M16" s="219">
        <f aca="true" t="shared" si="0" ref="M16:X16">_xlfn.IFERROR(+M14/M15,)</f>
        <v>0</v>
      </c>
      <c r="N16" s="219">
        <f t="shared" si="0"/>
        <v>0.8670058139534884</v>
      </c>
      <c r="O16" s="219">
        <f t="shared" si="0"/>
        <v>0.29975429975429974</v>
      </c>
      <c r="P16" s="219">
        <f t="shared" si="0"/>
        <v>1.5030902348578492</v>
      </c>
      <c r="Q16" s="219">
        <f t="shared" si="0"/>
        <v>1.1818181818181819</v>
      </c>
      <c r="R16" s="219">
        <f t="shared" si="0"/>
        <v>0</v>
      </c>
      <c r="S16" s="219">
        <f t="shared" si="0"/>
        <v>0</v>
      </c>
      <c r="T16" s="219">
        <f t="shared" si="0"/>
        <v>0</v>
      </c>
      <c r="U16" s="219">
        <f t="shared" si="0"/>
        <v>1</v>
      </c>
      <c r="V16" s="219">
        <f t="shared" si="0"/>
        <v>0</v>
      </c>
      <c r="W16" s="219">
        <f t="shared" si="0"/>
        <v>0</v>
      </c>
      <c r="X16" s="220">
        <f t="shared" si="0"/>
        <v>0.9800000000000001</v>
      </c>
      <c r="Y16" s="342"/>
      <c r="Z16" s="342"/>
      <c r="AB16" s="208"/>
    </row>
    <row r="17" spans="1:28" s="177" customFormat="1" ht="69" customHeight="1">
      <c r="A17" s="323">
        <f>+'21'!B8</f>
        <v>21</v>
      </c>
      <c r="B17" s="324" t="s">
        <v>326</v>
      </c>
      <c r="C17" s="327" t="s">
        <v>327</v>
      </c>
      <c r="D17" s="327" t="s">
        <v>328</v>
      </c>
      <c r="E17" s="327" t="s">
        <v>365</v>
      </c>
      <c r="F17" s="327" t="s">
        <v>173</v>
      </c>
      <c r="G17" s="337" t="s">
        <v>366</v>
      </c>
      <c r="H17" s="327" t="s">
        <v>441</v>
      </c>
      <c r="I17" s="340" t="str">
        <f>+'21'!E8</f>
        <v>Desarrollar el 100% del Plan anual estratégico de comunicaciones, integrando canales tradicionales y digitales.</v>
      </c>
      <c r="J17" s="341" t="str">
        <f>+'21'!B14</f>
        <v>Seguimiento al Plan anual estratégico de comunicaciones</v>
      </c>
      <c r="K17" s="180" t="str">
        <f>+'21'!B21</f>
        <v>Porcentaje de avance en actividades ejecutadas</v>
      </c>
      <c r="L17" s="218">
        <f>+'21'!B29</f>
        <v>0</v>
      </c>
      <c r="M17" s="218">
        <f>+'21'!B30</f>
        <v>0</v>
      </c>
      <c r="N17" s="218">
        <f>+'21'!B31</f>
        <v>0.0487</v>
      </c>
      <c r="O17" s="218">
        <f>+'21'!B32</f>
        <v>0</v>
      </c>
      <c r="P17" s="218">
        <f>+'21'!B33</f>
        <v>0.2795</v>
      </c>
      <c r="Q17" s="218">
        <f>+'21'!B34</f>
        <v>0</v>
      </c>
      <c r="R17" s="218">
        <f>+'21'!B35</f>
        <v>0</v>
      </c>
      <c r="S17" s="218">
        <f>+'21'!B36</f>
        <v>0</v>
      </c>
      <c r="T17" s="218">
        <f>+'21'!B37</f>
        <v>0</v>
      </c>
      <c r="U17" s="218">
        <f>+'21'!B38</f>
        <v>0</v>
      </c>
      <c r="V17" s="218">
        <f>+'21'!B39</f>
        <v>0</v>
      </c>
      <c r="W17" s="218">
        <f>+'21'!B40</f>
        <v>0.6718</v>
      </c>
      <c r="X17" s="176">
        <f>SUM(L17:W17)</f>
        <v>1</v>
      </c>
      <c r="Y17" s="342" t="str">
        <f>+'21'!B48</f>
        <v>Para el desarrollo de las acciones comunicacionales en el  cuarto trimestre del año 2019, se han elaborado comunicados de prensa, enviado a las bases de datos de periodistas y medios y publicado en la página web con los planes, programas y proyectos adelantados por la OACYCM y por la administración distrital a través de la Secretaría Distrital de Movilidad, con temas como cierres viales, desvíos por obras, medios alternativos de transporte (bicicletas y patinetas), ciclorutas, y avances de la gestión de la Secretaría. Así mismo se han adelantado ruedas de prensa y se han ampliado los canales de comunicación e interacción con los públicos objetivos de la Secretaría, a través de la creación de piezas comunicativas y de divulgación.                                                                                                                               </v>
      </c>
      <c r="Z17" s="342"/>
      <c r="AB17" s="207"/>
    </row>
    <row r="18" spans="1:28" s="177" customFormat="1" ht="59.25" customHeight="1">
      <c r="A18" s="323"/>
      <c r="B18" s="325"/>
      <c r="C18" s="327"/>
      <c r="D18" s="327"/>
      <c r="E18" s="327"/>
      <c r="F18" s="327"/>
      <c r="G18" s="338"/>
      <c r="H18" s="327"/>
      <c r="I18" s="340"/>
      <c r="J18" s="341"/>
      <c r="K18" s="180" t="str">
        <f>+'21'!E21</f>
        <v>Porcentaje total  de avance de actividades programadas en la vigencia</v>
      </c>
      <c r="L18" s="218">
        <f>+'21'!D29</f>
        <v>0</v>
      </c>
      <c r="M18" s="218">
        <f>+'21'!D30</f>
        <v>0</v>
      </c>
      <c r="N18" s="218">
        <f>+'21'!D31</f>
        <v>0</v>
      </c>
      <c r="O18" s="218">
        <f>+'21'!D32</f>
        <v>0</v>
      </c>
      <c r="P18" s="218">
        <f>+'21'!D33</f>
        <v>0.3282</v>
      </c>
      <c r="Q18" s="218">
        <f>+'21'!D34</f>
        <v>0</v>
      </c>
      <c r="R18" s="218">
        <f>+'21'!D35</f>
        <v>0</v>
      </c>
      <c r="S18" s="218">
        <f>+'21'!D36</f>
        <v>0</v>
      </c>
      <c r="T18" s="218">
        <f>+'21'!D37</f>
        <v>0</v>
      </c>
      <c r="U18" s="218">
        <f>+'21'!D38</f>
        <v>0</v>
      </c>
      <c r="V18" s="218">
        <f>+'21'!D39</f>
        <v>0</v>
      </c>
      <c r="W18" s="218">
        <f>+'21'!D40</f>
        <v>0.6718</v>
      </c>
      <c r="X18" s="218">
        <f>SUM(L18:W18)</f>
        <v>1</v>
      </c>
      <c r="Y18" s="342"/>
      <c r="Z18" s="342"/>
      <c r="AB18" s="207"/>
    </row>
    <row r="19" spans="1:28" s="177" customFormat="1" ht="60.75" customHeight="1">
      <c r="A19" s="323"/>
      <c r="B19" s="326"/>
      <c r="C19" s="327"/>
      <c r="D19" s="327"/>
      <c r="E19" s="327"/>
      <c r="F19" s="327"/>
      <c r="G19" s="339"/>
      <c r="H19" s="327"/>
      <c r="I19" s="340"/>
      <c r="J19" s="341"/>
      <c r="K19" s="178" t="s">
        <v>228</v>
      </c>
      <c r="L19" s="219">
        <f aca="true" t="shared" si="1" ref="L19:X19">_xlfn.IFERROR(+L17/L18,)</f>
        <v>0</v>
      </c>
      <c r="M19" s="219">
        <f t="shared" si="1"/>
        <v>0</v>
      </c>
      <c r="N19" s="219">
        <f t="shared" si="1"/>
        <v>0</v>
      </c>
      <c r="O19" s="219">
        <f t="shared" si="1"/>
        <v>0</v>
      </c>
      <c r="P19" s="219">
        <f t="shared" si="1"/>
        <v>0.851614868982328</v>
      </c>
      <c r="Q19" s="219">
        <f t="shared" si="1"/>
        <v>0</v>
      </c>
      <c r="R19" s="219">
        <f t="shared" si="1"/>
        <v>0</v>
      </c>
      <c r="S19" s="219">
        <f t="shared" si="1"/>
        <v>0</v>
      </c>
      <c r="T19" s="219">
        <f t="shared" si="1"/>
        <v>0</v>
      </c>
      <c r="U19" s="219">
        <f t="shared" si="1"/>
        <v>0</v>
      </c>
      <c r="V19" s="219">
        <f t="shared" si="1"/>
        <v>0</v>
      </c>
      <c r="W19" s="219">
        <f t="shared" si="1"/>
        <v>1</v>
      </c>
      <c r="X19" s="220">
        <f t="shared" si="1"/>
        <v>1</v>
      </c>
      <c r="Y19" s="342"/>
      <c r="Z19" s="342"/>
      <c r="AB19" s="208"/>
    </row>
    <row r="20" ht="15" hidden="1"/>
    <row r="21" ht="15" hidden="1"/>
    <row r="22" ht="15" hidden="1"/>
    <row r="23" spans="24:28" ht="15" hidden="1">
      <c r="X23" s="209"/>
      <c r="Y23" s="209"/>
      <c r="Z23" s="209"/>
      <c r="AA23" s="209"/>
      <c r="AB23" s="209"/>
    </row>
    <row r="24" ht="15" hidden="1"/>
  </sheetData>
  <sheetProtection autoFilter="0" pivotTables="0"/>
  <mergeCells count="44">
    <mergeCell ref="I12:I13"/>
    <mergeCell ref="J17:J19"/>
    <mergeCell ref="Y17:Z19"/>
    <mergeCell ref="Y13:Z13"/>
    <mergeCell ref="J12:J13"/>
    <mergeCell ref="Y14:Z16"/>
    <mergeCell ref="J14:J16"/>
    <mergeCell ref="A17:A19"/>
    <mergeCell ref="B17:B19"/>
    <mergeCell ref="C17:C19"/>
    <mergeCell ref="D17:D19"/>
    <mergeCell ref="E17:E19"/>
    <mergeCell ref="H17:H19"/>
    <mergeCell ref="F17:F19"/>
    <mergeCell ref="C8:F8"/>
    <mergeCell ref="G17:G19"/>
    <mergeCell ref="K12:K13"/>
    <mergeCell ref="F12:F13"/>
    <mergeCell ref="F14:F16"/>
    <mergeCell ref="G14:G16"/>
    <mergeCell ref="H14:H16"/>
    <mergeCell ref="I14:I16"/>
    <mergeCell ref="G12:H12"/>
    <mergeCell ref="I17:I19"/>
    <mergeCell ref="C9:F9"/>
    <mergeCell ref="A12:A13"/>
    <mergeCell ref="B12:E12"/>
    <mergeCell ref="E14:E16"/>
    <mergeCell ref="A1:B4"/>
    <mergeCell ref="L12:Z12"/>
    <mergeCell ref="C4:J4"/>
    <mergeCell ref="K6:Z6"/>
    <mergeCell ref="K7:Z7"/>
    <mergeCell ref="A11:Z11"/>
    <mergeCell ref="C1:Z1"/>
    <mergeCell ref="C2:Z2"/>
    <mergeCell ref="C3:Z3"/>
    <mergeCell ref="K4:Z4"/>
    <mergeCell ref="A14:A16"/>
    <mergeCell ref="B14:B16"/>
    <mergeCell ref="C14:C16"/>
    <mergeCell ref="D14:D16"/>
    <mergeCell ref="C6:F6"/>
    <mergeCell ref="C7:F7"/>
  </mergeCells>
  <printOptions/>
  <pageMargins left="0.7086614173228347" right="0.7086614173228347" top="0.7480314960629921" bottom="0.7480314960629921" header="0.31496062992125984" footer="0.31496062992125984"/>
  <pageSetup fitToHeight="1" fitToWidth="1" horizontalDpi="600" verticalDpi="600" orientation="landscape" scale="24"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A24"/>
  <sheetViews>
    <sheetView showGridLines="0" zoomScale="85" zoomScaleNormal="85" zoomScaleSheetLayoutView="80" workbookViewId="0" topLeftCell="A1">
      <selection activeCell="P9" sqref="P9"/>
    </sheetView>
  </sheetViews>
  <sheetFormatPr defaultColWidth="0" defaultRowHeight="15" zeroHeight="1"/>
  <cols>
    <col min="1" max="1" width="11.00390625" style="9" customWidth="1"/>
    <col min="2" max="2" width="32.28125" style="9" customWidth="1"/>
    <col min="3" max="3" width="17.00390625" style="9" customWidth="1"/>
    <col min="4" max="4" width="30.7109375" style="9" customWidth="1"/>
    <col min="5" max="25" width="25.7109375" style="223" customWidth="1"/>
    <col min="26" max="27" width="15.7109375" style="9" customWidth="1"/>
    <col min="28" max="29" width="11.421875" style="9" hidden="1" customWidth="1"/>
    <col min="30" max="30" width="13.140625" style="9" hidden="1" customWidth="1"/>
    <col min="31" max="16384" width="0" style="9" hidden="1" customWidth="1"/>
  </cols>
  <sheetData>
    <row r="1" spans="1:27" s="11" customFormat="1" ht="30" customHeight="1">
      <c r="A1" s="359"/>
      <c r="B1" s="360"/>
      <c r="C1" s="358" t="s">
        <v>427</v>
      </c>
      <c r="D1" s="358"/>
      <c r="E1" s="358"/>
      <c r="F1" s="358"/>
      <c r="G1" s="358"/>
      <c r="H1" s="358"/>
      <c r="I1" s="358"/>
      <c r="J1" s="358"/>
      <c r="K1" s="358"/>
      <c r="L1" s="358"/>
      <c r="M1" s="358"/>
      <c r="N1" s="358"/>
      <c r="O1" s="358"/>
      <c r="P1" s="358"/>
      <c r="Q1" s="358"/>
      <c r="R1" s="358"/>
      <c r="S1" s="358"/>
      <c r="T1" s="358"/>
      <c r="U1" s="358"/>
      <c r="V1" s="358"/>
      <c r="W1" s="358"/>
      <c r="X1" s="358"/>
      <c r="Y1" s="358"/>
      <c r="Z1" s="358"/>
      <c r="AA1" s="358"/>
    </row>
    <row r="2" spans="1:27" s="11" customFormat="1" ht="30" customHeight="1">
      <c r="A2" s="361"/>
      <c r="B2" s="362"/>
      <c r="C2" s="358" t="s">
        <v>144</v>
      </c>
      <c r="D2" s="358"/>
      <c r="E2" s="358"/>
      <c r="F2" s="358"/>
      <c r="G2" s="358"/>
      <c r="H2" s="358"/>
      <c r="I2" s="358"/>
      <c r="J2" s="358"/>
      <c r="K2" s="358"/>
      <c r="L2" s="358"/>
      <c r="M2" s="358"/>
      <c r="N2" s="358"/>
      <c r="O2" s="358"/>
      <c r="P2" s="358"/>
      <c r="Q2" s="358"/>
      <c r="R2" s="358"/>
      <c r="S2" s="358"/>
      <c r="T2" s="358"/>
      <c r="U2" s="358"/>
      <c r="V2" s="358"/>
      <c r="W2" s="358"/>
      <c r="X2" s="358"/>
      <c r="Y2" s="358"/>
      <c r="Z2" s="358"/>
      <c r="AA2" s="358"/>
    </row>
    <row r="3" spans="1:27" s="11" customFormat="1" ht="30" customHeight="1">
      <c r="A3" s="361"/>
      <c r="B3" s="362"/>
      <c r="C3" s="358" t="s">
        <v>377</v>
      </c>
      <c r="D3" s="358"/>
      <c r="E3" s="358"/>
      <c r="F3" s="358"/>
      <c r="G3" s="358"/>
      <c r="H3" s="358"/>
      <c r="I3" s="358"/>
      <c r="J3" s="358"/>
      <c r="K3" s="358"/>
      <c r="L3" s="358"/>
      <c r="M3" s="358"/>
      <c r="N3" s="358"/>
      <c r="O3" s="358"/>
      <c r="P3" s="358"/>
      <c r="Q3" s="358"/>
      <c r="R3" s="358"/>
      <c r="S3" s="358"/>
      <c r="T3" s="358"/>
      <c r="U3" s="358"/>
      <c r="V3" s="358"/>
      <c r="W3" s="358"/>
      <c r="X3" s="358"/>
      <c r="Y3" s="358"/>
      <c r="Z3" s="358"/>
      <c r="AA3" s="358"/>
    </row>
    <row r="4" spans="1:27" s="11" customFormat="1" ht="30" customHeight="1">
      <c r="A4" s="363"/>
      <c r="B4" s="364"/>
      <c r="C4" s="346" t="s">
        <v>202</v>
      </c>
      <c r="D4" s="346"/>
      <c r="E4" s="346"/>
      <c r="F4" s="346"/>
      <c r="G4" s="346"/>
      <c r="H4" s="346"/>
      <c r="I4" s="346"/>
      <c r="J4" s="346"/>
      <c r="K4" s="346"/>
      <c r="L4" s="346"/>
      <c r="M4" s="344" t="s">
        <v>428</v>
      </c>
      <c r="N4" s="344"/>
      <c r="O4" s="344"/>
      <c r="P4" s="344"/>
      <c r="Q4" s="344"/>
      <c r="R4" s="344"/>
      <c r="S4" s="344"/>
      <c r="T4" s="344"/>
      <c r="U4" s="344"/>
      <c r="V4" s="344"/>
      <c r="W4" s="344"/>
      <c r="X4" s="344"/>
      <c r="Y4" s="344"/>
      <c r="Z4" s="344"/>
      <c r="AA4" s="344"/>
    </row>
    <row r="5" spans="1:27" s="11" customFormat="1" ht="30" customHeight="1">
      <c r="A5" s="20"/>
      <c r="B5" s="20"/>
      <c r="C5" s="19"/>
      <c r="D5" s="19"/>
      <c r="E5" s="19"/>
      <c r="F5" s="19"/>
      <c r="G5" s="19"/>
      <c r="H5" s="19"/>
      <c r="I5" s="19"/>
      <c r="J5" s="19"/>
      <c r="K5" s="19"/>
      <c r="L5" s="19"/>
      <c r="M5" s="19"/>
      <c r="N5" s="19"/>
      <c r="O5" s="19"/>
      <c r="P5" s="19"/>
      <c r="Q5" s="19"/>
      <c r="R5" s="19"/>
      <c r="S5" s="19"/>
      <c r="T5" s="19"/>
      <c r="U5" s="19"/>
      <c r="V5" s="19"/>
      <c r="W5" s="19"/>
      <c r="X5" s="19"/>
      <c r="Y5" s="19"/>
      <c r="Z5" s="19"/>
      <c r="AA5" s="19"/>
    </row>
    <row r="6" spans="1:25" s="5" customFormat="1" ht="30" customHeight="1">
      <c r="A6" s="345" t="s">
        <v>130</v>
      </c>
      <c r="B6" s="345"/>
      <c r="C6" s="345" t="str">
        <f>+'Sección 1. Metas - Magnitud'!C6</f>
        <v>585 - SISTEMA DISTRITAL DE INFORMACIÓN PARA LA MOVILIDAD</v>
      </c>
      <c r="D6" s="345"/>
      <c r="E6" s="345"/>
      <c r="F6" s="345"/>
      <c r="G6" s="345"/>
      <c r="H6" s="8"/>
      <c r="I6" s="8"/>
      <c r="J6" s="8"/>
      <c r="K6" s="8"/>
      <c r="L6" s="8"/>
      <c r="M6" s="222"/>
      <c r="N6" s="222"/>
      <c r="O6" s="222"/>
      <c r="P6" s="222"/>
      <c r="Q6" s="222"/>
      <c r="R6" s="222"/>
      <c r="S6" s="222"/>
      <c r="T6" s="222"/>
      <c r="U6" s="222"/>
      <c r="V6" s="222"/>
      <c r="W6" s="222"/>
      <c r="X6" s="222"/>
      <c r="Y6" s="222"/>
    </row>
    <row r="7" spans="1:7" ht="30" customHeight="1">
      <c r="A7" s="345" t="s">
        <v>0</v>
      </c>
      <c r="B7" s="345"/>
      <c r="C7" s="345" t="str">
        <f>+'Sección 1. Metas - Magnitud'!C7</f>
        <v>OFICINA ASESORA DE COMUNICACIONES Y CULURA PARA LA MOVILIDAD</v>
      </c>
      <c r="D7" s="345"/>
      <c r="E7" s="345"/>
      <c r="F7" s="345"/>
      <c r="G7" s="345"/>
    </row>
    <row r="8" spans="1:7" ht="30" customHeight="1">
      <c r="A8" s="345" t="s">
        <v>200</v>
      </c>
      <c r="B8" s="345"/>
      <c r="C8" s="345" t="str">
        <f>+'Sección 1. Metas - Magnitud'!C8</f>
        <v>SUBSECRETARÍA DE POLÍTICA DE MOVILIDAD</v>
      </c>
      <c r="D8" s="345"/>
      <c r="E8" s="345"/>
      <c r="F8" s="345"/>
      <c r="G8" s="345"/>
    </row>
    <row r="9" spans="1:7" ht="30" customHeight="1">
      <c r="A9" s="345" t="s">
        <v>201</v>
      </c>
      <c r="B9" s="345"/>
      <c r="C9" s="345" t="str">
        <f>+'Sección 1. Metas - Magnitud'!C9</f>
        <v>SERGIO EDUARDO MARTÍNEZ JAIMES</v>
      </c>
      <c r="D9" s="345"/>
      <c r="E9" s="345"/>
      <c r="F9" s="345"/>
      <c r="G9" s="345"/>
    </row>
    <row r="10" spans="1:25" s="39" customFormat="1" ht="30" customHeight="1">
      <c r="A10" s="37"/>
      <c r="B10" s="38"/>
      <c r="C10" s="38"/>
      <c r="D10" s="38"/>
      <c r="E10" s="224"/>
      <c r="F10" s="225"/>
      <c r="G10" s="225"/>
      <c r="H10" s="225"/>
      <c r="I10" s="226"/>
      <c r="J10" s="226"/>
      <c r="K10" s="226"/>
      <c r="L10" s="226"/>
      <c r="M10" s="225"/>
      <c r="N10" s="225"/>
      <c r="O10" s="225"/>
      <c r="P10" s="225"/>
      <c r="Q10" s="225"/>
      <c r="R10" s="225"/>
      <c r="S10" s="225"/>
      <c r="T10" s="225"/>
      <c r="U10" s="225"/>
      <c r="V10" s="225"/>
      <c r="W10" s="225"/>
      <c r="X10" s="225"/>
      <c r="Y10" s="225"/>
    </row>
    <row r="11" spans="1:27" s="36" customFormat="1" ht="30" customHeight="1">
      <c r="A11" s="357" t="s">
        <v>211</v>
      </c>
      <c r="B11" s="357"/>
      <c r="C11" s="357"/>
      <c r="D11" s="357"/>
      <c r="E11" s="357"/>
      <c r="F11" s="357"/>
      <c r="G11" s="357"/>
      <c r="H11" s="357"/>
      <c r="I11" s="357"/>
      <c r="J11" s="357"/>
      <c r="K11" s="357"/>
      <c r="L11" s="357"/>
      <c r="M11" s="356" t="s">
        <v>423</v>
      </c>
      <c r="N11" s="356"/>
      <c r="O11" s="356"/>
      <c r="P11" s="356"/>
      <c r="Q11" s="356"/>
      <c r="R11" s="356"/>
      <c r="S11" s="356"/>
      <c r="T11" s="356"/>
      <c r="U11" s="356"/>
      <c r="V11" s="356"/>
      <c r="W11" s="356"/>
      <c r="X11" s="356"/>
      <c r="Y11" s="356"/>
      <c r="Z11" s="356" t="s">
        <v>212</v>
      </c>
      <c r="AA11" s="356"/>
    </row>
    <row r="12" spans="1:27" s="36" customFormat="1" ht="38.25" customHeight="1" thickBot="1">
      <c r="A12" s="237" t="s">
        <v>123</v>
      </c>
      <c r="B12" s="237" t="s">
        <v>5</v>
      </c>
      <c r="C12" s="237" t="s">
        <v>235</v>
      </c>
      <c r="D12" s="237" t="s">
        <v>208</v>
      </c>
      <c r="E12" s="237" t="s">
        <v>209</v>
      </c>
      <c r="F12" s="237" t="s">
        <v>237</v>
      </c>
      <c r="G12" s="237" t="s">
        <v>238</v>
      </c>
      <c r="H12" s="237" t="s">
        <v>239</v>
      </c>
      <c r="I12" s="237" t="s">
        <v>240</v>
      </c>
      <c r="J12" s="237" t="s">
        <v>241</v>
      </c>
      <c r="K12" s="154" t="s">
        <v>160</v>
      </c>
      <c r="L12" s="154" t="s">
        <v>161</v>
      </c>
      <c r="M12" s="238" t="s">
        <v>140</v>
      </c>
      <c r="N12" s="238" t="s">
        <v>136</v>
      </c>
      <c r="O12" s="238" t="s">
        <v>137</v>
      </c>
      <c r="P12" s="238" t="s">
        <v>138</v>
      </c>
      <c r="Q12" s="238" t="s">
        <v>139</v>
      </c>
      <c r="R12" s="238" t="s">
        <v>113</v>
      </c>
      <c r="S12" s="238" t="s">
        <v>114</v>
      </c>
      <c r="T12" s="238" t="s">
        <v>115</v>
      </c>
      <c r="U12" s="238" t="s">
        <v>116</v>
      </c>
      <c r="V12" s="238" t="s">
        <v>117</v>
      </c>
      <c r="W12" s="238" t="s">
        <v>118</v>
      </c>
      <c r="X12" s="238" t="s">
        <v>119</v>
      </c>
      <c r="Y12" s="238" t="s">
        <v>213</v>
      </c>
      <c r="Z12" s="238" t="s">
        <v>108</v>
      </c>
      <c r="AA12" s="238" t="s">
        <v>109</v>
      </c>
    </row>
    <row r="13" spans="1:27" s="252" customFormat="1" ht="35.25" customHeight="1">
      <c r="A13" s="347">
        <f>+'Sección 1. Metas - Magnitud'!A14</f>
        <v>20</v>
      </c>
      <c r="B13" s="350" t="str">
        <f>+'Sección 1. Metas - Magnitud'!$I$14</f>
        <v>Implementar el 100% de la estrategia para la sostenibilidad del subsistema de Responsabilidad Social</v>
      </c>
      <c r="C13" s="353" t="str">
        <f>+'20'!G15</f>
        <v>Constante</v>
      </c>
      <c r="D13" s="239" t="s">
        <v>126</v>
      </c>
      <c r="E13" s="240">
        <v>1</v>
      </c>
      <c r="F13" s="242">
        <v>0.9</v>
      </c>
      <c r="G13" s="242">
        <v>1</v>
      </c>
      <c r="H13" s="242">
        <v>0.99</v>
      </c>
      <c r="I13" s="241">
        <v>1</v>
      </c>
      <c r="J13" s="241">
        <v>1</v>
      </c>
      <c r="K13" s="259" t="s">
        <v>162</v>
      </c>
      <c r="L13" s="259" t="s">
        <v>162</v>
      </c>
      <c r="M13" s="241">
        <f>+'Sección 1. Metas - Magnitud'!L14</f>
        <v>0</v>
      </c>
      <c r="N13" s="241">
        <f>+'Sección 1. Metas - Magnitud'!M14</f>
        <v>0</v>
      </c>
      <c r="O13" s="241">
        <f>+'Sección 1. Metas - Magnitud'!N14</f>
        <v>0.2386</v>
      </c>
      <c r="P13" s="241">
        <f>+'Sección 1. Metas - Magnitud'!O14</f>
        <v>0.0366</v>
      </c>
      <c r="Q13" s="241">
        <f>+'Sección 1. Metas - Magnitud'!P14</f>
        <v>0.3648</v>
      </c>
      <c r="R13" s="241">
        <f>+'Sección 1. Metas - Magnitud'!Q14</f>
        <v>0.26</v>
      </c>
      <c r="S13" s="241">
        <f>+'Sección 1. Metas - Magnitud'!R14</f>
        <v>0</v>
      </c>
      <c r="T13" s="241">
        <f>+'Sección 1. Metas - Magnitud'!S14</f>
        <v>0</v>
      </c>
      <c r="U13" s="241">
        <f>+'Sección 1. Metas - Magnitud'!T14</f>
        <v>0</v>
      </c>
      <c r="V13" s="241">
        <f>+'Sección 1. Metas - Magnitud'!U14</f>
        <v>0.04</v>
      </c>
      <c r="W13" s="241">
        <f>+'Sección 1. Metas - Magnitud'!V14</f>
        <v>0</v>
      </c>
      <c r="X13" s="241">
        <f>+'Sección 1. Metas - Magnitud'!W14</f>
        <v>0.04</v>
      </c>
      <c r="Y13" s="251">
        <f aca="true" t="shared" si="0" ref="Y13:Y18">+SUM(M13:X13)</f>
        <v>0.9800000000000001</v>
      </c>
      <c r="Z13" s="308">
        <f>Y13/I13</f>
        <v>0.9800000000000001</v>
      </c>
      <c r="AA13" s="303">
        <f>+AVERAGE(F13,G13,H13,Y13,0)/E13</f>
        <v>0.7739999999999999</v>
      </c>
    </row>
    <row r="14" spans="1:27" s="254" customFormat="1" ht="35.25" customHeight="1">
      <c r="A14" s="348"/>
      <c r="B14" s="351"/>
      <c r="C14" s="354"/>
      <c r="D14" s="229" t="s">
        <v>127</v>
      </c>
      <c r="E14" s="230">
        <v>6520128968</v>
      </c>
      <c r="F14" s="258">
        <v>55157200</v>
      </c>
      <c r="G14" s="231">
        <v>1707928623</v>
      </c>
      <c r="H14" s="231">
        <v>1840181194</v>
      </c>
      <c r="I14" s="260">
        <v>2241934772</v>
      </c>
      <c r="J14" s="260">
        <v>2626280000</v>
      </c>
      <c r="K14" s="261" t="s">
        <v>162</v>
      </c>
      <c r="L14" s="261" t="s">
        <v>162</v>
      </c>
      <c r="M14" s="262">
        <v>0</v>
      </c>
      <c r="N14" s="262">
        <v>64764000</v>
      </c>
      <c r="O14" s="262">
        <v>244926000</v>
      </c>
      <c r="P14" s="262">
        <v>464378000</v>
      </c>
      <c r="Q14" s="262">
        <v>958273000</v>
      </c>
      <c r="R14" s="262">
        <v>258079577</v>
      </c>
      <c r="S14" s="262">
        <v>0</v>
      </c>
      <c r="T14" s="262">
        <v>-57208200</v>
      </c>
      <c r="U14" s="262">
        <v>-20231166</v>
      </c>
      <c r="V14" s="262">
        <v>157953561</v>
      </c>
      <c r="W14" s="262">
        <v>0</v>
      </c>
      <c r="X14" s="262">
        <v>91000000</v>
      </c>
      <c r="Y14" s="253">
        <f t="shared" si="0"/>
        <v>2161934772</v>
      </c>
      <c r="Z14" s="309">
        <f aca="true" t="shared" si="1" ref="Z14:Z20">Y14/I14</f>
        <v>0.9643165354321914</v>
      </c>
      <c r="AA14" s="304">
        <f>SUM(F14,G14,H14,Y14)/E14</f>
        <v>0.8842159131046194</v>
      </c>
    </row>
    <row r="15" spans="1:27" s="254" customFormat="1" ht="35.25" customHeight="1" thickBot="1">
      <c r="A15" s="349"/>
      <c r="B15" s="352"/>
      <c r="C15" s="355"/>
      <c r="D15" s="243" t="s">
        <v>128</v>
      </c>
      <c r="E15" s="244">
        <f>+SUM(F15:J15)</f>
        <v>2164088493</v>
      </c>
      <c r="F15" s="245">
        <v>0</v>
      </c>
      <c r="G15" s="244">
        <v>52198860</v>
      </c>
      <c r="H15" s="244">
        <v>943223033</v>
      </c>
      <c r="I15" s="263">
        <v>1168666600</v>
      </c>
      <c r="J15" s="264">
        <v>0</v>
      </c>
      <c r="K15" s="265">
        <v>15562720</v>
      </c>
      <c r="L15" s="265">
        <f>+I15-K15</f>
        <v>1153103880</v>
      </c>
      <c r="M15" s="266">
        <v>0</v>
      </c>
      <c r="N15" s="266">
        <v>126587669</v>
      </c>
      <c r="O15" s="266">
        <v>76565200</v>
      </c>
      <c r="P15" s="266">
        <v>896279543</v>
      </c>
      <c r="Q15" s="266">
        <v>29964674</v>
      </c>
      <c r="R15" s="266">
        <v>15534293</v>
      </c>
      <c r="S15" s="266">
        <v>0</v>
      </c>
      <c r="T15" s="266">
        <v>1</v>
      </c>
      <c r="U15" s="266">
        <v>0</v>
      </c>
      <c r="V15" s="266">
        <v>0</v>
      </c>
      <c r="W15" s="266">
        <v>0</v>
      </c>
      <c r="X15" s="266">
        <v>0</v>
      </c>
      <c r="Y15" s="255">
        <f t="shared" si="0"/>
        <v>1144931380</v>
      </c>
      <c r="Z15" s="310">
        <f t="shared" si="1"/>
        <v>0.9796903411118277</v>
      </c>
      <c r="AA15" s="305">
        <f>SUM(F15,G15,H15,Y15)/E15</f>
        <v>0.9890322322415306</v>
      </c>
    </row>
    <row r="16" spans="1:27" s="252" customFormat="1" ht="35.25" customHeight="1">
      <c r="A16" s="347">
        <f>+'Sección 1. Metas - Magnitud'!A17</f>
        <v>21</v>
      </c>
      <c r="B16" s="350" t="str">
        <f>+'Sección 1. Metas - Magnitud'!$I$17</f>
        <v>Desarrollar el 100% del Plan anual estratégico de comunicaciones, integrando canales tradicionales y digitales.</v>
      </c>
      <c r="C16" s="353" t="str">
        <f>+'21'!G15</f>
        <v>Constante</v>
      </c>
      <c r="D16" s="239" t="s">
        <v>126</v>
      </c>
      <c r="E16" s="249">
        <v>1</v>
      </c>
      <c r="F16" s="250">
        <v>0.95</v>
      </c>
      <c r="G16" s="242">
        <v>1</v>
      </c>
      <c r="H16" s="242">
        <v>0.9999999999999999</v>
      </c>
      <c r="I16" s="241">
        <v>1</v>
      </c>
      <c r="J16" s="241">
        <v>1</v>
      </c>
      <c r="K16" s="259" t="s">
        <v>162</v>
      </c>
      <c r="L16" s="259" t="s">
        <v>162</v>
      </c>
      <c r="M16" s="241">
        <f>+'Sección 1. Metas - Magnitud'!L17</f>
        <v>0</v>
      </c>
      <c r="N16" s="241">
        <f>+'Sección 1. Metas - Magnitud'!M17</f>
        <v>0</v>
      </c>
      <c r="O16" s="241">
        <f>+'Sección 1. Metas - Magnitud'!N17</f>
        <v>0.0487</v>
      </c>
      <c r="P16" s="241">
        <f>+'Sección 1. Metas - Magnitud'!O17</f>
        <v>0</v>
      </c>
      <c r="Q16" s="241">
        <f>+'Sección 1. Metas - Magnitud'!P17</f>
        <v>0.2795</v>
      </c>
      <c r="R16" s="241">
        <f>+'Sección 1. Metas - Magnitud'!Q17</f>
        <v>0</v>
      </c>
      <c r="S16" s="241">
        <f>+'Sección 1. Metas - Magnitud'!R17</f>
        <v>0</v>
      </c>
      <c r="T16" s="241">
        <f>+'Sección 1. Metas - Magnitud'!S17</f>
        <v>0</v>
      </c>
      <c r="U16" s="241">
        <f>+'Sección 1. Metas - Magnitud'!T17</f>
        <v>0</v>
      </c>
      <c r="V16" s="241">
        <f>+'Sección 1. Metas - Magnitud'!U17</f>
        <v>0</v>
      </c>
      <c r="W16" s="241">
        <f>+'Sección 1. Metas - Magnitud'!V17</f>
        <v>0</v>
      </c>
      <c r="X16" s="241">
        <f>+'Sección 1. Metas - Magnitud'!W17</f>
        <v>0.6718</v>
      </c>
      <c r="Y16" s="251">
        <f t="shared" si="0"/>
        <v>1</v>
      </c>
      <c r="Z16" s="308">
        <f t="shared" si="1"/>
        <v>1</v>
      </c>
      <c r="AA16" s="303">
        <f>+AVERAGE(F16,G16,H16,Y16,0)/E16</f>
        <v>0.7899999999999999</v>
      </c>
    </row>
    <row r="17" spans="1:27" s="254" customFormat="1" ht="35.25" customHeight="1">
      <c r="A17" s="348"/>
      <c r="B17" s="351"/>
      <c r="C17" s="354"/>
      <c r="D17" s="229" t="s">
        <v>127</v>
      </c>
      <c r="E17" s="230">
        <v>6681721832</v>
      </c>
      <c r="F17" s="232">
        <v>632668800</v>
      </c>
      <c r="G17" s="231">
        <v>1591087051</v>
      </c>
      <c r="H17" s="231">
        <v>582126000</v>
      </c>
      <c r="I17" s="260">
        <v>624180074</v>
      </c>
      <c r="J17" s="260">
        <v>1067029000</v>
      </c>
      <c r="K17" s="261" t="s">
        <v>162</v>
      </c>
      <c r="L17" s="261" t="s">
        <v>162</v>
      </c>
      <c r="M17" s="262">
        <v>0</v>
      </c>
      <c r="N17" s="262">
        <v>0</v>
      </c>
      <c r="O17" s="262">
        <v>68035000</v>
      </c>
      <c r="P17" s="262">
        <v>98010000</v>
      </c>
      <c r="Q17" s="262">
        <v>112730000</v>
      </c>
      <c r="R17" s="262">
        <v>0</v>
      </c>
      <c r="S17" s="262">
        <v>0</v>
      </c>
      <c r="T17" s="262">
        <v>0</v>
      </c>
      <c r="U17" s="262">
        <v>0</v>
      </c>
      <c r="V17" s="262">
        <v>-59194800</v>
      </c>
      <c r="W17" s="262">
        <v>0</v>
      </c>
      <c r="X17" s="262">
        <v>404599874</v>
      </c>
      <c r="Y17" s="253">
        <f t="shared" si="0"/>
        <v>624180074</v>
      </c>
      <c r="Z17" s="309">
        <f t="shared" si="1"/>
        <v>1</v>
      </c>
      <c r="AA17" s="304">
        <f>SUM(F17,G17,H17,Y17)/E17</f>
        <v>0.513350003373801</v>
      </c>
    </row>
    <row r="18" spans="1:27" s="254" customFormat="1" ht="35.25" customHeight="1" thickBot="1">
      <c r="A18" s="349"/>
      <c r="B18" s="352"/>
      <c r="C18" s="355"/>
      <c r="D18" s="243" t="s">
        <v>128</v>
      </c>
      <c r="E18" s="244">
        <f>+SUM(F18:J18)</f>
        <v>2231985548</v>
      </c>
      <c r="F18" s="245">
        <v>0</v>
      </c>
      <c r="G18" s="244">
        <v>512052114</v>
      </c>
      <c r="H18" s="244">
        <v>1186791067</v>
      </c>
      <c r="I18" s="263">
        <v>533142367</v>
      </c>
      <c r="J18" s="264">
        <v>0</v>
      </c>
      <c r="K18" s="265">
        <v>0</v>
      </c>
      <c r="L18" s="265">
        <f>+I18-K18</f>
        <v>533142367</v>
      </c>
      <c r="M18" s="266">
        <v>0</v>
      </c>
      <c r="N18" s="266">
        <v>21357933</v>
      </c>
      <c r="O18" s="266">
        <v>19369000</v>
      </c>
      <c r="P18" s="266">
        <v>22077691</v>
      </c>
      <c r="Q18" s="266">
        <v>10266835</v>
      </c>
      <c r="R18" s="266">
        <v>0</v>
      </c>
      <c r="S18" s="266">
        <v>110918829</v>
      </c>
      <c r="T18" s="266">
        <v>131966359</v>
      </c>
      <c r="U18" s="266">
        <v>62275802</v>
      </c>
      <c r="V18" s="266">
        <v>72415070</v>
      </c>
      <c r="W18" s="266">
        <v>1317092</v>
      </c>
      <c r="X18" s="266">
        <v>81042423</v>
      </c>
      <c r="Y18" s="255">
        <f t="shared" si="0"/>
        <v>533007034</v>
      </c>
      <c r="Z18" s="310">
        <f t="shared" si="1"/>
        <v>0.9997461597344786</v>
      </c>
      <c r="AA18" s="305">
        <f>SUM(F18,G18,H18,Y18)/E18</f>
        <v>0.9999393665428876</v>
      </c>
    </row>
    <row r="19" spans="1:27" s="254" customFormat="1" ht="35.25" customHeight="1">
      <c r="A19" s="233"/>
      <c r="B19" s="233"/>
      <c r="C19" s="233"/>
      <c r="D19" s="246" t="s">
        <v>205</v>
      </c>
      <c r="E19" s="247">
        <f aca="true" t="shared" si="2" ref="E19:J20">+E14+E17</f>
        <v>13201850800</v>
      </c>
      <c r="F19" s="247">
        <f t="shared" si="2"/>
        <v>687826000</v>
      </c>
      <c r="G19" s="247">
        <f t="shared" si="2"/>
        <v>3299015674</v>
      </c>
      <c r="H19" s="247">
        <f t="shared" si="2"/>
        <v>2422307194</v>
      </c>
      <c r="I19" s="247">
        <f t="shared" si="2"/>
        <v>2866114846</v>
      </c>
      <c r="J19" s="247">
        <f t="shared" si="2"/>
        <v>3693309000</v>
      </c>
      <c r="K19" s="256" t="s">
        <v>162</v>
      </c>
      <c r="L19" s="256" t="s">
        <v>162</v>
      </c>
      <c r="M19" s="247">
        <f aca="true" t="shared" si="3" ref="M19:X19">+M14+M17</f>
        <v>0</v>
      </c>
      <c r="N19" s="247">
        <f t="shared" si="3"/>
        <v>64764000</v>
      </c>
      <c r="O19" s="247">
        <f t="shared" si="3"/>
        <v>312961000</v>
      </c>
      <c r="P19" s="247">
        <f t="shared" si="3"/>
        <v>562388000</v>
      </c>
      <c r="Q19" s="247">
        <f t="shared" si="3"/>
        <v>1071003000</v>
      </c>
      <c r="R19" s="247">
        <f t="shared" si="3"/>
        <v>258079577</v>
      </c>
      <c r="S19" s="247">
        <f t="shared" si="3"/>
        <v>0</v>
      </c>
      <c r="T19" s="247">
        <f t="shared" si="3"/>
        <v>-57208200</v>
      </c>
      <c r="U19" s="247">
        <f t="shared" si="3"/>
        <v>-20231166</v>
      </c>
      <c r="V19" s="247">
        <f t="shared" si="3"/>
        <v>98758761</v>
      </c>
      <c r="W19" s="247">
        <f t="shared" si="3"/>
        <v>0</v>
      </c>
      <c r="X19" s="247">
        <f t="shared" si="3"/>
        <v>495599874</v>
      </c>
      <c r="Y19" s="248">
        <f>+Y14+Y17</f>
        <v>2786114846</v>
      </c>
      <c r="Z19" s="306">
        <f t="shared" si="1"/>
        <v>0.9720876502518211</v>
      </c>
      <c r="AA19" s="306">
        <f>SUM(F19,G19,H19,Y19)/E19</f>
        <v>0.6965132278271164</v>
      </c>
    </row>
    <row r="20" spans="1:27" s="254" customFormat="1" ht="35.25" customHeight="1">
      <c r="A20" s="233"/>
      <c r="B20" s="233"/>
      <c r="C20" s="233"/>
      <c r="D20" s="234" t="s">
        <v>206</v>
      </c>
      <c r="E20" s="235">
        <f t="shared" si="2"/>
        <v>4396074041</v>
      </c>
      <c r="F20" s="235">
        <f t="shared" si="2"/>
        <v>0</v>
      </c>
      <c r="G20" s="235">
        <f t="shared" si="2"/>
        <v>564250974</v>
      </c>
      <c r="H20" s="235">
        <f t="shared" si="2"/>
        <v>2130014100</v>
      </c>
      <c r="I20" s="235">
        <f t="shared" si="2"/>
        <v>1701808967</v>
      </c>
      <c r="J20" s="235">
        <f t="shared" si="2"/>
        <v>0</v>
      </c>
      <c r="K20" s="257">
        <f>+K15+K18</f>
        <v>15562720</v>
      </c>
      <c r="L20" s="257">
        <f>+L15+L18</f>
        <v>1686246247</v>
      </c>
      <c r="M20" s="235">
        <f aca="true" t="shared" si="4" ref="M20:X20">+M15+M18</f>
        <v>0</v>
      </c>
      <c r="N20" s="235">
        <f t="shared" si="4"/>
        <v>147945602</v>
      </c>
      <c r="O20" s="235">
        <f t="shared" si="4"/>
        <v>95934200</v>
      </c>
      <c r="P20" s="235">
        <f t="shared" si="4"/>
        <v>918357234</v>
      </c>
      <c r="Q20" s="235">
        <f t="shared" si="4"/>
        <v>40231509</v>
      </c>
      <c r="R20" s="235">
        <f t="shared" si="4"/>
        <v>15534293</v>
      </c>
      <c r="S20" s="235">
        <f t="shared" si="4"/>
        <v>110918829</v>
      </c>
      <c r="T20" s="235">
        <f t="shared" si="4"/>
        <v>131966360</v>
      </c>
      <c r="U20" s="235">
        <f t="shared" si="4"/>
        <v>62275802</v>
      </c>
      <c r="V20" s="235">
        <f t="shared" si="4"/>
        <v>72415070</v>
      </c>
      <c r="W20" s="235">
        <f t="shared" si="4"/>
        <v>1317092</v>
      </c>
      <c r="X20" s="235">
        <f t="shared" si="4"/>
        <v>81042423</v>
      </c>
      <c r="Y20" s="236">
        <f>+Y15+Y18</f>
        <v>1677938414</v>
      </c>
      <c r="Z20" s="307">
        <f t="shared" si="1"/>
        <v>0.9859734238901798</v>
      </c>
      <c r="AA20" s="307">
        <f>SUM(F20,G20,H20,Y20)/E20</f>
        <v>0.994570029354062</v>
      </c>
    </row>
    <row r="21" spans="5:27" s="32" customFormat="1" ht="12" hidden="1">
      <c r="E21" s="227"/>
      <c r="F21" s="227"/>
      <c r="G21" s="227"/>
      <c r="H21" s="227"/>
      <c r="I21" s="227"/>
      <c r="J21" s="227"/>
      <c r="K21" s="227"/>
      <c r="L21" s="227"/>
      <c r="M21" s="227"/>
      <c r="N21" s="227"/>
      <c r="O21" s="227"/>
      <c r="P21" s="227"/>
      <c r="Q21" s="227"/>
      <c r="R21" s="227"/>
      <c r="S21" s="227"/>
      <c r="T21" s="227"/>
      <c r="U21" s="227"/>
      <c r="V21" s="227"/>
      <c r="W21" s="227"/>
      <c r="X21" s="227"/>
      <c r="Y21" s="227"/>
      <c r="Z21" s="33"/>
      <c r="AA21" s="33"/>
    </row>
    <row r="22" spans="5:27" s="32" customFormat="1" ht="12" hidden="1">
      <c r="E22" s="227"/>
      <c r="F22" s="227"/>
      <c r="G22" s="227"/>
      <c r="H22" s="227"/>
      <c r="I22" s="227"/>
      <c r="J22" s="227"/>
      <c r="K22" s="227"/>
      <c r="L22" s="227"/>
      <c r="M22" s="227"/>
      <c r="N22" s="227"/>
      <c r="O22" s="227"/>
      <c r="P22" s="227"/>
      <c r="Q22" s="227"/>
      <c r="R22" s="227"/>
      <c r="S22" s="227"/>
      <c r="T22" s="227"/>
      <c r="U22" s="227"/>
      <c r="V22" s="227"/>
      <c r="W22" s="227"/>
      <c r="X22" s="227"/>
      <c r="Y22" s="227"/>
      <c r="Z22" s="33"/>
      <c r="AA22" s="33"/>
    </row>
    <row r="23" spans="5:25" s="32" customFormat="1" ht="12" hidden="1">
      <c r="E23" s="228"/>
      <c r="F23" s="228"/>
      <c r="G23" s="228"/>
      <c r="H23" s="228"/>
      <c r="I23" s="228"/>
      <c r="J23" s="228"/>
      <c r="K23" s="228"/>
      <c r="L23" s="228"/>
      <c r="M23" s="228"/>
      <c r="N23" s="228"/>
      <c r="O23" s="228"/>
      <c r="P23" s="228"/>
      <c r="Q23" s="228"/>
      <c r="R23" s="228"/>
      <c r="S23" s="228"/>
      <c r="T23" s="228"/>
      <c r="U23" s="228"/>
      <c r="V23" s="228"/>
      <c r="W23" s="228"/>
      <c r="X23" s="228"/>
      <c r="Y23" s="228"/>
    </row>
    <row r="24" spans="5:25" s="32" customFormat="1" ht="12" hidden="1">
      <c r="E24" s="228"/>
      <c r="F24" s="228"/>
      <c r="G24" s="228"/>
      <c r="H24" s="228"/>
      <c r="I24" s="228"/>
      <c r="J24" s="228"/>
      <c r="K24" s="228"/>
      <c r="L24" s="228"/>
      <c r="M24" s="228"/>
      <c r="N24" s="228"/>
      <c r="O24" s="228"/>
      <c r="P24" s="228"/>
      <c r="Q24" s="228"/>
      <c r="R24" s="228"/>
      <c r="S24" s="228"/>
      <c r="T24" s="228"/>
      <c r="U24" s="228"/>
      <c r="V24" s="228"/>
      <c r="W24" s="228"/>
      <c r="X24" s="228"/>
      <c r="Y24" s="228"/>
    </row>
    <row r="25" ht="15" hidden="1"/>
    <row r="26" ht="15" hidden="1"/>
    <row r="27" ht="15" hidden="1"/>
    <row r="28" ht="15" hidden="1"/>
  </sheetData>
  <sheetProtection autoFilter="0" pivotTables="0"/>
  <autoFilter ref="A12:AD20"/>
  <mergeCells count="23">
    <mergeCell ref="Z11:AA11"/>
    <mergeCell ref="A13:A15"/>
    <mergeCell ref="B13:B15"/>
    <mergeCell ref="C13:C15"/>
    <mergeCell ref="C1:AA1"/>
    <mergeCell ref="C2:AA2"/>
    <mergeCell ref="C6:G6"/>
    <mergeCell ref="C7:G7"/>
    <mergeCell ref="A1:B4"/>
    <mergeCell ref="C3:AA3"/>
    <mergeCell ref="A16:A18"/>
    <mergeCell ref="B16:B18"/>
    <mergeCell ref="C16:C18"/>
    <mergeCell ref="M11:Y11"/>
    <mergeCell ref="A11:L11"/>
    <mergeCell ref="C8:G8"/>
    <mergeCell ref="C9:G9"/>
    <mergeCell ref="M4:AA4"/>
    <mergeCell ref="A6:B6"/>
    <mergeCell ref="A7:B7"/>
    <mergeCell ref="C4:L4"/>
    <mergeCell ref="A9:B9"/>
    <mergeCell ref="A8:B8"/>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scale="58" r:id="rId2"/>
  <headerFooter>
    <oddFooter>&amp;L&amp;"Arial,Normal"&amp;7PE01-PR01-F01&amp;C&amp;"Arial,Normal"&amp;7Versión Impresa no controlada, verificar su vigencia en el listado Maestro de Documentos&amp;RPag &amp;P de  &amp;N</oddFooter>
  </headerFooter>
  <drawing r:id="rId1"/>
</worksheet>
</file>

<file path=xl/worksheets/sheet3.xml><?xml version="1.0" encoding="utf-8"?>
<worksheet xmlns="http://schemas.openxmlformats.org/spreadsheetml/2006/main" xmlns:r="http://schemas.openxmlformats.org/officeDocument/2006/relationships">
  <dimension ref="A1:AF15"/>
  <sheetViews>
    <sheetView showGridLines="0" zoomScale="115" zoomScaleNormal="115" zoomScaleSheetLayoutView="80" zoomScalePageLayoutView="0" workbookViewId="0" topLeftCell="A1">
      <selection activeCell="A12" sqref="A12"/>
    </sheetView>
  </sheetViews>
  <sheetFormatPr defaultColWidth="0" defaultRowHeight="15" zeroHeight="1"/>
  <cols>
    <col min="1" max="1" width="14.28125" style="5" customWidth="1"/>
    <col min="2" max="2" width="24.7109375" style="5" customWidth="1"/>
    <col min="3" max="3" width="12.28125" style="5" customWidth="1"/>
    <col min="4" max="4" width="19.140625" style="6" customWidth="1"/>
    <col min="5" max="8" width="14.28125" style="5" customWidth="1"/>
    <col min="9" max="29" width="9.7109375" style="5" customWidth="1"/>
    <col min="30" max="30" width="36.57421875" style="5" customWidth="1"/>
    <col min="31" max="32" width="33.421875" style="5" customWidth="1"/>
    <col min="33" max="16384" width="0" style="5" hidden="1" customWidth="1"/>
  </cols>
  <sheetData>
    <row r="1" spans="1:32" s="11" customFormat="1" ht="30" customHeight="1">
      <c r="A1" s="330"/>
      <c r="B1" s="330"/>
      <c r="C1" s="358" t="s">
        <v>427</v>
      </c>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row>
    <row r="2" spans="1:32" s="11" customFormat="1" ht="30" customHeight="1">
      <c r="A2" s="330"/>
      <c r="B2" s="330"/>
      <c r="C2" s="358" t="s">
        <v>144</v>
      </c>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row>
    <row r="3" spans="1:32" s="11" customFormat="1" ht="30" customHeight="1">
      <c r="A3" s="330"/>
      <c r="B3" s="330"/>
      <c r="C3" s="358" t="s">
        <v>377</v>
      </c>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s="11" customFormat="1" ht="30" customHeight="1">
      <c r="A4" s="330"/>
      <c r="B4" s="330"/>
      <c r="C4" s="346" t="s">
        <v>202</v>
      </c>
      <c r="D4" s="346"/>
      <c r="E4" s="346"/>
      <c r="F4" s="346"/>
      <c r="G4" s="346"/>
      <c r="H4" s="346"/>
      <c r="I4" s="346"/>
      <c r="J4" s="346"/>
      <c r="K4" s="346"/>
      <c r="L4" s="346"/>
      <c r="M4" s="346"/>
      <c r="N4" s="346"/>
      <c r="O4" s="346"/>
      <c r="P4" s="346"/>
      <c r="Q4" s="346"/>
      <c r="R4" s="344" t="s">
        <v>428</v>
      </c>
      <c r="S4" s="344"/>
      <c r="T4" s="344"/>
      <c r="U4" s="344"/>
      <c r="V4" s="344"/>
      <c r="W4" s="344"/>
      <c r="X4" s="344"/>
      <c r="Y4" s="344"/>
      <c r="Z4" s="344"/>
      <c r="AA4" s="344"/>
      <c r="AB4" s="344"/>
      <c r="AC4" s="344"/>
      <c r="AD4" s="344"/>
      <c r="AE4" s="344"/>
      <c r="AF4" s="344"/>
    </row>
    <row r="5" ht="30" customHeight="1"/>
    <row r="6" spans="2:7" ht="30" customHeight="1">
      <c r="B6" s="93" t="s">
        <v>214</v>
      </c>
      <c r="C6" s="365" t="str">
        <f>+'Sección 1. Metas - Magnitud'!B14</f>
        <v>07- Eje Transversal Gobierno legítimo, fortalecimiento local y eficiencia</v>
      </c>
      <c r="D6" s="365"/>
      <c r="E6" s="365"/>
      <c r="F6" s="365"/>
      <c r="G6" s="365"/>
    </row>
    <row r="7" spans="2:7" ht="30" customHeight="1">
      <c r="B7" s="93" t="s">
        <v>2</v>
      </c>
      <c r="C7" s="365" t="str">
        <f>+'Sección 1. Metas - Magnitud'!C14</f>
        <v>42 - Transparencia, gestión pública y servicio a la ciudadanía</v>
      </c>
      <c r="D7" s="365"/>
      <c r="E7" s="365"/>
      <c r="F7" s="365"/>
      <c r="G7" s="365"/>
    </row>
    <row r="8" spans="2:7" ht="30" customHeight="1">
      <c r="B8" s="94" t="s">
        <v>207</v>
      </c>
      <c r="C8" s="365" t="str">
        <f>+'Sección 1. Metas - Magnitud'!D14</f>
        <v>188 - Servicio a la ciudadanía para la movilidad</v>
      </c>
      <c r="D8" s="365"/>
      <c r="E8" s="365"/>
      <c r="F8" s="365"/>
      <c r="G8" s="365"/>
    </row>
    <row r="9" spans="1:29" s="42" customFormat="1" ht="30" customHeight="1">
      <c r="A9" s="40"/>
      <c r="B9" s="40"/>
      <c r="C9" s="40"/>
      <c r="D9" s="40"/>
      <c r="E9" s="41"/>
      <c r="F9" s="41"/>
      <c r="G9" s="41"/>
      <c r="H9" s="41"/>
      <c r="I9" s="41"/>
      <c r="J9" s="41"/>
      <c r="K9" s="41"/>
      <c r="L9" s="41"/>
      <c r="M9" s="41"/>
      <c r="N9" s="41"/>
      <c r="O9" s="41"/>
      <c r="P9" s="41"/>
      <c r="Q9" s="41"/>
      <c r="R9" s="41"/>
      <c r="S9" s="41"/>
      <c r="T9" s="41"/>
      <c r="U9" s="41"/>
      <c r="V9" s="41"/>
      <c r="W9" s="41"/>
      <c r="X9" s="41"/>
      <c r="Y9" s="41"/>
      <c r="Z9" s="41"/>
      <c r="AA9" s="41"/>
      <c r="AB9" s="41"/>
      <c r="AC9" s="41"/>
    </row>
    <row r="10" spans="1:32" s="43" customFormat="1" ht="30" customHeight="1">
      <c r="A10" s="369" t="s">
        <v>223</v>
      </c>
      <c r="B10" s="370"/>
      <c r="C10" s="370"/>
      <c r="D10" s="370"/>
      <c r="E10" s="370"/>
      <c r="F10" s="370"/>
      <c r="G10" s="370"/>
      <c r="H10" s="371"/>
      <c r="I10" s="366" t="s">
        <v>218</v>
      </c>
      <c r="J10" s="367"/>
      <c r="K10" s="367"/>
      <c r="L10" s="367"/>
      <c r="M10" s="367"/>
      <c r="N10" s="368"/>
      <c r="O10" s="356" t="s">
        <v>224</v>
      </c>
      <c r="P10" s="356"/>
      <c r="Q10" s="356"/>
      <c r="R10" s="356"/>
      <c r="S10" s="356"/>
      <c r="T10" s="356"/>
      <c r="U10" s="356"/>
      <c r="V10" s="356"/>
      <c r="W10" s="356"/>
      <c r="X10" s="356"/>
      <c r="Y10" s="356"/>
      <c r="Z10" s="356"/>
      <c r="AA10" s="356"/>
      <c r="AB10" s="356"/>
      <c r="AC10" s="356"/>
      <c r="AD10" s="356" t="s">
        <v>121</v>
      </c>
      <c r="AE10" s="356"/>
      <c r="AF10" s="356"/>
    </row>
    <row r="11" spans="1:32" s="43" customFormat="1" ht="49.5" customHeight="1">
      <c r="A11" s="154" t="s">
        <v>217</v>
      </c>
      <c r="B11" s="154" t="s">
        <v>179</v>
      </c>
      <c r="C11" s="154" t="s">
        <v>216</v>
      </c>
      <c r="D11" s="154" t="s">
        <v>215</v>
      </c>
      <c r="E11" s="154" t="s">
        <v>178</v>
      </c>
      <c r="F11" s="154" t="s">
        <v>4</v>
      </c>
      <c r="G11" s="154" t="s">
        <v>3</v>
      </c>
      <c r="H11" s="154" t="s">
        <v>236</v>
      </c>
      <c r="I11" s="155" t="s">
        <v>209</v>
      </c>
      <c r="J11" s="155">
        <v>2016</v>
      </c>
      <c r="K11" s="155">
        <v>2017</v>
      </c>
      <c r="L11" s="155">
        <v>2018</v>
      </c>
      <c r="M11" s="155">
        <v>2019</v>
      </c>
      <c r="N11" s="155">
        <v>2020</v>
      </c>
      <c r="O11" s="155" t="s">
        <v>140</v>
      </c>
      <c r="P11" s="155" t="s">
        <v>136</v>
      </c>
      <c r="Q11" s="155" t="s">
        <v>137</v>
      </c>
      <c r="R11" s="155" t="s">
        <v>138</v>
      </c>
      <c r="S11" s="155" t="s">
        <v>139</v>
      </c>
      <c r="T11" s="155" t="s">
        <v>113</v>
      </c>
      <c r="U11" s="155" t="s">
        <v>114</v>
      </c>
      <c r="V11" s="155" t="s">
        <v>115</v>
      </c>
      <c r="W11" s="155" t="s">
        <v>116</v>
      </c>
      <c r="X11" s="155" t="s">
        <v>117</v>
      </c>
      <c r="Y11" s="155" t="s">
        <v>118</v>
      </c>
      <c r="Z11" s="155" t="s">
        <v>119</v>
      </c>
      <c r="AA11" s="155" t="s">
        <v>219</v>
      </c>
      <c r="AB11" s="170" t="s">
        <v>108</v>
      </c>
      <c r="AC11" s="155" t="s">
        <v>109</v>
      </c>
      <c r="AD11" s="154" t="s">
        <v>110</v>
      </c>
      <c r="AE11" s="154" t="s">
        <v>112</v>
      </c>
      <c r="AF11" s="154" t="s">
        <v>111</v>
      </c>
    </row>
    <row r="12" spans="1:32" s="44" customFormat="1" ht="114">
      <c r="A12" s="172" t="s">
        <v>361</v>
      </c>
      <c r="B12" s="172" t="s">
        <v>440</v>
      </c>
      <c r="C12" s="172">
        <v>255</v>
      </c>
      <c r="D12" s="172" t="s">
        <v>353</v>
      </c>
      <c r="E12" s="172">
        <v>408</v>
      </c>
      <c r="F12" s="191" t="s">
        <v>362</v>
      </c>
      <c r="G12" s="192" t="s">
        <v>330</v>
      </c>
      <c r="H12" s="172" t="s">
        <v>363</v>
      </c>
      <c r="I12" s="192">
        <v>0.8</v>
      </c>
      <c r="J12" s="171">
        <v>0.8914</v>
      </c>
      <c r="K12" s="171">
        <v>0.908</v>
      </c>
      <c r="L12" s="171">
        <v>0.9095</v>
      </c>
      <c r="M12" s="171">
        <v>0.8</v>
      </c>
      <c r="N12" s="171">
        <v>0.8</v>
      </c>
      <c r="O12" s="314">
        <v>0</v>
      </c>
      <c r="P12" s="314">
        <v>0</v>
      </c>
      <c r="Q12" s="314">
        <v>0.9106</v>
      </c>
      <c r="R12" s="314">
        <v>0</v>
      </c>
      <c r="S12" s="314">
        <v>0</v>
      </c>
      <c r="T12" s="314">
        <v>0.93</v>
      </c>
      <c r="U12" s="314">
        <v>0</v>
      </c>
      <c r="V12" s="314">
        <v>0</v>
      </c>
      <c r="W12" s="314">
        <v>0.926</v>
      </c>
      <c r="X12" s="314">
        <v>0</v>
      </c>
      <c r="Y12" s="314">
        <v>0</v>
      </c>
      <c r="Z12" s="314">
        <v>0.9487</v>
      </c>
      <c r="AA12" s="171">
        <f>AVERAGE(Q12,T12,W12,Z12)</f>
        <v>0.928825</v>
      </c>
      <c r="AB12" s="171">
        <f>+AA12/M12</f>
        <v>1.16103125</v>
      </c>
      <c r="AC12" s="314">
        <f>+(AVERAGE(J12,K12,L12,AA12,0)/I12)</f>
        <v>0.9094312499999998</v>
      </c>
      <c r="AD12" s="171" t="s">
        <v>338</v>
      </c>
      <c r="AE12" s="171" t="s">
        <v>338</v>
      </c>
      <c r="AF12" s="171" t="s">
        <v>338</v>
      </c>
    </row>
    <row r="13" ht="15" hidden="1"/>
    <row r="14" ht="15" hidden="1">
      <c r="D14" s="5"/>
    </row>
    <row r="15" ht="15" hidden="1">
      <c r="D15" s="5"/>
    </row>
    <row r="16" ht="15" hidden="1"/>
  </sheetData>
  <sheetProtection autoFilter="0" pivotTables="0"/>
  <mergeCells count="13">
    <mergeCell ref="AD10:AF10"/>
    <mergeCell ref="I10:N10"/>
    <mergeCell ref="A10:H10"/>
    <mergeCell ref="A1:B4"/>
    <mergeCell ref="O10:AC10"/>
    <mergeCell ref="C4:Q4"/>
    <mergeCell ref="C1:AF1"/>
    <mergeCell ref="C2:AF2"/>
    <mergeCell ref="C3:AF3"/>
    <mergeCell ref="R4:AF4"/>
    <mergeCell ref="C6:G6"/>
    <mergeCell ref="C7:G7"/>
    <mergeCell ref="C8:G8"/>
  </mergeCells>
  <printOptions horizontalCentered="1"/>
  <pageMargins left="0.2362204724409449" right="0.2362204724409449" top="0.7480314960629921" bottom="0.7480314960629921" header="0.31496062992125984" footer="0.31496062992125984"/>
  <pageSetup fitToWidth="0" horizontalDpi="600" verticalDpi="600" orientation="landscape" scale="30" r:id="rId2"/>
  <headerFooter>
    <oddFooter>&amp;L&amp;"Arial,Normal"&amp;7PE01-PR01-F01&amp;C&amp;"Arial,Normal"&amp;7Versión Impresa no controlada, verificar su vigencia en el listado Maestro de Documentos&amp;R&amp;"Arial,Normal"Pag &amp;P de  &amp;N</oddFooter>
  </headerFooter>
  <drawing r:id="rId1"/>
</worksheet>
</file>

<file path=xl/worksheets/sheet4.xml><?xml version="1.0" encoding="utf-8"?>
<worksheet xmlns="http://schemas.openxmlformats.org/spreadsheetml/2006/main" xmlns:r="http://schemas.openxmlformats.org/officeDocument/2006/relationships">
  <dimension ref="A1:H57"/>
  <sheetViews>
    <sheetView tabSelected="1" view="pageLayout" workbookViewId="0" topLeftCell="A46">
      <selection activeCell="B49" sqref="B49:H49"/>
    </sheetView>
  </sheetViews>
  <sheetFormatPr defaultColWidth="11.421875" defaultRowHeight="30" customHeight="1"/>
  <cols>
    <col min="1" max="1" width="25.7109375" style="281" customWidth="1"/>
    <col min="2" max="5" width="20.7109375" style="267" customWidth="1"/>
    <col min="6" max="6" width="20.7109375" style="282" customWidth="1"/>
    <col min="7" max="8" width="20.7109375" style="267" customWidth="1"/>
    <col min="9" max="16384" width="11.421875" style="267" customWidth="1"/>
  </cols>
  <sheetData>
    <row r="1" spans="1:8" ht="30" customHeight="1">
      <c r="A1" s="372"/>
      <c r="B1" s="358" t="s">
        <v>432</v>
      </c>
      <c r="C1" s="358"/>
      <c r="D1" s="358"/>
      <c r="E1" s="358"/>
      <c r="F1" s="358"/>
      <c r="G1" s="358"/>
      <c r="H1" s="358"/>
    </row>
    <row r="2" spans="1:8" ht="30" customHeight="1">
      <c r="A2" s="372"/>
      <c r="B2" s="345" t="s">
        <v>144</v>
      </c>
      <c r="C2" s="345"/>
      <c r="D2" s="345"/>
      <c r="E2" s="345"/>
      <c r="F2" s="345"/>
      <c r="G2" s="345"/>
      <c r="H2" s="345"/>
    </row>
    <row r="3" spans="1:8" ht="30" customHeight="1">
      <c r="A3" s="372"/>
      <c r="B3" s="345" t="s">
        <v>242</v>
      </c>
      <c r="C3" s="345"/>
      <c r="D3" s="345"/>
      <c r="E3" s="345"/>
      <c r="F3" s="345"/>
      <c r="G3" s="345"/>
      <c r="H3" s="345"/>
    </row>
    <row r="4" spans="1:8" ht="30" customHeight="1">
      <c r="A4" s="372"/>
      <c r="B4" s="345" t="s">
        <v>243</v>
      </c>
      <c r="C4" s="345"/>
      <c r="D4" s="345"/>
      <c r="E4" s="345"/>
      <c r="F4" s="374" t="s">
        <v>431</v>
      </c>
      <c r="G4" s="374"/>
      <c r="H4" s="374"/>
    </row>
    <row r="5" spans="1:8" ht="30" customHeight="1">
      <c r="A5" s="373" t="s">
        <v>244</v>
      </c>
      <c r="B5" s="373"/>
      <c r="C5" s="373"/>
      <c r="D5" s="373"/>
      <c r="E5" s="373"/>
      <c r="F5" s="373"/>
      <c r="G5" s="373"/>
      <c r="H5" s="373"/>
    </row>
    <row r="6" spans="1:8" ht="30" customHeight="1">
      <c r="A6" s="375" t="s">
        <v>245</v>
      </c>
      <c r="B6" s="375"/>
      <c r="C6" s="375"/>
      <c r="D6" s="375"/>
      <c r="E6" s="375"/>
      <c r="F6" s="375"/>
      <c r="G6" s="375"/>
      <c r="H6" s="375"/>
    </row>
    <row r="7" spans="1:8" ht="30" customHeight="1">
      <c r="A7" s="376" t="s">
        <v>246</v>
      </c>
      <c r="B7" s="376"/>
      <c r="C7" s="376"/>
      <c r="D7" s="376"/>
      <c r="E7" s="376"/>
      <c r="F7" s="376"/>
      <c r="G7" s="376"/>
      <c r="H7" s="376"/>
    </row>
    <row r="8" spans="1:8" ht="30" customHeight="1">
      <c r="A8" s="268" t="s">
        <v>414</v>
      </c>
      <c r="B8" s="269">
        <v>20</v>
      </c>
      <c r="C8" s="377" t="s">
        <v>415</v>
      </c>
      <c r="D8" s="377"/>
      <c r="E8" s="378" t="s">
        <v>339</v>
      </c>
      <c r="F8" s="378"/>
      <c r="G8" s="378"/>
      <c r="H8" s="378"/>
    </row>
    <row r="9" spans="1:8" ht="30" customHeight="1">
      <c r="A9" s="268" t="s">
        <v>248</v>
      </c>
      <c r="B9" s="269" t="s">
        <v>261</v>
      </c>
      <c r="C9" s="377" t="s">
        <v>249</v>
      </c>
      <c r="D9" s="377"/>
      <c r="E9" s="378" t="s">
        <v>433</v>
      </c>
      <c r="F9" s="378"/>
      <c r="G9" s="270" t="s">
        <v>250</v>
      </c>
      <c r="H9" s="269" t="s">
        <v>261</v>
      </c>
    </row>
    <row r="10" spans="1:8" ht="30" customHeight="1">
      <c r="A10" s="268" t="s">
        <v>251</v>
      </c>
      <c r="B10" s="379" t="s">
        <v>340</v>
      </c>
      <c r="C10" s="379"/>
      <c r="D10" s="379"/>
      <c r="E10" s="379"/>
      <c r="F10" s="270" t="s">
        <v>252</v>
      </c>
      <c r="G10" s="380">
        <v>585</v>
      </c>
      <c r="H10" s="380"/>
    </row>
    <row r="11" spans="1:8" ht="30" customHeight="1">
      <c r="A11" s="268" t="s">
        <v>254</v>
      </c>
      <c r="B11" s="381" t="s">
        <v>253</v>
      </c>
      <c r="C11" s="381"/>
      <c r="D11" s="381"/>
      <c r="E11" s="381"/>
      <c r="F11" s="270" t="s">
        <v>255</v>
      </c>
      <c r="G11" s="382" t="s">
        <v>341</v>
      </c>
      <c r="H11" s="382"/>
    </row>
    <row r="12" spans="1:8" ht="30" customHeight="1">
      <c r="A12" s="268" t="s">
        <v>256</v>
      </c>
      <c r="B12" s="383" t="s">
        <v>279</v>
      </c>
      <c r="C12" s="383"/>
      <c r="D12" s="383"/>
      <c r="E12" s="383"/>
      <c r="F12" s="383"/>
      <c r="G12" s="383"/>
      <c r="H12" s="383"/>
    </row>
    <row r="13" spans="1:8" ht="30" customHeight="1">
      <c r="A13" s="268" t="s">
        <v>257</v>
      </c>
      <c r="B13" s="384" t="s">
        <v>353</v>
      </c>
      <c r="C13" s="384"/>
      <c r="D13" s="384"/>
      <c r="E13" s="384"/>
      <c r="F13" s="384"/>
      <c r="G13" s="384"/>
      <c r="H13" s="384"/>
    </row>
    <row r="14" spans="1:8" ht="30" customHeight="1">
      <c r="A14" s="268" t="s">
        <v>259</v>
      </c>
      <c r="B14" s="378" t="s">
        <v>342</v>
      </c>
      <c r="C14" s="378"/>
      <c r="D14" s="378"/>
      <c r="E14" s="378"/>
      <c r="F14" s="270" t="s">
        <v>260</v>
      </c>
      <c r="G14" s="385" t="s">
        <v>272</v>
      </c>
      <c r="H14" s="385"/>
    </row>
    <row r="15" spans="1:8" ht="30" customHeight="1">
      <c r="A15" s="268" t="s">
        <v>262</v>
      </c>
      <c r="B15" s="386" t="s">
        <v>417</v>
      </c>
      <c r="C15" s="386"/>
      <c r="D15" s="386"/>
      <c r="E15" s="386"/>
      <c r="F15" s="270" t="s">
        <v>263</v>
      </c>
      <c r="G15" s="385" t="s">
        <v>247</v>
      </c>
      <c r="H15" s="385"/>
    </row>
    <row r="16" spans="1:8" ht="30" customHeight="1">
      <c r="A16" s="268" t="s">
        <v>264</v>
      </c>
      <c r="B16" s="387" t="s">
        <v>343</v>
      </c>
      <c r="C16" s="387"/>
      <c r="D16" s="387"/>
      <c r="E16" s="387"/>
      <c r="F16" s="387"/>
      <c r="G16" s="387"/>
      <c r="H16" s="387"/>
    </row>
    <row r="17" spans="1:8" ht="30" customHeight="1">
      <c r="A17" s="268" t="s">
        <v>267</v>
      </c>
      <c r="B17" s="378" t="s">
        <v>434</v>
      </c>
      <c r="C17" s="378"/>
      <c r="D17" s="378"/>
      <c r="E17" s="378"/>
      <c r="F17" s="378"/>
      <c r="G17" s="378"/>
      <c r="H17" s="378"/>
    </row>
    <row r="18" spans="1:8" ht="30" customHeight="1">
      <c r="A18" s="268" t="s">
        <v>269</v>
      </c>
      <c r="B18" s="388" t="s">
        <v>412</v>
      </c>
      <c r="C18" s="389"/>
      <c r="D18" s="389"/>
      <c r="E18" s="389"/>
      <c r="F18" s="389"/>
      <c r="G18" s="389"/>
      <c r="H18" s="390"/>
    </row>
    <row r="19" spans="1:8" ht="30" customHeight="1">
      <c r="A19" s="268" t="s">
        <v>271</v>
      </c>
      <c r="B19" s="391" t="s">
        <v>330</v>
      </c>
      <c r="C19" s="391"/>
      <c r="D19" s="391"/>
      <c r="E19" s="391"/>
      <c r="F19" s="391"/>
      <c r="G19" s="391"/>
      <c r="H19" s="391"/>
    </row>
    <row r="20" spans="1:8" ht="30" customHeight="1">
      <c r="A20" s="377" t="s">
        <v>274</v>
      </c>
      <c r="B20" s="392" t="s">
        <v>275</v>
      </c>
      <c r="C20" s="392"/>
      <c r="D20" s="392"/>
      <c r="E20" s="393" t="s">
        <v>276</v>
      </c>
      <c r="F20" s="393"/>
      <c r="G20" s="393"/>
      <c r="H20" s="393"/>
    </row>
    <row r="21" spans="1:8" ht="30" customHeight="1">
      <c r="A21" s="377"/>
      <c r="B21" s="378" t="s">
        <v>345</v>
      </c>
      <c r="C21" s="394"/>
      <c r="D21" s="394"/>
      <c r="E21" s="378" t="s">
        <v>347</v>
      </c>
      <c r="F21" s="394"/>
      <c r="G21" s="394"/>
      <c r="H21" s="394"/>
    </row>
    <row r="22" spans="1:8" ht="30" customHeight="1">
      <c r="A22" s="268" t="s">
        <v>278</v>
      </c>
      <c r="B22" s="385" t="s">
        <v>330</v>
      </c>
      <c r="C22" s="385"/>
      <c r="D22" s="385"/>
      <c r="E22" s="385" t="s">
        <v>348</v>
      </c>
      <c r="F22" s="385"/>
      <c r="G22" s="385"/>
      <c r="H22" s="385"/>
    </row>
    <row r="23" spans="1:8" ht="30" customHeight="1">
      <c r="A23" s="268" t="s">
        <v>280</v>
      </c>
      <c r="B23" s="378" t="s">
        <v>346</v>
      </c>
      <c r="C23" s="378"/>
      <c r="D23" s="378"/>
      <c r="E23" s="378" t="s">
        <v>349</v>
      </c>
      <c r="F23" s="378"/>
      <c r="G23" s="378"/>
      <c r="H23" s="378"/>
    </row>
    <row r="24" spans="1:8" ht="30" customHeight="1">
      <c r="A24" s="268" t="s">
        <v>282</v>
      </c>
      <c r="B24" s="395">
        <v>43466</v>
      </c>
      <c r="C24" s="378"/>
      <c r="D24" s="378"/>
      <c r="E24" s="270" t="s">
        <v>283</v>
      </c>
      <c r="F24" s="396">
        <v>0.99</v>
      </c>
      <c r="G24" s="396"/>
      <c r="H24" s="396"/>
    </row>
    <row r="25" spans="1:8" ht="30" customHeight="1">
      <c r="A25" s="268" t="s">
        <v>284</v>
      </c>
      <c r="B25" s="395">
        <v>43830</v>
      </c>
      <c r="C25" s="378"/>
      <c r="D25" s="378"/>
      <c r="E25" s="270" t="s">
        <v>285</v>
      </c>
      <c r="F25" s="406">
        <v>1</v>
      </c>
      <c r="G25" s="406"/>
      <c r="H25" s="406"/>
    </row>
    <row r="26" spans="1:8" ht="39.75" customHeight="1">
      <c r="A26" s="268" t="s">
        <v>286</v>
      </c>
      <c r="B26" s="385" t="s">
        <v>265</v>
      </c>
      <c r="C26" s="385"/>
      <c r="D26" s="385"/>
      <c r="E26" s="271" t="s">
        <v>287</v>
      </c>
      <c r="F26" s="407"/>
      <c r="G26" s="407"/>
      <c r="H26" s="407"/>
    </row>
    <row r="27" spans="1:8" ht="30" customHeight="1">
      <c r="A27" s="405" t="s">
        <v>288</v>
      </c>
      <c r="B27" s="405"/>
      <c r="C27" s="405"/>
      <c r="D27" s="405"/>
      <c r="E27" s="405"/>
      <c r="F27" s="405"/>
      <c r="G27" s="405"/>
      <c r="H27" s="405"/>
    </row>
    <row r="28" spans="1:8" ht="44.25" customHeight="1">
      <c r="A28" s="272" t="s">
        <v>289</v>
      </c>
      <c r="B28" s="272" t="s">
        <v>290</v>
      </c>
      <c r="C28" s="272" t="s">
        <v>291</v>
      </c>
      <c r="D28" s="272" t="s">
        <v>292</v>
      </c>
      <c r="E28" s="272" t="s">
        <v>293</v>
      </c>
      <c r="F28" s="273" t="s">
        <v>294</v>
      </c>
      <c r="G28" s="273" t="s">
        <v>295</v>
      </c>
      <c r="H28" s="272" t="s">
        <v>296</v>
      </c>
    </row>
    <row r="29" spans="1:8" ht="19.5" customHeight="1">
      <c r="A29" s="274" t="s">
        <v>297</v>
      </c>
      <c r="B29" s="283">
        <v>0</v>
      </c>
      <c r="C29" s="275">
        <f>+B29</f>
        <v>0</v>
      </c>
      <c r="D29" s="181">
        <v>0</v>
      </c>
      <c r="E29" s="276">
        <f>+D29</f>
        <v>0</v>
      </c>
      <c r="F29" s="277">
        <f>_xlfn.IFERROR(+B29/D29,)</f>
        <v>0</v>
      </c>
      <c r="G29" s="278">
        <f>_xlfn.IFERROR(+C29/E29,)</f>
        <v>0</v>
      </c>
      <c r="H29" s="279">
        <f>+C29/$F$25</f>
        <v>0</v>
      </c>
    </row>
    <row r="30" spans="1:8" ht="19.5" customHeight="1">
      <c r="A30" s="274" t="s">
        <v>298</v>
      </c>
      <c r="B30" s="283">
        <v>0</v>
      </c>
      <c r="C30" s="275">
        <f>+C29+B30</f>
        <v>0</v>
      </c>
      <c r="D30" s="181">
        <v>0</v>
      </c>
      <c r="E30" s="276">
        <f>+D30+E29</f>
        <v>0</v>
      </c>
      <c r="F30" s="277">
        <f aca="true" t="shared" si="0" ref="F30:F40">_xlfn.IFERROR(+B30/D30,)</f>
        <v>0</v>
      </c>
      <c r="G30" s="278">
        <f aca="true" t="shared" si="1" ref="G30:G40">_xlfn.IFERROR(+C30/E30,)</f>
        <v>0</v>
      </c>
      <c r="H30" s="279">
        <f aca="true" t="shared" si="2" ref="H30:H40">+C30/$F$25</f>
        <v>0</v>
      </c>
    </row>
    <row r="31" spans="1:8" ht="19.5" customHeight="1">
      <c r="A31" s="274" t="s">
        <v>299</v>
      </c>
      <c r="B31" s="283">
        <v>0.2386</v>
      </c>
      <c r="C31" s="275">
        <f aca="true" t="shared" si="3" ref="C31:C40">+C30+B31</f>
        <v>0.2386</v>
      </c>
      <c r="D31" s="181">
        <v>0.2752</v>
      </c>
      <c r="E31" s="276">
        <f aca="true" t="shared" si="4" ref="E31:E40">+D31+E30</f>
        <v>0.2752</v>
      </c>
      <c r="F31" s="277">
        <f t="shared" si="0"/>
        <v>0.8670058139534884</v>
      </c>
      <c r="G31" s="278">
        <f t="shared" si="1"/>
        <v>0.8670058139534884</v>
      </c>
      <c r="H31" s="279">
        <f t="shared" si="2"/>
        <v>0.2386</v>
      </c>
    </row>
    <row r="32" spans="1:8" ht="19.5" customHeight="1">
      <c r="A32" s="274" t="s">
        <v>300</v>
      </c>
      <c r="B32" s="283">
        <v>0.0366</v>
      </c>
      <c r="C32" s="275">
        <f t="shared" si="3"/>
        <v>0.2752</v>
      </c>
      <c r="D32" s="184">
        <v>0.1221</v>
      </c>
      <c r="E32" s="276">
        <f t="shared" si="4"/>
        <v>0.3973</v>
      </c>
      <c r="F32" s="277">
        <f t="shared" si="0"/>
        <v>0.29975429975429974</v>
      </c>
      <c r="G32" s="278">
        <f t="shared" si="1"/>
        <v>0.6926755600302039</v>
      </c>
      <c r="H32" s="279">
        <f t="shared" si="2"/>
        <v>0.2752</v>
      </c>
    </row>
    <row r="33" spans="1:8" ht="19.5" customHeight="1">
      <c r="A33" s="274" t="s">
        <v>301</v>
      </c>
      <c r="B33" s="283">
        <v>0.3648</v>
      </c>
      <c r="C33" s="275">
        <f t="shared" si="3"/>
        <v>0.64</v>
      </c>
      <c r="D33" s="184">
        <v>0.2427</v>
      </c>
      <c r="E33" s="276">
        <f t="shared" si="4"/>
        <v>0.64</v>
      </c>
      <c r="F33" s="277">
        <f t="shared" si="0"/>
        <v>1.5030902348578492</v>
      </c>
      <c r="G33" s="278">
        <f t="shared" si="1"/>
        <v>1</v>
      </c>
      <c r="H33" s="279">
        <f t="shared" si="2"/>
        <v>0.64</v>
      </c>
    </row>
    <row r="34" spans="1:8" ht="19.5" customHeight="1">
      <c r="A34" s="274" t="s">
        <v>302</v>
      </c>
      <c r="B34" s="283">
        <v>0.26</v>
      </c>
      <c r="C34" s="275">
        <f t="shared" si="3"/>
        <v>0.9</v>
      </c>
      <c r="D34" s="184">
        <v>0.22</v>
      </c>
      <c r="E34" s="276">
        <f t="shared" si="4"/>
        <v>0.86</v>
      </c>
      <c r="F34" s="277">
        <f t="shared" si="0"/>
        <v>1.1818181818181819</v>
      </c>
      <c r="G34" s="278">
        <f t="shared" si="1"/>
        <v>1.0465116279069768</v>
      </c>
      <c r="H34" s="279">
        <f t="shared" si="2"/>
        <v>0.9</v>
      </c>
    </row>
    <row r="35" spans="1:8" ht="19.5" customHeight="1">
      <c r="A35" s="274" t="s">
        <v>303</v>
      </c>
      <c r="B35" s="283">
        <v>0</v>
      </c>
      <c r="C35" s="275">
        <f t="shared" si="3"/>
        <v>0.9</v>
      </c>
      <c r="D35" s="184">
        <v>0.04</v>
      </c>
      <c r="E35" s="276">
        <f t="shared" si="4"/>
        <v>0.9</v>
      </c>
      <c r="F35" s="277">
        <f t="shared" si="0"/>
        <v>0</v>
      </c>
      <c r="G35" s="278">
        <f t="shared" si="1"/>
        <v>1</v>
      </c>
      <c r="H35" s="279">
        <f t="shared" si="2"/>
        <v>0.9</v>
      </c>
    </row>
    <row r="36" spans="1:8" ht="19.5" customHeight="1">
      <c r="A36" s="274" t="s">
        <v>304</v>
      </c>
      <c r="B36" s="283">
        <v>0</v>
      </c>
      <c r="C36" s="275">
        <f t="shared" si="3"/>
        <v>0.9</v>
      </c>
      <c r="D36" s="184">
        <v>0.04</v>
      </c>
      <c r="E36" s="276">
        <f t="shared" si="4"/>
        <v>0.9400000000000001</v>
      </c>
      <c r="F36" s="277">
        <f t="shared" si="0"/>
        <v>0</v>
      </c>
      <c r="G36" s="278">
        <f t="shared" si="1"/>
        <v>0.9574468085106382</v>
      </c>
      <c r="H36" s="279">
        <f t="shared" si="2"/>
        <v>0.9</v>
      </c>
    </row>
    <row r="37" spans="1:8" ht="19.5" customHeight="1">
      <c r="A37" s="274" t="s">
        <v>305</v>
      </c>
      <c r="B37" s="283">
        <v>0</v>
      </c>
      <c r="C37" s="275">
        <f t="shared" si="3"/>
        <v>0.9</v>
      </c>
      <c r="D37" s="184">
        <v>0</v>
      </c>
      <c r="E37" s="276">
        <f t="shared" si="4"/>
        <v>0.9400000000000001</v>
      </c>
      <c r="F37" s="277">
        <f t="shared" si="0"/>
        <v>0</v>
      </c>
      <c r="G37" s="278">
        <f t="shared" si="1"/>
        <v>0.9574468085106382</v>
      </c>
      <c r="H37" s="279">
        <f t="shared" si="2"/>
        <v>0.9</v>
      </c>
    </row>
    <row r="38" spans="1:8" ht="19.5" customHeight="1">
      <c r="A38" s="274" t="s">
        <v>306</v>
      </c>
      <c r="B38" s="283">
        <v>0.04</v>
      </c>
      <c r="C38" s="275">
        <f t="shared" si="3"/>
        <v>0.9400000000000001</v>
      </c>
      <c r="D38" s="184">
        <v>0.04</v>
      </c>
      <c r="E38" s="276">
        <f t="shared" si="4"/>
        <v>0.9800000000000001</v>
      </c>
      <c r="F38" s="277">
        <f t="shared" si="0"/>
        <v>1</v>
      </c>
      <c r="G38" s="278">
        <f t="shared" si="1"/>
        <v>0.9591836734693877</v>
      </c>
      <c r="H38" s="279">
        <f t="shared" si="2"/>
        <v>0.9400000000000001</v>
      </c>
    </row>
    <row r="39" spans="1:8" ht="19.5" customHeight="1">
      <c r="A39" s="274" t="s">
        <v>307</v>
      </c>
      <c r="B39" s="283">
        <v>0</v>
      </c>
      <c r="C39" s="275">
        <f t="shared" si="3"/>
        <v>0.9400000000000001</v>
      </c>
      <c r="D39" s="184">
        <v>0.02</v>
      </c>
      <c r="E39" s="276">
        <f t="shared" si="4"/>
        <v>1</v>
      </c>
      <c r="F39" s="277">
        <f t="shared" si="0"/>
        <v>0</v>
      </c>
      <c r="G39" s="278">
        <f t="shared" si="1"/>
        <v>0.9400000000000001</v>
      </c>
      <c r="H39" s="279">
        <f>+C39/$F$25</f>
        <v>0.9400000000000001</v>
      </c>
    </row>
    <row r="40" spans="1:8" ht="19.5" customHeight="1">
      <c r="A40" s="274" t="s">
        <v>308</v>
      </c>
      <c r="B40" s="283">
        <v>0.04</v>
      </c>
      <c r="C40" s="275">
        <f t="shared" si="3"/>
        <v>0.9800000000000001</v>
      </c>
      <c r="D40" s="184">
        <v>0</v>
      </c>
      <c r="E40" s="276">
        <f t="shared" si="4"/>
        <v>1</v>
      </c>
      <c r="F40" s="277">
        <f t="shared" si="0"/>
        <v>0</v>
      </c>
      <c r="G40" s="278">
        <f t="shared" si="1"/>
        <v>0.9800000000000001</v>
      </c>
      <c r="H40" s="279">
        <f t="shared" si="2"/>
        <v>0.9800000000000001</v>
      </c>
    </row>
    <row r="41" spans="1:8" ht="43.5" customHeight="1">
      <c r="A41" s="280" t="s">
        <v>309</v>
      </c>
      <c r="B41" s="408" t="s">
        <v>465</v>
      </c>
      <c r="C41" s="408"/>
      <c r="D41" s="408"/>
      <c r="E41" s="408"/>
      <c r="F41" s="408"/>
      <c r="G41" s="408"/>
      <c r="H41" s="408"/>
    </row>
    <row r="42" spans="1:8" ht="30" customHeight="1">
      <c r="A42" s="405" t="s">
        <v>310</v>
      </c>
      <c r="B42" s="405"/>
      <c r="C42" s="405"/>
      <c r="D42" s="405"/>
      <c r="E42" s="405"/>
      <c r="F42" s="405"/>
      <c r="G42" s="405"/>
      <c r="H42" s="405"/>
    </row>
    <row r="43" spans="1:8" ht="45" customHeight="1">
      <c r="A43" s="415"/>
      <c r="B43" s="415"/>
      <c r="C43" s="415"/>
      <c r="D43" s="415"/>
      <c r="E43" s="415"/>
      <c r="F43" s="415"/>
      <c r="G43" s="415"/>
      <c r="H43" s="415"/>
    </row>
    <row r="44" spans="1:8" ht="45" customHeight="1">
      <c r="A44" s="415"/>
      <c r="B44" s="415"/>
      <c r="C44" s="415"/>
      <c r="D44" s="415"/>
      <c r="E44" s="415"/>
      <c r="F44" s="415"/>
      <c r="G44" s="415"/>
      <c r="H44" s="415"/>
    </row>
    <row r="45" spans="1:8" ht="45" customHeight="1">
      <c r="A45" s="415"/>
      <c r="B45" s="415"/>
      <c r="C45" s="415"/>
      <c r="D45" s="415"/>
      <c r="E45" s="415"/>
      <c r="F45" s="415"/>
      <c r="G45" s="415"/>
      <c r="H45" s="415"/>
    </row>
    <row r="46" spans="1:8" ht="45" customHeight="1">
      <c r="A46" s="415"/>
      <c r="B46" s="415"/>
      <c r="C46" s="415"/>
      <c r="D46" s="415"/>
      <c r="E46" s="415"/>
      <c r="F46" s="415"/>
      <c r="G46" s="415"/>
      <c r="H46" s="415"/>
    </row>
    <row r="47" spans="1:8" ht="45" customHeight="1">
      <c r="A47" s="415"/>
      <c r="B47" s="415"/>
      <c r="C47" s="415"/>
      <c r="D47" s="415"/>
      <c r="E47" s="415"/>
      <c r="F47" s="415"/>
      <c r="G47" s="415"/>
      <c r="H47" s="415"/>
    </row>
    <row r="48" spans="1:8" ht="117.75" customHeight="1">
      <c r="A48" s="268" t="s">
        <v>311</v>
      </c>
      <c r="B48" s="397" t="s">
        <v>466</v>
      </c>
      <c r="C48" s="398"/>
      <c r="D48" s="398"/>
      <c r="E48" s="398"/>
      <c r="F48" s="398"/>
      <c r="G48" s="398"/>
      <c r="H48" s="399"/>
    </row>
    <row r="49" spans="1:8" ht="49.5" customHeight="1">
      <c r="A49" s="268" t="s">
        <v>312</v>
      </c>
      <c r="B49" s="400" t="s">
        <v>471</v>
      </c>
      <c r="C49" s="401"/>
      <c r="D49" s="401"/>
      <c r="E49" s="401"/>
      <c r="F49" s="401"/>
      <c r="G49" s="401"/>
      <c r="H49" s="402"/>
    </row>
    <row r="50" spans="1:8" ht="45" customHeight="1">
      <c r="A50" s="268" t="s">
        <v>313</v>
      </c>
      <c r="B50" s="403" t="s">
        <v>455</v>
      </c>
      <c r="C50" s="404"/>
      <c r="D50" s="404"/>
      <c r="E50" s="404"/>
      <c r="F50" s="404"/>
      <c r="G50" s="404"/>
      <c r="H50" s="404"/>
    </row>
    <row r="51" spans="1:8" ht="30" customHeight="1">
      <c r="A51" s="405" t="s">
        <v>314</v>
      </c>
      <c r="B51" s="405"/>
      <c r="C51" s="405"/>
      <c r="D51" s="405"/>
      <c r="E51" s="405"/>
      <c r="F51" s="405"/>
      <c r="G51" s="405"/>
      <c r="H51" s="405"/>
    </row>
    <row r="52" spans="1:8" ht="30" customHeight="1">
      <c r="A52" s="416" t="s">
        <v>315</v>
      </c>
      <c r="B52" s="272" t="s">
        <v>316</v>
      </c>
      <c r="C52" s="409" t="s">
        <v>317</v>
      </c>
      <c r="D52" s="409"/>
      <c r="E52" s="409"/>
      <c r="F52" s="409" t="s">
        <v>318</v>
      </c>
      <c r="G52" s="409"/>
      <c r="H52" s="409"/>
    </row>
    <row r="53" spans="1:8" ht="30" customHeight="1">
      <c r="A53" s="416"/>
      <c r="B53" s="202"/>
      <c r="C53" s="410"/>
      <c r="D53" s="410"/>
      <c r="E53" s="410"/>
      <c r="F53" s="411"/>
      <c r="G53" s="411"/>
      <c r="H53" s="411"/>
    </row>
    <row r="54" spans="1:8" ht="30" customHeight="1">
      <c r="A54" s="280" t="s">
        <v>319</v>
      </c>
      <c r="B54" s="412" t="s">
        <v>467</v>
      </c>
      <c r="C54" s="412"/>
      <c r="D54" s="413" t="s">
        <v>320</v>
      </c>
      <c r="E54" s="413"/>
      <c r="F54" s="414" t="s">
        <v>467</v>
      </c>
      <c r="G54" s="414"/>
      <c r="H54" s="414"/>
    </row>
    <row r="55" spans="1:8" ht="30" customHeight="1">
      <c r="A55" s="280" t="s">
        <v>321</v>
      </c>
      <c r="B55" s="412" t="s">
        <v>413</v>
      </c>
      <c r="C55" s="412"/>
      <c r="D55" s="416" t="s">
        <v>322</v>
      </c>
      <c r="E55" s="416"/>
      <c r="F55" s="417" t="s">
        <v>426</v>
      </c>
      <c r="G55" s="417"/>
      <c r="H55" s="417"/>
    </row>
    <row r="56" spans="1:8" ht="30" customHeight="1">
      <c r="A56" s="280" t="s">
        <v>323</v>
      </c>
      <c r="B56" s="412"/>
      <c r="C56" s="412"/>
      <c r="D56" s="377" t="s">
        <v>324</v>
      </c>
      <c r="E56" s="377"/>
      <c r="F56" s="412"/>
      <c r="G56" s="412"/>
      <c r="H56" s="412"/>
    </row>
    <row r="57" spans="1:8" ht="30" customHeight="1">
      <c r="A57" s="280" t="s">
        <v>325</v>
      </c>
      <c r="B57" s="412"/>
      <c r="C57" s="412"/>
      <c r="D57" s="377"/>
      <c r="E57" s="377"/>
      <c r="F57" s="412"/>
      <c r="G57" s="412"/>
      <c r="H57" s="412"/>
    </row>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C9:D9"/>
    <mergeCell ref="E9:F9"/>
    <mergeCell ref="E8:H8"/>
    <mergeCell ref="A1:A4"/>
    <mergeCell ref="B4:E4"/>
    <mergeCell ref="B1:H1"/>
    <mergeCell ref="B2:H2"/>
    <mergeCell ref="B3:H3"/>
    <mergeCell ref="A5:H5"/>
    <mergeCell ref="F4:H4"/>
  </mergeCells>
  <dataValidations count="7">
    <dataValidation type="textLength" allowBlank="1" showInputMessage="1" showErrorMessage="1" errorTitle="ERROR CARACTERES PERMITIDOS" error="¡Ha excedido el máximo de caracteres permitidos!&#10;&#10;Recuerde, para metas de proyecto, SEGPLAN sólo acepta hasta 1500 caracteres y para metas de producto hasta 3000 caracteres.&#10;" sqref="B48:H48">
      <formula1>1</formula1>
      <formula2>1500</formula2>
    </dataValidation>
    <dataValidation type="list" allowBlank="1" showInputMessage="1" showErrorMessage="1" sqref="B9 H9">
      <formula1>'20'!#REF!</formula1>
    </dataValidation>
    <dataValidation type="list" allowBlank="1" showInputMessage="1" showErrorMessage="1" sqref="G15:H15">
      <formula1>'20'!#REF!</formula1>
    </dataValidation>
    <dataValidation type="list" allowBlank="1" showInputMessage="1" showErrorMessage="1" sqref="B12:H12">
      <formula1>'20'!#REF!</formula1>
    </dataValidation>
    <dataValidation type="list" allowBlank="1" showInputMessage="1" showErrorMessage="1" sqref="G14:H14">
      <formula1>'20'!#REF!</formula1>
    </dataValidation>
    <dataValidation type="list" allowBlank="1" showInputMessage="1" showErrorMessage="1" sqref="B11:E11">
      <formula1>'20'!#REF!</formula1>
    </dataValidation>
    <dataValidation type="list" allowBlank="1" showInputMessage="1" showErrorMessage="1" sqref="B26:D26">
      <formula1>'20'!#REF!</formula1>
    </dataValidation>
  </dataValidations>
  <printOptions/>
  <pageMargins left="0.7086614173228347" right="0.7086614173228347" top="0.7480314960629921" bottom="0.7480314960629921" header="0.31496062992125984" footer="0.31496062992125984"/>
  <pageSetup horizontalDpi="600" verticalDpi="600" orientation="portrait" scale="52" r:id="rId2"/>
  <rowBreaks count="1" manualBreakCount="1">
    <brk id="41" max="7" man="1"/>
  </rowBreaks>
  <drawing r:id="rId1"/>
</worksheet>
</file>

<file path=xl/worksheets/sheet5.xml><?xml version="1.0" encoding="utf-8"?>
<worksheet xmlns="http://schemas.openxmlformats.org/spreadsheetml/2006/main" xmlns:r="http://schemas.openxmlformats.org/officeDocument/2006/relationships">
  <dimension ref="A1:J43"/>
  <sheetViews>
    <sheetView zoomScale="85" zoomScaleNormal="85" zoomScalePageLayoutView="0" workbookViewId="0" topLeftCell="A10">
      <selection activeCell="J19" sqref="J19"/>
    </sheetView>
  </sheetViews>
  <sheetFormatPr defaultColWidth="0" defaultRowHeight="15" zeroHeight="1"/>
  <cols>
    <col min="1" max="1" width="9.140625" style="182" customWidth="1"/>
    <col min="2" max="2" width="22.7109375" style="0" customWidth="1"/>
    <col min="3" max="3" width="16.28125" style="0" customWidth="1"/>
    <col min="4" max="4" width="5.8515625" style="0" customWidth="1"/>
    <col min="5" max="5" width="49.8515625" style="0" customWidth="1"/>
    <col min="6" max="7" width="16.140625" style="0" customWidth="1"/>
    <col min="8" max="8" width="16.28125" style="0" customWidth="1"/>
    <col min="9" max="9" width="15.7109375" style="0" customWidth="1"/>
    <col min="10" max="10" width="53.28125" style="302" customWidth="1"/>
    <col min="11"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284" customFormat="1" ht="30" customHeight="1">
      <c r="A1" s="425"/>
      <c r="B1" s="425"/>
      <c r="C1" s="426" t="s">
        <v>427</v>
      </c>
      <c r="D1" s="426"/>
      <c r="E1" s="426"/>
      <c r="F1" s="426"/>
      <c r="G1" s="426"/>
      <c r="H1" s="426"/>
      <c r="I1" s="426"/>
      <c r="J1" s="426"/>
    </row>
    <row r="2" spans="1:10" s="284" customFormat="1" ht="30" customHeight="1">
      <c r="A2" s="425"/>
      <c r="B2" s="425"/>
      <c r="C2" s="426" t="s">
        <v>144</v>
      </c>
      <c r="D2" s="426"/>
      <c r="E2" s="426"/>
      <c r="F2" s="426"/>
      <c r="G2" s="426"/>
      <c r="H2" s="426"/>
      <c r="I2" s="426"/>
      <c r="J2" s="426"/>
    </row>
    <row r="3" spans="1:10" s="284" customFormat="1" ht="30" customHeight="1">
      <c r="A3" s="425"/>
      <c r="B3" s="425"/>
      <c r="C3" s="426" t="s">
        <v>378</v>
      </c>
      <c r="D3" s="426"/>
      <c r="E3" s="426"/>
      <c r="F3" s="426"/>
      <c r="G3" s="426"/>
      <c r="H3" s="426"/>
      <c r="I3" s="426"/>
      <c r="J3" s="426"/>
    </row>
    <row r="4" spans="1:10" s="284" customFormat="1" ht="30" customHeight="1">
      <c r="A4" s="425"/>
      <c r="B4" s="425"/>
      <c r="C4" s="426" t="s">
        <v>436</v>
      </c>
      <c r="D4" s="426"/>
      <c r="E4" s="426"/>
      <c r="F4" s="426"/>
      <c r="G4" s="427" t="s">
        <v>431</v>
      </c>
      <c r="H4" s="427"/>
      <c r="I4" s="427"/>
      <c r="J4" s="427"/>
    </row>
    <row r="5" spans="1:9" s="284" customFormat="1" ht="30" customHeight="1">
      <c r="A5" s="285"/>
      <c r="B5" s="286"/>
      <c r="C5" s="286"/>
      <c r="D5" s="286"/>
      <c r="E5" s="286"/>
      <c r="F5" s="286"/>
      <c r="G5" s="286"/>
      <c r="H5" s="286"/>
      <c r="I5" s="287"/>
    </row>
    <row r="6" spans="1:9" s="284" customFormat="1" ht="30" customHeight="1">
      <c r="A6" s="288"/>
      <c r="B6" s="418" t="s">
        <v>379</v>
      </c>
      <c r="C6" s="419"/>
      <c r="D6" s="420"/>
      <c r="E6" s="424" t="s">
        <v>364</v>
      </c>
      <c r="F6" s="424"/>
      <c r="G6" s="424"/>
      <c r="I6" s="287"/>
    </row>
    <row r="7" spans="1:9" s="284" customFormat="1" ht="30" customHeight="1">
      <c r="A7" s="288"/>
      <c r="B7" s="421" t="s">
        <v>0</v>
      </c>
      <c r="C7" s="422"/>
      <c r="D7" s="423"/>
      <c r="E7" s="424" t="s">
        <v>435</v>
      </c>
      <c r="F7" s="424"/>
      <c r="G7" s="424"/>
      <c r="I7" s="287"/>
    </row>
    <row r="8" spans="1:9" s="284" customFormat="1" ht="30" customHeight="1">
      <c r="A8" s="288"/>
      <c r="B8" s="421" t="s">
        <v>336</v>
      </c>
      <c r="C8" s="422"/>
      <c r="D8" s="423"/>
      <c r="E8" s="424" t="s">
        <v>430</v>
      </c>
      <c r="F8" s="424"/>
      <c r="G8" s="424"/>
      <c r="I8" s="287"/>
    </row>
    <row r="9" spans="1:9" s="284" customFormat="1" ht="30" customHeight="1">
      <c r="A9" s="288"/>
      <c r="B9" s="421" t="s">
        <v>201</v>
      </c>
      <c r="C9" s="422"/>
      <c r="D9" s="423"/>
      <c r="E9" s="424" t="s">
        <v>425</v>
      </c>
      <c r="F9" s="424"/>
      <c r="G9" s="424"/>
      <c r="I9" s="287"/>
    </row>
    <row r="10" spans="1:9" s="284" customFormat="1" ht="30" customHeight="1">
      <c r="A10" s="288"/>
      <c r="B10" s="421" t="s">
        <v>380</v>
      </c>
      <c r="C10" s="422"/>
      <c r="D10" s="423"/>
      <c r="E10" s="424" t="s">
        <v>410</v>
      </c>
      <c r="F10" s="424"/>
      <c r="G10" s="424"/>
      <c r="I10" s="287"/>
    </row>
    <row r="11" s="284" customFormat="1" ht="30" customHeight="1">
      <c r="A11" s="288"/>
    </row>
    <row r="12" spans="1:10" ht="30" customHeight="1">
      <c r="A12" s="430" t="s">
        <v>418</v>
      </c>
      <c r="B12" s="431"/>
      <c r="C12" s="431"/>
      <c r="D12" s="431"/>
      <c r="E12" s="431"/>
      <c r="F12" s="431"/>
      <c r="G12" s="432"/>
      <c r="H12" s="428" t="s">
        <v>332</v>
      </c>
      <c r="I12" s="429"/>
      <c r="J12" s="429"/>
    </row>
    <row r="13" spans="1:10" s="183" customFormat="1" ht="56.25" customHeight="1">
      <c r="A13" s="194" t="s">
        <v>337</v>
      </c>
      <c r="B13" s="194" t="s">
        <v>333</v>
      </c>
      <c r="C13" s="194" t="s">
        <v>369</v>
      </c>
      <c r="D13" s="194" t="s">
        <v>334</v>
      </c>
      <c r="E13" s="194" t="s">
        <v>335</v>
      </c>
      <c r="F13" s="194" t="s">
        <v>370</v>
      </c>
      <c r="G13" s="194" t="s">
        <v>371</v>
      </c>
      <c r="H13" s="193" t="s">
        <v>372</v>
      </c>
      <c r="I13" s="193" t="s">
        <v>373</v>
      </c>
      <c r="J13" s="193" t="s">
        <v>374</v>
      </c>
    </row>
    <row r="14" spans="1:10" ht="60" customHeight="1">
      <c r="A14" s="437">
        <v>1</v>
      </c>
      <c r="B14" s="440" t="s">
        <v>350</v>
      </c>
      <c r="C14" s="215">
        <v>0.2386</v>
      </c>
      <c r="D14" s="185">
        <v>1</v>
      </c>
      <c r="E14" s="186" t="s">
        <v>447</v>
      </c>
      <c r="F14" s="215">
        <v>0.2386</v>
      </c>
      <c r="G14" s="291">
        <v>43525</v>
      </c>
      <c r="H14" s="197">
        <v>0.2386</v>
      </c>
      <c r="I14" s="291">
        <v>43525</v>
      </c>
      <c r="J14" s="299" t="s">
        <v>449</v>
      </c>
    </row>
    <row r="15" spans="1:10" ht="60" customHeight="1">
      <c r="A15" s="439"/>
      <c r="B15" s="441"/>
      <c r="C15" s="313">
        <v>0.22</v>
      </c>
      <c r="D15" s="185">
        <v>2</v>
      </c>
      <c r="E15" s="186" t="s">
        <v>448</v>
      </c>
      <c r="F15" s="215">
        <v>0.22</v>
      </c>
      <c r="G15" s="291">
        <v>43617</v>
      </c>
      <c r="H15" s="197">
        <v>0.22</v>
      </c>
      <c r="I15" s="291">
        <v>43617</v>
      </c>
      <c r="J15" s="299" t="s">
        <v>462</v>
      </c>
    </row>
    <row r="16" spans="1:10" ht="60" customHeight="1">
      <c r="A16" s="211">
        <v>2</v>
      </c>
      <c r="B16" s="212" t="s">
        <v>419</v>
      </c>
      <c r="C16" s="213">
        <v>0.2427</v>
      </c>
      <c r="D16" s="185">
        <v>1</v>
      </c>
      <c r="E16" s="186" t="s">
        <v>420</v>
      </c>
      <c r="F16" s="215">
        <v>0.2427</v>
      </c>
      <c r="G16" s="291">
        <v>43586</v>
      </c>
      <c r="H16" s="197">
        <v>0.2427</v>
      </c>
      <c r="I16" s="292">
        <v>43586</v>
      </c>
      <c r="J16" s="298" t="s">
        <v>450</v>
      </c>
    </row>
    <row r="17" spans="1:10" ht="60" customHeight="1">
      <c r="A17" s="437">
        <v>3</v>
      </c>
      <c r="B17" s="214" t="s">
        <v>437</v>
      </c>
      <c r="C17" s="215">
        <v>0.0366</v>
      </c>
      <c r="D17" s="185">
        <v>1</v>
      </c>
      <c r="E17" s="186" t="s">
        <v>439</v>
      </c>
      <c r="F17" s="215">
        <v>0.0366</v>
      </c>
      <c r="G17" s="291">
        <v>43542</v>
      </c>
      <c r="H17" s="197">
        <v>0.0366</v>
      </c>
      <c r="I17" s="292">
        <v>43556</v>
      </c>
      <c r="J17" s="298" t="s">
        <v>451</v>
      </c>
    </row>
    <row r="18" spans="1:10" ht="60" customHeight="1">
      <c r="A18" s="438"/>
      <c r="B18" s="214" t="s">
        <v>421</v>
      </c>
      <c r="C18" s="215">
        <v>0.04</v>
      </c>
      <c r="D18" s="185">
        <v>2</v>
      </c>
      <c r="E18" s="186" t="s">
        <v>422</v>
      </c>
      <c r="F18" s="215">
        <v>0.04</v>
      </c>
      <c r="G18" s="291">
        <v>43647</v>
      </c>
      <c r="H18" s="197">
        <v>0.04</v>
      </c>
      <c r="I18" s="292">
        <v>43617</v>
      </c>
      <c r="J18" s="315" t="s">
        <v>454</v>
      </c>
    </row>
    <row r="19" spans="1:10" ht="60" customHeight="1">
      <c r="A19" s="294">
        <v>4</v>
      </c>
      <c r="B19" s="295" t="s">
        <v>438</v>
      </c>
      <c r="C19" s="215">
        <v>0.1221</v>
      </c>
      <c r="D19" s="185">
        <v>1</v>
      </c>
      <c r="E19" s="186" t="s">
        <v>444</v>
      </c>
      <c r="F19" s="215">
        <v>0.1221</v>
      </c>
      <c r="G19" s="291">
        <v>43563</v>
      </c>
      <c r="H19" s="197">
        <v>0.1221</v>
      </c>
      <c r="I19" s="292">
        <v>43586</v>
      </c>
      <c r="J19" s="298" t="s">
        <v>452</v>
      </c>
    </row>
    <row r="20" spans="1:10" ht="60" customHeight="1">
      <c r="A20" s="437">
        <v>5</v>
      </c>
      <c r="B20" s="312" t="s">
        <v>445</v>
      </c>
      <c r="C20" s="442">
        <f>SUM(F20:F22)</f>
        <v>0.1</v>
      </c>
      <c r="D20" s="185">
        <v>1</v>
      </c>
      <c r="E20" s="186" t="s">
        <v>446</v>
      </c>
      <c r="F20" s="197">
        <v>0.04</v>
      </c>
      <c r="G20" s="291">
        <v>43739</v>
      </c>
      <c r="H20" s="197">
        <v>0.04</v>
      </c>
      <c r="I20" s="292">
        <v>43739</v>
      </c>
      <c r="J20" s="298" t="s">
        <v>463</v>
      </c>
    </row>
    <row r="21" spans="1:10" ht="60" customHeight="1">
      <c r="A21" s="439"/>
      <c r="B21" s="312" t="s">
        <v>459</v>
      </c>
      <c r="C21" s="443"/>
      <c r="D21" s="185">
        <v>2</v>
      </c>
      <c r="E21" s="186" t="s">
        <v>460</v>
      </c>
      <c r="F21" s="197">
        <v>0.02</v>
      </c>
      <c r="G21" s="291">
        <v>43770</v>
      </c>
      <c r="H21" s="197"/>
      <c r="I21" s="292"/>
      <c r="J21" s="316" t="s">
        <v>471</v>
      </c>
    </row>
    <row r="22" spans="1:10" ht="60" customHeight="1">
      <c r="A22" s="438"/>
      <c r="B22" s="311" t="s">
        <v>437</v>
      </c>
      <c r="C22" s="444"/>
      <c r="D22" s="185">
        <v>3</v>
      </c>
      <c r="E22" s="186" t="s">
        <v>461</v>
      </c>
      <c r="F22" s="197">
        <v>0.04</v>
      </c>
      <c r="G22" s="291">
        <v>43678</v>
      </c>
      <c r="H22" s="197">
        <v>0.04</v>
      </c>
      <c r="I22" s="292">
        <v>43800</v>
      </c>
      <c r="J22" s="298" t="s">
        <v>464</v>
      </c>
    </row>
    <row r="23" spans="1:10" s="200" customFormat="1" ht="24.75" customHeight="1">
      <c r="A23" s="433" t="s">
        <v>375</v>
      </c>
      <c r="B23" s="434"/>
      <c r="C23" s="196">
        <f>SUM(C14:C20)</f>
        <v>1</v>
      </c>
      <c r="D23" s="435" t="s">
        <v>120</v>
      </c>
      <c r="E23" s="436"/>
      <c r="F23" s="196">
        <f>SUM(F14:F22)</f>
        <v>1</v>
      </c>
      <c r="G23" s="195"/>
      <c r="H23" s="198">
        <f>SUM(H14:H22)</f>
        <v>0.9800000000000001</v>
      </c>
      <c r="I23" s="193"/>
      <c r="J23" s="199"/>
    </row>
    <row r="24" ht="15" hidden="1"/>
    <row r="25" ht="15" hidden="1"/>
    <row r="26" ht="15" hidden="1"/>
    <row r="27" ht="15" hidden="1"/>
    <row r="28" spans="7:9" ht="15" hidden="1">
      <c r="G28" s="217"/>
      <c r="I28" s="217"/>
    </row>
    <row r="29" spans="7:9" ht="15" hidden="1">
      <c r="G29" s="217"/>
      <c r="I29" s="217"/>
    </row>
    <row r="30" spans="7:9" ht="15" hidden="1">
      <c r="G30" s="217"/>
      <c r="I30" s="217"/>
    </row>
    <row r="31" ht="15" hidden="1"/>
    <row r="32" ht="15" hidden="1"/>
    <row r="33" ht="15" hidden="1"/>
    <row r="34" ht="15" hidden="1"/>
    <row r="35" ht="15" hidden="1"/>
    <row r="36" ht="15" hidden="1"/>
    <row r="37" ht="15" hidden="1"/>
    <row r="38" ht="15" hidden="1"/>
    <row r="39" ht="15" hidden="1"/>
    <row r="40" ht="15" hidden="1"/>
    <row r="41" ht="15" hidden="1"/>
    <row r="42" ht="15" hidden="1"/>
    <row r="43" ht="15" hidden="1">
      <c r="F43" s="216"/>
    </row>
    <row r="44" ht="15" hidden="1"/>
    <row r="45" ht="15" hidden="1"/>
    <row r="46" ht="15" hidden="1"/>
  </sheetData>
  <sheetProtection selectLockedCells="1" selectUnlockedCells="1"/>
  <autoFilter ref="A13:J23"/>
  <mergeCells count="25">
    <mergeCell ref="H12:J12"/>
    <mergeCell ref="A12:G12"/>
    <mergeCell ref="A23:B23"/>
    <mergeCell ref="D23:E23"/>
    <mergeCell ref="A17:A18"/>
    <mergeCell ref="A14:A15"/>
    <mergeCell ref="B14:B15"/>
    <mergeCell ref="A20:A22"/>
    <mergeCell ref="C20:C22"/>
    <mergeCell ref="A1:B4"/>
    <mergeCell ref="C1:J1"/>
    <mergeCell ref="C2:J2"/>
    <mergeCell ref="C3:J3"/>
    <mergeCell ref="C4:F4"/>
    <mergeCell ref="G4:J4"/>
    <mergeCell ref="B6:D6"/>
    <mergeCell ref="B7:D7"/>
    <mergeCell ref="B8:D8"/>
    <mergeCell ref="B9:D9"/>
    <mergeCell ref="B10:D10"/>
    <mergeCell ref="E6:G6"/>
    <mergeCell ref="E7:G7"/>
    <mergeCell ref="E8:G8"/>
    <mergeCell ref="E9:G9"/>
    <mergeCell ref="E10:G1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view="pageLayout" workbookViewId="0" topLeftCell="A19">
      <selection activeCell="G29" sqref="G29:G40"/>
    </sheetView>
  </sheetViews>
  <sheetFormatPr defaultColWidth="11.421875" defaultRowHeight="30" customHeight="1"/>
  <cols>
    <col min="1" max="1" width="25.7109375" style="281" customWidth="1"/>
    <col min="2" max="5" width="20.7109375" style="267" customWidth="1"/>
    <col min="6" max="6" width="20.7109375" style="282" customWidth="1"/>
    <col min="7" max="8" width="20.7109375" style="267" customWidth="1"/>
    <col min="9" max="16384" width="11.421875" style="267" customWidth="1"/>
  </cols>
  <sheetData>
    <row r="1" spans="1:8" ht="30" customHeight="1">
      <c r="A1" s="372"/>
      <c r="B1" s="358" t="s">
        <v>432</v>
      </c>
      <c r="C1" s="358"/>
      <c r="D1" s="358"/>
      <c r="E1" s="358"/>
      <c r="F1" s="358"/>
      <c r="G1" s="358"/>
      <c r="H1" s="358"/>
    </row>
    <row r="2" spans="1:8" ht="30" customHeight="1">
      <c r="A2" s="372"/>
      <c r="B2" s="345" t="s">
        <v>144</v>
      </c>
      <c r="C2" s="345"/>
      <c r="D2" s="345"/>
      <c r="E2" s="345"/>
      <c r="F2" s="345"/>
      <c r="G2" s="345"/>
      <c r="H2" s="345"/>
    </row>
    <row r="3" spans="1:8" ht="30" customHeight="1">
      <c r="A3" s="372"/>
      <c r="B3" s="345" t="s">
        <v>242</v>
      </c>
      <c r="C3" s="345"/>
      <c r="D3" s="345"/>
      <c r="E3" s="345"/>
      <c r="F3" s="345"/>
      <c r="G3" s="345"/>
      <c r="H3" s="345"/>
    </row>
    <row r="4" spans="1:8" ht="30" customHeight="1">
      <c r="A4" s="372"/>
      <c r="B4" s="345" t="s">
        <v>243</v>
      </c>
      <c r="C4" s="345"/>
      <c r="D4" s="345"/>
      <c r="E4" s="345"/>
      <c r="F4" s="374" t="s">
        <v>431</v>
      </c>
      <c r="G4" s="374"/>
      <c r="H4" s="374"/>
    </row>
    <row r="5" spans="1:8" ht="30" customHeight="1">
      <c r="A5" s="373" t="s">
        <v>244</v>
      </c>
      <c r="B5" s="373"/>
      <c r="C5" s="373"/>
      <c r="D5" s="373"/>
      <c r="E5" s="373"/>
      <c r="F5" s="373"/>
      <c r="G5" s="373"/>
      <c r="H5" s="373"/>
    </row>
    <row r="6" spans="1:8" ht="30" customHeight="1">
      <c r="A6" s="375" t="s">
        <v>245</v>
      </c>
      <c r="B6" s="375"/>
      <c r="C6" s="375"/>
      <c r="D6" s="375"/>
      <c r="E6" s="375"/>
      <c r="F6" s="375"/>
      <c r="G6" s="375"/>
      <c r="H6" s="375"/>
    </row>
    <row r="7" spans="1:8" ht="30" customHeight="1">
      <c r="A7" s="376" t="s">
        <v>246</v>
      </c>
      <c r="B7" s="376"/>
      <c r="C7" s="376"/>
      <c r="D7" s="376"/>
      <c r="E7" s="376"/>
      <c r="F7" s="376"/>
      <c r="G7" s="376"/>
      <c r="H7" s="376"/>
    </row>
    <row r="8" spans="1:8" ht="30" customHeight="1">
      <c r="A8" s="268" t="s">
        <v>414</v>
      </c>
      <c r="B8" s="269">
        <v>21</v>
      </c>
      <c r="C8" s="377" t="s">
        <v>415</v>
      </c>
      <c r="D8" s="377"/>
      <c r="E8" s="378" t="s">
        <v>352</v>
      </c>
      <c r="F8" s="378"/>
      <c r="G8" s="378"/>
      <c r="H8" s="378"/>
    </row>
    <row r="9" spans="1:8" ht="30" customHeight="1">
      <c r="A9" s="268" t="s">
        <v>248</v>
      </c>
      <c r="B9" s="269" t="s">
        <v>258</v>
      </c>
      <c r="C9" s="377" t="s">
        <v>249</v>
      </c>
      <c r="D9" s="377"/>
      <c r="E9" s="378" t="s">
        <v>433</v>
      </c>
      <c r="F9" s="378"/>
      <c r="G9" s="270" t="s">
        <v>250</v>
      </c>
      <c r="H9" s="293" t="s">
        <v>261</v>
      </c>
    </row>
    <row r="10" spans="1:8" ht="30" customHeight="1">
      <c r="A10" s="268" t="s">
        <v>251</v>
      </c>
      <c r="B10" s="445" t="s">
        <v>340</v>
      </c>
      <c r="C10" s="446"/>
      <c r="D10" s="446"/>
      <c r="E10" s="447"/>
      <c r="F10" s="270" t="s">
        <v>252</v>
      </c>
      <c r="G10" s="380">
        <v>585</v>
      </c>
      <c r="H10" s="380"/>
    </row>
    <row r="11" spans="1:8" ht="30" customHeight="1">
      <c r="A11" s="268" t="s">
        <v>254</v>
      </c>
      <c r="B11" s="381" t="s">
        <v>253</v>
      </c>
      <c r="C11" s="381"/>
      <c r="D11" s="381"/>
      <c r="E11" s="381"/>
      <c r="F11" s="270" t="s">
        <v>255</v>
      </c>
      <c r="G11" s="382" t="s">
        <v>341</v>
      </c>
      <c r="H11" s="382"/>
    </row>
    <row r="12" spans="1:8" ht="30" customHeight="1">
      <c r="A12" s="268" t="s">
        <v>256</v>
      </c>
      <c r="B12" s="383" t="s">
        <v>376</v>
      </c>
      <c r="C12" s="383"/>
      <c r="D12" s="383"/>
      <c r="E12" s="383"/>
      <c r="F12" s="383"/>
      <c r="G12" s="383"/>
      <c r="H12" s="383"/>
    </row>
    <row r="13" spans="1:8" ht="30" customHeight="1">
      <c r="A13" s="268" t="s">
        <v>257</v>
      </c>
      <c r="B13" s="384" t="s">
        <v>353</v>
      </c>
      <c r="C13" s="384"/>
      <c r="D13" s="384"/>
      <c r="E13" s="384"/>
      <c r="F13" s="384"/>
      <c r="G13" s="384"/>
      <c r="H13" s="384"/>
    </row>
    <row r="14" spans="1:8" ht="30" customHeight="1">
      <c r="A14" s="268" t="s">
        <v>259</v>
      </c>
      <c r="B14" s="378" t="s">
        <v>354</v>
      </c>
      <c r="C14" s="378"/>
      <c r="D14" s="378"/>
      <c r="E14" s="378"/>
      <c r="F14" s="270" t="s">
        <v>260</v>
      </c>
      <c r="G14" s="385" t="s">
        <v>272</v>
      </c>
      <c r="H14" s="385"/>
    </row>
    <row r="15" spans="1:8" ht="30" customHeight="1">
      <c r="A15" s="268" t="s">
        <v>262</v>
      </c>
      <c r="B15" s="386" t="s">
        <v>417</v>
      </c>
      <c r="C15" s="386"/>
      <c r="D15" s="386"/>
      <c r="E15" s="386"/>
      <c r="F15" s="270" t="s">
        <v>263</v>
      </c>
      <c r="G15" s="385" t="s">
        <v>247</v>
      </c>
      <c r="H15" s="385"/>
    </row>
    <row r="16" spans="1:8" ht="30" customHeight="1">
      <c r="A16" s="268" t="s">
        <v>264</v>
      </c>
      <c r="B16" s="387" t="s">
        <v>355</v>
      </c>
      <c r="C16" s="387"/>
      <c r="D16" s="387"/>
      <c r="E16" s="387"/>
      <c r="F16" s="387"/>
      <c r="G16" s="387"/>
      <c r="H16" s="387"/>
    </row>
    <row r="17" spans="1:8" ht="30" customHeight="1">
      <c r="A17" s="268" t="s">
        <v>267</v>
      </c>
      <c r="B17" s="378" t="s">
        <v>344</v>
      </c>
      <c r="C17" s="378"/>
      <c r="D17" s="378"/>
      <c r="E17" s="378"/>
      <c r="F17" s="378"/>
      <c r="G17" s="378"/>
      <c r="H17" s="378"/>
    </row>
    <row r="18" spans="1:8" ht="30" customHeight="1">
      <c r="A18" s="268" t="s">
        <v>269</v>
      </c>
      <c r="B18" s="378" t="s">
        <v>356</v>
      </c>
      <c r="C18" s="378"/>
      <c r="D18" s="378"/>
      <c r="E18" s="378"/>
      <c r="F18" s="378"/>
      <c r="G18" s="378"/>
      <c r="H18" s="378"/>
    </row>
    <row r="19" spans="1:8" ht="30" customHeight="1">
      <c r="A19" s="268" t="s">
        <v>271</v>
      </c>
      <c r="B19" s="391" t="s">
        <v>330</v>
      </c>
      <c r="C19" s="391"/>
      <c r="D19" s="391"/>
      <c r="E19" s="391"/>
      <c r="F19" s="391"/>
      <c r="G19" s="391"/>
      <c r="H19" s="391"/>
    </row>
    <row r="20" spans="1:8" ht="30" customHeight="1">
      <c r="A20" s="377" t="s">
        <v>274</v>
      </c>
      <c r="B20" s="392" t="s">
        <v>275</v>
      </c>
      <c r="C20" s="392"/>
      <c r="D20" s="392"/>
      <c r="E20" s="393" t="s">
        <v>276</v>
      </c>
      <c r="F20" s="393"/>
      <c r="G20" s="393"/>
      <c r="H20" s="393"/>
    </row>
    <row r="21" spans="1:8" ht="30" customHeight="1">
      <c r="A21" s="377"/>
      <c r="B21" s="378" t="s">
        <v>331</v>
      </c>
      <c r="C21" s="394"/>
      <c r="D21" s="394"/>
      <c r="E21" s="378" t="s">
        <v>357</v>
      </c>
      <c r="F21" s="394"/>
      <c r="G21" s="394"/>
      <c r="H21" s="394"/>
    </row>
    <row r="22" spans="1:8" ht="30" customHeight="1">
      <c r="A22" s="268" t="s">
        <v>278</v>
      </c>
      <c r="B22" s="385" t="s">
        <v>330</v>
      </c>
      <c r="C22" s="385"/>
      <c r="D22" s="385"/>
      <c r="E22" s="385" t="s">
        <v>330</v>
      </c>
      <c r="F22" s="385"/>
      <c r="G22" s="385"/>
      <c r="H22" s="385"/>
    </row>
    <row r="23" spans="1:8" ht="30" customHeight="1">
      <c r="A23" s="268" t="s">
        <v>280</v>
      </c>
      <c r="B23" s="448" t="s">
        <v>346</v>
      </c>
      <c r="C23" s="448"/>
      <c r="D23" s="448"/>
      <c r="E23" s="378" t="s">
        <v>358</v>
      </c>
      <c r="F23" s="378"/>
      <c r="G23" s="378"/>
      <c r="H23" s="378"/>
    </row>
    <row r="24" spans="1:8" ht="30" customHeight="1">
      <c r="A24" s="268" t="s">
        <v>282</v>
      </c>
      <c r="B24" s="395">
        <v>43466</v>
      </c>
      <c r="C24" s="378"/>
      <c r="D24" s="378"/>
      <c r="E24" s="270" t="s">
        <v>283</v>
      </c>
      <c r="F24" s="396">
        <v>1</v>
      </c>
      <c r="G24" s="396"/>
      <c r="H24" s="396"/>
    </row>
    <row r="25" spans="1:8" ht="30" customHeight="1">
      <c r="A25" s="268" t="s">
        <v>284</v>
      </c>
      <c r="B25" s="395">
        <v>43830</v>
      </c>
      <c r="C25" s="378"/>
      <c r="D25" s="378"/>
      <c r="E25" s="270" t="s">
        <v>285</v>
      </c>
      <c r="F25" s="396">
        <v>1</v>
      </c>
      <c r="G25" s="396"/>
      <c r="H25" s="396"/>
    </row>
    <row r="26" spans="1:8" ht="43.5" customHeight="1">
      <c r="A26" s="268" t="s">
        <v>286</v>
      </c>
      <c r="B26" s="385" t="s">
        <v>265</v>
      </c>
      <c r="C26" s="385"/>
      <c r="D26" s="385"/>
      <c r="E26" s="271" t="s">
        <v>287</v>
      </c>
      <c r="F26" s="455" t="s">
        <v>162</v>
      </c>
      <c r="G26" s="455"/>
      <c r="H26" s="455"/>
    </row>
    <row r="27" spans="1:8" ht="30" customHeight="1">
      <c r="A27" s="405" t="s">
        <v>288</v>
      </c>
      <c r="B27" s="405"/>
      <c r="C27" s="405"/>
      <c r="D27" s="405"/>
      <c r="E27" s="405"/>
      <c r="F27" s="405"/>
      <c r="G27" s="405"/>
      <c r="H27" s="405"/>
    </row>
    <row r="28" spans="1:8" ht="30" customHeight="1">
      <c r="A28" s="272" t="s">
        <v>289</v>
      </c>
      <c r="B28" s="272" t="s">
        <v>290</v>
      </c>
      <c r="C28" s="272" t="s">
        <v>291</v>
      </c>
      <c r="D28" s="272" t="s">
        <v>292</v>
      </c>
      <c r="E28" s="272" t="s">
        <v>293</v>
      </c>
      <c r="F28" s="273" t="s">
        <v>294</v>
      </c>
      <c r="G28" s="273" t="s">
        <v>295</v>
      </c>
      <c r="H28" s="272" t="s">
        <v>296</v>
      </c>
    </row>
    <row r="29" spans="1:8" ht="19.5" customHeight="1">
      <c r="A29" s="274" t="s">
        <v>297</v>
      </c>
      <c r="B29" s="283">
        <v>0</v>
      </c>
      <c r="C29" s="275">
        <f>+B29</f>
        <v>0</v>
      </c>
      <c r="D29" s="181">
        <v>0</v>
      </c>
      <c r="E29" s="276">
        <f>+D29</f>
        <v>0</v>
      </c>
      <c r="F29" s="277">
        <f>_xlfn.IFERROR(+B29/D29,)</f>
        <v>0</v>
      </c>
      <c r="G29" s="278">
        <f>_xlfn.IFERROR(+C29/E29,)</f>
        <v>0</v>
      </c>
      <c r="H29" s="279">
        <f>+C29/$F$25</f>
        <v>0</v>
      </c>
    </row>
    <row r="30" spans="1:8" ht="19.5" customHeight="1">
      <c r="A30" s="274" t="s">
        <v>298</v>
      </c>
      <c r="B30" s="283">
        <v>0</v>
      </c>
      <c r="C30" s="275">
        <f>+C29+B30</f>
        <v>0</v>
      </c>
      <c r="D30" s="181">
        <v>0</v>
      </c>
      <c r="E30" s="276">
        <f>+D30+E29</f>
        <v>0</v>
      </c>
      <c r="F30" s="277">
        <f aca="true" t="shared" si="0" ref="F30:F40">_xlfn.IFERROR(+B30/D30,)</f>
        <v>0</v>
      </c>
      <c r="G30" s="278">
        <f aca="true" t="shared" si="1" ref="G30:G40">_xlfn.IFERROR(+C30/E30,)</f>
        <v>0</v>
      </c>
      <c r="H30" s="279">
        <f aca="true" t="shared" si="2" ref="H30:H40">+C30/$F$25</f>
        <v>0</v>
      </c>
    </row>
    <row r="31" spans="1:8" ht="19.5" customHeight="1">
      <c r="A31" s="274" t="s">
        <v>299</v>
      </c>
      <c r="B31" s="283">
        <v>0.0487</v>
      </c>
      <c r="C31" s="275">
        <f aca="true" t="shared" si="3" ref="C31:C40">+C30+B31</f>
        <v>0.0487</v>
      </c>
      <c r="D31" s="181">
        <v>0</v>
      </c>
      <c r="E31" s="276">
        <f aca="true" t="shared" si="4" ref="E31:E40">+D31+E30</f>
        <v>0</v>
      </c>
      <c r="F31" s="277">
        <f t="shared" si="0"/>
        <v>0</v>
      </c>
      <c r="G31" s="278">
        <f t="shared" si="1"/>
        <v>0</v>
      </c>
      <c r="H31" s="279">
        <f t="shared" si="2"/>
        <v>0.0487</v>
      </c>
    </row>
    <row r="32" spans="1:8" ht="19.5" customHeight="1">
      <c r="A32" s="274" t="s">
        <v>300</v>
      </c>
      <c r="B32" s="283">
        <v>0</v>
      </c>
      <c r="C32" s="275">
        <f t="shared" si="3"/>
        <v>0.0487</v>
      </c>
      <c r="D32" s="184">
        <v>0</v>
      </c>
      <c r="E32" s="276">
        <f t="shared" si="4"/>
        <v>0</v>
      </c>
      <c r="F32" s="277">
        <f t="shared" si="0"/>
        <v>0</v>
      </c>
      <c r="G32" s="278">
        <f t="shared" si="1"/>
        <v>0</v>
      </c>
      <c r="H32" s="279">
        <f t="shared" si="2"/>
        <v>0.0487</v>
      </c>
    </row>
    <row r="33" spans="1:8" ht="19.5" customHeight="1">
      <c r="A33" s="274" t="s">
        <v>301</v>
      </c>
      <c r="B33" s="283">
        <v>0.2795</v>
      </c>
      <c r="C33" s="275">
        <f t="shared" si="3"/>
        <v>0.32820000000000005</v>
      </c>
      <c r="D33" s="184">
        <v>0.3282</v>
      </c>
      <c r="E33" s="276">
        <f t="shared" si="4"/>
        <v>0.3282</v>
      </c>
      <c r="F33" s="277">
        <f t="shared" si="0"/>
        <v>0.851614868982328</v>
      </c>
      <c r="G33" s="278">
        <f t="shared" si="1"/>
        <v>1.0000000000000002</v>
      </c>
      <c r="H33" s="279">
        <f t="shared" si="2"/>
        <v>0.32820000000000005</v>
      </c>
    </row>
    <row r="34" spans="1:8" ht="19.5" customHeight="1">
      <c r="A34" s="274" t="s">
        <v>302</v>
      </c>
      <c r="B34" s="283">
        <v>0</v>
      </c>
      <c r="C34" s="275">
        <f t="shared" si="3"/>
        <v>0.32820000000000005</v>
      </c>
      <c r="D34" s="184">
        <v>0</v>
      </c>
      <c r="E34" s="276">
        <f t="shared" si="4"/>
        <v>0.3282</v>
      </c>
      <c r="F34" s="277">
        <f t="shared" si="0"/>
        <v>0</v>
      </c>
      <c r="G34" s="278">
        <f t="shared" si="1"/>
        <v>1.0000000000000002</v>
      </c>
      <c r="H34" s="279">
        <f t="shared" si="2"/>
        <v>0.32820000000000005</v>
      </c>
    </row>
    <row r="35" spans="1:8" ht="19.5" customHeight="1">
      <c r="A35" s="274" t="s">
        <v>303</v>
      </c>
      <c r="B35" s="283">
        <v>0</v>
      </c>
      <c r="C35" s="275">
        <f t="shared" si="3"/>
        <v>0.32820000000000005</v>
      </c>
      <c r="D35" s="184">
        <v>0</v>
      </c>
      <c r="E35" s="276">
        <f t="shared" si="4"/>
        <v>0.3282</v>
      </c>
      <c r="F35" s="277">
        <f t="shared" si="0"/>
        <v>0</v>
      </c>
      <c r="G35" s="278">
        <f t="shared" si="1"/>
        <v>1.0000000000000002</v>
      </c>
      <c r="H35" s="279">
        <f t="shared" si="2"/>
        <v>0.32820000000000005</v>
      </c>
    </row>
    <row r="36" spans="1:8" ht="19.5" customHeight="1">
      <c r="A36" s="274" t="s">
        <v>304</v>
      </c>
      <c r="B36" s="283">
        <v>0</v>
      </c>
      <c r="C36" s="275">
        <f t="shared" si="3"/>
        <v>0.32820000000000005</v>
      </c>
      <c r="D36" s="184">
        <v>0</v>
      </c>
      <c r="E36" s="276">
        <f t="shared" si="4"/>
        <v>0.3282</v>
      </c>
      <c r="F36" s="277">
        <f t="shared" si="0"/>
        <v>0</v>
      </c>
      <c r="G36" s="278">
        <f t="shared" si="1"/>
        <v>1.0000000000000002</v>
      </c>
      <c r="H36" s="279">
        <f t="shared" si="2"/>
        <v>0.32820000000000005</v>
      </c>
    </row>
    <row r="37" spans="1:8" ht="19.5" customHeight="1">
      <c r="A37" s="274" t="s">
        <v>305</v>
      </c>
      <c r="B37" s="283">
        <v>0</v>
      </c>
      <c r="C37" s="275">
        <f t="shared" si="3"/>
        <v>0.32820000000000005</v>
      </c>
      <c r="D37" s="184">
        <v>0</v>
      </c>
      <c r="E37" s="276">
        <f t="shared" si="4"/>
        <v>0.3282</v>
      </c>
      <c r="F37" s="277">
        <f t="shared" si="0"/>
        <v>0</v>
      </c>
      <c r="G37" s="278">
        <f t="shared" si="1"/>
        <v>1.0000000000000002</v>
      </c>
      <c r="H37" s="279">
        <f t="shared" si="2"/>
        <v>0.32820000000000005</v>
      </c>
    </row>
    <row r="38" spans="1:8" ht="19.5" customHeight="1">
      <c r="A38" s="274" t="s">
        <v>306</v>
      </c>
      <c r="B38" s="283">
        <v>0</v>
      </c>
      <c r="C38" s="275">
        <f t="shared" si="3"/>
        <v>0.32820000000000005</v>
      </c>
      <c r="D38" s="184">
        <v>0</v>
      </c>
      <c r="E38" s="276">
        <f t="shared" si="4"/>
        <v>0.3282</v>
      </c>
      <c r="F38" s="277">
        <f t="shared" si="0"/>
        <v>0</v>
      </c>
      <c r="G38" s="278">
        <f t="shared" si="1"/>
        <v>1.0000000000000002</v>
      </c>
      <c r="H38" s="279">
        <f t="shared" si="2"/>
        <v>0.32820000000000005</v>
      </c>
    </row>
    <row r="39" spans="1:8" ht="19.5" customHeight="1">
      <c r="A39" s="274" t="s">
        <v>307</v>
      </c>
      <c r="B39" s="283">
        <v>0</v>
      </c>
      <c r="C39" s="275">
        <f t="shared" si="3"/>
        <v>0.32820000000000005</v>
      </c>
      <c r="D39" s="184">
        <v>0</v>
      </c>
      <c r="E39" s="276">
        <f t="shared" si="4"/>
        <v>0.3282</v>
      </c>
      <c r="F39" s="277">
        <f t="shared" si="0"/>
        <v>0</v>
      </c>
      <c r="G39" s="278">
        <f t="shared" si="1"/>
        <v>1.0000000000000002</v>
      </c>
      <c r="H39" s="279">
        <f t="shared" si="2"/>
        <v>0.32820000000000005</v>
      </c>
    </row>
    <row r="40" spans="1:8" ht="19.5" customHeight="1">
      <c r="A40" s="274" t="s">
        <v>308</v>
      </c>
      <c r="B40" s="283">
        <v>0.6718</v>
      </c>
      <c r="C40" s="275">
        <f t="shared" si="3"/>
        <v>1</v>
      </c>
      <c r="D40" s="184">
        <v>0.6718</v>
      </c>
      <c r="E40" s="276">
        <f t="shared" si="4"/>
        <v>1</v>
      </c>
      <c r="F40" s="277">
        <f t="shared" si="0"/>
        <v>1</v>
      </c>
      <c r="G40" s="278">
        <f t="shared" si="1"/>
        <v>1</v>
      </c>
      <c r="H40" s="279">
        <f t="shared" si="2"/>
        <v>1</v>
      </c>
    </row>
    <row r="41" spans="1:8" ht="55.5" customHeight="1">
      <c r="A41" s="280" t="s">
        <v>309</v>
      </c>
      <c r="B41" s="449" t="s">
        <v>458</v>
      </c>
      <c r="C41" s="450"/>
      <c r="D41" s="450"/>
      <c r="E41" s="450"/>
      <c r="F41" s="450"/>
      <c r="G41" s="450"/>
      <c r="H41" s="451"/>
    </row>
    <row r="42" spans="1:8" ht="30" customHeight="1">
      <c r="A42" s="405" t="s">
        <v>310</v>
      </c>
      <c r="B42" s="405"/>
      <c r="C42" s="405"/>
      <c r="D42" s="405"/>
      <c r="E42" s="405"/>
      <c r="F42" s="405"/>
      <c r="G42" s="405"/>
      <c r="H42" s="405"/>
    </row>
    <row r="43" spans="1:8" ht="45" customHeight="1">
      <c r="A43" s="415"/>
      <c r="B43" s="415"/>
      <c r="C43" s="415"/>
      <c r="D43" s="415"/>
      <c r="E43" s="415"/>
      <c r="F43" s="415"/>
      <c r="G43" s="415"/>
      <c r="H43" s="415"/>
    </row>
    <row r="44" spans="1:8" ht="45" customHeight="1">
      <c r="A44" s="415"/>
      <c r="B44" s="415"/>
      <c r="C44" s="415"/>
      <c r="D44" s="415"/>
      <c r="E44" s="415"/>
      <c r="F44" s="415"/>
      <c r="G44" s="415"/>
      <c r="H44" s="415"/>
    </row>
    <row r="45" spans="1:8" ht="45" customHeight="1">
      <c r="A45" s="415"/>
      <c r="B45" s="415"/>
      <c r="C45" s="415"/>
      <c r="D45" s="415"/>
      <c r="E45" s="415"/>
      <c r="F45" s="415"/>
      <c r="G45" s="415"/>
      <c r="H45" s="415"/>
    </row>
    <row r="46" spans="1:8" ht="45" customHeight="1">
      <c r="A46" s="415"/>
      <c r="B46" s="415"/>
      <c r="C46" s="415"/>
      <c r="D46" s="415"/>
      <c r="E46" s="415"/>
      <c r="F46" s="415"/>
      <c r="G46" s="415"/>
      <c r="H46" s="415"/>
    </row>
    <row r="47" spans="1:8" ht="45" customHeight="1">
      <c r="A47" s="415"/>
      <c r="B47" s="415"/>
      <c r="C47" s="415"/>
      <c r="D47" s="415"/>
      <c r="E47" s="415"/>
      <c r="F47" s="415"/>
      <c r="G47" s="415"/>
      <c r="H47" s="415"/>
    </row>
    <row r="48" spans="1:8" ht="69" customHeight="1">
      <c r="A48" s="268" t="s">
        <v>311</v>
      </c>
      <c r="B48" s="449" t="s">
        <v>469</v>
      </c>
      <c r="C48" s="450"/>
      <c r="D48" s="450"/>
      <c r="E48" s="450"/>
      <c r="F48" s="450"/>
      <c r="G48" s="450"/>
      <c r="H48" s="451"/>
    </row>
    <row r="49" spans="1:8" ht="30" customHeight="1">
      <c r="A49" s="268" t="s">
        <v>312</v>
      </c>
      <c r="B49" s="449"/>
      <c r="C49" s="452"/>
      <c r="D49" s="452"/>
      <c r="E49" s="452"/>
      <c r="F49" s="452"/>
      <c r="G49" s="452"/>
      <c r="H49" s="453"/>
    </row>
    <row r="50" spans="1:8" ht="60" customHeight="1">
      <c r="A50" s="280" t="s">
        <v>313</v>
      </c>
      <c r="B50" s="454" t="s">
        <v>456</v>
      </c>
      <c r="C50" s="404"/>
      <c r="D50" s="404"/>
      <c r="E50" s="404"/>
      <c r="F50" s="404"/>
      <c r="G50" s="404"/>
      <c r="H50" s="404"/>
    </row>
    <row r="51" spans="1:8" ht="30" customHeight="1">
      <c r="A51" s="405" t="s">
        <v>314</v>
      </c>
      <c r="B51" s="405"/>
      <c r="C51" s="405"/>
      <c r="D51" s="405"/>
      <c r="E51" s="405"/>
      <c r="F51" s="405"/>
      <c r="G51" s="405"/>
      <c r="H51" s="405"/>
    </row>
    <row r="52" spans="1:8" ht="30" customHeight="1">
      <c r="A52" s="416" t="s">
        <v>315</v>
      </c>
      <c r="B52" s="272" t="s">
        <v>316</v>
      </c>
      <c r="C52" s="409" t="s">
        <v>317</v>
      </c>
      <c r="D52" s="409"/>
      <c r="E52" s="409"/>
      <c r="F52" s="409" t="s">
        <v>318</v>
      </c>
      <c r="G52" s="409"/>
      <c r="H52" s="409"/>
    </row>
    <row r="53" spans="1:8" ht="30" customHeight="1">
      <c r="A53" s="416"/>
      <c r="B53" s="179"/>
      <c r="C53" s="412"/>
      <c r="D53" s="412"/>
      <c r="E53" s="412"/>
      <c r="F53" s="456"/>
      <c r="G53" s="456"/>
      <c r="H53" s="456"/>
    </row>
    <row r="54" spans="1:8" ht="30" customHeight="1">
      <c r="A54" s="280" t="s">
        <v>319</v>
      </c>
      <c r="B54" s="412" t="s">
        <v>470</v>
      </c>
      <c r="C54" s="412"/>
      <c r="D54" s="413" t="s">
        <v>320</v>
      </c>
      <c r="E54" s="413"/>
      <c r="F54" s="414" t="s">
        <v>470</v>
      </c>
      <c r="G54" s="414"/>
      <c r="H54" s="414"/>
    </row>
    <row r="55" spans="1:8" ht="30" customHeight="1">
      <c r="A55" s="280" t="s">
        <v>321</v>
      </c>
      <c r="B55" s="412" t="s">
        <v>413</v>
      </c>
      <c r="C55" s="412"/>
      <c r="D55" s="416" t="s">
        <v>322</v>
      </c>
      <c r="E55" s="416"/>
      <c r="F55" s="417" t="s">
        <v>426</v>
      </c>
      <c r="G55" s="417"/>
      <c r="H55" s="417"/>
    </row>
    <row r="56" spans="1:8" ht="30" customHeight="1">
      <c r="A56" s="280" t="s">
        <v>323</v>
      </c>
      <c r="B56" s="412"/>
      <c r="C56" s="412"/>
      <c r="D56" s="377" t="s">
        <v>324</v>
      </c>
      <c r="E56" s="377"/>
      <c r="F56" s="412"/>
      <c r="G56" s="412"/>
      <c r="H56" s="412"/>
    </row>
    <row r="57" spans="1:8" ht="30" customHeight="1">
      <c r="A57" s="280" t="s">
        <v>325</v>
      </c>
      <c r="B57" s="412"/>
      <c r="C57" s="412"/>
      <c r="D57" s="377"/>
      <c r="E57" s="377"/>
      <c r="F57" s="412"/>
      <c r="G57" s="412"/>
      <c r="H57" s="412"/>
    </row>
  </sheetData>
  <sheetProtection autoFilter="0" pivotTables="0"/>
  <mergeCells count="65">
    <mergeCell ref="A42:H42"/>
    <mergeCell ref="A43:H47"/>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6:H6"/>
    <mergeCell ref="A7:H7"/>
    <mergeCell ref="C8:D8"/>
    <mergeCell ref="C9:D9"/>
    <mergeCell ref="E9:F9"/>
    <mergeCell ref="E8:H8"/>
    <mergeCell ref="A1:A4"/>
    <mergeCell ref="B4:E4"/>
    <mergeCell ref="B1:H1"/>
    <mergeCell ref="B2:H2"/>
    <mergeCell ref="B3:H3"/>
    <mergeCell ref="A5:H5"/>
    <mergeCell ref="F4:H4"/>
  </mergeCells>
  <dataValidations count="7">
    <dataValidation type="textLength" allowBlank="1" showInputMessage="1" showErrorMessage="1" errorTitle="ERROR CARACTERES PERMITIDOS" error="¡Ha excedido el máximo de caracteres permitidos!&#10;&#10;Recuerde, para metas de proyecto, SEGPLAN sólo acepta hasta 1500 caracteres y para metas de producto hasta 3000 caracteres.&#10;" sqref="B48:H48">
      <formula1>1</formula1>
      <formula2>1500</formula2>
    </dataValidation>
    <dataValidation type="list" allowBlank="1" showInputMessage="1" showErrorMessage="1" sqref="B26:D26">
      <formula1>'21'!#REF!</formula1>
    </dataValidation>
    <dataValidation type="list" allowBlank="1" showInputMessage="1" showErrorMessage="1" sqref="B11:E11">
      <formula1>'21'!#REF!</formula1>
    </dataValidation>
    <dataValidation type="list" allowBlank="1" showInputMessage="1" showErrorMessage="1" sqref="G14:H14">
      <formula1>'21'!#REF!</formula1>
    </dataValidation>
    <dataValidation type="list" allowBlank="1" showInputMessage="1" showErrorMessage="1" sqref="G15:H15">
      <formula1>'21'!#REF!</formula1>
    </dataValidation>
    <dataValidation type="list" allowBlank="1" showInputMessage="1" showErrorMessage="1" sqref="B9 H9">
      <formula1>'21'!#REF!</formula1>
    </dataValidation>
    <dataValidation type="list" allowBlank="1" showInputMessage="1" showErrorMessage="1" sqref="B12:H12">
      <formula1>'21'!#REF!</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1" r:id="rId2"/>
  <rowBreaks count="1" manualBreakCount="1">
    <brk id="41" max="7" man="1"/>
  </rowBreaks>
  <drawing r:id="rId1"/>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0">
      <selection activeCell="G10" sqref="G10"/>
    </sheetView>
  </sheetViews>
  <sheetFormatPr defaultColWidth="0" defaultRowHeight="15" zeroHeight="1"/>
  <cols>
    <col min="1" max="1" width="9.421875" style="182" customWidth="1"/>
    <col min="2" max="2" width="24.8515625" style="0" customWidth="1"/>
    <col min="3" max="3" width="16.28125" style="0" customWidth="1"/>
    <col min="4" max="4" width="5.8515625" style="0" customWidth="1"/>
    <col min="5" max="5" width="47.00390625" style="0" customWidth="1"/>
    <col min="6" max="7" width="16.140625" style="0" customWidth="1"/>
    <col min="8" max="8" width="16.28125" style="0" customWidth="1"/>
    <col min="9" max="9" width="15.7109375" style="0" customWidth="1"/>
    <col min="10" max="10" width="39.421875" style="0" customWidth="1"/>
    <col min="11"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0" s="284" customFormat="1" ht="30" customHeight="1">
      <c r="A1" s="425"/>
      <c r="B1" s="425"/>
      <c r="C1" s="426" t="s">
        <v>427</v>
      </c>
      <c r="D1" s="426"/>
      <c r="E1" s="426"/>
      <c r="F1" s="426"/>
      <c r="G1" s="426"/>
      <c r="H1" s="426"/>
      <c r="I1" s="426"/>
      <c r="J1" s="426"/>
    </row>
    <row r="2" spans="1:10" s="284" customFormat="1" ht="30" customHeight="1">
      <c r="A2" s="425"/>
      <c r="B2" s="425"/>
      <c r="C2" s="426" t="s">
        <v>144</v>
      </c>
      <c r="D2" s="426"/>
      <c r="E2" s="426"/>
      <c r="F2" s="426"/>
      <c r="G2" s="426"/>
      <c r="H2" s="426"/>
      <c r="I2" s="426"/>
      <c r="J2" s="426"/>
    </row>
    <row r="3" spans="1:10" s="284" customFormat="1" ht="30" customHeight="1">
      <c r="A3" s="425"/>
      <c r="B3" s="425"/>
      <c r="C3" s="426" t="s">
        <v>378</v>
      </c>
      <c r="D3" s="426"/>
      <c r="E3" s="426"/>
      <c r="F3" s="426"/>
      <c r="G3" s="426"/>
      <c r="H3" s="426"/>
      <c r="I3" s="426"/>
      <c r="J3" s="426"/>
    </row>
    <row r="4" spans="1:10" s="284" customFormat="1" ht="30" customHeight="1">
      <c r="A4" s="425"/>
      <c r="B4" s="425"/>
      <c r="C4" s="426" t="s">
        <v>436</v>
      </c>
      <c r="D4" s="426"/>
      <c r="E4" s="426"/>
      <c r="F4" s="426"/>
      <c r="G4" s="457" t="s">
        <v>431</v>
      </c>
      <c r="H4" s="457"/>
      <c r="I4" s="457"/>
      <c r="J4" s="457"/>
    </row>
    <row r="5" spans="1:9" s="284" customFormat="1" ht="30" customHeight="1">
      <c r="A5" s="285"/>
      <c r="B5" s="286"/>
      <c r="C5" s="286"/>
      <c r="D5" s="286"/>
      <c r="E5" s="286"/>
      <c r="F5" s="286"/>
      <c r="G5" s="286"/>
      <c r="H5" s="286"/>
      <c r="I5" s="287"/>
    </row>
    <row r="6" spans="1:9" s="284" customFormat="1" ht="38.25" customHeight="1">
      <c r="A6" s="288"/>
      <c r="B6" s="289" t="s">
        <v>379</v>
      </c>
      <c r="C6" s="424" t="s">
        <v>364</v>
      </c>
      <c r="D6" s="424"/>
      <c r="E6" s="424"/>
      <c r="I6" s="287"/>
    </row>
    <row r="7" spans="1:9" s="284" customFormat="1" ht="30" customHeight="1">
      <c r="A7" s="288"/>
      <c r="B7" s="290" t="s">
        <v>0</v>
      </c>
      <c r="C7" s="424" t="s">
        <v>435</v>
      </c>
      <c r="D7" s="424"/>
      <c r="E7" s="424"/>
      <c r="I7" s="287"/>
    </row>
    <row r="8" spans="1:9" s="284" customFormat="1" ht="30" customHeight="1">
      <c r="A8" s="288"/>
      <c r="B8" s="290" t="s">
        <v>336</v>
      </c>
      <c r="C8" s="424" t="s">
        <v>430</v>
      </c>
      <c r="D8" s="424"/>
      <c r="E8" s="424"/>
      <c r="I8" s="287"/>
    </row>
    <row r="9" spans="1:9" s="284" customFormat="1" ht="30" customHeight="1">
      <c r="A9" s="288"/>
      <c r="B9" s="290" t="s">
        <v>201</v>
      </c>
      <c r="C9" s="424" t="s">
        <v>425</v>
      </c>
      <c r="D9" s="424"/>
      <c r="E9" s="424"/>
      <c r="I9" s="287"/>
    </row>
    <row r="10" spans="1:9" s="284" customFormat="1" ht="30" customHeight="1">
      <c r="A10" s="288"/>
      <c r="B10" s="290" t="s">
        <v>380</v>
      </c>
      <c r="C10" s="424" t="s">
        <v>411</v>
      </c>
      <c r="D10" s="424"/>
      <c r="E10" s="424"/>
      <c r="I10" s="287"/>
    </row>
    <row r="11" s="284" customFormat="1" ht="30" customHeight="1">
      <c r="A11" s="288"/>
    </row>
    <row r="12" spans="1:10" ht="30" customHeight="1">
      <c r="A12" s="430" t="s">
        <v>418</v>
      </c>
      <c r="B12" s="431"/>
      <c r="C12" s="431"/>
      <c r="D12" s="431"/>
      <c r="E12" s="431"/>
      <c r="F12" s="431"/>
      <c r="G12" s="432"/>
      <c r="H12" s="458" t="s">
        <v>332</v>
      </c>
      <c r="I12" s="459"/>
      <c r="J12" s="459"/>
    </row>
    <row r="13" spans="1:10" s="183" customFormat="1" ht="56.25" customHeight="1">
      <c r="A13" s="194" t="s">
        <v>337</v>
      </c>
      <c r="B13" s="194" t="s">
        <v>333</v>
      </c>
      <c r="C13" s="194" t="s">
        <v>369</v>
      </c>
      <c r="D13" s="194" t="s">
        <v>334</v>
      </c>
      <c r="E13" s="194" t="s">
        <v>335</v>
      </c>
      <c r="F13" s="194" t="s">
        <v>370</v>
      </c>
      <c r="G13" s="194" t="s">
        <v>371</v>
      </c>
      <c r="H13" s="193" t="s">
        <v>372</v>
      </c>
      <c r="I13" s="193" t="s">
        <v>373</v>
      </c>
      <c r="J13" s="193" t="s">
        <v>374</v>
      </c>
    </row>
    <row r="14" spans="1:10" ht="33" customHeight="1">
      <c r="A14" s="294">
        <v>1</v>
      </c>
      <c r="B14" s="295" t="s">
        <v>351</v>
      </c>
      <c r="C14" s="215">
        <v>0.6718</v>
      </c>
      <c r="D14" s="185">
        <v>1</v>
      </c>
      <c r="E14" s="186" t="s">
        <v>424</v>
      </c>
      <c r="F14" s="215">
        <v>0.6718</v>
      </c>
      <c r="G14" s="296">
        <v>43800</v>
      </c>
      <c r="H14" s="197">
        <v>0.6718</v>
      </c>
      <c r="I14" s="299">
        <v>43800</v>
      </c>
      <c r="J14" s="297" t="s">
        <v>468</v>
      </c>
    </row>
    <row r="15" spans="1:10" ht="114" customHeight="1">
      <c r="A15" s="294">
        <v>2</v>
      </c>
      <c r="B15" s="295" t="s">
        <v>350</v>
      </c>
      <c r="C15" s="215">
        <v>0.3282</v>
      </c>
      <c r="D15" s="185">
        <v>1</v>
      </c>
      <c r="E15" s="186" t="s">
        <v>359</v>
      </c>
      <c r="F15" s="215">
        <v>0.3282</v>
      </c>
      <c r="G15" s="296">
        <v>43586</v>
      </c>
      <c r="H15" s="197">
        <f>4.87%+27.95%</f>
        <v>0.3282</v>
      </c>
      <c r="I15" s="300">
        <v>43586</v>
      </c>
      <c r="J15" s="301" t="s">
        <v>453</v>
      </c>
    </row>
    <row r="16" spans="1:10" s="200" customFormat="1" ht="21.75" customHeight="1">
      <c r="A16" s="433" t="s">
        <v>375</v>
      </c>
      <c r="B16" s="434"/>
      <c r="C16" s="196">
        <f>SUM(C14:C15)</f>
        <v>1</v>
      </c>
      <c r="D16" s="435" t="s">
        <v>120</v>
      </c>
      <c r="E16" s="436"/>
      <c r="F16" s="196">
        <f>SUM(F14:F15)</f>
        <v>1</v>
      </c>
      <c r="G16" s="195"/>
      <c r="H16" s="198">
        <f>SUM(H14:H15)</f>
        <v>1</v>
      </c>
      <c r="I16" s="199"/>
      <c r="J16" s="199"/>
    </row>
    <row r="17" ht="15" hidden="1"/>
    <row r="18" ht="15" hidden="1">
      <c r="H18" s="210"/>
    </row>
    <row r="19" spans="3:10" ht="15" hidden="1">
      <c r="C19" s="210"/>
      <c r="H19" s="217"/>
      <c r="J19" s="217"/>
    </row>
    <row r="20" spans="3:8" ht="15" hidden="1">
      <c r="C20" s="210"/>
      <c r="H20" s="217"/>
    </row>
    <row r="21" ht="15" hidden="1"/>
  </sheetData>
  <sheetProtection selectLockedCells="1" selectUnlockedCells="1"/>
  <autoFilter ref="A13:J16"/>
  <mergeCells count="15">
    <mergeCell ref="A16:B16"/>
    <mergeCell ref="D16:E16"/>
    <mergeCell ref="H12:J12"/>
    <mergeCell ref="C6:E6"/>
    <mergeCell ref="C7:E7"/>
    <mergeCell ref="C8:E8"/>
    <mergeCell ref="C9:E9"/>
    <mergeCell ref="C10:E10"/>
    <mergeCell ref="A12:G12"/>
    <mergeCell ref="C1:J1"/>
    <mergeCell ref="C2:J2"/>
    <mergeCell ref="C3:J3"/>
    <mergeCell ref="C4:F4"/>
    <mergeCell ref="G4:J4"/>
    <mergeCell ref="A1:B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80"/>
  <sheetViews>
    <sheetView zoomScalePageLayoutView="0" workbookViewId="0" topLeftCell="A1">
      <selection activeCell="A1" sqref="A1"/>
    </sheetView>
  </sheetViews>
  <sheetFormatPr defaultColWidth="11.421875" defaultRowHeight="15"/>
  <cols>
    <col min="1" max="1" width="65.28125" style="3" bestFit="1" customWidth="1"/>
    <col min="2" max="2" width="11.421875" style="3" customWidth="1"/>
    <col min="3" max="3" width="63.421875" style="25" customWidth="1"/>
    <col min="4" max="4" width="11.421875" style="25" customWidth="1"/>
    <col min="5" max="5" width="11.421875" style="26" customWidth="1"/>
    <col min="6" max="6" width="18.8515625" style="26" customWidth="1"/>
    <col min="7" max="7" width="11.421875" style="3" customWidth="1"/>
    <col min="8" max="11" width="20.7109375" style="3" customWidth="1"/>
    <col min="12" max="12" width="11.421875" style="3" customWidth="1"/>
    <col min="13" max="16" width="11.421875" style="3" hidden="1" customWidth="1"/>
    <col min="17" max="17" width="15.8515625" style="3" hidden="1" customWidth="1"/>
    <col min="18" max="20" width="11.421875" style="3" hidden="1" customWidth="1"/>
    <col min="21" max="22" width="0" style="3" hidden="1" customWidth="1"/>
    <col min="23" max="16384" width="11.421875" style="3" customWidth="1"/>
  </cols>
  <sheetData>
    <row r="1" spans="1:20" ht="37.5" customHeight="1">
      <c r="A1" s="201" t="s">
        <v>381</v>
      </c>
      <c r="C1" s="201" t="s">
        <v>11</v>
      </c>
      <c r="E1" s="201" t="s">
        <v>33</v>
      </c>
      <c r="F1" s="201" t="s">
        <v>10</v>
      </c>
      <c r="H1" s="471" t="s">
        <v>360</v>
      </c>
      <c r="I1" s="471"/>
      <c r="J1" s="471"/>
      <c r="K1" s="471"/>
      <c r="L1" s="472" t="s">
        <v>34</v>
      </c>
      <c r="M1" s="473"/>
      <c r="N1" s="473"/>
      <c r="O1" s="473"/>
      <c r="P1" s="4"/>
      <c r="Q1" s="460" t="s">
        <v>176</v>
      </c>
      <c r="R1" s="460"/>
      <c r="S1" s="460"/>
      <c r="T1" s="460"/>
    </row>
    <row r="2" spans="1:20" ht="21" customHeight="1" thickBot="1">
      <c r="A2" s="99" t="s">
        <v>382</v>
      </c>
      <c r="C2" s="29" t="s">
        <v>35</v>
      </c>
      <c r="E2" s="31">
        <v>1</v>
      </c>
      <c r="F2" s="31" t="s">
        <v>36</v>
      </c>
      <c r="H2" s="461" t="s">
        <v>182</v>
      </c>
      <c r="I2" s="462"/>
      <c r="J2" s="462"/>
      <c r="K2" s="463"/>
      <c r="M2" s="100">
        <v>2012</v>
      </c>
      <c r="N2" s="100"/>
      <c r="O2" s="100"/>
      <c r="P2" s="101"/>
      <c r="Q2" s="201"/>
      <c r="R2" s="102" t="s">
        <v>40</v>
      </c>
      <c r="S2" s="102" t="s">
        <v>41</v>
      </c>
      <c r="T2" s="102" t="s">
        <v>42</v>
      </c>
    </row>
    <row r="3" spans="1:20" ht="19.5" customHeight="1">
      <c r="A3" s="103" t="s">
        <v>383</v>
      </c>
      <c r="C3" s="29" t="s">
        <v>38</v>
      </c>
      <c r="E3" s="31">
        <v>2</v>
      </c>
      <c r="F3" s="31" t="s">
        <v>39</v>
      </c>
      <c r="H3" s="464" t="s">
        <v>37</v>
      </c>
      <c r="I3" s="104">
        <v>2017</v>
      </c>
      <c r="J3" s="105"/>
      <c r="K3" s="106"/>
      <c r="M3" s="107" t="s">
        <v>40</v>
      </c>
      <c r="N3" s="107" t="s">
        <v>41</v>
      </c>
      <c r="O3" s="107" t="s">
        <v>42</v>
      </c>
      <c r="P3" s="101"/>
      <c r="Q3" s="108" t="s">
        <v>45</v>
      </c>
      <c r="R3" s="109">
        <v>479830</v>
      </c>
      <c r="S3" s="109">
        <v>222331</v>
      </c>
      <c r="T3" s="109">
        <v>257499</v>
      </c>
    </row>
    <row r="4" spans="1:20" ht="15.75" customHeight="1">
      <c r="A4" s="22" t="s">
        <v>326</v>
      </c>
      <c r="C4" s="29" t="s">
        <v>43</v>
      </c>
      <c r="E4" s="31">
        <v>3</v>
      </c>
      <c r="F4" s="31" t="s">
        <v>44</v>
      </c>
      <c r="H4" s="465"/>
      <c r="I4" s="110" t="s">
        <v>40</v>
      </c>
      <c r="J4" s="111" t="s">
        <v>41</v>
      </c>
      <c r="K4" s="112" t="s">
        <v>42</v>
      </c>
      <c r="M4" s="109">
        <v>7571345</v>
      </c>
      <c r="N4" s="109">
        <v>3653868</v>
      </c>
      <c r="O4" s="109">
        <v>3917477</v>
      </c>
      <c r="P4" s="101"/>
      <c r="Q4" s="108" t="s">
        <v>48</v>
      </c>
      <c r="R4" s="109">
        <v>135160</v>
      </c>
      <c r="S4" s="109">
        <v>62795</v>
      </c>
      <c r="T4" s="109">
        <v>72365</v>
      </c>
    </row>
    <row r="5" spans="3:20" ht="12.75">
      <c r="C5" s="29" t="s">
        <v>46</v>
      </c>
      <c r="E5" s="31">
        <v>4</v>
      </c>
      <c r="F5" s="31" t="s">
        <v>47</v>
      </c>
      <c r="H5" s="114" t="s">
        <v>183</v>
      </c>
      <c r="I5" s="115"/>
      <c r="J5" s="116"/>
      <c r="K5" s="117"/>
      <c r="M5" s="118">
        <v>120482</v>
      </c>
      <c r="N5" s="118">
        <v>61704</v>
      </c>
      <c r="O5" s="118">
        <v>58778</v>
      </c>
      <c r="P5" s="101"/>
      <c r="Q5" s="108" t="s">
        <v>51</v>
      </c>
      <c r="R5" s="109">
        <v>109955</v>
      </c>
      <c r="S5" s="109">
        <v>55153</v>
      </c>
      <c r="T5" s="109">
        <v>54802</v>
      </c>
    </row>
    <row r="6" spans="1:20" ht="12.75">
      <c r="A6" s="21" t="s">
        <v>180</v>
      </c>
      <c r="C6" s="29" t="s">
        <v>49</v>
      </c>
      <c r="E6" s="31">
        <v>5</v>
      </c>
      <c r="F6" s="31" t="s">
        <v>50</v>
      </c>
      <c r="H6" s="187" t="s">
        <v>40</v>
      </c>
      <c r="I6" s="188">
        <v>8080734</v>
      </c>
      <c r="J6" s="188">
        <v>3912910</v>
      </c>
      <c r="K6" s="188">
        <v>4167824</v>
      </c>
      <c r="M6" s="118">
        <v>120064</v>
      </c>
      <c r="N6" s="118">
        <v>61454</v>
      </c>
      <c r="O6" s="118">
        <v>58610</v>
      </c>
      <c r="P6" s="101"/>
      <c r="Q6" s="108" t="s">
        <v>54</v>
      </c>
      <c r="R6" s="109">
        <v>409257</v>
      </c>
      <c r="S6" s="109">
        <v>199566</v>
      </c>
      <c r="T6" s="109">
        <v>209691</v>
      </c>
    </row>
    <row r="7" spans="1:20" ht="12.75" customHeight="1">
      <c r="A7" s="22" t="s">
        <v>164</v>
      </c>
      <c r="C7" s="29" t="s">
        <v>52</v>
      </c>
      <c r="E7" s="31">
        <v>6</v>
      </c>
      <c r="F7" s="31" t="s">
        <v>53</v>
      </c>
      <c r="H7" s="189" t="s">
        <v>184</v>
      </c>
      <c r="I7" s="190">
        <v>607390</v>
      </c>
      <c r="J7" s="190">
        <v>312062</v>
      </c>
      <c r="K7" s="190">
        <v>295328</v>
      </c>
      <c r="M7" s="118">
        <v>119780</v>
      </c>
      <c r="N7" s="118">
        <v>61272</v>
      </c>
      <c r="O7" s="118">
        <v>58508</v>
      </c>
      <c r="P7" s="101"/>
      <c r="Q7" s="108" t="s">
        <v>56</v>
      </c>
      <c r="R7" s="109">
        <v>400686</v>
      </c>
      <c r="S7" s="109">
        <v>197911</v>
      </c>
      <c r="T7" s="109">
        <v>202775</v>
      </c>
    </row>
    <row r="8" spans="1:20" ht="14.25" customHeight="1">
      <c r="A8" s="22" t="s">
        <v>165</v>
      </c>
      <c r="C8" s="29" t="s">
        <v>92</v>
      </c>
      <c r="E8" s="31">
        <v>7</v>
      </c>
      <c r="F8" s="31" t="s">
        <v>55</v>
      </c>
      <c r="H8" s="189" t="s">
        <v>185</v>
      </c>
      <c r="I8" s="190">
        <v>601914</v>
      </c>
      <c r="J8" s="190">
        <v>308936</v>
      </c>
      <c r="K8" s="190">
        <v>292978</v>
      </c>
      <c r="M8" s="118">
        <v>119273</v>
      </c>
      <c r="N8" s="118">
        <v>61064</v>
      </c>
      <c r="O8" s="118">
        <v>58209</v>
      </c>
      <c r="P8" s="101"/>
      <c r="Q8" s="108" t="s">
        <v>58</v>
      </c>
      <c r="R8" s="109">
        <v>201593</v>
      </c>
      <c r="S8" s="109">
        <v>99557</v>
      </c>
      <c r="T8" s="109">
        <v>102036</v>
      </c>
    </row>
    <row r="9" spans="1:20" ht="15.75" customHeight="1">
      <c r="A9" s="22" t="s">
        <v>166</v>
      </c>
      <c r="C9" s="201" t="s">
        <v>8</v>
      </c>
      <c r="E9" s="31">
        <v>8</v>
      </c>
      <c r="F9" s="31" t="s">
        <v>57</v>
      </c>
      <c r="H9" s="189" t="s">
        <v>186</v>
      </c>
      <c r="I9" s="190">
        <v>602967</v>
      </c>
      <c r="J9" s="190">
        <v>308654</v>
      </c>
      <c r="K9" s="190">
        <v>294313</v>
      </c>
      <c r="M9" s="118">
        <v>118935</v>
      </c>
      <c r="N9" s="118">
        <v>60931</v>
      </c>
      <c r="O9" s="118">
        <v>58004</v>
      </c>
      <c r="P9" s="101"/>
      <c r="Q9" s="108" t="s">
        <v>60</v>
      </c>
      <c r="R9" s="109">
        <v>597522</v>
      </c>
      <c r="S9" s="109">
        <v>292176</v>
      </c>
      <c r="T9" s="109">
        <v>305346</v>
      </c>
    </row>
    <row r="10" spans="1:20" ht="12.75">
      <c r="A10" s="22" t="s">
        <v>167</v>
      </c>
      <c r="C10" s="29" t="s">
        <v>63</v>
      </c>
      <c r="E10" s="31">
        <v>9</v>
      </c>
      <c r="F10" s="31" t="s">
        <v>59</v>
      </c>
      <c r="H10" s="189" t="s">
        <v>187</v>
      </c>
      <c r="I10" s="190">
        <v>632370</v>
      </c>
      <c r="J10" s="190">
        <v>321173</v>
      </c>
      <c r="K10" s="190">
        <v>311197</v>
      </c>
      <c r="M10" s="118">
        <v>118833</v>
      </c>
      <c r="N10" s="118">
        <v>60903</v>
      </c>
      <c r="O10" s="118">
        <v>57930</v>
      </c>
      <c r="P10" s="101"/>
      <c r="Q10" s="108" t="s">
        <v>62</v>
      </c>
      <c r="R10" s="109">
        <v>1030623</v>
      </c>
      <c r="S10" s="109">
        <v>502287</v>
      </c>
      <c r="T10" s="109">
        <v>528336</v>
      </c>
    </row>
    <row r="11" spans="1:20" ht="12.75">
      <c r="A11" s="22" t="s">
        <v>168</v>
      </c>
      <c r="C11" s="29" t="s">
        <v>66</v>
      </c>
      <c r="E11" s="31">
        <v>10</v>
      </c>
      <c r="F11" s="31" t="s">
        <v>61</v>
      </c>
      <c r="H11" s="189" t="s">
        <v>188</v>
      </c>
      <c r="I11" s="190">
        <v>672749</v>
      </c>
      <c r="J11" s="190">
        <v>339928</v>
      </c>
      <c r="K11" s="190">
        <v>332821</v>
      </c>
      <c r="M11" s="118">
        <v>118730</v>
      </c>
      <c r="N11" s="118">
        <v>60874</v>
      </c>
      <c r="O11" s="118">
        <v>57856</v>
      </c>
      <c r="P11" s="101"/>
      <c r="Q11" s="108" t="s">
        <v>65</v>
      </c>
      <c r="R11" s="109">
        <v>353859</v>
      </c>
      <c r="S11" s="109">
        <v>167533</v>
      </c>
      <c r="T11" s="109">
        <v>186326</v>
      </c>
    </row>
    <row r="12" spans="1:20" ht="12.75">
      <c r="A12" s="22" t="s">
        <v>169</v>
      </c>
      <c r="C12" s="29" t="s">
        <v>68</v>
      </c>
      <c r="E12" s="31">
        <v>11</v>
      </c>
      <c r="F12" s="31" t="s">
        <v>64</v>
      </c>
      <c r="H12" s="189" t="s">
        <v>189</v>
      </c>
      <c r="I12" s="190">
        <v>650902</v>
      </c>
      <c r="J12" s="190">
        <v>329064</v>
      </c>
      <c r="K12" s="190">
        <v>321838</v>
      </c>
      <c r="M12" s="118">
        <v>118696</v>
      </c>
      <c r="N12" s="118">
        <v>60878</v>
      </c>
      <c r="O12" s="118">
        <v>57818</v>
      </c>
      <c r="P12" s="101"/>
      <c r="Q12" s="108" t="s">
        <v>67</v>
      </c>
      <c r="R12" s="109">
        <v>851299</v>
      </c>
      <c r="S12" s="109">
        <v>406597</v>
      </c>
      <c r="T12" s="109">
        <v>444702</v>
      </c>
    </row>
    <row r="13" spans="1:20" ht="12.75">
      <c r="A13" s="22" t="s">
        <v>170</v>
      </c>
      <c r="C13" s="29" t="s">
        <v>70</v>
      </c>
      <c r="E13" s="31">
        <v>12</v>
      </c>
      <c r="F13" s="31" t="s">
        <v>13</v>
      </c>
      <c r="H13" s="189" t="s">
        <v>190</v>
      </c>
      <c r="I13" s="190">
        <v>651442</v>
      </c>
      <c r="J13" s="190">
        <v>316050</v>
      </c>
      <c r="K13" s="190">
        <v>335392</v>
      </c>
      <c r="M13" s="118">
        <v>119101</v>
      </c>
      <c r="N13" s="118">
        <v>61076</v>
      </c>
      <c r="O13" s="118">
        <v>58025</v>
      </c>
      <c r="P13" s="101"/>
      <c r="Q13" s="108" t="s">
        <v>69</v>
      </c>
      <c r="R13" s="109">
        <v>1094488</v>
      </c>
      <c r="S13" s="109">
        <v>518960</v>
      </c>
      <c r="T13" s="109">
        <v>575528</v>
      </c>
    </row>
    <row r="14" spans="1:20" ht="12.75">
      <c r="A14" s="22" t="s">
        <v>171</v>
      </c>
      <c r="C14" s="29" t="s">
        <v>72</v>
      </c>
      <c r="E14" s="31">
        <v>13</v>
      </c>
      <c r="F14" s="31" t="s">
        <v>15</v>
      </c>
      <c r="H14" s="189" t="s">
        <v>191</v>
      </c>
      <c r="I14" s="190">
        <v>640060</v>
      </c>
      <c r="J14" s="190">
        <v>303971</v>
      </c>
      <c r="K14" s="190">
        <v>336089</v>
      </c>
      <c r="M14" s="118">
        <v>119856</v>
      </c>
      <c r="N14" s="118">
        <v>61418</v>
      </c>
      <c r="O14" s="118">
        <v>58438</v>
      </c>
      <c r="P14" s="101"/>
      <c r="Q14" s="108" t="s">
        <v>71</v>
      </c>
      <c r="R14" s="109">
        <v>234948</v>
      </c>
      <c r="S14" s="109">
        <v>112703</v>
      </c>
      <c r="T14" s="109">
        <v>122245</v>
      </c>
    </row>
    <row r="15" spans="1:20" ht="12.75">
      <c r="A15" s="22" t="s">
        <v>172</v>
      </c>
      <c r="C15" s="29" t="s">
        <v>74</v>
      </c>
      <c r="E15" s="31">
        <v>14</v>
      </c>
      <c r="F15" s="31" t="s">
        <v>17</v>
      </c>
      <c r="H15" s="189" t="s">
        <v>192</v>
      </c>
      <c r="I15" s="190">
        <v>563389</v>
      </c>
      <c r="J15" s="190">
        <v>268367</v>
      </c>
      <c r="K15" s="190">
        <v>295022</v>
      </c>
      <c r="M15" s="118">
        <v>121019</v>
      </c>
      <c r="N15" s="118">
        <v>61921</v>
      </c>
      <c r="O15" s="118">
        <v>59098</v>
      </c>
      <c r="P15" s="101"/>
      <c r="Q15" s="108" t="s">
        <v>73</v>
      </c>
      <c r="R15" s="109">
        <v>147933</v>
      </c>
      <c r="S15" s="109">
        <v>68544</v>
      </c>
      <c r="T15" s="109">
        <v>79389</v>
      </c>
    </row>
    <row r="16" spans="1:20" ht="12.75">
      <c r="A16" s="22" t="s">
        <v>173</v>
      </c>
      <c r="C16" s="29" t="s">
        <v>76</v>
      </c>
      <c r="E16" s="31">
        <v>15</v>
      </c>
      <c r="F16" s="31" t="s">
        <v>19</v>
      </c>
      <c r="H16" s="189" t="s">
        <v>193</v>
      </c>
      <c r="I16" s="190">
        <v>519261</v>
      </c>
      <c r="J16" s="190">
        <v>244556</v>
      </c>
      <c r="K16" s="190">
        <v>274705</v>
      </c>
      <c r="M16" s="118">
        <v>122272</v>
      </c>
      <c r="N16" s="118">
        <v>62471</v>
      </c>
      <c r="O16" s="118">
        <v>59801</v>
      </c>
      <c r="P16" s="101"/>
      <c r="Q16" s="108" t="s">
        <v>75</v>
      </c>
      <c r="R16" s="109">
        <v>98209</v>
      </c>
      <c r="S16" s="109">
        <v>49277</v>
      </c>
      <c r="T16" s="109">
        <v>48932</v>
      </c>
    </row>
    <row r="17" spans="1:20" ht="12.75">
      <c r="A17" s="23" t="s">
        <v>174</v>
      </c>
      <c r="C17" s="29" t="s">
        <v>79</v>
      </c>
      <c r="E17" s="31">
        <v>16</v>
      </c>
      <c r="F17" s="31" t="s">
        <v>21</v>
      </c>
      <c r="H17" s="189" t="s">
        <v>194</v>
      </c>
      <c r="I17" s="190">
        <v>503389</v>
      </c>
      <c r="J17" s="190">
        <v>233302</v>
      </c>
      <c r="K17" s="190">
        <v>270087</v>
      </c>
      <c r="M17" s="118">
        <v>123722</v>
      </c>
      <c r="N17" s="118">
        <v>63080</v>
      </c>
      <c r="O17" s="118">
        <v>60642</v>
      </c>
      <c r="P17" s="101"/>
      <c r="Q17" s="108" t="s">
        <v>78</v>
      </c>
      <c r="R17" s="109">
        <v>108457</v>
      </c>
      <c r="S17" s="109">
        <v>52580</v>
      </c>
      <c r="T17" s="109">
        <v>55877</v>
      </c>
    </row>
    <row r="18" spans="1:20" ht="33.75" customHeight="1">
      <c r="A18" s="24" t="s">
        <v>266</v>
      </c>
      <c r="C18" s="29" t="s">
        <v>81</v>
      </c>
      <c r="E18" s="31">
        <v>17</v>
      </c>
      <c r="F18" s="31" t="s">
        <v>77</v>
      </c>
      <c r="H18" s="189" t="s">
        <v>195</v>
      </c>
      <c r="I18" s="190">
        <v>439872</v>
      </c>
      <c r="J18" s="190">
        <v>200142</v>
      </c>
      <c r="K18" s="190">
        <v>239730</v>
      </c>
      <c r="M18" s="118">
        <v>125124</v>
      </c>
      <c r="N18" s="118">
        <v>63639</v>
      </c>
      <c r="O18" s="118">
        <v>61485</v>
      </c>
      <c r="P18" s="101"/>
      <c r="Q18" s="108" t="s">
        <v>80</v>
      </c>
      <c r="R18" s="109">
        <v>258212</v>
      </c>
      <c r="S18" s="109">
        <v>125944</v>
      </c>
      <c r="T18" s="109">
        <v>132268</v>
      </c>
    </row>
    <row r="19" spans="1:20" ht="33.75" customHeight="1">
      <c r="A19" s="24" t="s">
        <v>268</v>
      </c>
      <c r="C19" s="29" t="s">
        <v>83</v>
      </c>
      <c r="E19" s="31">
        <v>18</v>
      </c>
      <c r="F19" s="31" t="s">
        <v>23</v>
      </c>
      <c r="H19" s="189" t="s">
        <v>196</v>
      </c>
      <c r="I19" s="190">
        <v>341916</v>
      </c>
      <c r="J19" s="190">
        <v>152813</v>
      </c>
      <c r="K19" s="190">
        <v>189103</v>
      </c>
      <c r="M19" s="118">
        <v>126598</v>
      </c>
      <c r="N19" s="118">
        <v>64282</v>
      </c>
      <c r="O19" s="118">
        <v>62316</v>
      </c>
      <c r="P19" s="101"/>
      <c r="Q19" s="108" t="s">
        <v>82</v>
      </c>
      <c r="R19" s="109">
        <v>24160</v>
      </c>
      <c r="S19" s="109">
        <v>12726</v>
      </c>
      <c r="T19" s="109">
        <v>11434</v>
      </c>
    </row>
    <row r="20" spans="1:20" ht="33.75" customHeight="1">
      <c r="A20" s="24" t="s">
        <v>270</v>
      </c>
      <c r="C20" s="29" t="s">
        <v>85</v>
      </c>
      <c r="E20" s="31">
        <v>19</v>
      </c>
      <c r="F20" s="31" t="s">
        <v>25</v>
      </c>
      <c r="H20" s="189" t="s">
        <v>197</v>
      </c>
      <c r="I20" s="190">
        <v>253646</v>
      </c>
      <c r="J20" s="190">
        <v>111646</v>
      </c>
      <c r="K20" s="190">
        <v>142000</v>
      </c>
      <c r="M20" s="118">
        <v>128143</v>
      </c>
      <c r="N20" s="118">
        <v>65043</v>
      </c>
      <c r="O20" s="118">
        <v>63100</v>
      </c>
      <c r="P20" s="101"/>
      <c r="Q20" s="108" t="s">
        <v>84</v>
      </c>
      <c r="R20" s="109">
        <v>377272</v>
      </c>
      <c r="S20" s="109">
        <v>184951</v>
      </c>
      <c r="T20" s="109">
        <v>192321</v>
      </c>
    </row>
    <row r="21" spans="1:20" ht="33.75" customHeight="1">
      <c r="A21" s="24" t="s">
        <v>273</v>
      </c>
      <c r="C21" s="29" t="s">
        <v>14</v>
      </c>
      <c r="E21" s="31">
        <v>20</v>
      </c>
      <c r="F21" s="31" t="s">
        <v>27</v>
      </c>
      <c r="H21" s="189" t="s">
        <v>198</v>
      </c>
      <c r="I21" s="190">
        <v>177853</v>
      </c>
      <c r="J21" s="190">
        <v>76747</v>
      </c>
      <c r="K21" s="190">
        <v>101106</v>
      </c>
      <c r="M21" s="118">
        <v>129625</v>
      </c>
      <c r="N21" s="118">
        <v>65820</v>
      </c>
      <c r="O21" s="118">
        <v>63805</v>
      </c>
      <c r="P21" s="101"/>
      <c r="Q21" s="108" t="s">
        <v>86</v>
      </c>
      <c r="R21" s="109">
        <v>651586</v>
      </c>
      <c r="S21" s="109">
        <v>319009</v>
      </c>
      <c r="T21" s="109">
        <v>332577</v>
      </c>
    </row>
    <row r="22" spans="1:20" ht="33.75" customHeight="1">
      <c r="A22" s="24" t="s">
        <v>376</v>
      </c>
      <c r="C22" s="29" t="s">
        <v>16</v>
      </c>
      <c r="E22" s="31">
        <v>55</v>
      </c>
      <c r="F22" s="31" t="s">
        <v>29</v>
      </c>
      <c r="H22" s="189" t="s">
        <v>199</v>
      </c>
      <c r="I22" s="190">
        <v>113108</v>
      </c>
      <c r="J22" s="190">
        <v>45521</v>
      </c>
      <c r="K22" s="190">
        <v>67587</v>
      </c>
      <c r="M22" s="118">
        <v>131107</v>
      </c>
      <c r="N22" s="118">
        <v>66558</v>
      </c>
      <c r="O22" s="118">
        <v>64549</v>
      </c>
      <c r="P22" s="101"/>
      <c r="Q22" s="108" t="s">
        <v>87</v>
      </c>
      <c r="R22" s="109">
        <v>6296</v>
      </c>
      <c r="S22" s="109">
        <v>3268</v>
      </c>
      <c r="T22" s="109">
        <v>3028</v>
      </c>
    </row>
    <row r="23" spans="1:20" ht="33.75" customHeight="1">
      <c r="A23" s="24" t="s">
        <v>277</v>
      </c>
      <c r="C23" s="30" t="s">
        <v>18</v>
      </c>
      <c r="E23" s="31">
        <v>66</v>
      </c>
      <c r="F23" s="31" t="s">
        <v>31</v>
      </c>
      <c r="H23" s="189" t="s">
        <v>100</v>
      </c>
      <c r="I23" s="190">
        <v>108506</v>
      </c>
      <c r="J23" s="190">
        <v>39978</v>
      </c>
      <c r="K23" s="190">
        <v>68528</v>
      </c>
      <c r="M23" s="118">
        <v>132790</v>
      </c>
      <c r="N23" s="118">
        <v>67353</v>
      </c>
      <c r="O23" s="118">
        <v>65437</v>
      </c>
      <c r="P23" s="101"/>
      <c r="Q23" s="113" t="s">
        <v>40</v>
      </c>
      <c r="R23" s="127">
        <f>SUM(R3:R22)</f>
        <v>7571345</v>
      </c>
      <c r="S23" s="127">
        <f>SUM(S3:S22)</f>
        <v>3653868</v>
      </c>
      <c r="T23" s="127">
        <f>SUM(T3:T22)</f>
        <v>3917477</v>
      </c>
    </row>
    <row r="24" spans="1:16" ht="33.75" customHeight="1" thickBot="1">
      <c r="A24" s="24" t="s">
        <v>279</v>
      </c>
      <c r="C24" s="29" t="s">
        <v>20</v>
      </c>
      <c r="E24" s="31">
        <v>77</v>
      </c>
      <c r="F24" s="31" t="s">
        <v>88</v>
      </c>
      <c r="M24" s="118">
        <v>133340</v>
      </c>
      <c r="N24" s="118">
        <v>67602</v>
      </c>
      <c r="O24" s="118">
        <v>65738</v>
      </c>
      <c r="P24" s="101"/>
    </row>
    <row r="25" spans="1:20" ht="33.75" customHeight="1">
      <c r="A25" s="24" t="s">
        <v>281</v>
      </c>
      <c r="C25" s="29" t="s">
        <v>22</v>
      </c>
      <c r="E25" s="31">
        <v>88</v>
      </c>
      <c r="F25" s="31" t="s">
        <v>89</v>
      </c>
      <c r="M25" s="118">
        <v>132165</v>
      </c>
      <c r="N25" s="118">
        <v>67024</v>
      </c>
      <c r="O25" s="118">
        <v>65141</v>
      </c>
      <c r="P25" s="101"/>
      <c r="Q25" s="466" t="s">
        <v>181</v>
      </c>
      <c r="R25" s="467"/>
      <c r="S25" s="467"/>
      <c r="T25" s="468"/>
    </row>
    <row r="26" spans="1:20" ht="15" customHeight="1" thickBot="1">
      <c r="A26" s="23" t="s">
        <v>329</v>
      </c>
      <c r="C26" s="29" t="s">
        <v>91</v>
      </c>
      <c r="E26" s="31">
        <v>98</v>
      </c>
      <c r="F26" s="31" t="s">
        <v>90</v>
      </c>
      <c r="M26" s="118">
        <v>129957</v>
      </c>
      <c r="N26" s="118">
        <v>65924</v>
      </c>
      <c r="O26" s="118">
        <v>64033</v>
      </c>
      <c r="P26" s="101"/>
      <c r="Q26" s="461" t="s">
        <v>182</v>
      </c>
      <c r="R26" s="462"/>
      <c r="S26" s="462"/>
      <c r="T26" s="463"/>
    </row>
    <row r="27" spans="1:20" s="128" customFormat="1" ht="26.25" customHeight="1">
      <c r="A27" s="203" t="s">
        <v>384</v>
      </c>
      <c r="C27" s="129" t="s">
        <v>24</v>
      </c>
      <c r="D27" s="130"/>
      <c r="E27" s="131"/>
      <c r="F27" s="131"/>
      <c r="M27" s="132">
        <v>127797</v>
      </c>
      <c r="N27" s="132">
        <v>64838</v>
      </c>
      <c r="O27" s="132">
        <v>62959</v>
      </c>
      <c r="P27" s="133"/>
      <c r="Q27" s="469" t="s">
        <v>37</v>
      </c>
      <c r="R27" s="134">
        <v>2015</v>
      </c>
      <c r="S27" s="135"/>
      <c r="T27" s="136"/>
    </row>
    <row r="28" spans="1:20" s="128" customFormat="1" ht="26.25" customHeight="1">
      <c r="A28" s="203" t="s">
        <v>385</v>
      </c>
      <c r="C28" s="129" t="s">
        <v>26</v>
      </c>
      <c r="D28" s="130"/>
      <c r="E28" s="137"/>
      <c r="F28" s="137"/>
      <c r="M28" s="132">
        <v>125232</v>
      </c>
      <c r="N28" s="132">
        <v>63602</v>
      </c>
      <c r="O28" s="132">
        <v>61630</v>
      </c>
      <c r="P28" s="133"/>
      <c r="Q28" s="470"/>
      <c r="R28" s="138" t="s">
        <v>40</v>
      </c>
      <c r="S28" s="139" t="s">
        <v>41</v>
      </c>
      <c r="T28" s="140" t="s">
        <v>42</v>
      </c>
    </row>
    <row r="29" spans="1:20" s="128" customFormat="1" ht="44.25" customHeight="1">
      <c r="A29" s="203" t="s">
        <v>386</v>
      </c>
      <c r="C29" s="129" t="s">
        <v>28</v>
      </c>
      <c r="D29" s="130"/>
      <c r="E29" s="137"/>
      <c r="F29" s="137"/>
      <c r="M29" s="132">
        <v>124055</v>
      </c>
      <c r="N29" s="132">
        <v>62761</v>
      </c>
      <c r="O29" s="132">
        <v>61294</v>
      </c>
      <c r="P29" s="133"/>
      <c r="Q29" s="141" t="s">
        <v>183</v>
      </c>
      <c r="R29" s="142"/>
      <c r="S29" s="143"/>
      <c r="T29" s="144"/>
    </row>
    <row r="30" spans="1:20" s="128" customFormat="1" ht="26.25" customHeight="1">
      <c r="A30" s="203" t="s">
        <v>387</v>
      </c>
      <c r="C30" s="129" t="s">
        <v>30</v>
      </c>
      <c r="D30" s="130"/>
      <c r="E30" s="137"/>
      <c r="F30" s="137"/>
      <c r="M30" s="132">
        <v>125190</v>
      </c>
      <c r="N30" s="132">
        <v>62619</v>
      </c>
      <c r="O30" s="132">
        <v>62571</v>
      </c>
      <c r="P30" s="133"/>
      <c r="Q30" s="145" t="s">
        <v>40</v>
      </c>
      <c r="R30" s="146">
        <v>7878783</v>
      </c>
      <c r="S30" s="147">
        <v>3810013</v>
      </c>
      <c r="T30" s="148">
        <v>4068770</v>
      </c>
    </row>
    <row r="31" spans="1:20" s="128" customFormat="1" ht="26.25" customHeight="1">
      <c r="A31" s="23" t="s">
        <v>388</v>
      </c>
      <c r="C31" s="129" t="s">
        <v>32</v>
      </c>
      <c r="D31" s="130"/>
      <c r="E31" s="137"/>
      <c r="F31" s="137"/>
      <c r="M31" s="132">
        <v>127692</v>
      </c>
      <c r="N31" s="132">
        <v>62895</v>
      </c>
      <c r="O31" s="132">
        <v>64797</v>
      </c>
      <c r="P31" s="133"/>
      <c r="Q31" s="149" t="s">
        <v>184</v>
      </c>
      <c r="R31" s="150">
        <v>603230</v>
      </c>
      <c r="S31" s="151">
        <v>309432</v>
      </c>
      <c r="T31" s="152">
        <v>293798</v>
      </c>
    </row>
    <row r="32" spans="1:20" ht="14.25" customHeight="1">
      <c r="A32" s="204" t="s">
        <v>389</v>
      </c>
      <c r="C32" s="29" t="s">
        <v>97</v>
      </c>
      <c r="M32" s="118">
        <v>129742</v>
      </c>
      <c r="N32" s="118">
        <v>62993</v>
      </c>
      <c r="O32" s="118">
        <v>66749</v>
      </c>
      <c r="P32" s="101"/>
      <c r="Q32" s="119" t="s">
        <v>185</v>
      </c>
      <c r="R32" s="120">
        <v>598182</v>
      </c>
      <c r="S32" s="121">
        <v>306434</v>
      </c>
      <c r="T32" s="122">
        <v>291748</v>
      </c>
    </row>
    <row r="33" spans="1:20" ht="12.75">
      <c r="A33" s="204" t="s">
        <v>390</v>
      </c>
      <c r="C33" s="201" t="s">
        <v>9</v>
      </c>
      <c r="M33" s="118">
        <v>131768</v>
      </c>
      <c r="N33" s="118">
        <v>63030</v>
      </c>
      <c r="O33" s="118">
        <v>68738</v>
      </c>
      <c r="P33" s="101"/>
      <c r="Q33" s="119" t="s">
        <v>186</v>
      </c>
      <c r="R33" s="120">
        <v>605068</v>
      </c>
      <c r="S33" s="121">
        <v>309819</v>
      </c>
      <c r="T33" s="122">
        <v>295249</v>
      </c>
    </row>
    <row r="34" spans="1:20" ht="25.5">
      <c r="A34" s="204" t="s">
        <v>391</v>
      </c>
      <c r="C34" s="29" t="s">
        <v>92</v>
      </c>
      <c r="M34" s="118">
        <v>132712</v>
      </c>
      <c r="N34" s="118">
        <v>62862</v>
      </c>
      <c r="O34" s="118">
        <v>69850</v>
      </c>
      <c r="P34" s="101"/>
      <c r="Q34" s="119" t="s">
        <v>187</v>
      </c>
      <c r="R34" s="120">
        <v>642476</v>
      </c>
      <c r="S34" s="121">
        <v>325752</v>
      </c>
      <c r="T34" s="122">
        <v>316724</v>
      </c>
    </row>
    <row r="35" spans="1:20" ht="12.75">
      <c r="A35" s="204" t="s">
        <v>392</v>
      </c>
      <c r="C35" s="29" t="s">
        <v>93</v>
      </c>
      <c r="M35" s="118">
        <v>131882</v>
      </c>
      <c r="N35" s="118">
        <v>62354</v>
      </c>
      <c r="O35" s="118">
        <v>69528</v>
      </c>
      <c r="P35" s="101"/>
      <c r="Q35" s="119" t="s">
        <v>188</v>
      </c>
      <c r="R35" s="120">
        <v>669960</v>
      </c>
      <c r="S35" s="121">
        <v>338888</v>
      </c>
      <c r="T35" s="122">
        <v>331072</v>
      </c>
    </row>
    <row r="36" spans="1:20" ht="25.5">
      <c r="A36" s="204" t="s">
        <v>393</v>
      </c>
      <c r="C36" s="29" t="s">
        <v>94</v>
      </c>
      <c r="M36" s="118">
        <v>129823</v>
      </c>
      <c r="N36" s="118">
        <v>61588</v>
      </c>
      <c r="O36" s="118">
        <v>68235</v>
      </c>
      <c r="P36" s="101"/>
      <c r="Q36" s="119" t="s">
        <v>189</v>
      </c>
      <c r="R36" s="120">
        <v>635633</v>
      </c>
      <c r="S36" s="121">
        <v>319048</v>
      </c>
      <c r="T36" s="122">
        <v>316585</v>
      </c>
    </row>
    <row r="37" spans="1:20" ht="25.5">
      <c r="A37" s="204" t="s">
        <v>394</v>
      </c>
      <c r="C37" s="29" t="s">
        <v>95</v>
      </c>
      <c r="D37" s="27"/>
      <c r="M37" s="118">
        <v>127922</v>
      </c>
      <c r="N37" s="118">
        <v>60850</v>
      </c>
      <c r="O37" s="118">
        <v>67072</v>
      </c>
      <c r="P37" s="101"/>
      <c r="Q37" s="119" t="s">
        <v>190</v>
      </c>
      <c r="R37" s="120">
        <v>657874</v>
      </c>
      <c r="S37" s="121">
        <v>313458</v>
      </c>
      <c r="T37" s="122">
        <v>344416</v>
      </c>
    </row>
    <row r="38" spans="1:20" ht="12.75">
      <c r="A38" s="201" t="s">
        <v>395</v>
      </c>
      <c r="C38" s="29" t="s">
        <v>96</v>
      </c>
      <c r="D38" s="28"/>
      <c r="M38" s="118">
        <v>126082</v>
      </c>
      <c r="N38" s="118">
        <v>60165</v>
      </c>
      <c r="O38" s="118">
        <v>65917</v>
      </c>
      <c r="P38" s="101"/>
      <c r="Q38" s="119" t="s">
        <v>191</v>
      </c>
      <c r="R38" s="120">
        <v>614779</v>
      </c>
      <c r="S38" s="121">
        <v>293158</v>
      </c>
      <c r="T38" s="122">
        <v>321621</v>
      </c>
    </row>
    <row r="39" spans="1:20" ht="12.75">
      <c r="A39" s="99" t="s">
        <v>396</v>
      </c>
      <c r="C39" s="29" t="s">
        <v>98</v>
      </c>
      <c r="D39" s="28"/>
      <c r="M39" s="118">
        <v>123600</v>
      </c>
      <c r="N39" s="118">
        <v>59117</v>
      </c>
      <c r="O39" s="118">
        <v>64483</v>
      </c>
      <c r="P39" s="101"/>
      <c r="Q39" s="119" t="s">
        <v>192</v>
      </c>
      <c r="R39" s="120">
        <v>536343</v>
      </c>
      <c r="S39" s="121">
        <v>254902</v>
      </c>
      <c r="T39" s="122">
        <v>281441</v>
      </c>
    </row>
    <row r="40" spans="1:20" ht="12.75">
      <c r="A40" s="103" t="s">
        <v>397</v>
      </c>
      <c r="C40" s="29" t="s">
        <v>99</v>
      </c>
      <c r="D40" s="28"/>
      <c r="M40" s="118">
        <v>120324</v>
      </c>
      <c r="N40" s="118">
        <v>57551</v>
      </c>
      <c r="O40" s="118">
        <v>62773</v>
      </c>
      <c r="P40" s="101"/>
      <c r="Q40" s="119" t="s">
        <v>193</v>
      </c>
      <c r="R40" s="120">
        <v>516837</v>
      </c>
      <c r="S40" s="121">
        <v>242123</v>
      </c>
      <c r="T40" s="122">
        <v>274714</v>
      </c>
    </row>
    <row r="41" spans="1:20" ht="12.75">
      <c r="A41" s="22" t="s">
        <v>327</v>
      </c>
      <c r="M41" s="118">
        <v>116606</v>
      </c>
      <c r="N41" s="118">
        <v>55686</v>
      </c>
      <c r="O41" s="118">
        <v>60920</v>
      </c>
      <c r="P41" s="101"/>
      <c r="Q41" s="119" t="s">
        <v>194</v>
      </c>
      <c r="R41" s="120">
        <v>489703</v>
      </c>
      <c r="S41" s="121">
        <v>225926</v>
      </c>
      <c r="T41" s="122">
        <v>263777</v>
      </c>
    </row>
    <row r="42" spans="1:20" ht="12.75">
      <c r="A42" s="22" t="s">
        <v>398</v>
      </c>
      <c r="M42" s="118">
        <v>112852</v>
      </c>
      <c r="N42" s="118">
        <v>53849</v>
      </c>
      <c r="O42" s="118">
        <v>59003</v>
      </c>
      <c r="P42" s="101"/>
      <c r="Q42" s="119" t="s">
        <v>195</v>
      </c>
      <c r="R42" s="120">
        <v>406084</v>
      </c>
      <c r="S42" s="121">
        <v>183930</v>
      </c>
      <c r="T42" s="122">
        <v>222154</v>
      </c>
    </row>
    <row r="43" spans="1:20" ht="12.75">
      <c r="A43" s="22" t="s">
        <v>399</v>
      </c>
      <c r="M43" s="118">
        <v>108852</v>
      </c>
      <c r="N43" s="118">
        <v>51919</v>
      </c>
      <c r="O43" s="118">
        <v>56933</v>
      </c>
      <c r="P43" s="101"/>
      <c r="Q43" s="119" t="s">
        <v>196</v>
      </c>
      <c r="R43" s="120">
        <v>309925</v>
      </c>
      <c r="S43" s="121">
        <v>138521</v>
      </c>
      <c r="T43" s="122">
        <v>171404</v>
      </c>
    </row>
    <row r="44" spans="1:20" ht="12.75">
      <c r="A44" s="201" t="s">
        <v>400</v>
      </c>
      <c r="M44" s="118">
        <v>105945</v>
      </c>
      <c r="N44" s="118">
        <v>50470</v>
      </c>
      <c r="O44" s="118">
        <v>55475</v>
      </c>
      <c r="P44" s="101"/>
      <c r="Q44" s="119" t="s">
        <v>197</v>
      </c>
      <c r="R44" s="120">
        <v>230197</v>
      </c>
      <c r="S44" s="121">
        <v>101631</v>
      </c>
      <c r="T44" s="122">
        <v>128566</v>
      </c>
    </row>
    <row r="45" spans="1:20" ht="15">
      <c r="A45" s="205" t="s">
        <v>401</v>
      </c>
      <c r="M45" s="118">
        <v>104800</v>
      </c>
      <c r="N45" s="118">
        <v>49806</v>
      </c>
      <c r="O45" s="118">
        <v>54994</v>
      </c>
      <c r="P45" s="101"/>
      <c r="Q45" s="119" t="s">
        <v>198</v>
      </c>
      <c r="R45" s="120">
        <v>158670</v>
      </c>
      <c r="S45" s="121">
        <v>68583</v>
      </c>
      <c r="T45" s="122">
        <v>90087</v>
      </c>
    </row>
    <row r="46" spans="1:20" ht="15">
      <c r="A46" s="205" t="s">
        <v>402</v>
      </c>
      <c r="M46" s="118">
        <v>104794</v>
      </c>
      <c r="N46" s="118">
        <v>49648</v>
      </c>
      <c r="O46" s="118">
        <v>55146</v>
      </c>
      <c r="P46" s="101"/>
      <c r="Q46" s="119" t="s">
        <v>199</v>
      </c>
      <c r="R46" s="120">
        <v>103406</v>
      </c>
      <c r="S46" s="121">
        <v>41392</v>
      </c>
      <c r="T46" s="122">
        <v>62014</v>
      </c>
    </row>
    <row r="47" spans="1:20" ht="15.75" thickBot="1">
      <c r="A47" s="205" t="s">
        <v>403</v>
      </c>
      <c r="M47" s="118">
        <v>104561</v>
      </c>
      <c r="N47" s="118">
        <v>49381</v>
      </c>
      <c r="O47" s="118">
        <v>55180</v>
      </c>
      <c r="P47" s="101"/>
      <c r="Q47" s="123" t="s">
        <v>100</v>
      </c>
      <c r="R47" s="124">
        <v>100416</v>
      </c>
      <c r="S47" s="125">
        <v>37016</v>
      </c>
      <c r="T47" s="126">
        <v>63400</v>
      </c>
    </row>
    <row r="48" spans="1:20" ht="15">
      <c r="A48" s="205" t="s">
        <v>404</v>
      </c>
      <c r="M48" s="118">
        <v>104278</v>
      </c>
      <c r="N48" s="118">
        <v>49084</v>
      </c>
      <c r="O48" s="118">
        <v>55194</v>
      </c>
      <c r="P48" s="101"/>
      <c r="Q48" s="101"/>
      <c r="R48" s="101"/>
      <c r="S48" s="101"/>
      <c r="T48" s="101"/>
    </row>
    <row r="49" spans="1:20" ht="15">
      <c r="A49" s="205" t="s">
        <v>405</v>
      </c>
      <c r="M49" s="118">
        <v>103962</v>
      </c>
      <c r="N49" s="118">
        <v>48778</v>
      </c>
      <c r="O49" s="118">
        <v>55184</v>
      </c>
      <c r="P49" s="101"/>
      <c r="Q49" s="101"/>
      <c r="R49" s="101"/>
      <c r="S49" s="101"/>
      <c r="T49" s="101"/>
    </row>
    <row r="50" spans="1:20" ht="15">
      <c r="A50" s="205" t="s">
        <v>406</v>
      </c>
      <c r="M50" s="118">
        <v>103448</v>
      </c>
      <c r="N50" s="118">
        <v>48396</v>
      </c>
      <c r="O50" s="118">
        <v>55052</v>
      </c>
      <c r="P50" s="101"/>
      <c r="Q50" s="101"/>
      <c r="R50" s="101"/>
      <c r="S50" s="101"/>
      <c r="T50" s="101"/>
    </row>
    <row r="51" spans="1:20" ht="15">
      <c r="A51" s="205" t="s">
        <v>407</v>
      </c>
      <c r="M51" s="118">
        <v>102715</v>
      </c>
      <c r="N51" s="118">
        <v>47923</v>
      </c>
      <c r="O51" s="118">
        <v>54792</v>
      </c>
      <c r="P51" s="101"/>
      <c r="Q51" s="101"/>
      <c r="R51" s="101"/>
      <c r="S51" s="101"/>
      <c r="T51" s="101"/>
    </row>
    <row r="52" spans="1:20" ht="15">
      <c r="A52" s="205" t="s">
        <v>328</v>
      </c>
      <c r="M52" s="118">
        <v>101971</v>
      </c>
      <c r="N52" s="118">
        <v>47444</v>
      </c>
      <c r="O52" s="118">
        <v>54527</v>
      </c>
      <c r="P52" s="101"/>
      <c r="Q52" s="101"/>
      <c r="R52" s="101"/>
      <c r="S52" s="101"/>
      <c r="T52" s="101"/>
    </row>
    <row r="53" spans="1:20" ht="15">
      <c r="A53" s="205" t="s">
        <v>408</v>
      </c>
      <c r="M53" s="118">
        <v>101260</v>
      </c>
      <c r="N53" s="118">
        <v>46986</v>
      </c>
      <c r="O53" s="118">
        <v>54274</v>
      </c>
      <c r="P53" s="101"/>
      <c r="Q53" s="101"/>
      <c r="R53" s="101"/>
      <c r="S53" s="101"/>
      <c r="T53" s="101"/>
    </row>
    <row r="54" spans="1:20" ht="15">
      <c r="A54" s="205" t="s">
        <v>409</v>
      </c>
      <c r="M54" s="118">
        <v>99728</v>
      </c>
      <c r="N54" s="118">
        <v>46141</v>
      </c>
      <c r="O54" s="118">
        <v>53587</v>
      </c>
      <c r="P54" s="101"/>
      <c r="Q54" s="101"/>
      <c r="R54" s="101"/>
      <c r="S54" s="101"/>
      <c r="T54" s="101"/>
    </row>
    <row r="55" spans="1:20" ht="12.75">
      <c r="A55" s="201" t="s">
        <v>367</v>
      </c>
      <c r="M55" s="118">
        <v>97001</v>
      </c>
      <c r="N55" s="118">
        <v>44730</v>
      </c>
      <c r="O55" s="118">
        <v>52271</v>
      </c>
      <c r="P55" s="101"/>
      <c r="Q55" s="101"/>
      <c r="R55" s="101"/>
      <c r="S55" s="101"/>
      <c r="T55" s="101"/>
    </row>
    <row r="56" spans="1:20" ht="75">
      <c r="A56" s="206" t="s">
        <v>368</v>
      </c>
      <c r="M56" s="118">
        <v>93445</v>
      </c>
      <c r="N56" s="118">
        <v>42931</v>
      </c>
      <c r="O56" s="118">
        <v>50514</v>
      </c>
      <c r="P56" s="101"/>
      <c r="Q56" s="101"/>
      <c r="R56" s="101"/>
      <c r="S56" s="101"/>
      <c r="T56" s="101"/>
    </row>
    <row r="57" spans="1:20" ht="30">
      <c r="A57" s="206" t="s">
        <v>443</v>
      </c>
      <c r="M57" s="118">
        <v>89853</v>
      </c>
      <c r="N57" s="118">
        <v>41126</v>
      </c>
      <c r="O57" s="118">
        <v>48727</v>
      </c>
      <c r="P57" s="101"/>
      <c r="Q57" s="101"/>
      <c r="R57" s="101"/>
      <c r="S57" s="101"/>
      <c r="T57" s="101"/>
    </row>
    <row r="58" spans="13:20" ht="12.75">
      <c r="M58" s="118">
        <v>66807</v>
      </c>
      <c r="N58" s="118">
        <v>30117</v>
      </c>
      <c r="O58" s="118">
        <v>36690</v>
      </c>
      <c r="P58" s="101"/>
      <c r="Q58" s="101"/>
      <c r="R58" s="101"/>
      <c r="S58" s="101"/>
      <c r="T58" s="101"/>
    </row>
    <row r="59" spans="13:20" ht="12.75">
      <c r="M59" s="118">
        <v>63071</v>
      </c>
      <c r="N59" s="118">
        <v>28387</v>
      </c>
      <c r="O59" s="118">
        <v>34684</v>
      </c>
      <c r="P59" s="101"/>
      <c r="Q59" s="101"/>
      <c r="R59" s="101"/>
      <c r="S59" s="101"/>
      <c r="T59" s="101"/>
    </row>
    <row r="60" spans="13:20" ht="12.75">
      <c r="M60" s="118">
        <v>59761</v>
      </c>
      <c r="N60" s="118">
        <v>26856</v>
      </c>
      <c r="O60" s="118">
        <v>32905</v>
      </c>
      <c r="P60" s="101"/>
      <c r="Q60" s="101"/>
      <c r="R60" s="101"/>
      <c r="S60" s="101"/>
      <c r="T60" s="101"/>
    </row>
    <row r="61" spans="13:20" ht="12.75">
      <c r="M61" s="118">
        <v>56749</v>
      </c>
      <c r="N61" s="118">
        <v>25466</v>
      </c>
      <c r="O61" s="118">
        <v>31283</v>
      </c>
      <c r="P61" s="101"/>
      <c r="Q61" s="101"/>
      <c r="R61" s="101"/>
      <c r="S61" s="101"/>
      <c r="T61" s="101"/>
    </row>
    <row r="62" spans="13:20" ht="12.75">
      <c r="M62" s="118">
        <v>53748</v>
      </c>
      <c r="N62" s="118">
        <v>24086</v>
      </c>
      <c r="O62" s="118">
        <v>29662</v>
      </c>
      <c r="P62" s="101"/>
      <c r="Q62" s="101"/>
      <c r="R62" s="101"/>
      <c r="S62" s="101"/>
      <c r="T62" s="101"/>
    </row>
    <row r="63" spans="13:20" ht="12.75">
      <c r="M63" s="118">
        <v>50833</v>
      </c>
      <c r="N63" s="118">
        <v>22745</v>
      </c>
      <c r="O63" s="118">
        <v>28088</v>
      </c>
      <c r="P63" s="101"/>
      <c r="Q63" s="101"/>
      <c r="R63" s="101"/>
      <c r="S63" s="101"/>
      <c r="T63" s="101"/>
    </row>
    <row r="64" spans="13:20" ht="12.75">
      <c r="M64" s="118">
        <v>47916</v>
      </c>
      <c r="N64" s="118">
        <v>21407</v>
      </c>
      <c r="O64" s="118">
        <v>26509</v>
      </c>
      <c r="P64" s="101"/>
      <c r="Q64" s="101"/>
      <c r="R64" s="101"/>
      <c r="S64" s="101"/>
      <c r="T64" s="101"/>
    </row>
    <row r="65" spans="13:20" ht="12.75">
      <c r="M65" s="118">
        <v>44929</v>
      </c>
      <c r="N65" s="118">
        <v>20042</v>
      </c>
      <c r="O65" s="118">
        <v>24887</v>
      </c>
      <c r="P65" s="101"/>
      <c r="Q65" s="101"/>
      <c r="R65" s="101"/>
      <c r="S65" s="101"/>
      <c r="T65" s="101"/>
    </row>
    <row r="66" spans="13:20" ht="12.75">
      <c r="M66" s="118">
        <v>41939</v>
      </c>
      <c r="N66" s="118">
        <v>18676</v>
      </c>
      <c r="O66" s="118">
        <v>23263</v>
      </c>
      <c r="P66" s="101"/>
      <c r="Q66" s="101"/>
      <c r="R66" s="101"/>
      <c r="S66" s="101"/>
      <c r="T66" s="101"/>
    </row>
    <row r="67" spans="13:20" ht="12.75">
      <c r="M67" s="118">
        <v>39086</v>
      </c>
      <c r="N67" s="118">
        <v>17369</v>
      </c>
      <c r="O67" s="118">
        <v>21717</v>
      </c>
      <c r="P67" s="101"/>
      <c r="Q67" s="101"/>
      <c r="R67" s="101"/>
      <c r="S67" s="101"/>
      <c r="T67" s="101"/>
    </row>
    <row r="68" spans="13:20" ht="12.75">
      <c r="M68" s="118">
        <v>36348</v>
      </c>
      <c r="N68" s="118">
        <v>16117</v>
      </c>
      <c r="O68" s="118">
        <v>20231</v>
      </c>
      <c r="P68" s="101"/>
      <c r="Q68" s="101"/>
      <c r="R68" s="101"/>
      <c r="S68" s="101"/>
      <c r="T68" s="101"/>
    </row>
    <row r="69" spans="13:20" ht="12.75">
      <c r="M69" s="118">
        <v>33755</v>
      </c>
      <c r="N69" s="118">
        <v>14898</v>
      </c>
      <c r="O69" s="118">
        <v>18857</v>
      </c>
      <c r="P69" s="101"/>
      <c r="Q69" s="101"/>
      <c r="R69" s="101"/>
      <c r="S69" s="101"/>
      <c r="T69" s="101"/>
    </row>
    <row r="70" spans="13:20" ht="12.75">
      <c r="M70" s="118">
        <v>31333</v>
      </c>
      <c r="N70" s="118">
        <v>13708</v>
      </c>
      <c r="O70" s="118">
        <v>17625</v>
      </c>
      <c r="P70" s="101"/>
      <c r="Q70" s="101"/>
      <c r="R70" s="101"/>
      <c r="S70" s="101"/>
      <c r="T70" s="101"/>
    </row>
    <row r="71" spans="13:20" ht="12.75">
      <c r="M71" s="118">
        <v>28832</v>
      </c>
      <c r="N71" s="118">
        <v>12440</v>
      </c>
      <c r="O71" s="118">
        <v>16392</v>
      </c>
      <c r="P71" s="101"/>
      <c r="Q71" s="101"/>
      <c r="R71" s="101"/>
      <c r="S71" s="101"/>
      <c r="T71" s="101"/>
    </row>
    <row r="72" spans="13:20" ht="12.75">
      <c r="M72" s="118">
        <v>26662</v>
      </c>
      <c r="N72" s="118">
        <v>11342</v>
      </c>
      <c r="O72" s="118">
        <v>15320</v>
      </c>
      <c r="P72" s="101"/>
      <c r="Q72" s="101"/>
      <c r="R72" s="101"/>
      <c r="S72" s="101"/>
      <c r="T72" s="101"/>
    </row>
    <row r="73" spans="13:20" ht="12.75">
      <c r="M73" s="118">
        <v>24625</v>
      </c>
      <c r="N73" s="118">
        <v>10306</v>
      </c>
      <c r="O73" s="118">
        <v>14319</v>
      </c>
      <c r="P73" s="101"/>
      <c r="Q73" s="101"/>
      <c r="R73" s="101"/>
      <c r="S73" s="101"/>
      <c r="T73" s="101"/>
    </row>
    <row r="74" spans="13:20" ht="12.75">
      <c r="M74" s="118">
        <v>22734</v>
      </c>
      <c r="N74" s="118">
        <v>9334</v>
      </c>
      <c r="O74" s="118">
        <v>13400</v>
      </c>
      <c r="P74" s="101"/>
      <c r="Q74" s="101"/>
      <c r="R74" s="101"/>
      <c r="S74" s="101"/>
      <c r="T74" s="101"/>
    </row>
    <row r="75" spans="13:20" ht="12.75">
      <c r="M75" s="118">
        <v>20994</v>
      </c>
      <c r="N75" s="118">
        <v>8432</v>
      </c>
      <c r="O75" s="118">
        <v>12562</v>
      </c>
      <c r="P75" s="101"/>
      <c r="Q75" s="101"/>
      <c r="R75" s="101"/>
      <c r="S75" s="101"/>
      <c r="T75" s="101"/>
    </row>
    <row r="76" spans="13:20" ht="12.75">
      <c r="M76" s="118">
        <v>19408</v>
      </c>
      <c r="N76" s="118">
        <v>7603</v>
      </c>
      <c r="O76" s="118">
        <v>11805</v>
      </c>
      <c r="P76" s="101"/>
      <c r="Q76" s="101"/>
      <c r="R76" s="101"/>
      <c r="S76" s="101"/>
      <c r="T76" s="101"/>
    </row>
    <row r="77" spans="13:20" ht="12.75">
      <c r="M77" s="118">
        <v>17988</v>
      </c>
      <c r="N77" s="118">
        <v>7002</v>
      </c>
      <c r="O77" s="118">
        <v>10986</v>
      </c>
      <c r="P77" s="101"/>
      <c r="Q77" s="101"/>
      <c r="R77" s="101"/>
      <c r="S77" s="101"/>
      <c r="T77" s="101"/>
    </row>
    <row r="78" spans="13:20" ht="12.75">
      <c r="M78" s="118">
        <v>16675</v>
      </c>
      <c r="N78" s="118">
        <v>6510</v>
      </c>
      <c r="O78" s="118">
        <v>10165</v>
      </c>
      <c r="P78" s="101"/>
      <c r="Q78" s="101"/>
      <c r="R78" s="101"/>
      <c r="S78" s="101"/>
      <c r="T78" s="101"/>
    </row>
    <row r="79" spans="13:20" ht="12.75">
      <c r="M79" s="118">
        <v>15472</v>
      </c>
      <c r="N79" s="118">
        <v>6134</v>
      </c>
      <c r="O79" s="118">
        <v>9338</v>
      </c>
      <c r="P79" s="101"/>
      <c r="Q79" s="101"/>
      <c r="R79" s="101"/>
      <c r="S79" s="101"/>
      <c r="T79" s="101"/>
    </row>
    <row r="80" spans="13:20" ht="12.75">
      <c r="M80" s="108">
        <v>89747</v>
      </c>
      <c r="N80" s="108">
        <v>33084</v>
      </c>
      <c r="O80" s="108">
        <v>56663</v>
      </c>
      <c r="P80" s="101"/>
      <c r="Q80" s="101"/>
      <c r="R80" s="101"/>
      <c r="S80" s="101"/>
      <c r="T80" s="101"/>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4"/>
  <sheetViews>
    <sheetView zoomScale="80" zoomScaleNormal="80" zoomScaleSheetLayoutView="70" zoomScalePageLayoutView="0" workbookViewId="0" topLeftCell="A5">
      <selection activeCell="A12" sqref="A12:A37"/>
    </sheetView>
  </sheetViews>
  <sheetFormatPr defaultColWidth="11.421875" defaultRowHeight="15"/>
  <cols>
    <col min="1" max="1" width="22.00390625" style="1" customWidth="1"/>
    <col min="2" max="2" width="9.28125" style="1" customWidth="1"/>
    <col min="3" max="3" width="22.421875" style="1" customWidth="1"/>
    <col min="4" max="6" width="20.28125" style="1" customWidth="1"/>
    <col min="7" max="7" width="16.57421875" style="1" customWidth="1"/>
    <col min="8" max="8" width="16.28125" style="1" customWidth="1"/>
    <col min="9" max="9" width="11.8515625" style="1" customWidth="1"/>
    <col min="10" max="10" width="16.00390625" style="1" customWidth="1"/>
    <col min="11" max="11" width="12.00390625" style="1" customWidth="1"/>
    <col min="12" max="12" width="15.8515625" style="1" customWidth="1"/>
    <col min="13" max="13" width="12.00390625" style="1" customWidth="1"/>
    <col min="14" max="14" width="15.28125" style="1" customWidth="1"/>
    <col min="15" max="15" width="11.7109375" style="1" customWidth="1"/>
    <col min="16" max="16" width="8.7109375" style="2" customWidth="1"/>
    <col min="17" max="17" width="9.57421875" style="2" customWidth="1"/>
    <col min="18" max="18" width="15.28125" style="2" customWidth="1"/>
    <col min="19" max="19" width="13.28125" style="1" customWidth="1"/>
    <col min="20" max="16384" width="11.421875" style="1" customWidth="1"/>
  </cols>
  <sheetData>
    <row r="1" spans="1:19" s="11" customFormat="1" ht="39.75" customHeight="1">
      <c r="A1" s="330"/>
      <c r="B1" s="358" t="s">
        <v>143</v>
      </c>
      <c r="C1" s="358"/>
      <c r="D1" s="358"/>
      <c r="E1" s="358"/>
      <c r="F1" s="358"/>
      <c r="G1" s="358"/>
      <c r="H1" s="358"/>
      <c r="I1" s="358"/>
      <c r="J1" s="358"/>
      <c r="K1" s="358"/>
      <c r="L1" s="358"/>
      <c r="M1" s="358"/>
      <c r="N1" s="358"/>
      <c r="O1" s="358"/>
      <c r="P1" s="358"/>
      <c r="Q1" s="358"/>
      <c r="R1" s="474"/>
      <c r="S1" s="474"/>
    </row>
    <row r="2" spans="1:19" s="11" customFormat="1" ht="40.5" customHeight="1">
      <c r="A2" s="330"/>
      <c r="B2" s="358" t="s">
        <v>144</v>
      </c>
      <c r="C2" s="358"/>
      <c r="D2" s="358"/>
      <c r="E2" s="358"/>
      <c r="F2" s="358"/>
      <c r="G2" s="358"/>
      <c r="H2" s="358"/>
      <c r="I2" s="358"/>
      <c r="J2" s="358"/>
      <c r="K2" s="358"/>
      <c r="L2" s="358"/>
      <c r="M2" s="358"/>
      <c r="N2" s="358"/>
      <c r="O2" s="358"/>
      <c r="P2" s="358"/>
      <c r="Q2" s="358"/>
      <c r="R2" s="474"/>
      <c r="S2" s="474"/>
    </row>
    <row r="3" spans="1:19" s="11" customFormat="1" ht="42.75" customHeight="1">
      <c r="A3" s="330"/>
      <c r="B3" s="358" t="s">
        <v>145</v>
      </c>
      <c r="C3" s="358"/>
      <c r="D3" s="358"/>
      <c r="E3" s="358"/>
      <c r="F3" s="358"/>
      <c r="G3" s="358"/>
      <c r="H3" s="358"/>
      <c r="I3" s="358"/>
      <c r="J3" s="358"/>
      <c r="K3" s="358"/>
      <c r="L3" s="358"/>
      <c r="M3" s="358"/>
      <c r="N3" s="358"/>
      <c r="O3" s="358"/>
      <c r="P3" s="358"/>
      <c r="Q3" s="358"/>
      <c r="R3" s="474"/>
      <c r="S3" s="474"/>
    </row>
    <row r="4" spans="1:19" s="11" customFormat="1" ht="33.75" customHeight="1">
      <c r="A4" s="330"/>
      <c r="B4" s="346" t="s">
        <v>202</v>
      </c>
      <c r="C4" s="346"/>
      <c r="D4" s="346"/>
      <c r="E4" s="346"/>
      <c r="F4" s="346"/>
      <c r="G4" s="346"/>
      <c r="H4" s="346"/>
      <c r="I4" s="346"/>
      <c r="J4" s="346"/>
      <c r="K4" s="346"/>
      <c r="L4" s="346"/>
      <c r="M4" s="346"/>
      <c r="N4" s="158"/>
      <c r="O4" s="344" t="s">
        <v>229</v>
      </c>
      <c r="P4" s="344"/>
      <c r="Q4" s="344"/>
      <c r="R4" s="474"/>
      <c r="S4" s="474"/>
    </row>
    <row r="5" spans="1:15" ht="12" customHeight="1">
      <c r="A5" s="18"/>
      <c r="B5" s="10"/>
      <c r="C5" s="10"/>
      <c r="D5" s="10"/>
      <c r="E5" s="10"/>
      <c r="F5" s="10"/>
      <c r="G5" s="10"/>
      <c r="H5" s="10"/>
      <c r="I5" s="10"/>
      <c r="J5" s="10"/>
      <c r="K5" s="10"/>
      <c r="L5" s="10"/>
      <c r="M5" s="10"/>
      <c r="N5" s="10"/>
      <c r="O5" s="10"/>
    </row>
    <row r="6" spans="1:19" ht="31.5" customHeight="1">
      <c r="A6" s="93" t="s">
        <v>214</v>
      </c>
      <c r="B6" s="506"/>
      <c r="C6" s="506"/>
      <c r="D6" s="95"/>
      <c r="E6" s="95"/>
      <c r="F6" s="95"/>
      <c r="G6" s="95"/>
      <c r="H6" s="95"/>
      <c r="I6" s="95"/>
      <c r="J6" s="95"/>
      <c r="K6" s="95"/>
      <c r="L6" s="95"/>
      <c r="M6" s="95"/>
      <c r="N6" s="95"/>
      <c r="O6" s="95"/>
      <c r="P6" s="96"/>
      <c r="Q6" s="96"/>
      <c r="R6" s="96"/>
      <c r="S6" s="97"/>
    </row>
    <row r="7" spans="1:18" s="46" customFormat="1" ht="31.5" customHeight="1">
      <c r="A7" s="93" t="s">
        <v>2</v>
      </c>
      <c r="B7" s="500"/>
      <c r="C7" s="500"/>
      <c r="D7" s="98"/>
      <c r="E7" s="98"/>
      <c r="F7" s="98"/>
      <c r="G7" s="98"/>
      <c r="H7" s="98"/>
      <c r="I7" s="98"/>
      <c r="J7" s="98"/>
      <c r="K7" s="98"/>
      <c r="L7" s="98"/>
      <c r="M7" s="98"/>
      <c r="N7" s="98"/>
      <c r="O7" s="98"/>
      <c r="P7" s="45"/>
      <c r="Q7" s="45"/>
      <c r="R7" s="45"/>
    </row>
    <row r="8" spans="1:18" s="46" customFormat="1" ht="31.5" customHeight="1">
      <c r="A8" s="93" t="s">
        <v>220</v>
      </c>
      <c r="B8" s="500"/>
      <c r="C8" s="500"/>
      <c r="D8" s="98"/>
      <c r="E8" s="98"/>
      <c r="F8" s="98"/>
      <c r="G8" s="98"/>
      <c r="H8" s="98"/>
      <c r="I8" s="98"/>
      <c r="J8" s="98"/>
      <c r="K8" s="98"/>
      <c r="L8" s="98"/>
      <c r="M8" s="98"/>
      <c r="N8" s="98"/>
      <c r="O8" s="98"/>
      <c r="P8" s="45"/>
      <c r="Q8" s="45"/>
      <c r="R8" s="45"/>
    </row>
    <row r="9" spans="16:18" s="46" customFormat="1" ht="12">
      <c r="P9" s="45"/>
      <c r="Q9" s="45"/>
      <c r="R9" s="45"/>
    </row>
    <row r="10" spans="1:19" s="46" customFormat="1" ht="27.75" customHeight="1">
      <c r="A10" s="477" t="s">
        <v>221</v>
      </c>
      <c r="B10" s="477" t="s">
        <v>6</v>
      </c>
      <c r="C10" s="477"/>
      <c r="D10" s="478" t="s">
        <v>226</v>
      </c>
      <c r="E10" s="478"/>
      <c r="F10" s="478"/>
      <c r="G10" s="478"/>
      <c r="H10" s="475" t="s">
        <v>234</v>
      </c>
      <c r="I10" s="475"/>
      <c r="J10" s="475"/>
      <c r="K10" s="475"/>
      <c r="L10" s="475" t="s">
        <v>142</v>
      </c>
      <c r="M10" s="475"/>
      <c r="N10" s="475"/>
      <c r="O10" s="475"/>
      <c r="P10" s="475" t="s">
        <v>154</v>
      </c>
      <c r="Q10" s="475"/>
      <c r="R10" s="475"/>
      <c r="S10" s="475"/>
    </row>
    <row r="11" spans="1:19" s="46" customFormat="1" ht="33.75" customHeight="1">
      <c r="A11" s="477"/>
      <c r="B11" s="157" t="s">
        <v>153</v>
      </c>
      <c r="C11" s="157" t="s">
        <v>7</v>
      </c>
      <c r="D11" s="157" t="s">
        <v>1</v>
      </c>
      <c r="E11" s="157" t="s">
        <v>230</v>
      </c>
      <c r="F11" s="157" t="s">
        <v>122</v>
      </c>
      <c r="G11" s="157" t="s">
        <v>231</v>
      </c>
      <c r="H11" s="157" t="s">
        <v>1</v>
      </c>
      <c r="I11" s="157" t="s">
        <v>230</v>
      </c>
      <c r="J11" s="157" t="s">
        <v>122</v>
      </c>
      <c r="K11" s="157" t="s">
        <v>231</v>
      </c>
      <c r="L11" s="157" t="s">
        <v>1</v>
      </c>
      <c r="M11" s="157" t="s">
        <v>232</v>
      </c>
      <c r="N11" s="157" t="s">
        <v>122</v>
      </c>
      <c r="O11" s="157" t="s">
        <v>231</v>
      </c>
      <c r="P11" s="163" t="s">
        <v>157</v>
      </c>
      <c r="Q11" s="163" t="s">
        <v>155</v>
      </c>
      <c r="R11" s="163" t="s">
        <v>156</v>
      </c>
      <c r="S11" s="163" t="s">
        <v>129</v>
      </c>
    </row>
    <row r="12" spans="1:19" s="46" customFormat="1" ht="10.5" customHeight="1">
      <c r="A12" s="507" t="s">
        <v>148</v>
      </c>
      <c r="B12" s="168">
        <v>1</v>
      </c>
      <c r="C12" s="169" t="s">
        <v>36</v>
      </c>
      <c r="D12" s="480" t="s">
        <v>233</v>
      </c>
      <c r="E12" s="481"/>
      <c r="F12" s="481"/>
      <c r="G12" s="482"/>
      <c r="H12" s="479" t="s">
        <v>147</v>
      </c>
      <c r="I12" s="479"/>
      <c r="J12" s="479"/>
      <c r="K12" s="479"/>
      <c r="L12" s="496" t="s">
        <v>149</v>
      </c>
      <c r="M12" s="496"/>
      <c r="N12" s="496"/>
      <c r="O12" s="496"/>
      <c r="P12" s="476" t="s">
        <v>150</v>
      </c>
      <c r="Q12" s="476" t="s">
        <v>151</v>
      </c>
      <c r="R12" s="476" t="s">
        <v>152</v>
      </c>
      <c r="S12" s="476" t="s">
        <v>175</v>
      </c>
    </row>
    <row r="13" spans="1:19" s="46" customFormat="1" ht="10.5" customHeight="1">
      <c r="A13" s="507"/>
      <c r="B13" s="168">
        <v>2</v>
      </c>
      <c r="C13" s="169" t="s">
        <v>39</v>
      </c>
      <c r="D13" s="483"/>
      <c r="E13" s="484"/>
      <c r="F13" s="484"/>
      <c r="G13" s="485"/>
      <c r="H13" s="479"/>
      <c r="I13" s="479"/>
      <c r="J13" s="479"/>
      <c r="K13" s="479"/>
      <c r="L13" s="496"/>
      <c r="M13" s="496"/>
      <c r="N13" s="496"/>
      <c r="O13" s="496"/>
      <c r="P13" s="476"/>
      <c r="Q13" s="476"/>
      <c r="R13" s="476"/>
      <c r="S13" s="476"/>
    </row>
    <row r="14" spans="1:19" s="46" customFormat="1" ht="10.5" customHeight="1">
      <c r="A14" s="507"/>
      <c r="B14" s="168">
        <v>3</v>
      </c>
      <c r="C14" s="169" t="s">
        <v>44</v>
      </c>
      <c r="D14" s="483"/>
      <c r="E14" s="484"/>
      <c r="F14" s="484"/>
      <c r="G14" s="485"/>
      <c r="H14" s="479"/>
      <c r="I14" s="479"/>
      <c r="J14" s="479"/>
      <c r="K14" s="479"/>
      <c r="L14" s="496"/>
      <c r="M14" s="496"/>
      <c r="N14" s="496"/>
      <c r="O14" s="496"/>
      <c r="P14" s="476"/>
      <c r="Q14" s="476"/>
      <c r="R14" s="476"/>
      <c r="S14" s="476"/>
    </row>
    <row r="15" spans="1:19" s="46" customFormat="1" ht="10.5" customHeight="1">
      <c r="A15" s="507"/>
      <c r="B15" s="168">
        <v>4</v>
      </c>
      <c r="C15" s="169" t="s">
        <v>47</v>
      </c>
      <c r="D15" s="483"/>
      <c r="E15" s="484"/>
      <c r="F15" s="484"/>
      <c r="G15" s="485"/>
      <c r="H15" s="479"/>
      <c r="I15" s="479"/>
      <c r="J15" s="479"/>
      <c r="K15" s="479"/>
      <c r="L15" s="496"/>
      <c r="M15" s="496"/>
      <c r="N15" s="496"/>
      <c r="O15" s="496"/>
      <c r="P15" s="476"/>
      <c r="Q15" s="476"/>
      <c r="R15" s="476"/>
      <c r="S15" s="476"/>
    </row>
    <row r="16" spans="1:19" s="46" customFormat="1" ht="10.5" customHeight="1">
      <c r="A16" s="507"/>
      <c r="B16" s="168">
        <v>5</v>
      </c>
      <c r="C16" s="169" t="s">
        <v>50</v>
      </c>
      <c r="D16" s="483"/>
      <c r="E16" s="484"/>
      <c r="F16" s="484"/>
      <c r="G16" s="485"/>
      <c r="H16" s="479"/>
      <c r="I16" s="479"/>
      <c r="J16" s="479"/>
      <c r="K16" s="479"/>
      <c r="L16" s="496"/>
      <c r="M16" s="496"/>
      <c r="N16" s="496"/>
      <c r="O16" s="496"/>
      <c r="P16" s="476"/>
      <c r="Q16" s="476"/>
      <c r="R16" s="476"/>
      <c r="S16" s="476"/>
    </row>
    <row r="17" spans="1:19" s="46" customFormat="1" ht="10.5" customHeight="1">
      <c r="A17" s="507"/>
      <c r="B17" s="168">
        <v>6</v>
      </c>
      <c r="C17" s="169" t="s">
        <v>53</v>
      </c>
      <c r="D17" s="483"/>
      <c r="E17" s="484"/>
      <c r="F17" s="484"/>
      <c r="G17" s="485"/>
      <c r="H17" s="479"/>
      <c r="I17" s="479"/>
      <c r="J17" s="479"/>
      <c r="K17" s="479"/>
      <c r="L17" s="496"/>
      <c r="M17" s="496"/>
      <c r="N17" s="496"/>
      <c r="O17" s="496"/>
      <c r="P17" s="476"/>
      <c r="Q17" s="476"/>
      <c r="R17" s="476"/>
      <c r="S17" s="476"/>
    </row>
    <row r="18" spans="1:19" s="46" customFormat="1" ht="10.5" customHeight="1">
      <c r="A18" s="507"/>
      <c r="B18" s="168">
        <v>7</v>
      </c>
      <c r="C18" s="169" t="s">
        <v>55</v>
      </c>
      <c r="D18" s="483"/>
      <c r="E18" s="484"/>
      <c r="F18" s="484"/>
      <c r="G18" s="485"/>
      <c r="H18" s="479"/>
      <c r="I18" s="479"/>
      <c r="J18" s="479"/>
      <c r="K18" s="479"/>
      <c r="L18" s="496"/>
      <c r="M18" s="496"/>
      <c r="N18" s="496"/>
      <c r="O18" s="496"/>
      <c r="P18" s="476"/>
      <c r="Q18" s="476"/>
      <c r="R18" s="476"/>
      <c r="S18" s="476"/>
    </row>
    <row r="19" spans="1:19" s="46" customFormat="1" ht="10.5" customHeight="1">
      <c r="A19" s="507"/>
      <c r="B19" s="168">
        <v>8</v>
      </c>
      <c r="C19" s="169" t="s">
        <v>57</v>
      </c>
      <c r="D19" s="483"/>
      <c r="E19" s="484"/>
      <c r="F19" s="484"/>
      <c r="G19" s="485"/>
      <c r="H19" s="479"/>
      <c r="I19" s="479"/>
      <c r="J19" s="479"/>
      <c r="K19" s="479"/>
      <c r="L19" s="496"/>
      <c r="M19" s="496"/>
      <c r="N19" s="496"/>
      <c r="O19" s="496"/>
      <c r="P19" s="476"/>
      <c r="Q19" s="476"/>
      <c r="R19" s="476"/>
      <c r="S19" s="476"/>
    </row>
    <row r="20" spans="1:19" s="46" customFormat="1" ht="10.5" customHeight="1">
      <c r="A20" s="507"/>
      <c r="B20" s="168">
        <v>9</v>
      </c>
      <c r="C20" s="169" t="s">
        <v>59</v>
      </c>
      <c r="D20" s="483"/>
      <c r="E20" s="484"/>
      <c r="F20" s="484"/>
      <c r="G20" s="485"/>
      <c r="H20" s="479"/>
      <c r="I20" s="479"/>
      <c r="J20" s="479"/>
      <c r="K20" s="479"/>
      <c r="L20" s="496"/>
      <c r="M20" s="496"/>
      <c r="N20" s="496"/>
      <c r="O20" s="496"/>
      <c r="P20" s="476"/>
      <c r="Q20" s="476"/>
      <c r="R20" s="476"/>
      <c r="S20" s="476"/>
    </row>
    <row r="21" spans="1:19" s="46" customFormat="1" ht="10.5" customHeight="1">
      <c r="A21" s="507"/>
      <c r="B21" s="168">
        <v>10</v>
      </c>
      <c r="C21" s="169" t="s">
        <v>61</v>
      </c>
      <c r="D21" s="483"/>
      <c r="E21" s="484"/>
      <c r="F21" s="484"/>
      <c r="G21" s="485"/>
      <c r="H21" s="479"/>
      <c r="I21" s="479"/>
      <c r="J21" s="479"/>
      <c r="K21" s="479"/>
      <c r="L21" s="496"/>
      <c r="M21" s="496"/>
      <c r="N21" s="496"/>
      <c r="O21" s="496"/>
      <c r="P21" s="476"/>
      <c r="Q21" s="476"/>
      <c r="R21" s="476"/>
      <c r="S21" s="476"/>
    </row>
    <row r="22" spans="1:19" s="46" customFormat="1" ht="10.5" customHeight="1">
      <c r="A22" s="507"/>
      <c r="B22" s="168">
        <v>11</v>
      </c>
      <c r="C22" s="169" t="s">
        <v>64</v>
      </c>
      <c r="D22" s="483"/>
      <c r="E22" s="484"/>
      <c r="F22" s="484"/>
      <c r="G22" s="485"/>
      <c r="H22" s="479"/>
      <c r="I22" s="479"/>
      <c r="J22" s="479"/>
      <c r="K22" s="479"/>
      <c r="L22" s="496"/>
      <c r="M22" s="496"/>
      <c r="N22" s="496"/>
      <c r="O22" s="496"/>
      <c r="P22" s="476"/>
      <c r="Q22" s="476"/>
      <c r="R22" s="476"/>
      <c r="S22" s="476"/>
    </row>
    <row r="23" spans="1:19" s="46" customFormat="1" ht="10.5" customHeight="1">
      <c r="A23" s="507"/>
      <c r="B23" s="168">
        <v>12</v>
      </c>
      <c r="C23" s="169" t="s">
        <v>13</v>
      </c>
      <c r="D23" s="483"/>
      <c r="E23" s="484"/>
      <c r="F23" s="484"/>
      <c r="G23" s="485"/>
      <c r="H23" s="479"/>
      <c r="I23" s="479"/>
      <c r="J23" s="479"/>
      <c r="K23" s="479"/>
      <c r="L23" s="496"/>
      <c r="M23" s="496"/>
      <c r="N23" s="496"/>
      <c r="O23" s="496"/>
      <c r="P23" s="476"/>
      <c r="Q23" s="476"/>
      <c r="R23" s="476"/>
      <c r="S23" s="476"/>
    </row>
    <row r="24" spans="1:19" s="46" customFormat="1" ht="10.5" customHeight="1">
      <c r="A24" s="507"/>
      <c r="B24" s="168">
        <v>13</v>
      </c>
      <c r="C24" s="169" t="s">
        <v>15</v>
      </c>
      <c r="D24" s="483"/>
      <c r="E24" s="484"/>
      <c r="F24" s="484"/>
      <c r="G24" s="485"/>
      <c r="H24" s="479"/>
      <c r="I24" s="479"/>
      <c r="J24" s="479"/>
      <c r="K24" s="479"/>
      <c r="L24" s="496"/>
      <c r="M24" s="496"/>
      <c r="N24" s="496"/>
      <c r="O24" s="496"/>
      <c r="P24" s="476"/>
      <c r="Q24" s="476"/>
      <c r="R24" s="476"/>
      <c r="S24" s="476"/>
    </row>
    <row r="25" spans="1:19" s="46" customFormat="1" ht="10.5" customHeight="1">
      <c r="A25" s="507"/>
      <c r="B25" s="168">
        <v>14</v>
      </c>
      <c r="C25" s="169" t="s">
        <v>17</v>
      </c>
      <c r="D25" s="483"/>
      <c r="E25" s="484"/>
      <c r="F25" s="484"/>
      <c r="G25" s="485"/>
      <c r="H25" s="479"/>
      <c r="I25" s="479"/>
      <c r="J25" s="479"/>
      <c r="K25" s="479"/>
      <c r="L25" s="496"/>
      <c r="M25" s="496"/>
      <c r="N25" s="496"/>
      <c r="O25" s="496"/>
      <c r="P25" s="476"/>
      <c r="Q25" s="476"/>
      <c r="R25" s="476"/>
      <c r="S25" s="476"/>
    </row>
    <row r="26" spans="1:19" s="46" customFormat="1" ht="10.5" customHeight="1">
      <c r="A26" s="507"/>
      <c r="B26" s="168">
        <v>15</v>
      </c>
      <c r="C26" s="169" t="s">
        <v>19</v>
      </c>
      <c r="D26" s="483"/>
      <c r="E26" s="484"/>
      <c r="F26" s="484"/>
      <c r="G26" s="485"/>
      <c r="H26" s="479"/>
      <c r="I26" s="479"/>
      <c r="J26" s="479"/>
      <c r="K26" s="479"/>
      <c r="L26" s="496"/>
      <c r="M26" s="496"/>
      <c r="N26" s="496"/>
      <c r="O26" s="496"/>
      <c r="P26" s="476"/>
      <c r="Q26" s="476"/>
      <c r="R26" s="476"/>
      <c r="S26" s="476"/>
    </row>
    <row r="27" spans="1:19" s="46" customFormat="1" ht="10.5" customHeight="1">
      <c r="A27" s="507"/>
      <c r="B27" s="168">
        <v>16</v>
      </c>
      <c r="C27" s="169" t="s">
        <v>21</v>
      </c>
      <c r="D27" s="483"/>
      <c r="E27" s="484"/>
      <c r="F27" s="484"/>
      <c r="G27" s="485"/>
      <c r="H27" s="479"/>
      <c r="I27" s="479"/>
      <c r="J27" s="479"/>
      <c r="K27" s="479"/>
      <c r="L27" s="496"/>
      <c r="M27" s="496"/>
      <c r="N27" s="496"/>
      <c r="O27" s="496"/>
      <c r="P27" s="476"/>
      <c r="Q27" s="476"/>
      <c r="R27" s="476"/>
      <c r="S27" s="476"/>
    </row>
    <row r="28" spans="1:19" s="46" customFormat="1" ht="10.5" customHeight="1">
      <c r="A28" s="507"/>
      <c r="B28" s="168">
        <v>17</v>
      </c>
      <c r="C28" s="169" t="s">
        <v>77</v>
      </c>
      <c r="D28" s="483"/>
      <c r="E28" s="484"/>
      <c r="F28" s="484"/>
      <c r="G28" s="485"/>
      <c r="H28" s="479"/>
      <c r="I28" s="479"/>
      <c r="J28" s="479"/>
      <c r="K28" s="479"/>
      <c r="L28" s="496"/>
      <c r="M28" s="496"/>
      <c r="N28" s="496"/>
      <c r="O28" s="496"/>
      <c r="P28" s="476"/>
      <c r="Q28" s="476"/>
      <c r="R28" s="476"/>
      <c r="S28" s="476"/>
    </row>
    <row r="29" spans="1:19" s="46" customFormat="1" ht="10.5" customHeight="1">
      <c r="A29" s="507"/>
      <c r="B29" s="168">
        <v>18</v>
      </c>
      <c r="C29" s="169" t="s">
        <v>23</v>
      </c>
      <c r="D29" s="483"/>
      <c r="E29" s="484"/>
      <c r="F29" s="484"/>
      <c r="G29" s="485"/>
      <c r="H29" s="479"/>
      <c r="I29" s="479"/>
      <c r="J29" s="479"/>
      <c r="K29" s="479"/>
      <c r="L29" s="496"/>
      <c r="M29" s="496"/>
      <c r="N29" s="496"/>
      <c r="O29" s="496"/>
      <c r="P29" s="476"/>
      <c r="Q29" s="476"/>
      <c r="R29" s="476"/>
      <c r="S29" s="476"/>
    </row>
    <row r="30" spans="1:19" s="46" customFormat="1" ht="10.5" customHeight="1">
      <c r="A30" s="507"/>
      <c r="B30" s="168">
        <v>19</v>
      </c>
      <c r="C30" s="169" t="s">
        <v>25</v>
      </c>
      <c r="D30" s="483"/>
      <c r="E30" s="484"/>
      <c r="F30" s="484"/>
      <c r="G30" s="485"/>
      <c r="H30" s="479"/>
      <c r="I30" s="479"/>
      <c r="J30" s="479"/>
      <c r="K30" s="479"/>
      <c r="L30" s="496"/>
      <c r="M30" s="496"/>
      <c r="N30" s="496"/>
      <c r="O30" s="496"/>
      <c r="P30" s="476"/>
      <c r="Q30" s="476"/>
      <c r="R30" s="476"/>
      <c r="S30" s="476"/>
    </row>
    <row r="31" spans="1:19" s="46" customFormat="1" ht="10.5" customHeight="1">
      <c r="A31" s="507"/>
      <c r="B31" s="168">
        <v>20</v>
      </c>
      <c r="C31" s="169" t="s">
        <v>27</v>
      </c>
      <c r="D31" s="483"/>
      <c r="E31" s="484"/>
      <c r="F31" s="484"/>
      <c r="G31" s="485"/>
      <c r="H31" s="479"/>
      <c r="I31" s="479"/>
      <c r="J31" s="479"/>
      <c r="K31" s="479"/>
      <c r="L31" s="496"/>
      <c r="M31" s="496"/>
      <c r="N31" s="496"/>
      <c r="O31" s="496"/>
      <c r="P31" s="476"/>
      <c r="Q31" s="476"/>
      <c r="R31" s="476"/>
      <c r="S31" s="476"/>
    </row>
    <row r="32" spans="1:19" s="46" customFormat="1" ht="10.5" customHeight="1">
      <c r="A32" s="507"/>
      <c r="B32" s="168">
        <v>21</v>
      </c>
      <c r="C32" s="169" t="s">
        <v>29</v>
      </c>
      <c r="D32" s="483"/>
      <c r="E32" s="484"/>
      <c r="F32" s="484"/>
      <c r="G32" s="485"/>
      <c r="H32" s="479"/>
      <c r="I32" s="479"/>
      <c r="J32" s="479"/>
      <c r="K32" s="479"/>
      <c r="L32" s="496"/>
      <c r="M32" s="496"/>
      <c r="N32" s="496"/>
      <c r="O32" s="496"/>
      <c r="P32" s="476"/>
      <c r="Q32" s="476"/>
      <c r="R32" s="476"/>
      <c r="S32" s="476"/>
    </row>
    <row r="33" spans="1:19" s="45" customFormat="1" ht="10.5" customHeight="1">
      <c r="A33" s="507"/>
      <c r="B33" s="168">
        <v>22</v>
      </c>
      <c r="C33" s="169" t="s">
        <v>31</v>
      </c>
      <c r="D33" s="483"/>
      <c r="E33" s="484"/>
      <c r="F33" s="484"/>
      <c r="G33" s="485"/>
      <c r="H33" s="479"/>
      <c r="I33" s="479"/>
      <c r="J33" s="479"/>
      <c r="K33" s="479"/>
      <c r="L33" s="496"/>
      <c r="M33" s="496"/>
      <c r="N33" s="496"/>
      <c r="O33" s="496"/>
      <c r="P33" s="476"/>
      <c r="Q33" s="476"/>
      <c r="R33" s="476"/>
      <c r="S33" s="476"/>
    </row>
    <row r="34" spans="1:19" s="45" customFormat="1" ht="10.5" customHeight="1">
      <c r="A34" s="507"/>
      <c r="B34" s="168">
        <v>23</v>
      </c>
      <c r="C34" s="169" t="s">
        <v>88</v>
      </c>
      <c r="D34" s="483"/>
      <c r="E34" s="484"/>
      <c r="F34" s="484"/>
      <c r="G34" s="485"/>
      <c r="H34" s="479"/>
      <c r="I34" s="479"/>
      <c r="J34" s="479"/>
      <c r="K34" s="479"/>
      <c r="L34" s="496"/>
      <c r="M34" s="496"/>
      <c r="N34" s="496"/>
      <c r="O34" s="496"/>
      <c r="P34" s="476"/>
      <c r="Q34" s="476"/>
      <c r="R34" s="476"/>
      <c r="S34" s="476"/>
    </row>
    <row r="35" spans="1:19" s="45" customFormat="1" ht="10.5" customHeight="1">
      <c r="A35" s="507"/>
      <c r="B35" s="168">
        <v>24</v>
      </c>
      <c r="C35" s="169" t="s">
        <v>89</v>
      </c>
      <c r="D35" s="483"/>
      <c r="E35" s="484"/>
      <c r="F35" s="484"/>
      <c r="G35" s="485"/>
      <c r="H35" s="479"/>
      <c r="I35" s="479"/>
      <c r="J35" s="479"/>
      <c r="K35" s="479"/>
      <c r="L35" s="496"/>
      <c r="M35" s="496"/>
      <c r="N35" s="496"/>
      <c r="O35" s="496"/>
      <c r="P35" s="476"/>
      <c r="Q35" s="476"/>
      <c r="R35" s="476"/>
      <c r="S35" s="476"/>
    </row>
    <row r="36" spans="1:19" s="45" customFormat="1" ht="10.5" customHeight="1">
      <c r="A36" s="507"/>
      <c r="B36" s="168">
        <v>25</v>
      </c>
      <c r="C36" s="169" t="s">
        <v>90</v>
      </c>
      <c r="D36" s="486"/>
      <c r="E36" s="487"/>
      <c r="F36" s="487"/>
      <c r="G36" s="488"/>
      <c r="H36" s="479"/>
      <c r="I36" s="479"/>
      <c r="J36" s="479"/>
      <c r="K36" s="479"/>
      <c r="L36" s="496"/>
      <c r="M36" s="496"/>
      <c r="N36" s="496"/>
      <c r="O36" s="496"/>
      <c r="P36" s="476"/>
      <c r="Q36" s="476"/>
      <c r="R36" s="476"/>
      <c r="S36" s="476"/>
    </row>
    <row r="37" spans="1:19" s="45" customFormat="1" ht="15.75" customHeight="1">
      <c r="A37" s="507"/>
      <c r="B37" s="492" t="s">
        <v>120</v>
      </c>
      <c r="C37" s="492"/>
      <c r="D37" s="497" t="s">
        <v>120</v>
      </c>
      <c r="E37" s="498"/>
      <c r="F37" s="498"/>
      <c r="G37" s="499"/>
      <c r="H37" s="508" t="s">
        <v>120</v>
      </c>
      <c r="I37" s="509"/>
      <c r="J37" s="509"/>
      <c r="K37" s="510"/>
      <c r="L37" s="489" t="s">
        <v>120</v>
      </c>
      <c r="M37" s="490"/>
      <c r="N37" s="490"/>
      <c r="O37" s="491"/>
      <c r="P37" s="164"/>
      <c r="Q37" s="165"/>
      <c r="R37" s="166"/>
      <c r="S37" s="167"/>
    </row>
    <row r="38" spans="1:19" s="45" customFormat="1" ht="32.25" customHeight="1">
      <c r="A38" s="501" t="s">
        <v>12</v>
      </c>
      <c r="B38" s="47">
        <v>1</v>
      </c>
      <c r="C38" s="48" t="s">
        <v>36</v>
      </c>
      <c r="D38" s="49"/>
      <c r="E38" s="159"/>
      <c r="F38" s="50"/>
      <c r="G38" s="51"/>
      <c r="H38" s="52"/>
      <c r="I38" s="53"/>
      <c r="J38" s="53"/>
      <c r="K38" s="54"/>
      <c r="L38" s="55"/>
      <c r="M38" s="55"/>
      <c r="N38" s="55"/>
      <c r="O38" s="55"/>
      <c r="P38" s="56"/>
      <c r="Q38" s="57"/>
      <c r="R38" s="58"/>
      <c r="S38" s="59"/>
    </row>
    <row r="39" spans="1:19" s="45" customFormat="1" ht="32.25" customHeight="1">
      <c r="A39" s="501"/>
      <c r="B39" s="47">
        <v>2</v>
      </c>
      <c r="C39" s="60" t="s">
        <v>39</v>
      </c>
      <c r="D39" s="49"/>
      <c r="E39" s="159"/>
      <c r="F39" s="50"/>
      <c r="G39" s="51"/>
      <c r="H39" s="61"/>
      <c r="I39" s="62"/>
      <c r="J39" s="62"/>
      <c r="K39" s="63"/>
      <c r="L39" s="64"/>
      <c r="M39" s="64"/>
      <c r="N39" s="64"/>
      <c r="O39" s="64"/>
      <c r="P39" s="65"/>
      <c r="Q39" s="57"/>
      <c r="R39" s="58"/>
      <c r="S39" s="59"/>
    </row>
    <row r="40" spans="1:19" s="45" customFormat="1" ht="32.25" customHeight="1">
      <c r="A40" s="501"/>
      <c r="B40" s="66">
        <v>3</v>
      </c>
      <c r="C40" s="60" t="s">
        <v>44</v>
      </c>
      <c r="D40" s="49"/>
      <c r="E40" s="159"/>
      <c r="F40" s="50"/>
      <c r="G40" s="51"/>
      <c r="H40" s="61"/>
      <c r="I40" s="62"/>
      <c r="J40" s="62"/>
      <c r="K40" s="63"/>
      <c r="L40" s="64"/>
      <c r="M40" s="64"/>
      <c r="N40" s="64"/>
      <c r="O40" s="64"/>
      <c r="P40" s="65"/>
      <c r="Q40" s="57"/>
      <c r="R40" s="58"/>
      <c r="S40" s="59"/>
    </row>
    <row r="41" spans="1:19" s="45" customFormat="1" ht="32.25" customHeight="1">
      <c r="A41" s="501"/>
      <c r="B41" s="47">
        <v>4</v>
      </c>
      <c r="C41" s="60" t="s">
        <v>47</v>
      </c>
      <c r="D41" s="49"/>
      <c r="E41" s="159"/>
      <c r="F41" s="50"/>
      <c r="G41" s="51"/>
      <c r="H41" s="61"/>
      <c r="I41" s="62"/>
      <c r="J41" s="62"/>
      <c r="K41" s="63"/>
      <c r="L41" s="64"/>
      <c r="M41" s="64"/>
      <c r="N41" s="64"/>
      <c r="O41" s="64"/>
      <c r="P41" s="65"/>
      <c r="Q41" s="57"/>
      <c r="R41" s="58"/>
      <c r="S41" s="59"/>
    </row>
    <row r="42" spans="1:19" s="45" customFormat="1" ht="32.25" customHeight="1">
      <c r="A42" s="501"/>
      <c r="B42" s="47">
        <v>5</v>
      </c>
      <c r="C42" s="60" t="s">
        <v>50</v>
      </c>
      <c r="D42" s="49"/>
      <c r="E42" s="159"/>
      <c r="F42" s="50"/>
      <c r="G42" s="51"/>
      <c r="H42" s="61"/>
      <c r="I42" s="62"/>
      <c r="J42" s="62"/>
      <c r="K42" s="63"/>
      <c r="L42" s="64"/>
      <c r="M42" s="64"/>
      <c r="N42" s="64"/>
      <c r="O42" s="64"/>
      <c r="P42" s="65"/>
      <c r="Q42" s="57"/>
      <c r="R42" s="58"/>
      <c r="S42" s="59"/>
    </row>
    <row r="43" spans="1:19" s="45" customFormat="1" ht="32.25" customHeight="1">
      <c r="A43" s="501"/>
      <c r="B43" s="66">
        <v>6</v>
      </c>
      <c r="C43" s="60" t="s">
        <v>53</v>
      </c>
      <c r="D43" s="49"/>
      <c r="E43" s="159"/>
      <c r="F43" s="50"/>
      <c r="G43" s="51"/>
      <c r="H43" s="61"/>
      <c r="I43" s="62"/>
      <c r="J43" s="62"/>
      <c r="K43" s="63"/>
      <c r="L43" s="64"/>
      <c r="M43" s="64"/>
      <c r="N43" s="64"/>
      <c r="O43" s="64"/>
      <c r="P43" s="65"/>
      <c r="Q43" s="57"/>
      <c r="R43" s="58"/>
      <c r="S43" s="59"/>
    </row>
    <row r="44" spans="1:19" s="45" customFormat="1" ht="32.25" customHeight="1">
      <c r="A44" s="501"/>
      <c r="B44" s="47">
        <v>7</v>
      </c>
      <c r="C44" s="60" t="s">
        <v>55</v>
      </c>
      <c r="D44" s="49"/>
      <c r="E44" s="159"/>
      <c r="F44" s="50"/>
      <c r="G44" s="51"/>
      <c r="H44" s="61"/>
      <c r="I44" s="62"/>
      <c r="J44" s="62"/>
      <c r="K44" s="63"/>
      <c r="L44" s="64"/>
      <c r="M44" s="64"/>
      <c r="N44" s="64"/>
      <c r="O44" s="64"/>
      <c r="P44" s="65"/>
      <c r="Q44" s="57"/>
      <c r="R44" s="58"/>
      <c r="S44" s="59"/>
    </row>
    <row r="45" spans="1:19" s="45" customFormat="1" ht="32.25" customHeight="1">
      <c r="A45" s="501"/>
      <c r="B45" s="47">
        <v>8</v>
      </c>
      <c r="C45" s="60" t="s">
        <v>57</v>
      </c>
      <c r="D45" s="49"/>
      <c r="E45" s="159"/>
      <c r="F45" s="50"/>
      <c r="G45" s="51"/>
      <c r="H45" s="61"/>
      <c r="I45" s="62"/>
      <c r="J45" s="62"/>
      <c r="K45" s="63"/>
      <c r="L45" s="64"/>
      <c r="M45" s="64"/>
      <c r="N45" s="64"/>
      <c r="O45" s="64"/>
      <c r="P45" s="65"/>
      <c r="Q45" s="57"/>
      <c r="R45" s="58"/>
      <c r="S45" s="59"/>
    </row>
    <row r="46" spans="1:19" s="45" customFormat="1" ht="32.25" customHeight="1">
      <c r="A46" s="501"/>
      <c r="B46" s="66">
        <v>9</v>
      </c>
      <c r="C46" s="60" t="s">
        <v>59</v>
      </c>
      <c r="D46" s="49"/>
      <c r="E46" s="159"/>
      <c r="F46" s="50"/>
      <c r="G46" s="51"/>
      <c r="H46" s="61"/>
      <c r="I46" s="62"/>
      <c r="J46" s="62"/>
      <c r="K46" s="63"/>
      <c r="L46" s="64"/>
      <c r="M46" s="64"/>
      <c r="N46" s="64"/>
      <c r="O46" s="64"/>
      <c r="P46" s="65"/>
      <c r="Q46" s="57"/>
      <c r="R46" s="58"/>
      <c r="S46" s="59"/>
    </row>
    <row r="47" spans="1:19" s="45" customFormat="1" ht="32.25" customHeight="1">
      <c r="A47" s="501"/>
      <c r="B47" s="47">
        <v>10</v>
      </c>
      <c r="C47" s="60" t="s">
        <v>61</v>
      </c>
      <c r="D47" s="49"/>
      <c r="E47" s="159"/>
      <c r="F47" s="50"/>
      <c r="G47" s="51"/>
      <c r="H47" s="61"/>
      <c r="I47" s="62"/>
      <c r="J47" s="62"/>
      <c r="K47" s="63"/>
      <c r="L47" s="64"/>
      <c r="M47" s="64"/>
      <c r="N47" s="64"/>
      <c r="O47" s="64"/>
      <c r="P47" s="65"/>
      <c r="Q47" s="57"/>
      <c r="R47" s="58"/>
      <c r="S47" s="59"/>
    </row>
    <row r="48" spans="1:19" s="45" customFormat="1" ht="32.25" customHeight="1">
      <c r="A48" s="502"/>
      <c r="B48" s="47">
        <v>11</v>
      </c>
      <c r="C48" s="60" t="s">
        <v>64</v>
      </c>
      <c r="D48" s="67"/>
      <c r="E48" s="160"/>
      <c r="F48" s="68"/>
      <c r="G48" s="69"/>
      <c r="H48" s="61"/>
      <c r="I48" s="62"/>
      <c r="J48" s="62"/>
      <c r="K48" s="63"/>
      <c r="L48" s="64"/>
      <c r="M48" s="64"/>
      <c r="N48" s="64"/>
      <c r="O48" s="64"/>
      <c r="P48" s="65"/>
      <c r="Q48" s="70"/>
      <c r="R48" s="71"/>
      <c r="S48" s="72"/>
    </row>
    <row r="49" spans="1:19" s="45" customFormat="1" ht="32.25" customHeight="1">
      <c r="A49" s="502"/>
      <c r="B49" s="66">
        <v>12</v>
      </c>
      <c r="C49" s="60" t="s">
        <v>13</v>
      </c>
      <c r="D49" s="67"/>
      <c r="E49" s="160"/>
      <c r="F49" s="68"/>
      <c r="G49" s="69"/>
      <c r="H49" s="61"/>
      <c r="I49" s="62"/>
      <c r="J49" s="62"/>
      <c r="K49" s="63"/>
      <c r="L49" s="64"/>
      <c r="M49" s="64"/>
      <c r="N49" s="64"/>
      <c r="O49" s="64"/>
      <c r="P49" s="65"/>
      <c r="Q49" s="70"/>
      <c r="R49" s="71"/>
      <c r="S49" s="72"/>
    </row>
    <row r="50" spans="1:19" s="45" customFormat="1" ht="32.25" customHeight="1">
      <c r="A50" s="502"/>
      <c r="B50" s="47">
        <v>13</v>
      </c>
      <c r="C50" s="60" t="s">
        <v>15</v>
      </c>
      <c r="D50" s="67"/>
      <c r="E50" s="160"/>
      <c r="F50" s="68"/>
      <c r="G50" s="69"/>
      <c r="H50" s="61"/>
      <c r="I50" s="62"/>
      <c r="J50" s="62"/>
      <c r="K50" s="63"/>
      <c r="L50" s="64"/>
      <c r="M50" s="64"/>
      <c r="N50" s="64"/>
      <c r="O50" s="64"/>
      <c r="P50" s="65"/>
      <c r="Q50" s="70"/>
      <c r="R50" s="71"/>
      <c r="S50" s="72"/>
    </row>
    <row r="51" spans="1:19" s="45" customFormat="1" ht="32.25" customHeight="1">
      <c r="A51" s="502"/>
      <c r="B51" s="47">
        <v>14</v>
      </c>
      <c r="C51" s="60" t="s">
        <v>17</v>
      </c>
      <c r="D51" s="67"/>
      <c r="E51" s="160"/>
      <c r="F51" s="68"/>
      <c r="G51" s="69"/>
      <c r="H51" s="61"/>
      <c r="I51" s="62"/>
      <c r="J51" s="62"/>
      <c r="K51" s="63"/>
      <c r="L51" s="64"/>
      <c r="M51" s="64"/>
      <c r="N51" s="64"/>
      <c r="O51" s="64"/>
      <c r="P51" s="65"/>
      <c r="Q51" s="70"/>
      <c r="R51" s="71"/>
      <c r="S51" s="72"/>
    </row>
    <row r="52" spans="1:19" s="45" customFormat="1" ht="32.25" customHeight="1">
      <c r="A52" s="502"/>
      <c r="B52" s="47">
        <v>15</v>
      </c>
      <c r="C52" s="60" t="s">
        <v>19</v>
      </c>
      <c r="D52" s="67"/>
      <c r="E52" s="160"/>
      <c r="F52" s="68"/>
      <c r="G52" s="69"/>
      <c r="H52" s="61"/>
      <c r="I52" s="62"/>
      <c r="J52" s="62"/>
      <c r="K52" s="63"/>
      <c r="L52" s="64"/>
      <c r="M52" s="64"/>
      <c r="N52" s="64"/>
      <c r="O52" s="64"/>
      <c r="P52" s="65"/>
      <c r="Q52" s="70"/>
      <c r="R52" s="71"/>
      <c r="S52" s="72"/>
    </row>
    <row r="53" spans="1:19" s="46" customFormat="1" ht="32.25" customHeight="1">
      <c r="A53" s="502"/>
      <c r="B53" s="66">
        <v>16</v>
      </c>
      <c r="C53" s="60" t="s">
        <v>21</v>
      </c>
      <c r="D53" s="67"/>
      <c r="E53" s="160"/>
      <c r="F53" s="68"/>
      <c r="G53" s="69"/>
      <c r="H53" s="61"/>
      <c r="I53" s="62"/>
      <c r="J53" s="62"/>
      <c r="K53" s="63"/>
      <c r="L53" s="64"/>
      <c r="M53" s="64"/>
      <c r="N53" s="64"/>
      <c r="O53" s="64"/>
      <c r="P53" s="65"/>
      <c r="Q53" s="70"/>
      <c r="R53" s="71"/>
      <c r="S53" s="72"/>
    </row>
    <row r="54" spans="1:19" s="45" customFormat="1" ht="32.25" customHeight="1">
      <c r="A54" s="502"/>
      <c r="B54" s="47">
        <v>17</v>
      </c>
      <c r="C54" s="60" t="s">
        <v>77</v>
      </c>
      <c r="D54" s="67"/>
      <c r="E54" s="160"/>
      <c r="F54" s="68"/>
      <c r="G54" s="69"/>
      <c r="H54" s="61"/>
      <c r="I54" s="62"/>
      <c r="J54" s="62"/>
      <c r="K54" s="63"/>
      <c r="L54" s="64"/>
      <c r="M54" s="64"/>
      <c r="N54" s="64"/>
      <c r="O54" s="64"/>
      <c r="P54" s="65"/>
      <c r="Q54" s="70"/>
      <c r="R54" s="71"/>
      <c r="S54" s="72"/>
    </row>
    <row r="55" spans="1:19" s="46" customFormat="1" ht="32.25" customHeight="1">
      <c r="A55" s="502"/>
      <c r="B55" s="47">
        <v>18</v>
      </c>
      <c r="C55" s="60" t="s">
        <v>23</v>
      </c>
      <c r="D55" s="67"/>
      <c r="E55" s="160"/>
      <c r="F55" s="68"/>
      <c r="G55" s="69"/>
      <c r="H55" s="61"/>
      <c r="I55" s="62"/>
      <c r="J55" s="62"/>
      <c r="K55" s="63"/>
      <c r="L55" s="64"/>
      <c r="M55" s="64"/>
      <c r="N55" s="64"/>
      <c r="O55" s="64"/>
      <c r="P55" s="65"/>
      <c r="Q55" s="70"/>
      <c r="R55" s="71"/>
      <c r="S55" s="72"/>
    </row>
    <row r="56" spans="1:19" s="46" customFormat="1" ht="32.25" customHeight="1">
      <c r="A56" s="502"/>
      <c r="B56" s="47">
        <v>19</v>
      </c>
      <c r="C56" s="60" t="s">
        <v>25</v>
      </c>
      <c r="D56" s="67"/>
      <c r="E56" s="160"/>
      <c r="F56" s="68"/>
      <c r="G56" s="69"/>
      <c r="H56" s="61"/>
      <c r="I56" s="62"/>
      <c r="J56" s="62"/>
      <c r="K56" s="63"/>
      <c r="L56" s="64"/>
      <c r="M56" s="64"/>
      <c r="N56" s="64"/>
      <c r="O56" s="64"/>
      <c r="P56" s="65"/>
      <c r="Q56" s="70"/>
      <c r="R56" s="71"/>
      <c r="S56" s="72"/>
    </row>
    <row r="57" spans="1:19" s="46" customFormat="1" ht="32.25" customHeight="1">
      <c r="A57" s="502"/>
      <c r="B57" s="66">
        <v>20</v>
      </c>
      <c r="C57" s="60" t="s">
        <v>27</v>
      </c>
      <c r="D57" s="67"/>
      <c r="E57" s="160"/>
      <c r="F57" s="68"/>
      <c r="G57" s="69"/>
      <c r="H57" s="61"/>
      <c r="I57" s="62"/>
      <c r="J57" s="62"/>
      <c r="K57" s="63"/>
      <c r="L57" s="64"/>
      <c r="M57" s="64"/>
      <c r="N57" s="64"/>
      <c r="O57" s="64"/>
      <c r="P57" s="65"/>
      <c r="Q57" s="70"/>
      <c r="R57" s="71"/>
      <c r="S57" s="72"/>
    </row>
    <row r="58" spans="1:19" s="46" customFormat="1" ht="32.25" customHeight="1">
      <c r="A58" s="502"/>
      <c r="B58" s="47">
        <v>21</v>
      </c>
      <c r="C58" s="60" t="s">
        <v>29</v>
      </c>
      <c r="D58" s="67"/>
      <c r="E58" s="160"/>
      <c r="F58" s="68"/>
      <c r="G58" s="69"/>
      <c r="H58" s="61"/>
      <c r="I58" s="62"/>
      <c r="J58" s="62"/>
      <c r="K58" s="63"/>
      <c r="L58" s="64"/>
      <c r="M58" s="64"/>
      <c r="N58" s="64"/>
      <c r="O58" s="64"/>
      <c r="P58" s="65"/>
      <c r="Q58" s="70"/>
      <c r="R58" s="71"/>
      <c r="S58" s="72"/>
    </row>
    <row r="59" spans="1:19" s="46" customFormat="1" ht="32.25" customHeight="1">
      <c r="A59" s="502"/>
      <c r="B59" s="47">
        <v>22</v>
      </c>
      <c r="C59" s="60" t="s">
        <v>31</v>
      </c>
      <c r="D59" s="67"/>
      <c r="E59" s="160"/>
      <c r="F59" s="68"/>
      <c r="G59" s="69"/>
      <c r="H59" s="61"/>
      <c r="I59" s="62"/>
      <c r="J59" s="62"/>
      <c r="K59" s="63"/>
      <c r="L59" s="64"/>
      <c r="M59" s="64"/>
      <c r="N59" s="64"/>
      <c r="O59" s="64"/>
      <c r="P59" s="65"/>
      <c r="Q59" s="70"/>
      <c r="R59" s="71"/>
      <c r="S59" s="72"/>
    </row>
    <row r="60" spans="1:19" s="46" customFormat="1" ht="32.25" customHeight="1">
      <c r="A60" s="502"/>
      <c r="B60" s="47">
        <v>23</v>
      </c>
      <c r="C60" s="60" t="s">
        <v>88</v>
      </c>
      <c r="D60" s="67"/>
      <c r="E60" s="160"/>
      <c r="F60" s="68"/>
      <c r="G60" s="69"/>
      <c r="H60" s="61"/>
      <c r="I60" s="62"/>
      <c r="J60" s="62"/>
      <c r="K60" s="63"/>
      <c r="L60" s="64"/>
      <c r="M60" s="64"/>
      <c r="N60" s="64"/>
      <c r="O60" s="64"/>
      <c r="P60" s="65"/>
      <c r="Q60" s="70"/>
      <c r="R60" s="71"/>
      <c r="S60" s="72"/>
    </row>
    <row r="61" spans="1:19" s="46" customFormat="1" ht="32.25" customHeight="1">
      <c r="A61" s="502"/>
      <c r="B61" s="66">
        <v>24</v>
      </c>
      <c r="C61" s="60" t="s">
        <v>89</v>
      </c>
      <c r="D61" s="67"/>
      <c r="E61" s="160"/>
      <c r="F61" s="68"/>
      <c r="G61" s="69"/>
      <c r="H61" s="61"/>
      <c r="I61" s="62"/>
      <c r="J61" s="62"/>
      <c r="K61" s="63"/>
      <c r="L61" s="64"/>
      <c r="M61" s="64"/>
      <c r="N61" s="64"/>
      <c r="O61" s="64"/>
      <c r="P61" s="65"/>
      <c r="Q61" s="70"/>
      <c r="R61" s="71"/>
      <c r="S61" s="72"/>
    </row>
    <row r="62" spans="1:19" s="46" customFormat="1" ht="32.25" customHeight="1" thickBot="1">
      <c r="A62" s="502"/>
      <c r="B62" s="73">
        <v>25</v>
      </c>
      <c r="C62" s="74" t="s">
        <v>90</v>
      </c>
      <c r="D62" s="75"/>
      <c r="E62" s="161"/>
      <c r="F62" s="76"/>
      <c r="G62" s="77"/>
      <c r="H62" s="78"/>
      <c r="I62" s="79"/>
      <c r="J62" s="79"/>
      <c r="K62" s="80"/>
      <c r="L62" s="64"/>
      <c r="M62" s="64"/>
      <c r="N62" s="64"/>
      <c r="O62" s="64"/>
      <c r="P62" s="81"/>
      <c r="Q62" s="82"/>
      <c r="R62" s="83"/>
      <c r="S62" s="84"/>
    </row>
    <row r="63" spans="1:19" s="46" customFormat="1" ht="32.25" customHeight="1" thickBot="1">
      <c r="A63" s="503"/>
      <c r="B63" s="504" t="s">
        <v>120</v>
      </c>
      <c r="C63" s="505"/>
      <c r="D63" s="85"/>
      <c r="E63" s="162"/>
      <c r="F63" s="86"/>
      <c r="G63" s="87"/>
      <c r="H63" s="88"/>
      <c r="I63" s="89"/>
      <c r="J63" s="89"/>
      <c r="K63" s="90"/>
      <c r="L63" s="91"/>
      <c r="M63" s="91"/>
      <c r="N63" s="91"/>
      <c r="O63" s="91"/>
      <c r="P63" s="493"/>
      <c r="Q63" s="494"/>
      <c r="R63" s="495"/>
      <c r="S63" s="92">
        <f>+SUM(S38:S62)</f>
        <v>0</v>
      </c>
    </row>
    <row r="64" spans="16:18" s="46" customFormat="1" ht="12">
      <c r="P64" s="45"/>
      <c r="Q64" s="45"/>
      <c r="R64" s="45"/>
    </row>
  </sheetData>
  <sheetProtection/>
  <mergeCells count="31">
    <mergeCell ref="A1:A4"/>
    <mergeCell ref="B7:C7"/>
    <mergeCell ref="B8:C8"/>
    <mergeCell ref="A38:A63"/>
    <mergeCell ref="B63:C63"/>
    <mergeCell ref="B6:C6"/>
    <mergeCell ref="A12:A37"/>
    <mergeCell ref="B3:Q3"/>
    <mergeCell ref="B4:M4"/>
    <mergeCell ref="H37:K37"/>
    <mergeCell ref="L37:O37"/>
    <mergeCell ref="Q12:Q36"/>
    <mergeCell ref="R12:R36"/>
    <mergeCell ref="B37:C37"/>
    <mergeCell ref="P63:R63"/>
    <mergeCell ref="P12:P36"/>
    <mergeCell ref="L12:O36"/>
    <mergeCell ref="D37:G37"/>
    <mergeCell ref="A10:A11"/>
    <mergeCell ref="B10:C10"/>
    <mergeCell ref="P10:S10"/>
    <mergeCell ref="D10:G10"/>
    <mergeCell ref="H10:K10"/>
    <mergeCell ref="H12:K36"/>
    <mergeCell ref="D12:G36"/>
    <mergeCell ref="R1:S4"/>
    <mergeCell ref="L10:O10"/>
    <mergeCell ref="O4:Q4"/>
    <mergeCell ref="B1:Q1"/>
    <mergeCell ref="B2:Q2"/>
    <mergeCell ref="S12:S36"/>
  </mergeCells>
  <conditionalFormatting sqref="I38:J38">
    <cfRule type="expression" priority="4" dxfId="0" stopIfTrue="1">
      <formula>IF(F38&gt;0,1,0)</formula>
    </cfRule>
  </conditionalFormatting>
  <conditionalFormatting sqref="I39:J62">
    <cfRule type="expression" priority="2" dxfId="0" stopIfTrue="1">
      <formula>IF(F39&gt;0,1,0)</formula>
    </cfRule>
  </conditionalFormatting>
  <conditionalFormatting sqref="O38:O62">
    <cfRule type="expression" priority="29" dxfId="0" stopIfTrue="1">
      <formula>IF(H38&gt;0,1,0)</formula>
    </cfRule>
  </conditionalFormatting>
  <conditionalFormatting sqref="M38:N62">
    <cfRule type="expression" priority="31" dxfId="0" stopIfTrue="1">
      <formula>IF(H38&gt;0,1,0)</formula>
    </cfRule>
  </conditionalFormatting>
  <conditionalFormatting sqref="H38:L62">
    <cfRule type="expression" priority="32" dxfId="0" stopIfTrue="1">
      <formula>IF(D38&gt;0,1,0)</formula>
    </cfRule>
  </conditionalFormatting>
  <printOptions horizontalCentered="1" verticalCentered="1"/>
  <pageMargins left="0.7874015748031497" right="0.7874015748031497" top="0.1968503937007874" bottom="0.7086614173228347" header="0.1968503937007874" footer="0.31496062992125984"/>
  <pageSetup horizontalDpi="600" verticalDpi="600" orientation="landscape" scale="62" r:id="rId2"/>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Fabian Gordillo Buitrago</cp:lastModifiedBy>
  <cp:lastPrinted>2020-01-22T14:00:43Z</cp:lastPrinted>
  <dcterms:created xsi:type="dcterms:W3CDTF">2010-03-25T16:40:43Z</dcterms:created>
  <dcterms:modified xsi:type="dcterms:W3CDTF">2020-01-22T14:00:54Z</dcterms:modified>
  <cp:category/>
  <cp:version/>
  <cp:contentType/>
  <cp:contentStatus/>
</cp:coreProperties>
</file>