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Perfil ldguerrero\Documents\5. POAS DARY SSM 2019\1. PLANES OPERATIVOS ANUALES 2019\2. POAS GESTIÓN\6. POAS DIC_2019\Gest_Jurídica\"/>
    </mc:Choice>
  </mc:AlternateContent>
  <bookViews>
    <workbookView xWindow="0" yWindow="0" windowWidth="28800" windowHeight="12330"/>
  </bookViews>
  <sheets>
    <sheet name="Metas_Magnitud" sheetId="3" r:id="rId1"/>
    <sheet name="Anualización" sheetId="4" r:id="rId2"/>
    <sheet name="1_Acompañamiento y conceptos " sheetId="2" r:id="rId3"/>
    <sheet name="Act_1" sheetId="7" r:id="rId4"/>
    <sheet name="2_PAAC" sheetId="8" r:id="rId5"/>
    <sheet name="Act_2" sheetId="9" r:id="rId6"/>
    <sheet name="Variables" sheetId="5" r:id="rId7"/>
  </sheets>
  <externalReferences>
    <externalReference r:id="rId8"/>
    <externalReference r:id="rId9"/>
  </externalReferences>
  <definedNames>
    <definedName name="_xlnm._FilterDatabase" localSheetId="6" hidden="1">Variables!$C$2:$C$8</definedName>
    <definedName name="actividades" localSheetId="4">#REF!</definedName>
    <definedName name="actividades" localSheetId="5">#REF!</definedName>
    <definedName name="ACTIVIDADES">#REF!</definedName>
    <definedName name="_xlnm.Print_Area" localSheetId="2">'1_Acompañamiento y conceptos '!$A$1:$I$67</definedName>
    <definedName name="CONDICION_POBLACIONAL" localSheetId="4">#REF!</definedName>
    <definedName name="CONDICION_POBLACIONAL" localSheetId="3">[1]Variables!$C$1:$C$24</definedName>
    <definedName name="CONDICION_POBLACIONAL" localSheetId="5">[1]Variables!$C$1:$C$24</definedName>
    <definedName name="CONDICION_POBLACIONAL" localSheetId="6">#REF!</definedName>
    <definedName name="CONDICION_POBLACIONAL">[2]Variables!$C$1:$C$24</definedName>
    <definedName name="GRUPO_ETAREO" localSheetId="4">#REF!</definedName>
    <definedName name="GRUPO_ETAREO" localSheetId="3">[1]Variables!$A$1:$A$8</definedName>
    <definedName name="GRUPO_ETAREO" localSheetId="5">[1]Variables!$A$1:$A$8</definedName>
    <definedName name="GRUPO_ETAREO" localSheetId="6">#REF!</definedName>
    <definedName name="GRUPO_ETAREO">[2]Variables!$A$1:$A$8</definedName>
    <definedName name="GRUPO_ETAREOS" localSheetId="4">#REF!</definedName>
    <definedName name="GRUPO_ETAREOS" localSheetId="3">#REF!</definedName>
    <definedName name="GRUPO_ETAREOS" localSheetId="5">#REF!</definedName>
    <definedName name="GRUPO_ETAREOS">#REF!</definedName>
    <definedName name="GRUPO_ETARIO" localSheetId="4">#REF!</definedName>
    <definedName name="GRUPO_ETARIO" localSheetId="3">#REF!</definedName>
    <definedName name="GRUPO_ETARIO" localSheetId="5">#REF!</definedName>
    <definedName name="GRUPO_ETARIO">#REF!</definedName>
    <definedName name="GRUPO_ETNICO" localSheetId="4">#REF!</definedName>
    <definedName name="GRUPO_ETNICO" localSheetId="3">#REF!</definedName>
    <definedName name="GRUPO_ETNICO" localSheetId="5">#REF!</definedName>
    <definedName name="GRUPO_ETNICO">#REF!</definedName>
    <definedName name="GRUPOETNICO" localSheetId="4">#REF!</definedName>
    <definedName name="GRUPOETNICO" localSheetId="3">#REF!</definedName>
    <definedName name="GRUPOETNICO" localSheetId="5">#REF!</definedName>
    <definedName name="GRUPOETNICO">#REF!</definedName>
    <definedName name="GRUPOS_ETNICOS" localSheetId="4">#REF!</definedName>
    <definedName name="GRUPOS_ETNICOS" localSheetId="3">[1]Variables!$H$1:$H$8</definedName>
    <definedName name="GRUPOS_ETNICOS" localSheetId="5">[1]Variables!$H$1:$H$8</definedName>
    <definedName name="GRUPOS_ETNICOS" localSheetId="6">#REF!</definedName>
    <definedName name="GRUPOS_ETNICOS">[2]Variables!$H$1:$H$8</definedName>
    <definedName name="LOCALIDAD" localSheetId="4">#REF!</definedName>
    <definedName name="LOCALIDAD" localSheetId="3">#REF!</definedName>
    <definedName name="LOCALIDAD" localSheetId="5">#REF!</definedName>
    <definedName name="LOCALIDAD">#REF!</definedName>
    <definedName name="LOCALIZACION" localSheetId="4">#REF!</definedName>
    <definedName name="LOCALIZACION" localSheetId="3">#REF!</definedName>
    <definedName name="LOCALIZACION" localSheetId="5">#REF!</definedName>
    <definedName name="LOCALIZACION">#REF!</definedName>
  </definedNames>
  <calcPr calcId="162913"/>
</workbook>
</file>

<file path=xl/calcChain.xml><?xml version="1.0" encoding="utf-8"?>
<calcChain xmlns="http://schemas.openxmlformats.org/spreadsheetml/2006/main">
  <c r="I31" i="7" l="1"/>
  <c r="D41" i="2"/>
  <c r="T13" i="3"/>
  <c r="D39" i="2" l="1"/>
  <c r="D40" i="2"/>
  <c r="I29" i="7"/>
  <c r="I28" i="7"/>
  <c r="I27" i="7" l="1"/>
  <c r="J13" i="3" l="1"/>
  <c r="K13" i="3"/>
  <c r="L13" i="3"/>
  <c r="M13" i="3"/>
  <c r="N13" i="3"/>
  <c r="O13" i="3"/>
  <c r="P13" i="3"/>
  <c r="Q13" i="3"/>
  <c r="J14" i="3"/>
  <c r="K14" i="3"/>
  <c r="L14" i="3"/>
  <c r="M14" i="3"/>
  <c r="N14" i="3"/>
  <c r="O14" i="3"/>
  <c r="P14" i="3"/>
  <c r="Q14" i="3"/>
  <c r="I25" i="7"/>
  <c r="I24" i="7"/>
  <c r="I23" i="7"/>
  <c r="D38" i="2"/>
  <c r="L12" i="4" l="1"/>
  <c r="G41" i="2"/>
  <c r="H30" i="8"/>
  <c r="I30" i="8" s="1"/>
  <c r="D31" i="8"/>
  <c r="D32" i="8" s="1"/>
  <c r="D33" i="8" s="1"/>
  <c r="D34" i="8" s="1"/>
  <c r="D35" i="8" s="1"/>
  <c r="D36" i="8" s="1"/>
  <c r="D37" i="8" s="1"/>
  <c r="D38" i="8" s="1"/>
  <c r="D39" i="8" s="1"/>
  <c r="D40" i="8" s="1"/>
  <c r="D41" i="8" s="1"/>
  <c r="P17" i="3"/>
  <c r="H36" i="2"/>
  <c r="I36" i="2" s="1"/>
  <c r="H37" i="2"/>
  <c r="I37" i="2" s="1"/>
  <c r="H38" i="2"/>
  <c r="I38" i="2" s="1"/>
  <c r="H39" i="2"/>
  <c r="I39" i="2" s="1"/>
  <c r="H40" i="2"/>
  <c r="I40" i="2" s="1"/>
  <c r="H41" i="2"/>
  <c r="I41" i="2" s="1"/>
  <c r="H33" i="2"/>
  <c r="I33" i="2" s="1"/>
  <c r="H34" i="2"/>
  <c r="I34" i="2" s="1"/>
  <c r="D35" i="2"/>
  <c r="H35" i="2" s="1"/>
  <c r="I35" i="2" s="1"/>
  <c r="D32" i="2"/>
  <c r="H32" i="2" s="1"/>
  <c r="I32" i="2" s="1"/>
  <c r="D21" i="9"/>
  <c r="I19" i="7"/>
  <c r="I20" i="7"/>
  <c r="I22" i="7" s="1"/>
  <c r="I21" i="7"/>
  <c r="I15" i="7"/>
  <c r="I18" i="7" s="1"/>
  <c r="I16" i="7"/>
  <c r="I17" i="7"/>
  <c r="I30" i="7"/>
  <c r="I26" i="7"/>
  <c r="D22" i="7"/>
  <c r="G30" i="7"/>
  <c r="D30" i="7"/>
  <c r="G26" i="7"/>
  <c r="D26" i="7"/>
  <c r="G22" i="7"/>
  <c r="G31" i="7" s="1"/>
  <c r="G18" i="7"/>
  <c r="D18" i="7"/>
  <c r="C11" i="9"/>
  <c r="F33" i="2"/>
  <c r="F34" i="2"/>
  <c r="F36" i="2"/>
  <c r="F37" i="2"/>
  <c r="F39" i="2"/>
  <c r="F40" i="2"/>
  <c r="F32" i="2"/>
  <c r="F35" i="2"/>
  <c r="F38" i="2"/>
  <c r="F41" i="2"/>
  <c r="F30" i="2"/>
  <c r="F31" i="2" s="1"/>
  <c r="E16" i="3"/>
  <c r="E13" i="3"/>
  <c r="C7" i="9"/>
  <c r="F30" i="8"/>
  <c r="F31" i="8" s="1"/>
  <c r="F32" i="8" s="1"/>
  <c r="F33" i="8" s="1"/>
  <c r="F34" i="8" s="1"/>
  <c r="F35" i="8" s="1"/>
  <c r="F36" i="8" s="1"/>
  <c r="F37" i="8" s="1"/>
  <c r="F38" i="8" s="1"/>
  <c r="F39" i="8" s="1"/>
  <c r="F40" i="8" s="1"/>
  <c r="F41" i="8" s="1"/>
  <c r="H36" i="8" s="1"/>
  <c r="I36" i="8" s="1"/>
  <c r="D31" i="7"/>
  <c r="D13" i="4"/>
  <c r="C13" i="4"/>
  <c r="B13" i="4"/>
  <c r="U16" i="3"/>
  <c r="S17" i="3"/>
  <c r="R17" i="3"/>
  <c r="Q17" i="3"/>
  <c r="Q18" i="3" s="1"/>
  <c r="O17" i="3"/>
  <c r="N17" i="3"/>
  <c r="M17" i="3"/>
  <c r="L17" i="3"/>
  <c r="K17" i="3"/>
  <c r="J17" i="3"/>
  <c r="I17" i="3"/>
  <c r="H17" i="3"/>
  <c r="T17" i="3" s="1"/>
  <c r="S16" i="3"/>
  <c r="S18" i="3" s="1"/>
  <c r="R16" i="3"/>
  <c r="R18" i="3"/>
  <c r="Q16" i="3"/>
  <c r="P16" i="3"/>
  <c r="O16" i="3"/>
  <c r="O18" i="3" s="1"/>
  <c r="N16" i="3"/>
  <c r="N18" i="3"/>
  <c r="M16" i="3"/>
  <c r="M18" i="3"/>
  <c r="L16" i="3"/>
  <c r="L18" i="3" s="1"/>
  <c r="K16" i="3"/>
  <c r="K18" i="3" s="1"/>
  <c r="J16" i="3"/>
  <c r="J18" i="3" s="1"/>
  <c r="I16" i="3"/>
  <c r="I18" i="3"/>
  <c r="H16" i="3"/>
  <c r="H18" i="3" s="1"/>
  <c r="G17" i="3"/>
  <c r="G16" i="3"/>
  <c r="F16" i="3"/>
  <c r="A16" i="3"/>
  <c r="D12" i="4"/>
  <c r="C12" i="4"/>
  <c r="B12" i="4"/>
  <c r="U13" i="3"/>
  <c r="S14" i="3"/>
  <c r="R14" i="3"/>
  <c r="I14" i="3"/>
  <c r="H14" i="3"/>
  <c r="H15" i="3" s="1"/>
  <c r="S13" i="3"/>
  <c r="S15" i="3" s="1"/>
  <c r="R13" i="3"/>
  <c r="R15" i="3" s="1"/>
  <c r="P15" i="3"/>
  <c r="O15" i="3"/>
  <c r="N15" i="3"/>
  <c r="L15" i="3"/>
  <c r="I13" i="3"/>
  <c r="I15" i="3" s="1"/>
  <c r="H13" i="3"/>
  <c r="G14" i="3"/>
  <c r="G13" i="3"/>
  <c r="F13" i="3"/>
  <c r="Q15" i="3"/>
  <c r="K15" i="3"/>
  <c r="T15" i="3"/>
  <c r="M15" i="3"/>
  <c r="J15" i="3"/>
  <c r="A13" i="3"/>
  <c r="G21" i="9"/>
  <c r="G41" i="8"/>
  <c r="G40" i="8"/>
  <c r="G39" i="8"/>
  <c r="G38" i="8"/>
  <c r="G37" i="8"/>
  <c r="G36" i="8"/>
  <c r="G35" i="8"/>
  <c r="G34" i="8"/>
  <c r="G33" i="8"/>
  <c r="G32" i="8"/>
  <c r="G31" i="8"/>
  <c r="G30" i="8"/>
  <c r="T23" i="5"/>
  <c r="S23" i="5"/>
  <c r="R23" i="5"/>
  <c r="G31" i="2"/>
  <c r="G32" i="2"/>
  <c r="G33" i="2"/>
  <c r="G34" i="2"/>
  <c r="G35" i="2"/>
  <c r="G36" i="2"/>
  <c r="G37" i="2"/>
  <c r="G38" i="2"/>
  <c r="G39" i="2"/>
  <c r="G40" i="2"/>
  <c r="G30" i="2"/>
  <c r="D30" i="2"/>
  <c r="H30" i="2" s="1"/>
  <c r="I30" i="2" s="1"/>
  <c r="D31" i="2"/>
  <c r="H31" i="2" s="1"/>
  <c r="I31" i="2" s="1"/>
  <c r="T16" i="3" l="1"/>
  <c r="P18" i="3"/>
  <c r="T18" i="3"/>
  <c r="L13" i="4" s="1"/>
  <c r="H40" i="8"/>
  <c r="I40" i="8" s="1"/>
  <c r="H33" i="8"/>
  <c r="I33" i="8" s="1"/>
  <c r="H39" i="8"/>
  <c r="I39" i="8" s="1"/>
  <c r="H32" i="8"/>
  <c r="I32" i="8" s="1"/>
  <c r="H41" i="8"/>
  <c r="I41" i="8" s="1"/>
  <c r="H38" i="8"/>
  <c r="I38" i="8" s="1"/>
  <c r="H31" i="8"/>
  <c r="I31" i="8" s="1"/>
  <c r="H34" i="8"/>
  <c r="I34" i="8" s="1"/>
  <c r="H37" i="8"/>
  <c r="I37" i="8" s="1"/>
  <c r="H35" i="8"/>
  <c r="I35" i="8" s="1"/>
</calcChain>
</file>

<file path=xl/sharedStrings.xml><?xml version="1.0" encoding="utf-8"?>
<sst xmlns="http://schemas.openxmlformats.org/spreadsheetml/2006/main" count="676" uniqueCount="414">
  <si>
    <t>Formato de Hoja de Vida Indicador</t>
  </si>
  <si>
    <t>HOJA DE VIDA INDICADOR</t>
  </si>
  <si>
    <t>Mes</t>
  </si>
  <si>
    <t xml:space="preserve">Enero </t>
  </si>
  <si>
    <t>Febrero</t>
  </si>
  <si>
    <t>Marzo</t>
  </si>
  <si>
    <t>Abril</t>
  </si>
  <si>
    <t>Mayo</t>
  </si>
  <si>
    <t>Junio</t>
  </si>
  <si>
    <t>Julio</t>
  </si>
  <si>
    <t>Agosto</t>
  </si>
  <si>
    <t>Septiembre</t>
  </si>
  <si>
    <t>Octubre</t>
  </si>
  <si>
    <t>% Cumplimiento del período reportado</t>
  </si>
  <si>
    <t>% Cumplimiento en la vigencia</t>
  </si>
  <si>
    <t>% Cumplimiento de la meta</t>
  </si>
  <si>
    <t>Noviembre</t>
  </si>
  <si>
    <t>Diciembre</t>
  </si>
  <si>
    <t>PROCESO DIRECCIONAMIENTO ESTRATÉGICO</t>
  </si>
  <si>
    <t>SECCIÓN 1. Identificación del Indicador</t>
  </si>
  <si>
    <t>SECCIÓN 2. Seguimiento al Indicador</t>
  </si>
  <si>
    <t>SECCIÓN 3. Análisis de tendencia del Indicador</t>
  </si>
  <si>
    <t>Apoyo</t>
  </si>
  <si>
    <t>Misional</t>
  </si>
  <si>
    <t>Estratégico</t>
  </si>
  <si>
    <t>Evaluación</t>
  </si>
  <si>
    <t>Anual</t>
  </si>
  <si>
    <t>Semestral</t>
  </si>
  <si>
    <t>Trimestral</t>
  </si>
  <si>
    <t>Mensual</t>
  </si>
  <si>
    <t>Proceso</t>
  </si>
  <si>
    <t>Operación</t>
  </si>
  <si>
    <t>Eficacia</t>
  </si>
  <si>
    <t>Eficiencia</t>
  </si>
  <si>
    <t>Efectividad</t>
  </si>
  <si>
    <t>Producto</t>
  </si>
  <si>
    <t>Actividad</t>
  </si>
  <si>
    <t>SECRETARÍA DISTRITAL DE MOVILIDAD</t>
  </si>
  <si>
    <t xml:space="preserve">CODIGO: PE01-PR01-F03 </t>
  </si>
  <si>
    <t>SECCIÓN 4. Actualización y Responsables del reporte</t>
  </si>
  <si>
    <t>4. Dependencia responsable</t>
  </si>
  <si>
    <t>3. Fuente PMR</t>
  </si>
  <si>
    <t>VARIABLE 1 - Numerador</t>
  </si>
  <si>
    <t>VARIABLE 2 - Denominador</t>
  </si>
  <si>
    <t>Numerador Acumulado (Variable 1)</t>
  </si>
  <si>
    <t>Denominador Acumulado (Variable 2)</t>
  </si>
  <si>
    <t>5. Meta con territorialización</t>
  </si>
  <si>
    <t>6. Proyecto</t>
  </si>
  <si>
    <t>7. Código del Proyecto</t>
  </si>
  <si>
    <t>8. Proceso</t>
  </si>
  <si>
    <t>9. Código del proceso</t>
  </si>
  <si>
    <t>10. Objetivo estratégico</t>
  </si>
  <si>
    <t>11. Meta Producto</t>
  </si>
  <si>
    <t>12. Nombre del indicador</t>
  </si>
  <si>
    <t>13. Tipología</t>
  </si>
  <si>
    <t>14. Fecha de programación</t>
  </si>
  <si>
    <t>15. Tipo anualización</t>
  </si>
  <si>
    <t>Constante</t>
  </si>
  <si>
    <t>Creciente</t>
  </si>
  <si>
    <t>Decreciente</t>
  </si>
  <si>
    <t>Suma</t>
  </si>
  <si>
    <t>16. Objetivo y descripción del Indicador</t>
  </si>
  <si>
    <t>17. Fuente u origen de Datos</t>
  </si>
  <si>
    <t>18. Fórmula de Cálculo</t>
  </si>
  <si>
    <t>19. Unidad de medida del indicador</t>
  </si>
  <si>
    <t xml:space="preserve">20.  Nombre de las Variables </t>
  </si>
  <si>
    <t>21. Unidad de medida (de la variable)</t>
  </si>
  <si>
    <t>22. Descripción de la variable</t>
  </si>
  <si>
    <t>23. Inicio de la Serie</t>
  </si>
  <si>
    <t>26. Valor de la Meta</t>
  </si>
  <si>
    <t xml:space="preserve">28. Observación a la magnitud propuesta para la Meta </t>
  </si>
  <si>
    <t>29. Numerador (Variable 1)</t>
  </si>
  <si>
    <t>30. Denominador (Variable 2)</t>
  </si>
  <si>
    <t>31. Observaciones del avance de meta en el periodo</t>
  </si>
  <si>
    <t>32. Avances y logros</t>
  </si>
  <si>
    <t>33.Retrasos y soluciones</t>
  </si>
  <si>
    <t>34. Beneficios para la Comunidad/Entidad</t>
  </si>
  <si>
    <t>35. Control de actualizaciones</t>
  </si>
  <si>
    <t xml:space="preserve">36. Fecha </t>
  </si>
  <si>
    <t>37. Campo modificado</t>
  </si>
  <si>
    <t>38.Modificación realizada.</t>
  </si>
  <si>
    <t>39. Responsable del Análisis</t>
  </si>
  <si>
    <t>40. Responsable del reporte</t>
  </si>
  <si>
    <t>41. Director / Jefe de Oficina / Subdirector</t>
  </si>
  <si>
    <t>45. Firma Subsecretario  (a) / Ordenador (a) de gasto</t>
  </si>
  <si>
    <t>42. Firma Director / Jefe Oficina</t>
  </si>
  <si>
    <t>43. Firma Subdirector</t>
  </si>
  <si>
    <t>44. Subsecretario (a) / Ordenador (a) de gasto</t>
  </si>
  <si>
    <t>SI</t>
  </si>
  <si>
    <t>NO</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</si>
  <si>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</si>
  <si>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</si>
  <si>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</si>
  <si>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</si>
  <si>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5. Ser transparente, incluyente, equitativa en género y garantista de la participación e involucramiento ciudadanos y del sectro privado</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</si>
  <si>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</si>
  <si>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</si>
  <si>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</si>
  <si>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24. Fin de la Serie</t>
  </si>
  <si>
    <t>25. Línea base</t>
  </si>
  <si>
    <t>27. Frecuencia del reporte</t>
  </si>
  <si>
    <t>1. Código Meta</t>
  </si>
  <si>
    <t xml:space="preserve">2.  Descripción Meta </t>
  </si>
  <si>
    <t>VERSIÓN 1.0</t>
  </si>
  <si>
    <t xml:space="preserve">SISTEMA INTEGRADO DE GESTION DISTRITAL BAJO EL ESTÁNDAR MIPG
</t>
  </si>
  <si>
    <t>Formato de programación y seguimiento al Plan Operativo Anual de gestión sin inversión</t>
  </si>
  <si>
    <t>CODIGO: PE01-PR01-F02</t>
  </si>
  <si>
    <t>VERSIÓN: 1.0</t>
  </si>
  <si>
    <t>DEPENDENCIA:</t>
  </si>
  <si>
    <t>METAS DE GESTIÓN</t>
  </si>
  <si>
    <t>No.</t>
  </si>
  <si>
    <t>PLAN ESTRATÉGICO SDM</t>
  </si>
  <si>
    <t>COMPONENTE PMM</t>
  </si>
  <si>
    <t>META</t>
  </si>
  <si>
    <t>NOMBRE DEL INDICADOR</t>
  </si>
  <si>
    <t>VARIABLES FÓRMULA DEL INDICADOR</t>
  </si>
  <si>
    <t>COMPONENTE ASOCIADO MISIÓN / VISIÓN</t>
  </si>
  <si>
    <t>Ene</t>
  </si>
  <si>
    <t>Feb</t>
  </si>
  <si>
    <t>Mar</t>
  </si>
  <si>
    <t>Abr</t>
  </si>
  <si>
    <t>May</t>
  </si>
  <si>
    <t>Jun</t>
  </si>
  <si>
    <t>Jul</t>
  </si>
  <si>
    <t>Ago</t>
  </si>
  <si>
    <t>Sep</t>
  </si>
  <si>
    <t>Oct</t>
  </si>
  <si>
    <t>Nov</t>
  </si>
  <si>
    <t>Dic</t>
  </si>
  <si>
    <t xml:space="preserve">% de Avance de Ejecución </t>
  </si>
  <si>
    <t>OBSERVACIONES</t>
  </si>
  <si>
    <t>% de Cumplimiento = (Numerador / Denominador )*100</t>
  </si>
  <si>
    <t>Código: PE01-PR01-F02</t>
  </si>
  <si>
    <t>Versión: 1.0</t>
  </si>
  <si>
    <t>SUBSECRETARIA RESPONSABLE:</t>
  </si>
  <si>
    <t>PROGRAMACIÓN CUATRIENIO</t>
  </si>
  <si>
    <t>% CUMPLIMIENTO CUATRIENIO</t>
  </si>
  <si>
    <t>TIPO DE ANUALIZACIÓN</t>
  </si>
  <si>
    <t xml:space="preserve">VARIABLE </t>
  </si>
  <si>
    <t>MAGNITUD CUATRIENIO</t>
  </si>
  <si>
    <t>PILAR / EJES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</si>
  <si>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</si>
  <si>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</si>
  <si>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</si>
  <si>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</si>
  <si>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</si>
  <si>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</si>
  <si>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02- Pilar Democracia Urbana</t>
  </si>
  <si>
    <t xml:space="preserve">0-5 años Primera infancia </t>
  </si>
  <si>
    <t>Usaquen</t>
  </si>
  <si>
    <t>DANE-Secretaría Distrital de Planeción SDP : Convenio específico de cooperación técnica No 096-2007</t>
  </si>
  <si>
    <t>Total</t>
  </si>
  <si>
    <t>Hombres</t>
  </si>
  <si>
    <t>Mujeres</t>
  </si>
  <si>
    <t>04- Eje Transversal Nuevo Ordenamiento Territorial</t>
  </si>
  <si>
    <t xml:space="preserve">6 - 13 años Infancia </t>
  </si>
  <si>
    <t>Chapinero</t>
  </si>
  <si>
    <t>Grupos de edad</t>
  </si>
  <si>
    <t>USAQUÉN</t>
  </si>
  <si>
    <t>07- Eje Transversal Gobierno legítimo, fortalecimiento local y eficiencia</t>
  </si>
  <si>
    <t>14 - 17 años Adolescencia</t>
  </si>
  <si>
    <t>Santa Fe</t>
  </si>
  <si>
    <t>CHAPINERO</t>
  </si>
  <si>
    <t>18 - 26 años Juventud</t>
  </si>
  <si>
    <t>San Cristobal</t>
  </si>
  <si>
    <t>total</t>
  </si>
  <si>
    <t>SANTA FE</t>
  </si>
  <si>
    <t>27 - 59 años Adultez</t>
  </si>
  <si>
    <t>Usme</t>
  </si>
  <si>
    <t>SAN CRISTÓBAL</t>
  </si>
  <si>
    <t>Logística de Movilidad</t>
  </si>
  <si>
    <t>60 años o más. Personas Mayores</t>
  </si>
  <si>
    <t>Tunjuelito</t>
  </si>
  <si>
    <t>0-4</t>
  </si>
  <si>
    <t>USME</t>
  </si>
  <si>
    <t>Componente Ambiental</t>
  </si>
  <si>
    <t>Todos los grupos</t>
  </si>
  <si>
    <t>Bosa</t>
  </si>
  <si>
    <t>5-9</t>
  </si>
  <si>
    <t>TUNJUELITO</t>
  </si>
  <si>
    <t>Plan de Intercambiadores Modales</t>
  </si>
  <si>
    <t>CONDICION POBLACIONAL</t>
  </si>
  <si>
    <t>Kennedy</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</si>
  <si>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</si>
  <si>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</si>
  <si>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</si>
  <si>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</si>
  <si>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</si>
  <si>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</si>
  <si>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</si>
  <si>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</si>
  <si>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</si>
  <si>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</si>
  <si>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</si>
  <si>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</si>
  <si>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</si>
  <si>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</si>
  <si>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</si>
  <si>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</si>
  <si>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</si>
  <si>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</si>
  <si>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</si>
  <si>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</si>
  <si>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</si>
  <si>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</si>
  <si>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</si>
  <si>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</si>
  <si>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</si>
  <si>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</si>
  <si>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</si>
  <si>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</si>
  <si>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</si>
  <si>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</si>
  <si>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</si>
  <si>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</si>
  <si>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Componente Institucional</t>
  </si>
  <si>
    <t>Familias en situacion de vulnerabilidad</t>
  </si>
  <si>
    <t>Antonio Nariño</t>
  </si>
  <si>
    <t>45-49</t>
  </si>
  <si>
    <t>LOS MÁRTIRES</t>
  </si>
  <si>
    <t xml:space="preserve">OBJETIVOS ESTRATÉGICOS </t>
  </si>
  <si>
    <t>Familias ubicadas en zonas de alto deterioro urbano</t>
  </si>
  <si>
    <t>Puente Aranda</t>
  </si>
  <si>
    <t>50-54</t>
  </si>
  <si>
    <t>A. NARIÑO</t>
  </si>
  <si>
    <t>Jovenes desescolarizados</t>
  </si>
  <si>
    <t>La Candelaria</t>
  </si>
  <si>
    <t>55-59</t>
  </si>
  <si>
    <t>PTE. ARANDA</t>
  </si>
  <si>
    <t>Jovenes escolarizados</t>
  </si>
  <si>
    <t>Rafael Uribe Uribe</t>
  </si>
  <si>
    <t>60-64</t>
  </si>
  <si>
    <t>CANDELARIA</t>
  </si>
  <si>
    <t>Mujeres gestantes y lactantes</t>
  </si>
  <si>
    <t>Ciudad Bolivar</t>
  </si>
  <si>
    <t>65-69</t>
  </si>
  <si>
    <t>R.URIBE</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</si>
  <si>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</si>
  <si>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</si>
  <si>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</si>
  <si>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</si>
  <si>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</si>
  <si>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</si>
  <si>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</si>
  <si>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</si>
  <si>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</si>
  <si>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Niños, niñas y adolescentes en riesgo social vinculacion temprana al trabajo o acompañamiento</t>
  </si>
  <si>
    <t>Entidad</t>
  </si>
  <si>
    <t>80 Y MÁS</t>
  </si>
  <si>
    <t>Niños, niñas y adolescentes escolarizados</t>
  </si>
  <si>
    <t>Distrital</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</si>
  <si>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</si>
  <si>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</si>
  <si>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</si>
  <si>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</si>
  <si>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</si>
  <si>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</si>
  <si>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</si>
  <si>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</si>
  <si>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</si>
  <si>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</si>
  <si>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</si>
  <si>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</si>
  <si>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</si>
  <si>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</si>
  <si>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</si>
  <si>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</si>
  <si>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</si>
  <si>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</si>
  <si>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</si>
  <si>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</si>
  <si>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</si>
  <si>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</si>
  <si>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</si>
  <si>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</si>
  <si>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</si>
  <si>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</si>
  <si>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</si>
  <si>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PDD</t>
  </si>
  <si>
    <t>Otros Grupos étnicos</t>
  </si>
  <si>
    <t>18 - Mejor Movilidad para Todos</t>
  </si>
  <si>
    <t>Rom</t>
  </si>
  <si>
    <t>29 - Articulación regional y planeación integral del transporte</t>
  </si>
  <si>
    <t>Raizales</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</si>
  <si>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</si>
  <si>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</si>
  <si>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</si>
  <si>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</si>
  <si>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</si>
  <si>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</si>
  <si>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</si>
  <si>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</si>
  <si>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</si>
  <si>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</si>
  <si>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</si>
  <si>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</si>
  <si>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</si>
  <si>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</si>
  <si>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</si>
  <si>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</si>
  <si>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</si>
  <si>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</si>
  <si>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</si>
  <si>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</si>
  <si>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</si>
  <si>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</si>
  <si>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PA05</t>
  </si>
  <si>
    <t>Acompañamientos y Conceptos</t>
  </si>
  <si>
    <t>Enero de 2019</t>
  </si>
  <si>
    <t>Porcentaje</t>
  </si>
  <si>
    <t xml:space="preserve">Diana Marcela Rojas Gualdron </t>
  </si>
  <si>
    <t>Paulo Andres Rincon Garay</t>
  </si>
  <si>
    <t>Carolina Pombo Rivera</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</si>
  <si>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</si>
  <si>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</si>
  <si>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</si>
  <si>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</si>
  <si>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</si>
  <si>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</si>
  <si>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</si>
  <si>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</si>
  <si>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</si>
  <si>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</si>
  <si>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</si>
  <si>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</si>
  <si>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</si>
  <si>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</si>
  <si>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</si>
  <si>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</si>
  <si>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Gestionar dentro de los términos establecidos por ley las consultas, conceptos, estudios y actos administrativos que sean puestos a consideración de la dependencia en el primer trimestre</t>
  </si>
  <si>
    <t>Gestionar dentro de los términos establecidos por ley las consultas, conceptos, estudios y actos administrativos que sean puestos a consideración de la dependencia en el segundo trimestre</t>
  </si>
  <si>
    <t>Gestionar dentro de los términos establecidos por ley las consultas, conceptos, estudios y actos administrativos que sean puestos a consideración de la dependencia en el tercer trimestre</t>
  </si>
  <si>
    <t>Gestionar dentro de los términos establecidos por ley las consultas, conceptos, estudios y actos administrativos que sean puestos a consideración de la dependencia en el cuarto trimestre</t>
  </si>
  <si>
    <t>TOTAL MAGNITUD VIGENCIA</t>
  </si>
  <si>
    <t>TOTAL</t>
  </si>
  <si>
    <t>CAROLINA POMBO RIVERA</t>
  </si>
  <si>
    <t>N/A</t>
  </si>
  <si>
    <t xml:space="preserve">SISTEMA INTEGRADO DE GESTION DISTRITAL  BAJO EL ESTÁNDAR MIPG
</t>
  </si>
  <si>
    <t>CÓDIGO: PE01-PR01-F07</t>
  </si>
  <si>
    <t xml:space="preserve">Dirección de Normatividad y Conceptos </t>
  </si>
  <si>
    <t>Gestionar dentro de los términos establecidos por ley el 92% de las consultas, conceptos, estudios y actos administrativos que sean puestos a consideración de la Dirección.</t>
  </si>
  <si>
    <t>Registros administrativos</t>
  </si>
  <si>
    <t>Regular los aspectos normativos del plan de desarrollo distrital y brindar seguridad juridica sobre las diferentes situaciones que son consultadas a la Dirección.</t>
  </si>
  <si>
    <t>Dar respuesta y gestionar  los conceptos solicitados a la Dirección.</t>
  </si>
  <si>
    <t>Realizar el  estudio, control de legalidad  y revisión de Proyectos de Actos administrativos, Decretos, acuerdos y Leyes puestos en conocimiento de la dirección</t>
  </si>
  <si>
    <t>Dar respuesta y gestionar  las consultas o derechos de peticion solicitados a la Dirección.</t>
  </si>
  <si>
    <t>Sección No. 1: PROGRAMACIÓN  VIGENCIA 2019</t>
  </si>
  <si>
    <t>N.A.</t>
  </si>
  <si>
    <t xml:space="preserve"> P.A.A.C</t>
  </si>
  <si>
    <t>Registros Administrativos</t>
  </si>
  <si>
    <t>(Total actividades ejecutadas / Total actividades programadas)*100</t>
  </si>
  <si>
    <t xml:space="preserve">Total actividades ejecutadas </t>
  </si>
  <si>
    <t>Total actividades programadas</t>
  </si>
  <si>
    <t>Cantidad</t>
  </si>
  <si>
    <t>El cumplimiento de las acciones propuestas en el PAAC  genera confianza en los grupos de valor y partes interesadas de la entidad.</t>
  </si>
  <si>
    <t xml:space="preserve">Diana Marcela Rojas </t>
  </si>
  <si>
    <t>Realizar el 100% de las actividades programadas en el Plan Anticorrupción y de Atención al Ciudadano de la vigencia por la Dirección de Normatividad y Conceptos</t>
  </si>
  <si>
    <t xml:space="preserve">Dirección de Normatividad y conceptos </t>
  </si>
  <si>
    <t>Dirección de Normatividad y Conceptos</t>
  </si>
  <si>
    <t xml:space="preserve">Publicar todos los proyectos de actos administrativos de carácter regulatorio, para observaciones en la página web de la entidad </t>
  </si>
  <si>
    <t>Actualizar los actos administrativos de carácter regulatorio en la página web de la entidad</t>
  </si>
  <si>
    <t xml:space="preserve">SEGUIMIENTO PLAN OPERATIVO ANUAL - POA                                         VIGENCIA:2019  </t>
  </si>
  <si>
    <t>Subsecretaría de Gestión Jurídica</t>
  </si>
  <si>
    <t>DIRECCIÓN DE NORMATIVIDAD Y CONCEPTOS</t>
  </si>
  <si>
    <t>SUBSECRETARÍA DE GESTIÓN JURÍDICA</t>
  </si>
  <si>
    <t>N.A</t>
  </si>
  <si>
    <t>MAGNITUD META - Vigencia</t>
  </si>
  <si>
    <t>POA GESTIÓN SIN INVERSIÓN DIRECCIÓN DE NORMATIVIDAD Y CONCEPTOS</t>
  </si>
  <si>
    <t>Gestionar dentro de los términos establecidos por ley el 92% de las solicitudes de  consultas, conceptos y actos administrativos que sean puestos a consideración de la Dirección.</t>
  </si>
  <si>
    <t>Estratégico: 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</si>
  <si>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 xml:space="preserve">Estrategico:4.Ser ejemplo en la rendicion de cuentas a la ciudadania.
Calidad:1.Fortalecer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</si>
  <si>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OBJETIVO ESTRATÉGICO Y DE CALIDAD</t>
  </si>
  <si>
    <t xml:space="preserve">
SISTEMA INTEGRADO DE GESTION DISTRITAL BAJO EL ESTÁNDAR MIPG
</t>
  </si>
  <si>
    <t xml:space="preserve">Corresponde a las actividades realizadas y evidenciadas en el trimestre </t>
  </si>
  <si>
    <t xml:space="preserve">Corresponde al  total de las actividades registradas en cada componente del P.A.A.C. </t>
  </si>
  <si>
    <t>Medir el cumplimiento de los actividades registradas en cada componente del P.A.A.C para la Direccion de Normatividad y conceptos en el P.A.A.C. de la vigencia</t>
  </si>
  <si>
    <t xml:space="preserve">Promedio de los porcentajes de actuaciones gestionadas cada trimestre en lo transcurrido de la vigencia/Porcentaje  total de las actuaciones radicadas en la Dirección relacionadas con las solicitudes de conceptos, actos administrativos, consultas programado </t>
  </si>
  <si>
    <t>Los porcentajes tenidos en cuenta en el promedio se van incorporando a medida que transcurre la vigencia</t>
  </si>
  <si>
    <t>Promedio de los porcentajes de actuaciones gestionadas cada trimestre en lo transcurrido de la vigencia</t>
  </si>
  <si>
    <t xml:space="preserve">Porcentaje  total de las actuaciones radicadas en la Dirección relacionadas con las solicitudes de conceptos, actos administrativos, consultas programado </t>
  </si>
  <si>
    <t>Corresponde al valor de la meta programado para cada trimestre (92%)</t>
  </si>
  <si>
    <t xml:space="preserve">TOTAL </t>
  </si>
  <si>
    <t>El valor que se registra en la casilla avance ponderado hace referencia al % de cumplimiento de la actividad secundaria con relacion a la ponderacion de la actividad ( Informacion que se observa en la Hoja 1 avances y logros).
Entre enero y marzo se gestionó el 41,66% de los procesos recibidos, de 48 procesos recibidos , se gestionaron 20 (Ver casilla avancesy logros Hoja de Vida indicador). En consecuencia, el avance ponderado para la actividad es del 14.16% por cuanto el peso porcentual asigando a la meta por parte del área es del 34%. (100*0,34)</t>
  </si>
  <si>
    <t>El valor que se registra en la casilla avance ponderado hace referencia al % de cumplimiento de la actividad secundaria con relacion a la ponderacion de la actividad ( Informacion que se observa en la Hoja 1 avances y logros).
Entre enero y marzo se gestionó el 89,58% de los procesos recibidos, de  144 procesos recibidos , se gestionaron 129 (Ver casilla avancesy logros Hoja de Vida indicador). En consecuencia, el avance ponderado para la actividad es del 30% por cuanto el peso porcentual asigando a la meta por parte del área es del 33%. (100*0,33)</t>
  </si>
  <si>
    <t>El valor que se registra en la casilla avance ponderado hace referencia al % de cumplimiento de la actividad secundaria con relacion a la ponderacion de la actividad ( Informacion que se observa en la Hoja 1 avances y logros).
Entre enero y marzo se gestionó el 83,96 de los procesos recibidos, de 106 procesos recibidos , se gestionaron 89 (Ver casilla avancesy logros Hoja de Vida indicador). En consecuencia, el avance ponderado para la actividad es del 28% por cuanto el peso porcentual asigando a la meta por parte del área es del 33%. (100*0,33)</t>
  </si>
  <si>
    <t>El valor que se registra en la casilla avance ponderado hace referencia al % de cumplimiento de la actividad secundaria con relacion a la ponderacion de la actividad ( Informacion que se observa en la Hoja 1 avances y logros).
Entre abril  y junio se gestionó el 43,75% de los procesos recibidos, de 16 solicitudes recibidas,se gestionaròn 7 (Ver casilla avancesy logros Hoja de Vida indicador). En consecuencia, el avance ponderado para la actividad es del 15% por cuanto el peso porcentual asigando a la meta por parte del área es del 34%. (100*0,34).
Nota: Adicionalmente de los 7 conceptos tramitados por la Direcciòn en el periodo de reporte, la Direcciòn entre abril y junio gestiono 20  de las 28 solicitudes de conceptos que habian quedado pendientes en el trimestre pasado.</t>
  </si>
  <si>
    <t>El valor que se registra en la casilla avance ponderado hace referencia al % de cumplimiento de la actividad secundaria con relacion a la ponderacion de la actividad ( Informacion que se observa en la Hoja 1 avances y logros).
Entre abril  y junio se gestionó el 78,38% de los procesos recibidos, de 74 solicitudes recibidas,se gestionaròn 58 (Ver casilla avancesy logros Hoja de Vida indicador). En consecuencia, el avance ponderado para la actividad es del 26% por cuanto el peso porcentual asigando a la meta por parte del área es del 33%. (100*0,33).
Nota: Adicionalmente de los 58 actos administrativos tramitados por la Direcciòn en el periodo de reporte, la Direcciòn entre abril y junio gestiono 11 de las 15 solicitudes  que habian quedado pendientes en el trimestre pasado.</t>
  </si>
  <si>
    <t>El valor que se registra en la casilla avance ponderado hace referencia al % de cumplimiento de la actividad secundaria con relacion a la ponderacion de la actividad ( Informacion que se observa en la Hoja 1 avances y logros).
Entre abril  y junio se gestionó el 86,42% de los procesos recibidos, de 81 solicitudes recibidas,se gestionaròn 70 (Ver casilla avancesy logros Hoja de Vida indicador). En consecuencia, el avance ponderado para la actividad es del 29% por cuanto el peso porcentual asigando a la meta por parte del área es del 33%. (100*0,33).
Nota: Adicionalmente de los 70 consultas gestionadas  por la Direcciòn en el periodo de reporte, la Direcciòn entre abril y junio gestiono 13 de las 17 solicitudes  que habian quedado pendientes en el trimestre pasado.</t>
  </si>
  <si>
    <t>Durante el primer y  segundo trimestre la Direcciòn de Normatividad y conceptos ha realizado la  publicaciòn de los actos administrativos de carácter regulatorio para observaciones en la pagina web de la entidad, las evidencias de la gestion realizada se encuentran en la Direcciòn para su consulta.</t>
  </si>
  <si>
    <t>Durante el segundo trimestre y teniendo en cuenta el procedimiento de control de documentos el cual esta a cargo de la Direcciòn la dependencia ha realizado la actualizaciòn de la Matriz de Cumplimiento hoy llamada Normatividad vigente, la cual esta disponible en la pagina web y en la intranet.</t>
  </si>
  <si>
    <t>40.Responsable del Reporte</t>
  </si>
  <si>
    <t>Se cambia de Responsable del reporte teniendo en cuenta que el Dr Paulo Andres Rincon es quien remite la informaciòn sin embargo la responsable de la consolidacion y reporte de los indicadores es Diana Rojas.</t>
  </si>
  <si>
    <t>COMPONENTE 5. ACCESO A LA INFORMACIÓN PÚBLICA
MONITOREO DE ACCESO A LA INFORMACIÓN PÚBLICA</t>
  </si>
  <si>
    <t>COMPONENTE .6 ACTIVIDADES ADICIONALES 
ALISTAMIENTO</t>
  </si>
  <si>
    <t>Medir el cumplimiento de la gestión adelantada frente a las solicitudes radicadas en la dirección con relación a los conceptos,consultas y actos administrativos. el cumplimiento de la meta se alcanzara cada trimestre.
Frente a la forma de medición, se precisa, que por parte del área se determinarón 3 actividades secundarias que se realizan en cada trimestre; teniendo en cuenta el comportamiento de cada una de ellas, el área determinó dar un peso porcentual a cada una así: 
* Dar respuesta y gestionar  los conceptos solicitados a la Dirección:34%
* Realizar el  estudio, control de legalidad  y revisión de Proyectos de Actos administrativos, Decretos, acuerdos y Leyes puestos en conocimiento de la dirección:33%
* Dar respuesta y gestionar  las consultas o derechos de peticion solicitados a la Dirección:33%
En este sentido, el porcentaje de avance ponderado de cada actividad EN EL TRIMESTRE( Ver Hoja de actividades) resulta del porcentaje de cumplimiento logrado según la gestión adelantada (No.  de actuaciones gestionadas /No.total de actuaciones programadas) *100 ( Ver casilla de avances y logros),multiplicada por el % de peso dado a cada actividad divido en 100. La sumatoria de los porcentajes de cada trimestre, es el valor que se relacionará como ejetuado en cada trimestre ( VER HOJA SECCIÓN 2. Seguimiento al Indicador)
En cuanto al valor acumulado de la vigencia relacionado en la columna T de la Hoja "Metas_Magnitud", la fórmula de cálculo es la que se encuentra en el campo 13, esta se actualizará cada trimestre al vincular al promedio los porcentajes arrojados cada trimestre.</t>
  </si>
  <si>
    <t>Publicar todos los proyectos de actos administrativos de carácter regulatorio, para observaciones en la página web de la entidad. 5,18</t>
  </si>
  <si>
    <t>Actualizar los actos administrativos de carácter regulatorio en la página web de la entidad. 5,19</t>
  </si>
  <si>
    <t>Expedir un acto administrativo por el cual se establezca el mecanismo para la conformación y listado oficial del grupo de Gestores de Integridad de la Secretaría Distrital de Movilidad. 6,4</t>
  </si>
  <si>
    <t>El valor que se registra en la casilla avance ponderado hace referencia al % de cumplimiento de la actividad secundaria con relacion a la ponderacion de la actividad ( Informacion que se observa en la Hoja 1 avances y logros).
Entre Julio-Septiembre se gestionó el 78,95% de los procesos recibidos, de 19 solicitudes recibidas,se gestionaròn 15 (Ver casilla avancesy logros Hoja de Vida indicador). En consecuencia, el avance ponderado para la actividad es del 27% por cuanto el peso porcentual asigando a la meta por parte del área es del 34%. (100*0,34).
Nota: Adicionalmente de los 15 conceptos tramitados por la Direcciòn en el periodo de reporte, la Direcciòn entre Julio y Septiembre  gestiono 17 solicitudes de conceptos que habian quedado pendientes en el trimestre pasado.</t>
  </si>
  <si>
    <t>El valor que se registra en la casilla avance ponderado hace referencia al % de cumplimiento de la actividad secundaria con relacion a la ponderacion de la actividad ( Informacion que se observa en la Hoja 1 avances y logros).
Entre Julio-Septiembre se gestionó el 89,81% de los procesos recibidos, de 108 solicitudes recibidas,se gestionaròn 97 (Ver casilla avancesy logros Hoja de Vida indicador). En consecuencia, el avance ponderado para la actividad es del 30% por cuanto el peso porcentual asigando a la meta por parte del área es del 33%. (100*0,33).
Nota: Adicionalmente de los 97 actos administrativos tramitados por la Direcciòn en el periodo de reporte, la Direcciòn entre Julio-Septiembre  gestiono 19 solicitudes que habian quedado pendientes de los trimestres pasados.</t>
  </si>
  <si>
    <t>El valor que se registra en la casilla avance ponderado hace referencia al % de cumplimiento de la actividad secundaria con relacion a la ponderacion de la actividad ( Informacion que se observa en la Hoja 1 avances y logros).
Entre Julio-Septiembre se gestionó el 91,57% de los procesos recibidos, de 83 solicitudes recibidas,se gestionaròn 76 (Ver casilla avancesy logros Hoja de Vida indicador). En consecuencia, el avance ponderado para la actividad es del 30% por cuanto el peso porcentual asigando a la meta por parte del área es del 33%. (100*0,33).
Nota: Adicionalmente de los 76 consultas gestionadas  por la Direcciòn en el periodo de reporte, la Direcciòn entre julio-Septembre gestiono 15  solicitudes  que habian quedado pendientes por tramitar en el trimestre pasado.</t>
  </si>
  <si>
    <t>COMPONENTE 5. ACCESO A LA INFORMACIÓN PÚBLICA
TRANSPARENCIA ACTIVA</t>
  </si>
  <si>
    <t>Creación del Manual de Datos Personales en la SDM, que incluya los lineamientos de gestión y evaluación de la información.</t>
  </si>
  <si>
    <t>La Direccion de Normatividad y Conceptos Expidio la resoluciòn 308 del 21 de junio de 2019 cumpliendo con la actividad propuesta en el PAAC.</t>
  </si>
  <si>
    <t>El valor que se registra en la casilla avance ponderado hace referencia al % de cumplimiento de la actividad secundaria con relacion a la ponderacion de la actividad ( Informacion que se observa en la Hoja 1 avances y logros).
Entre Octubre-Diciembre se gestionó el 70% de los procesos recibidos, de 10 solicitudes recibidas,se gestionaròn 7 (Ver casilla avancesy logros Hoja de Vida indicador). En consecuencia, el avance ponderado para la actividad es del 23,80% por cuanto el peso porcentual asigando a la meta por parte del área es del 34%. (100*0,34).
Nota: Adicionalmente de los 7 conceptos tramitados por la Direcciòn en el periodo de reporte, la Direcciòn entre octubre y diciembre se gestiono 2 solicitudes de conceptos que habian quedado pendientes en el trimestre pasado.</t>
  </si>
  <si>
    <t>El valor que se registra en la casilla avance ponderado hace referencia al % de cumplimiento de la actividad secundaria con relacion a la ponderacion de la actividad ( Informacion que se observa en la Hoja 1 avances y logros).
Entre octubre-diciembre se gestionó el 96.66% de los procesos recibidos, de 90 solicitudes recibidas,se gestionaròn 87 (Ver casilla avancesy logros Hoja de Vida indicador). En consecuencia, el avance ponderado para la actividad es del 32% por cuanto el peso porcentual asigando a la meta por parte del área es del 33%. (100*0,33).
Nota: Adicionalmente de los 87 actos administrativos tramitados por la Direcciòn en el periodo de reporte, la Direcciòn entre octubre y diciembre  gestiono 11 solicitudes que habian quedado pendientes de los trimestres pasados.</t>
  </si>
  <si>
    <t>El valor que se registra en la casilla avance ponderado hace referencia al % de cumplimiento de la actividad secundaria con relacion a la ponderacion de la actividad ( Informacion que se observa en la Hoja 1 avances y logros).
Entre octubre y diciembre  se gestionó el 93,15% de los procesos recibidos, de 73 solicitudes recibidas,se gestionaròn 68 (Ver casilla avancesy logros Hoja de Vida indicador). En consecuencia, el avance ponderado para la actividad es del 31% por cuanto el peso porcentual asigando a la meta por parte del área es del 33%. (100*0,33).
Nota: Adicionalmente de los 68 consultas gestionadas  por la Direcciòn en el periodo de reporte, la Direcciòn entre octubre-diciembre se  gestiono 6 solicitudes  que habian quedado pendientes por tramitar en el trimestre pasado.</t>
  </si>
  <si>
    <t>Para el  cuarto Trimestre como se observa en la tabla (Seguimiento al Indicador) se presento una disminucion en el cumplimiento de la meta con relacion al trimestre anterior  de lo cual se puede inferir que la Direcciòn no alcanzo a cumplir la meta del 92%  faltandole un 4%,para lo cual  la misma implementara un plan de contingencia para tramitar todas las solcitudes allegadas a la Direcciòn.</t>
  </si>
  <si>
    <t xml:space="preserve">se aporta como evidencia pantalazos de las publicaciones realizadas </t>
  </si>
  <si>
    <t>Se aporta como evidencia Manual de Datos personales publicado en la Intranet y Pagina web de la SDM</t>
  </si>
  <si>
    <t>La Direcciòn de Normatividad y Conceptos al finalizar el cuarto trimestre gestiono todas las actividades cumpliendo el 100%(ver hoja de actividades).</t>
  </si>
  <si>
    <t xml:space="preserve">Al finalizar la vigencia se puede analizar que la Dirección de Normatividad  ha tenido un cumplimiento constante, teniendo en cuenta que se cumplieron todas las actividades del PAAC en las fechas establecidas ( ver hoja de actividades), evidenciando una eficaz gestion por parte de la Dirección,lo anterior ha permitido alcanzar el cumpimiento de la meta para la vigencia. </t>
  </si>
  <si>
    <t>La Dirección de Normatividad y Conceptos  genero estrategias que permiten atender de manera oportuna las diferentes solicitudes puestas en conocimiento de la Dirección.
Durante el cuarto  trimestre se gestionaron:
-7 de 10  Gestionar los conceptos solicitados a la Dirección (70%)
-87 de 90 estudios y revisiones de Proyectos de Actos administrativos, Decretos, acuerdos y Leyes (96.66%)
-68 de 73 consultas o derechos de peticion solicitados a la Dirección  (93,15%)
Total variable 1:86,44%
Analizando la grafica se puede observar que para los ultimos 2 trimestre la Dirección de Normatividad y Conceptos aumento la gestión de las solcitudes radicadas en la Dirección, en especial las solicitudes relaconadas con consultas o derechos de peticion y   Proyectos de Actos administrativos, Decretos, acuerdos y Leyes  aumentando el porcentaje de cumplimiento de la meta, sin embargo la Dirección no cumplio la meta faltandole un 3,45%</t>
  </si>
  <si>
    <t>El retraso fue presentado, teniendo en cuenta que quedaron solicitudes sin respuestas,por que aun se encontraban en terminos para la proyeccion de la misma, sin embargo es importante mencionar que las solicitudes faltante de tramite se le realizarón gestiones de primera instancia.(Revision del tema o solicitud).lo anterior no permitio el cumplimiento de la meta pero se puede evidenciar que la Direccion de Normatividad ha realizado planes de mejora para el cumplimiento al 100% de todas sus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</si>
</sst>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164" formatCode="_-* #,##0.00\ &quot;€&quot;_-;\-* #,##0.00\ &quot;€&quot;_-;_-* &quot;-&quot;??\ &quot;€&quot;_-;_-@_-"/>
    <numFmt numFmtId="165" formatCode="_(&quot;$&quot;\ * #,##0.00_);_(&quot;$&quot;\ * \(#,##0.00\);_(&quot;$&quot;\ * &quot;-&quot;??_);_(@_)"/>
    <numFmt numFmtId="166" formatCode="_(* #,##0.00_);_(* \(#,##0.00\);_(* &quot;-&quot;??_);_(@_)"/>
    <numFmt numFmtId="167" formatCode="_ * #,##0.00_ ;_ * \-#,##0.00_ ;_ * &quot;-&quot;??_ ;_ @_ "/>
    <numFmt numFmtId="168" formatCode="0.0%"/>
    <numFmt numFmtId="169" formatCode="0.0"/>
  </numFmts>
  <fonts count="44" x14ac:knownFonts="1">
    <font>
      <sz val="11"/>
      <color theme="1"/>
      <name val="Calibri"/>
      <family val="2"/>
      <scheme val="minor"/>
    </font>
    <font>
      <sz val="11"/>
      <color theme="1"/>
      <name val="Calibri"/>
      <family val="2"/>
      <scheme val="minor"/>
    </font>
    <font>
      <sz val="11"/>
      <color indexed="8"/>
      <name val="Calibri"/>
      <family val="2"/>
    </font>
    <font>
      <b/>
      <sz val="10"/>
      <name val="Arial"/>
      <family val="2"/>
    </font>
    <font>
      <sz val="10"/>
      <name val="Arial"/>
      <family val="2"/>
    </font>
    <font>
      <b/>
      <sz val="11"/>
      <color theme="1"/>
      <name val="Arial"/>
      <family val="2"/>
    </font>
    <font>
      <b/>
      <sz val="11"/>
      <name val="Arial"/>
      <family val="2"/>
    </font>
    <font>
      <sz val="10"/>
      <color theme="1"/>
      <name val="Arial"/>
      <family val="2"/>
    </font>
    <font>
      <b/>
      <sz val="10"/>
      <color theme="1"/>
      <name val="Arial"/>
      <family val="2"/>
    </font>
    <font>
      <sz val="7"/>
      <color theme="1"/>
      <name val="Arial"/>
      <family val="2"/>
    </font>
    <font>
      <b/>
      <sz val="9"/>
      <name val="Arial"/>
      <family val="2"/>
    </font>
    <font>
      <sz val="9"/>
      <name val="Arial"/>
      <family val="2"/>
    </font>
    <font>
      <b/>
      <sz val="9"/>
      <color theme="1"/>
      <name val="Arial"/>
      <family val="2"/>
    </font>
    <font>
      <sz val="9"/>
      <color theme="4"/>
      <name val="Arial"/>
      <family val="2"/>
    </font>
    <font>
      <b/>
      <sz val="9"/>
      <color theme="4"/>
      <name val="Arial"/>
      <family val="2"/>
    </font>
    <font>
      <sz val="9"/>
      <color theme="1"/>
      <name val="Arial"/>
      <family val="2"/>
    </font>
    <font>
      <sz val="9"/>
      <color rgb="FFFF0000"/>
      <name val="Arial"/>
      <family val="2"/>
    </font>
    <font>
      <sz val="9"/>
      <color theme="0" tint="-0.249977111117893"/>
      <name val="Arial"/>
      <family val="2"/>
    </font>
    <font>
      <sz val="9"/>
      <color theme="0" tint="-0.34998626667073579"/>
      <name val="Arial"/>
      <family val="2"/>
    </font>
    <font>
      <sz val="9"/>
      <color theme="0" tint="-0.14999847407452621"/>
      <name val="Arial"/>
      <family val="2"/>
    </font>
    <font>
      <b/>
      <sz val="14"/>
      <color theme="1"/>
      <name val="Arial"/>
      <family val="2"/>
    </font>
    <font>
      <b/>
      <sz val="16"/>
      <color theme="1"/>
      <name val="Calibri"/>
      <family val="2"/>
      <scheme val="minor"/>
    </font>
    <font>
      <b/>
      <sz val="18"/>
      <color theme="1"/>
      <name val="Calibri"/>
      <family val="2"/>
      <scheme val="minor"/>
    </font>
    <font>
      <sz val="12"/>
      <color theme="1"/>
      <name val="Arial"/>
      <family val="2"/>
    </font>
    <font>
      <b/>
      <sz val="12"/>
      <color theme="1"/>
      <name val="Arial"/>
      <family val="2"/>
    </font>
    <font>
      <sz val="12"/>
      <name val="Arial"/>
      <family val="2"/>
    </font>
    <font>
      <b/>
      <sz val="12"/>
      <name val="Arial"/>
      <family val="2"/>
    </font>
    <font>
      <sz val="8"/>
      <color theme="1"/>
      <name val="Calibri"/>
      <family val="2"/>
      <scheme val="minor"/>
    </font>
    <font>
      <b/>
      <sz val="8"/>
      <color theme="1"/>
      <name val="Arial"/>
      <family val="2"/>
    </font>
    <font>
      <b/>
      <sz val="8"/>
      <name val="Arial"/>
      <family val="2"/>
    </font>
    <font>
      <sz val="8"/>
      <color theme="1"/>
      <name val="Arial"/>
      <family val="2"/>
    </font>
    <font>
      <sz val="8"/>
      <name val="Arial"/>
      <family val="2"/>
    </font>
    <font>
      <b/>
      <sz val="9"/>
      <color indexed="9"/>
      <name val="Arial"/>
      <family val="2"/>
    </font>
    <font>
      <sz val="10"/>
      <color rgb="FF000000"/>
      <name val="Arial"/>
      <family val="2"/>
    </font>
    <font>
      <b/>
      <sz val="10"/>
      <color indexed="9"/>
      <name val="Arial"/>
      <family val="2"/>
    </font>
    <font>
      <b/>
      <sz val="11"/>
      <color theme="0"/>
      <name val="Calibri"/>
      <family val="2"/>
      <scheme val="minor"/>
    </font>
    <font>
      <b/>
      <sz val="11"/>
      <color theme="1"/>
      <name val="Calibri"/>
      <family val="2"/>
      <scheme val="minor"/>
    </font>
    <font>
      <b/>
      <sz val="10"/>
      <color indexed="8"/>
      <name val="Arial"/>
      <family val="2"/>
    </font>
    <font>
      <b/>
      <sz val="11"/>
      <color theme="3" tint="-0.499984740745262"/>
      <name val="Calibri"/>
      <family val="2"/>
      <scheme val="minor"/>
    </font>
    <font>
      <b/>
      <sz val="11"/>
      <color theme="1"/>
      <name val="Calibri"/>
      <family val="2"/>
    </font>
    <font>
      <sz val="11"/>
      <color rgb="FF000000"/>
      <name val="Calibri"/>
      <family val="2"/>
    </font>
    <font>
      <u/>
      <sz val="9"/>
      <name val="Arial"/>
      <family val="2"/>
    </font>
    <font>
      <sz val="9"/>
      <name val="Calibri"/>
      <family val="2"/>
    </font>
    <font>
      <sz val="10"/>
      <name val="Calibri"/>
      <family val="2"/>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00CCF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00B0F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2"/>
        <bgColor indexed="64"/>
      </patternFill>
    </fill>
    <fill>
      <patternFill patternType="solid">
        <fgColor theme="0" tint="-4.9989318521683403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medium">
        <color indexed="64"/>
      </left>
      <right style="medium">
        <color indexed="64"/>
      </right>
      <top style="hair">
        <color indexed="10"/>
      </top>
      <bottom style="medium">
        <color indexed="64"/>
      </bottom>
      <diagonal/>
    </border>
    <border>
      <left style="medium">
        <color indexed="64"/>
      </left>
      <right style="hair">
        <color indexed="10"/>
      </right>
      <top style="hair">
        <color indexed="10"/>
      </top>
      <bottom style="medium">
        <color indexed="64"/>
      </bottom>
      <diagonal/>
    </border>
    <border>
      <left style="hair">
        <color indexed="10"/>
      </left>
      <right style="hair">
        <color indexed="10"/>
      </right>
      <top style="hair">
        <color indexed="10"/>
      </top>
      <bottom style="medium">
        <color indexed="64"/>
      </bottom>
      <diagonal/>
    </border>
    <border>
      <left style="hair">
        <color indexed="10"/>
      </left>
      <right style="medium">
        <color indexed="64"/>
      </right>
      <top style="hair">
        <color indexed="10"/>
      </top>
      <bottom style="medium">
        <color indexed="64"/>
      </bottom>
      <diagonal/>
    </border>
    <border>
      <left style="medium">
        <color indexed="64"/>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bottom/>
      <diagonal/>
    </border>
    <border>
      <left style="thin">
        <color indexed="64"/>
      </left>
      <right style="thin">
        <color indexed="64"/>
      </right>
      <top/>
      <bottom/>
      <diagonal/>
    </border>
  </borders>
  <cellStyleXfs count="25">
    <xf numFmtId="0" fontId="0" fillId="0" borderId="0"/>
    <xf numFmtId="167"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4"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1" fillId="0" borderId="0"/>
    <xf numFmtId="0" fontId="40" fillId="0" borderId="0"/>
    <xf numFmtId="41" fontId="1" fillId="0" borderId="0" applyFont="0" applyFill="0" applyBorder="0" applyAlignment="0" applyProtection="0"/>
  </cellStyleXfs>
  <cellXfs count="408">
    <xf numFmtId="0" fontId="0" fillId="0" borderId="0" xfId="0"/>
    <xf numFmtId="0" fontId="7" fillId="0" borderId="0" xfId="0" applyFont="1"/>
    <xf numFmtId="0" fontId="8" fillId="0" borderId="0" xfId="0" applyFont="1" applyAlignment="1">
      <alignment horizontal="center"/>
    </xf>
    <xf numFmtId="0" fontId="8" fillId="0" borderId="0" xfId="0" applyFont="1"/>
    <xf numFmtId="0" fontId="3" fillId="2" borderId="0" xfId="14" applyFont="1" applyFill="1" applyAlignment="1">
      <alignment horizontal="center" vertical="center"/>
    </xf>
    <xf numFmtId="0" fontId="4" fillId="2" borderId="0" xfId="14" applyFont="1" applyFill="1" applyAlignment="1">
      <alignment vertical="center"/>
    </xf>
    <xf numFmtId="0" fontId="4" fillId="2" borderId="0" xfId="14" applyFont="1" applyFill="1" applyAlignment="1">
      <alignment vertical="top" wrapText="1"/>
    </xf>
    <xf numFmtId="9" fontId="3" fillId="2" borderId="0" xfId="17" applyFont="1" applyFill="1" applyAlignment="1">
      <alignment vertical="center"/>
    </xf>
    <xf numFmtId="9" fontId="4" fillId="2" borderId="0" xfId="17" applyFont="1" applyFill="1" applyAlignment="1">
      <alignment vertical="center"/>
    </xf>
    <xf numFmtId="0" fontId="9" fillId="0" borderId="0" xfId="0" applyFont="1" applyProtection="1"/>
    <xf numFmtId="0" fontId="0" fillId="0" borderId="0" xfId="0" applyProtection="1"/>
    <xf numFmtId="0" fontId="9" fillId="0" borderId="0" xfId="0" applyFont="1" applyAlignment="1" applyProtection="1">
      <alignment horizontal="center"/>
    </xf>
    <xf numFmtId="0" fontId="10" fillId="5" borderId="1" xfId="14" applyFont="1" applyFill="1" applyBorder="1" applyAlignment="1">
      <alignment vertical="center" wrapText="1"/>
    </xf>
    <xf numFmtId="0" fontId="10" fillId="5" borderId="1" xfId="14" applyFont="1" applyFill="1" applyBorder="1" applyAlignment="1">
      <alignment horizontal="center" vertical="center" wrapText="1"/>
    </xf>
    <xf numFmtId="0" fontId="10" fillId="5" borderId="1" xfId="0" applyFont="1" applyFill="1" applyBorder="1" applyAlignment="1">
      <alignment horizontal="center" vertical="center" wrapText="1"/>
    </xf>
    <xf numFmtId="0" fontId="15" fillId="0" borderId="0" xfId="0" applyFont="1" applyFill="1"/>
    <xf numFmtId="0" fontId="15" fillId="0" borderId="0" xfId="0" applyFont="1"/>
    <xf numFmtId="0" fontId="18" fillId="0" borderId="0" xfId="11" applyFont="1" applyFill="1" applyAlignment="1" applyProtection="1">
      <alignment vertical="center" wrapText="1"/>
    </xf>
    <xf numFmtId="0" fontId="18" fillId="0" borderId="0" xfId="11" applyFont="1" applyFill="1" applyAlignment="1" applyProtection="1">
      <alignment vertical="center"/>
    </xf>
    <xf numFmtId="0" fontId="17" fillId="0" borderId="0" xfId="11" applyFont="1" applyFill="1" applyAlignment="1" applyProtection="1">
      <alignment vertical="center"/>
    </xf>
    <xf numFmtId="0" fontId="10" fillId="5" borderId="1" xfId="14" applyFont="1" applyFill="1" applyBorder="1" applyAlignment="1">
      <alignment horizontal="left" vertical="center" wrapText="1"/>
    </xf>
    <xf numFmtId="0" fontId="19" fillId="0" borderId="0" xfId="0" applyFont="1" applyFill="1"/>
    <xf numFmtId="0" fontId="0" fillId="3" borderId="0" xfId="0" applyFill="1" applyBorder="1" applyProtection="1"/>
    <xf numFmtId="0" fontId="21" fillId="3" borderId="0" xfId="0" applyFont="1" applyFill="1" applyBorder="1" applyAlignment="1" applyProtection="1">
      <alignment vertical="center"/>
    </xf>
    <xf numFmtId="0" fontId="21" fillId="3" borderId="0" xfId="0" applyFont="1" applyFill="1" applyBorder="1" applyAlignment="1" applyProtection="1">
      <alignment vertical="center" wrapText="1"/>
    </xf>
    <xf numFmtId="0" fontId="21" fillId="3" borderId="0" xfId="0" applyFont="1" applyFill="1" applyBorder="1" applyAlignment="1" applyProtection="1">
      <alignment horizontal="center" vertical="center" wrapText="1"/>
    </xf>
    <xf numFmtId="169" fontId="21" fillId="3" borderId="0" xfId="0" applyNumberFormat="1" applyFont="1" applyFill="1" applyBorder="1" applyAlignment="1" applyProtection="1">
      <alignment horizontal="center" vertical="center" wrapText="1"/>
    </xf>
    <xf numFmtId="0" fontId="22" fillId="3" borderId="0" xfId="0" applyFont="1" applyFill="1" applyBorder="1" applyAlignment="1" applyProtection="1">
      <alignment vertical="center" wrapText="1"/>
    </xf>
    <xf numFmtId="0" fontId="0" fillId="0" borderId="0" xfId="0" applyFill="1" applyProtection="1"/>
    <xf numFmtId="0" fontId="21" fillId="0" borderId="0" xfId="0" applyFont="1" applyBorder="1" applyAlignment="1" applyProtection="1">
      <alignment horizontal="center" vertical="center" wrapText="1"/>
    </xf>
    <xf numFmtId="0" fontId="21" fillId="0" borderId="0" xfId="0" applyFont="1" applyBorder="1" applyAlignment="1" applyProtection="1">
      <alignment vertical="center" wrapText="1"/>
    </xf>
    <xf numFmtId="0" fontId="22" fillId="0" borderId="0" xfId="0" applyFont="1" applyBorder="1" applyAlignment="1" applyProtection="1">
      <alignment horizontal="center" vertical="center" wrapText="1"/>
    </xf>
    <xf numFmtId="0" fontId="0" fillId="0" borderId="0" xfId="0" applyBorder="1" applyProtection="1"/>
    <xf numFmtId="0" fontId="0" fillId="0" borderId="0" xfId="0" applyFont="1" applyBorder="1" applyAlignment="1" applyProtection="1"/>
    <xf numFmtId="0" fontId="12" fillId="0" borderId="20" xfId="0" applyFont="1" applyBorder="1" applyAlignment="1" applyProtection="1">
      <alignment vertical="center" wrapText="1"/>
    </xf>
    <xf numFmtId="0" fontId="15" fillId="0" borderId="0" xfId="0" applyFont="1" applyFill="1" applyProtection="1"/>
    <xf numFmtId="0" fontId="15" fillId="0" borderId="0" xfId="0" applyFont="1" applyFill="1" applyAlignment="1" applyProtection="1">
      <alignment horizontal="center" vertical="center"/>
    </xf>
    <xf numFmtId="0" fontId="6" fillId="7" borderId="11" xfId="11" applyFont="1" applyFill="1" applyBorder="1" applyAlignment="1" applyProtection="1">
      <alignment horizontal="center" vertical="center" wrapText="1"/>
    </xf>
    <xf numFmtId="10" fontId="6" fillId="7" borderId="1" xfId="11" applyNumberFormat="1" applyFont="1" applyFill="1" applyBorder="1" applyAlignment="1" applyProtection="1">
      <alignment horizontal="center" vertical="center" wrapText="1"/>
    </xf>
    <xf numFmtId="0" fontId="23" fillId="0" borderId="0" xfId="0" applyFont="1" applyProtection="1"/>
    <xf numFmtId="0" fontId="27" fillId="3" borderId="0" xfId="0" applyFont="1" applyFill="1" applyBorder="1" applyProtection="1"/>
    <xf numFmtId="0" fontId="27" fillId="0" borderId="0" xfId="0" applyFont="1" applyBorder="1" applyProtection="1"/>
    <xf numFmtId="0" fontId="27" fillId="0" borderId="0" xfId="0" applyFont="1" applyProtection="1"/>
    <xf numFmtId="0" fontId="28" fillId="0" borderId="0" xfId="0" applyFont="1" applyProtection="1"/>
    <xf numFmtId="0" fontId="29" fillId="7" borderId="1" xfId="0" applyFont="1" applyFill="1" applyBorder="1" applyAlignment="1" applyProtection="1">
      <alignment horizontal="center" vertical="center" wrapText="1"/>
    </xf>
    <xf numFmtId="0" fontId="30" fillId="0" borderId="0" xfId="0" applyFont="1" applyProtection="1"/>
    <xf numFmtId="0" fontId="30" fillId="0" borderId="0" xfId="0" applyFont="1" applyAlignment="1" applyProtection="1">
      <alignment horizontal="right" vertical="center"/>
    </xf>
    <xf numFmtId="0" fontId="3" fillId="8" borderId="1" xfId="20" applyFont="1" applyFill="1" applyBorder="1" applyAlignment="1">
      <alignment horizontal="center" vertical="center"/>
    </xf>
    <xf numFmtId="0" fontId="4" fillId="0" borderId="0" xfId="21"/>
    <xf numFmtId="0" fontId="4" fillId="0" borderId="0" xfId="21" applyAlignment="1">
      <alignment vertical="center"/>
    </xf>
    <xf numFmtId="3" fontId="3" fillId="2" borderId="0" xfId="21" applyNumberFormat="1" applyFont="1" applyFill="1" applyBorder="1" applyAlignment="1">
      <alignment vertical="center"/>
    </xf>
    <xf numFmtId="0" fontId="4" fillId="0" borderId="1" xfId="20" applyBorder="1" applyAlignment="1">
      <alignment vertical="center"/>
    </xf>
    <xf numFmtId="0" fontId="4" fillId="0" borderId="1" xfId="21" applyBorder="1" applyAlignment="1">
      <alignment vertical="center"/>
    </xf>
    <xf numFmtId="0" fontId="4" fillId="0" borderId="1" xfId="21" applyBorder="1" applyAlignment="1">
      <alignment horizontal="center" vertical="center"/>
    </xf>
    <xf numFmtId="0" fontId="10" fillId="8" borderId="1" xfId="20" applyFont="1" applyFill="1" applyBorder="1" applyAlignment="1">
      <alignment horizontal="center" vertical="center"/>
    </xf>
    <xf numFmtId="0" fontId="4" fillId="0" borderId="0" xfId="20"/>
    <xf numFmtId="0" fontId="10" fillId="8" borderId="1" xfId="20" applyFont="1" applyFill="1" applyBorder="1" applyAlignment="1">
      <alignment horizontal="center" wrapText="1"/>
    </xf>
    <xf numFmtId="0" fontId="4" fillId="0" borderId="1" xfId="20" applyBorder="1" applyAlignment="1">
      <alignment wrapText="1"/>
    </xf>
    <xf numFmtId="0" fontId="32" fillId="9" borderId="23" xfId="22" applyFont="1" applyFill="1" applyBorder="1" applyAlignment="1">
      <alignment horizontal="center" vertical="center"/>
    </xf>
    <xf numFmtId="0" fontId="32" fillId="9" borderId="24" xfId="22" applyFont="1" applyFill="1" applyBorder="1" applyAlignment="1">
      <alignment horizontal="center" vertical="center"/>
    </xf>
    <xf numFmtId="0" fontId="32" fillId="9" borderId="25" xfId="22" applyFont="1" applyFill="1" applyBorder="1" applyAlignment="1">
      <alignment horizontal="center" vertical="center"/>
    </xf>
    <xf numFmtId="0" fontId="10" fillId="8" borderId="1" xfId="20" applyFont="1" applyFill="1" applyBorder="1" applyAlignment="1">
      <alignment horizontal="center" vertical="center" wrapText="1"/>
    </xf>
    <xf numFmtId="0" fontId="4" fillId="0" borderId="1" xfId="20" applyBorder="1"/>
    <xf numFmtId="3" fontId="10" fillId="0" borderId="1" xfId="20" applyNumberFormat="1" applyFont="1" applyFill="1" applyBorder="1" applyAlignment="1">
      <alignment horizontal="right"/>
    </xf>
    <xf numFmtId="0" fontId="4" fillId="0" borderId="1" xfId="21" applyBorder="1"/>
    <xf numFmtId="0" fontId="32" fillId="9" borderId="27" xfId="22" applyFont="1" applyFill="1" applyBorder="1" applyAlignment="1">
      <alignment horizontal="center" vertical="center" wrapText="1"/>
    </xf>
    <xf numFmtId="0" fontId="32" fillId="9" borderId="28" xfId="22" applyFont="1" applyFill="1" applyBorder="1" applyAlignment="1">
      <alignment horizontal="center" vertical="center" wrapText="1"/>
    </xf>
    <xf numFmtId="0" fontId="32" fillId="9" borderId="29" xfId="22" applyFont="1" applyFill="1" applyBorder="1" applyAlignment="1">
      <alignment horizontal="center" vertical="center" wrapText="1"/>
    </xf>
    <xf numFmtId="0" fontId="10" fillId="10" borderId="30" xfId="22" applyFont="1" applyFill="1" applyBorder="1"/>
    <xf numFmtId="0" fontId="11" fillId="10" borderId="2" xfId="22" applyFont="1" applyFill="1" applyBorder="1" applyAlignment="1">
      <alignment horizontal="center"/>
    </xf>
    <xf numFmtId="0" fontId="11" fillId="10" borderId="0" xfId="22" applyFont="1" applyFill="1" applyBorder="1" applyAlignment="1">
      <alignment horizontal="center"/>
    </xf>
    <xf numFmtId="0" fontId="11" fillId="10" borderId="6" xfId="22" applyFont="1" applyFill="1" applyBorder="1" applyAlignment="1">
      <alignment horizontal="center"/>
    </xf>
    <xf numFmtId="3" fontId="11" fillId="0" borderId="1" xfId="20" applyNumberFormat="1" applyFont="1" applyFill="1" applyBorder="1" applyAlignment="1"/>
    <xf numFmtId="0" fontId="3" fillId="8" borderId="1" xfId="21" applyFont="1" applyFill="1" applyBorder="1" applyAlignment="1">
      <alignment horizontal="center" vertical="center"/>
    </xf>
    <xf numFmtId="0" fontId="10" fillId="3" borderId="1" xfId="22" applyFont="1" applyFill="1" applyBorder="1" applyAlignment="1">
      <alignment horizontal="center"/>
    </xf>
    <xf numFmtId="3" fontId="10" fillId="3" borderId="1" xfId="11" applyNumberFormat="1" applyFont="1" applyFill="1" applyBorder="1" applyAlignment="1">
      <alignment horizontal="right"/>
    </xf>
    <xf numFmtId="0" fontId="11" fillId="3" borderId="1" xfId="22" applyFont="1" applyFill="1" applyBorder="1" applyAlignment="1">
      <alignment horizontal="center"/>
    </xf>
    <xf numFmtId="3" fontId="11" fillId="3" borderId="1" xfId="11" applyNumberFormat="1" applyFont="1" applyFill="1" applyBorder="1" applyAlignment="1"/>
    <xf numFmtId="0" fontId="3" fillId="8" borderId="1" xfId="21" applyFont="1" applyFill="1" applyBorder="1" applyAlignment="1">
      <alignment horizontal="center"/>
    </xf>
    <xf numFmtId="0" fontId="4" fillId="0" borderId="1" xfId="0" applyFont="1" applyBorder="1" applyAlignment="1">
      <alignment vertical="center" wrapText="1"/>
    </xf>
    <xf numFmtId="0" fontId="4" fillId="0" borderId="1" xfId="21" applyBorder="1" applyAlignment="1">
      <alignment vertical="center" wrapText="1"/>
    </xf>
    <xf numFmtId="0" fontId="10" fillId="0" borderId="1" xfId="20" applyFont="1" applyFill="1" applyBorder="1" applyAlignment="1">
      <alignment horizontal="center"/>
    </xf>
    <xf numFmtId="3" fontId="4" fillId="0" borderId="1" xfId="20" applyNumberFormat="1" applyBorder="1"/>
    <xf numFmtId="0" fontId="33" fillId="11" borderId="1" xfId="0" applyFont="1" applyFill="1" applyBorder="1" applyAlignment="1">
      <alignment horizontal="justify" vertical="center" wrapText="1"/>
    </xf>
    <xf numFmtId="0" fontId="4" fillId="0" borderId="0" xfId="21" applyFont="1"/>
    <xf numFmtId="0" fontId="4" fillId="0" borderId="1" xfId="21" applyFont="1" applyBorder="1" applyAlignment="1">
      <alignment vertical="center"/>
    </xf>
    <xf numFmtId="0" fontId="4" fillId="0" borderId="0" xfId="21" applyFont="1" applyAlignment="1">
      <alignment vertical="center"/>
    </xf>
    <xf numFmtId="0" fontId="4" fillId="0" borderId="0" xfId="21" applyFont="1" applyBorder="1" applyAlignment="1">
      <alignment horizontal="center" vertical="center"/>
    </xf>
    <xf numFmtId="3" fontId="4" fillId="0" borderId="1" xfId="20" applyNumberFormat="1" applyFont="1" applyFill="1" applyBorder="1" applyAlignment="1"/>
    <xf numFmtId="0" fontId="4" fillId="0" borderId="0" xfId="20" applyFont="1"/>
    <xf numFmtId="0" fontId="34" fillId="9" borderId="23" xfId="22" applyFont="1" applyFill="1" applyBorder="1" applyAlignment="1">
      <alignment horizontal="centerContinuous" vertical="center"/>
    </xf>
    <xf numFmtId="0" fontId="34" fillId="9" borderId="24" xfId="22" applyFont="1" applyFill="1" applyBorder="1" applyAlignment="1">
      <alignment horizontal="centerContinuous" vertical="center"/>
    </xf>
    <xf numFmtId="0" fontId="34" fillId="9" borderId="25" xfId="22" applyFont="1" applyFill="1" applyBorder="1" applyAlignment="1">
      <alignment horizontal="centerContinuous" vertical="center"/>
    </xf>
    <xf numFmtId="0" fontId="4" fillId="0" borderId="0" xfId="21" applyFont="1" applyAlignment="1">
      <alignment horizontal="center" vertical="center"/>
    </xf>
    <xf numFmtId="0" fontId="34" fillId="9" borderId="27" xfId="22" applyFont="1" applyFill="1" applyBorder="1" applyAlignment="1">
      <alignment horizontal="center" vertical="center" wrapText="1"/>
    </xf>
    <xf numFmtId="0" fontId="34" fillId="9" borderId="28" xfId="22" applyFont="1" applyFill="1" applyBorder="1" applyAlignment="1">
      <alignment horizontal="center" vertical="center" wrapText="1"/>
    </xf>
    <xf numFmtId="0" fontId="34" fillId="9" borderId="29" xfId="22" applyFont="1" applyFill="1" applyBorder="1" applyAlignment="1">
      <alignment horizontal="center" vertical="center" wrapText="1"/>
    </xf>
    <xf numFmtId="0" fontId="3" fillId="10" borderId="30" xfId="22" applyFont="1" applyFill="1" applyBorder="1"/>
    <xf numFmtId="0" fontId="4" fillId="10" borderId="2" xfId="22" applyFont="1" applyFill="1" applyBorder="1" applyAlignment="1">
      <alignment horizontal="center"/>
    </xf>
    <xf numFmtId="0" fontId="4" fillId="10" borderId="0" xfId="22" applyFont="1" applyFill="1" applyBorder="1" applyAlignment="1">
      <alignment horizontal="center"/>
    </xf>
    <xf numFmtId="0" fontId="4" fillId="10" borderId="6" xfId="22" applyFont="1" applyFill="1" applyBorder="1" applyAlignment="1">
      <alignment horizontal="center"/>
    </xf>
    <xf numFmtId="0" fontId="3" fillId="0" borderId="33" xfId="22" applyFont="1" applyFill="1" applyBorder="1" applyAlignment="1">
      <alignment horizontal="center"/>
    </xf>
    <xf numFmtId="3" fontId="3" fillId="0" borderId="27" xfId="22" applyNumberFormat="1" applyFont="1" applyFill="1" applyBorder="1" applyAlignment="1">
      <alignment horizontal="right"/>
    </xf>
    <xf numFmtId="3" fontId="3" fillId="0" borderId="28" xfId="22" applyNumberFormat="1" applyFont="1" applyFill="1" applyBorder="1" applyAlignment="1">
      <alignment horizontal="right"/>
    </xf>
    <xf numFmtId="3" fontId="3" fillId="0" borderId="29" xfId="22" applyNumberFormat="1" applyFont="1" applyFill="1" applyBorder="1" applyAlignment="1">
      <alignment horizontal="right"/>
    </xf>
    <xf numFmtId="0" fontId="4" fillId="0" borderId="33" xfId="22" applyFont="1" applyFill="1" applyBorder="1" applyAlignment="1">
      <alignment horizontal="center"/>
    </xf>
    <xf numFmtId="3" fontId="4" fillId="0" borderId="27" xfId="22" applyNumberFormat="1" applyFont="1" applyFill="1" applyBorder="1" applyAlignment="1"/>
    <xf numFmtId="3" fontId="4" fillId="0" borderId="28" xfId="22" applyNumberFormat="1" applyFont="1" applyFill="1" applyBorder="1" applyAlignment="1"/>
    <xf numFmtId="3" fontId="4" fillId="0" borderId="29" xfId="22" applyNumberFormat="1" applyFont="1" applyFill="1" applyBorder="1" applyAlignment="1"/>
    <xf numFmtId="0" fontId="33" fillId="0" borderId="1" xfId="0" applyFont="1" applyBorder="1" applyAlignment="1">
      <alignment horizontal="justify" vertical="center" wrapText="1"/>
    </xf>
    <xf numFmtId="0" fontId="4" fillId="0" borderId="0" xfId="21" applyAlignment="1">
      <alignment horizontal="center" vertical="center"/>
    </xf>
    <xf numFmtId="0" fontId="11" fillId="0" borderId="33" xfId="22" applyFont="1" applyFill="1" applyBorder="1" applyAlignment="1">
      <alignment horizontal="center"/>
    </xf>
    <xf numFmtId="3" fontId="11" fillId="0" borderId="27" xfId="22" applyNumberFormat="1" applyFont="1" applyFill="1" applyBorder="1" applyAlignment="1"/>
    <xf numFmtId="3" fontId="11" fillId="0" borderId="28" xfId="22" applyNumberFormat="1" applyFont="1" applyFill="1" applyBorder="1" applyAlignment="1"/>
    <xf numFmtId="3" fontId="11" fillId="0" borderId="29" xfId="22" applyNumberFormat="1" applyFont="1" applyFill="1" applyBorder="1" applyAlignment="1"/>
    <xf numFmtId="0" fontId="3" fillId="0" borderId="0" xfId="21" applyFont="1" applyBorder="1" applyAlignment="1">
      <alignment vertical="center"/>
    </xf>
    <xf numFmtId="0" fontId="4" fillId="0" borderId="0" xfId="21" applyBorder="1" applyAlignment="1">
      <alignment vertical="center"/>
    </xf>
    <xf numFmtId="0" fontId="0" fillId="0" borderId="1" xfId="0" applyFont="1" applyBorder="1" applyAlignment="1"/>
    <xf numFmtId="0" fontId="11" fillId="0" borderId="34" xfId="22" applyFont="1" applyFill="1" applyBorder="1" applyAlignment="1">
      <alignment horizontal="center"/>
    </xf>
    <xf numFmtId="3" fontId="11" fillId="0" borderId="35" xfId="22" applyNumberFormat="1" applyFont="1" applyFill="1" applyBorder="1" applyAlignment="1"/>
    <xf numFmtId="3" fontId="11" fillId="0" borderId="36" xfId="22" applyNumberFormat="1" applyFont="1" applyFill="1" applyBorder="1" applyAlignment="1"/>
    <xf numFmtId="3" fontId="11" fillId="0" borderId="37" xfId="22" applyNumberFormat="1" applyFont="1" applyFill="1" applyBorder="1" applyAlignment="1"/>
    <xf numFmtId="0" fontId="0" fillId="0" borderId="1" xfId="0" applyFont="1" applyBorder="1" applyAlignment="1">
      <alignment horizontal="justify" wrapText="1"/>
    </xf>
    <xf numFmtId="0" fontId="0" fillId="0" borderId="1" xfId="0" applyFont="1" applyBorder="1" applyAlignment="1">
      <alignment wrapText="1"/>
    </xf>
    <xf numFmtId="0" fontId="7" fillId="0" borderId="0" xfId="0" applyFont="1" applyBorder="1" applyAlignment="1" applyProtection="1">
      <alignment horizontal="center"/>
      <protection locked="0"/>
    </xf>
    <xf numFmtId="0" fontId="8" fillId="0" borderId="0" xfId="0" applyFont="1" applyBorder="1" applyAlignment="1" applyProtection="1">
      <alignment horizontal="center" vertical="center" wrapText="1"/>
      <protection locked="0"/>
    </xf>
    <xf numFmtId="0" fontId="36" fillId="0" borderId="0" xfId="0" applyFont="1" applyBorder="1" applyAlignment="1">
      <alignment horizontal="center"/>
    </xf>
    <xf numFmtId="0" fontId="12" fillId="0" borderId="15" xfId="0" applyFont="1" applyBorder="1" applyAlignment="1" applyProtection="1">
      <alignment horizontal="justify" vertical="center" wrapText="1"/>
    </xf>
    <xf numFmtId="0" fontId="12" fillId="0" borderId="0" xfId="0" applyFont="1" applyBorder="1" applyAlignment="1" applyProtection="1">
      <alignment vertical="center" wrapText="1"/>
    </xf>
    <xf numFmtId="0" fontId="12" fillId="0" borderId="0" xfId="0" applyFont="1" applyBorder="1" applyAlignment="1" applyProtection="1">
      <alignment horizontal="center" vertical="center" wrapText="1"/>
    </xf>
    <xf numFmtId="0" fontId="36" fillId="5" borderId="1"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5"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xf>
    <xf numFmtId="0" fontId="12" fillId="0" borderId="20" xfId="0" applyFont="1" applyBorder="1" applyAlignment="1" applyProtection="1">
      <alignment horizontal="justify" vertical="center" wrapText="1"/>
    </xf>
    <xf numFmtId="0" fontId="10" fillId="5" borderId="1" xfId="14" applyFont="1" applyFill="1" applyBorder="1" applyAlignment="1">
      <alignment horizontal="center" vertical="center"/>
    </xf>
    <xf numFmtId="0" fontId="10" fillId="5" borderId="1" xfId="14" applyFont="1" applyFill="1" applyBorder="1" applyAlignment="1" applyProtection="1">
      <alignment horizontal="justify" vertical="center" wrapText="1"/>
      <protection locked="0"/>
    </xf>
    <xf numFmtId="0" fontId="10" fillId="5" borderId="1" xfId="14" applyFont="1" applyFill="1" applyBorder="1" applyAlignment="1" applyProtection="1">
      <alignment horizontal="center" vertical="center" wrapText="1"/>
      <protection locked="0"/>
    </xf>
    <xf numFmtId="0" fontId="10" fillId="5" borderId="1" xfId="14" applyFont="1" applyFill="1" applyBorder="1" applyAlignment="1">
      <alignment horizontal="justify" vertical="center" wrapText="1"/>
    </xf>
    <xf numFmtId="0" fontId="10" fillId="5" borderId="1" xfId="14" applyFont="1" applyFill="1" applyBorder="1" applyAlignment="1">
      <alignment vertical="top" wrapText="1"/>
    </xf>
    <xf numFmtId="0" fontId="36" fillId="14" borderId="1" xfId="0" applyFont="1" applyFill="1" applyBorder="1" applyAlignment="1">
      <alignment horizontal="center" vertical="center" wrapText="1"/>
    </xf>
    <xf numFmtId="9" fontId="39" fillId="14" borderId="1" xfId="19" applyFont="1" applyFill="1" applyBorder="1" applyAlignment="1">
      <alignment horizontal="center" vertical="center" wrapText="1"/>
    </xf>
    <xf numFmtId="0" fontId="19" fillId="0" borderId="0" xfId="11" applyFont="1" applyFill="1" applyAlignment="1" applyProtection="1">
      <alignment vertical="center" wrapText="1"/>
    </xf>
    <xf numFmtId="0" fontId="19" fillId="0" borderId="0" xfId="11" applyFont="1" applyFill="1" applyAlignment="1" applyProtection="1">
      <alignment vertical="center"/>
    </xf>
    <xf numFmtId="10" fontId="14" fillId="0" borderId="1" xfId="19" applyNumberFormat="1" applyFont="1" applyBorder="1" applyAlignment="1">
      <alignment horizontal="center" vertical="center" wrapText="1"/>
    </xf>
    <xf numFmtId="10" fontId="13" fillId="0" borderId="1" xfId="19" applyNumberFormat="1" applyFont="1" applyBorder="1" applyAlignment="1">
      <alignment horizontal="center" vertical="center" wrapText="1"/>
    </xf>
    <xf numFmtId="10" fontId="15" fillId="0" borderId="1" xfId="19" applyNumberFormat="1" applyFont="1" applyBorder="1" applyAlignment="1">
      <alignment horizontal="center" vertical="center" wrapText="1"/>
    </xf>
    <xf numFmtId="0" fontId="7" fillId="0" borderId="0" xfId="0" applyFont="1" applyBorder="1" applyAlignment="1" applyProtection="1">
      <alignment horizontal="center" vertical="center"/>
      <protection locked="0"/>
    </xf>
    <xf numFmtId="0" fontId="36" fillId="0" borderId="0" xfId="0" applyFont="1" applyBorder="1" applyAlignment="1">
      <alignment horizontal="center" vertical="center"/>
    </xf>
    <xf numFmtId="0" fontId="7" fillId="0" borderId="1" xfId="0" applyFont="1" applyBorder="1" applyAlignment="1">
      <alignment horizontal="center" vertical="center" wrapText="1"/>
    </xf>
    <xf numFmtId="9" fontId="7" fillId="0" borderId="1" xfId="19" applyFont="1" applyBorder="1" applyAlignment="1">
      <alignment horizontal="center" vertical="center"/>
    </xf>
    <xf numFmtId="0" fontId="7" fillId="0" borderId="9" xfId="0" applyFont="1" applyBorder="1" applyAlignment="1">
      <alignment horizontal="center" vertical="center" wrapText="1"/>
    </xf>
    <xf numFmtId="0" fontId="7" fillId="0" borderId="1" xfId="0" applyFont="1" applyBorder="1" applyAlignment="1">
      <alignment vertical="center" wrapText="1"/>
    </xf>
    <xf numFmtId="0" fontId="4" fillId="0" borderId="1" xfId="0" applyFont="1" applyFill="1" applyBorder="1" applyAlignment="1">
      <alignment horizontal="justify" vertical="center" wrapText="1"/>
    </xf>
    <xf numFmtId="17" fontId="7" fillId="0" borderId="1" xfId="0" applyNumberFormat="1" applyFont="1" applyBorder="1" applyAlignment="1">
      <alignment vertical="center"/>
    </xf>
    <xf numFmtId="17" fontId="7" fillId="0" borderId="1" xfId="19" applyNumberFormat="1" applyFont="1" applyBorder="1" applyAlignment="1">
      <alignment horizontal="center" vertical="center"/>
    </xf>
    <xf numFmtId="9" fontId="7" fillId="0" borderId="1" xfId="19" applyFont="1" applyBorder="1" applyAlignment="1">
      <alignment horizontal="center" vertical="center"/>
    </xf>
    <xf numFmtId="41" fontId="23" fillId="3" borderId="1" xfId="24" applyFont="1" applyFill="1" applyBorder="1" applyAlignment="1" applyProtection="1">
      <alignment vertical="center" wrapText="1"/>
      <protection locked="0"/>
    </xf>
    <xf numFmtId="9" fontId="23" fillId="3" borderId="1" xfId="0" applyNumberFormat="1" applyFont="1" applyFill="1" applyBorder="1" applyAlignment="1" applyProtection="1">
      <alignment vertical="center"/>
      <protection locked="0"/>
    </xf>
    <xf numFmtId="0" fontId="30" fillId="3" borderId="1" xfId="0" applyFont="1" applyFill="1" applyBorder="1" applyAlignment="1" applyProtection="1">
      <alignment horizontal="center" vertical="center" wrapText="1"/>
      <protection locked="0"/>
    </xf>
    <xf numFmtId="0" fontId="30" fillId="3" borderId="1" xfId="0" applyFont="1" applyFill="1" applyBorder="1" applyAlignment="1" applyProtection="1">
      <alignment horizontal="justify" vertical="center" wrapText="1"/>
    </xf>
    <xf numFmtId="0" fontId="30" fillId="3" borderId="1" xfId="0" applyFont="1" applyFill="1" applyBorder="1" applyAlignment="1" applyProtection="1">
      <alignment horizontal="center" vertical="center" wrapText="1"/>
    </xf>
    <xf numFmtId="168" fontId="30" fillId="3" borderId="1" xfId="0" applyNumberFormat="1" applyFont="1" applyFill="1" applyBorder="1" applyAlignment="1" applyProtection="1">
      <alignment vertical="center" wrapText="1"/>
    </xf>
    <xf numFmtId="168" fontId="30" fillId="3" borderId="1" xfId="0" applyNumberFormat="1" applyFont="1" applyFill="1" applyBorder="1" applyAlignment="1" applyProtection="1">
      <alignment horizontal="justify" vertical="center" wrapText="1"/>
    </xf>
    <xf numFmtId="0" fontId="30" fillId="3" borderId="1" xfId="0" applyFont="1" applyFill="1" applyBorder="1" applyAlignment="1" applyProtection="1">
      <alignment horizontal="left" vertical="center" wrapText="1"/>
    </xf>
    <xf numFmtId="0" fontId="31" fillId="15" borderId="1" xfId="0" applyFont="1" applyFill="1" applyBorder="1" applyAlignment="1" applyProtection="1">
      <alignment horizontal="center" vertical="center" wrapText="1"/>
    </xf>
    <xf numFmtId="9" fontId="23" fillId="3" borderId="1" xfId="19" applyFont="1" applyFill="1" applyBorder="1" applyAlignment="1" applyProtection="1">
      <alignment vertical="center" wrapText="1"/>
      <protection locked="0"/>
    </xf>
    <xf numFmtId="10" fontId="1" fillId="0" borderId="1" xfId="19" applyNumberFormat="1" applyFont="1" applyBorder="1" applyAlignment="1">
      <alignment horizontal="center" vertical="center"/>
    </xf>
    <xf numFmtId="168" fontId="25" fillId="15" borderId="1" xfId="0" applyNumberFormat="1" applyFont="1" applyFill="1" applyBorder="1" applyAlignment="1" applyProtection="1">
      <alignment vertical="center" wrapText="1"/>
    </xf>
    <xf numFmtId="168" fontId="25" fillId="15" borderId="8" xfId="0" applyNumberFormat="1" applyFont="1" applyFill="1" applyBorder="1" applyAlignment="1" applyProtection="1">
      <alignment vertical="center" wrapText="1"/>
    </xf>
    <xf numFmtId="10" fontId="7" fillId="0" borderId="9"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4" fillId="0" borderId="9" xfId="0" applyFont="1" applyBorder="1" applyAlignment="1">
      <alignment vertical="center" wrapText="1"/>
    </xf>
    <xf numFmtId="10" fontId="13" fillId="2" borderId="1" xfId="19" applyNumberFormat="1" applyFont="1" applyFill="1" applyBorder="1" applyAlignment="1">
      <alignment horizontal="center" vertical="center"/>
    </xf>
    <xf numFmtId="9" fontId="0" fillId="0" borderId="0" xfId="0" applyNumberFormat="1" applyFill="1" applyProtection="1"/>
    <xf numFmtId="10" fontId="36" fillId="5" borderId="1" xfId="19" applyNumberFormat="1" applyFont="1" applyFill="1" applyBorder="1" applyAlignment="1">
      <alignment horizontal="center" vertical="center" wrapText="1"/>
    </xf>
    <xf numFmtId="41" fontId="13" fillId="2" borderId="1" xfId="24" applyFont="1" applyFill="1" applyBorder="1" applyAlignment="1">
      <alignment horizontal="center" vertical="center"/>
    </xf>
    <xf numFmtId="41" fontId="11" fillId="2" borderId="1" xfId="24" applyFont="1" applyFill="1" applyBorder="1" applyAlignment="1">
      <alignment horizontal="center" vertical="center"/>
    </xf>
    <xf numFmtId="0" fontId="11" fillId="0" borderId="1" xfId="14" applyFont="1" applyFill="1" applyBorder="1" applyAlignment="1">
      <alignment horizontal="center" vertical="center"/>
    </xf>
    <xf numFmtId="0" fontId="7" fillId="16" borderId="8" xfId="0" applyFont="1" applyFill="1" applyBorder="1" applyAlignment="1">
      <alignment horizontal="center" vertical="center"/>
    </xf>
    <xf numFmtId="10" fontId="1" fillId="16" borderId="12" xfId="19" applyNumberFormat="1" applyFont="1" applyFill="1" applyBorder="1" applyAlignment="1">
      <alignment horizontal="center" vertical="center"/>
    </xf>
    <xf numFmtId="17" fontId="7" fillId="0" borderId="9" xfId="0" applyNumberFormat="1" applyFont="1" applyFill="1" applyBorder="1" applyAlignment="1">
      <alignment horizontal="justify" wrapText="1"/>
    </xf>
    <xf numFmtId="17" fontId="7" fillId="0" borderId="9" xfId="19" applyNumberFormat="1" applyFont="1" applyBorder="1" applyAlignment="1">
      <alignment horizontal="center" vertical="center"/>
    </xf>
    <xf numFmtId="17" fontId="7" fillId="0" borderId="9" xfId="19" applyNumberFormat="1" applyFont="1" applyFill="1" applyBorder="1" applyAlignment="1">
      <alignment horizontal="center" vertical="center"/>
    </xf>
    <xf numFmtId="10" fontId="7" fillId="16" borderId="1" xfId="0" applyNumberFormat="1" applyFont="1" applyFill="1" applyBorder="1" applyAlignment="1">
      <alignment horizontal="center" vertical="center" wrapText="1"/>
    </xf>
    <xf numFmtId="0" fontId="7" fillId="0" borderId="1" xfId="0" applyFont="1" applyBorder="1" applyAlignment="1">
      <alignment wrapText="1"/>
    </xf>
    <xf numFmtId="17" fontId="7" fillId="0" borderId="1" xfId="0" applyNumberFormat="1" applyFont="1" applyBorder="1" applyAlignment="1">
      <alignment horizontal="center" vertical="center"/>
    </xf>
    <xf numFmtId="14" fontId="11" fillId="2" borderId="1" xfId="14" applyNumberFormat="1" applyFont="1" applyFill="1" applyBorder="1" applyAlignment="1" applyProtection="1">
      <alignment vertical="center" wrapText="1"/>
      <protection locked="0"/>
    </xf>
    <xf numFmtId="0" fontId="7" fillId="0" borderId="1" xfId="0" applyFont="1" applyBorder="1" applyAlignment="1">
      <alignment horizontal="center" vertical="center"/>
    </xf>
    <xf numFmtId="0" fontId="33" fillId="0" borderId="1" xfId="23" applyFont="1" applyBorder="1" applyAlignment="1">
      <alignment horizontal="justify" vertical="center" wrapText="1"/>
    </xf>
    <xf numFmtId="9" fontId="7" fillId="0" borderId="1" xfId="19" applyFont="1" applyBorder="1" applyAlignment="1">
      <alignment horizontal="center" vertical="center"/>
    </xf>
    <xf numFmtId="9" fontId="7" fillId="0" borderId="43" xfId="19" applyFont="1" applyFill="1" applyBorder="1" applyAlignment="1">
      <alignment horizontal="center" vertical="center"/>
    </xf>
    <xf numFmtId="17" fontId="0" fillId="0" borderId="0" xfId="0" applyNumberFormat="1" applyAlignment="1">
      <alignment horizontal="center" vertical="center"/>
    </xf>
    <xf numFmtId="9" fontId="7" fillId="0" borderId="1" xfId="19" applyFont="1" applyBorder="1" applyAlignment="1">
      <alignment horizontal="center" vertical="center"/>
    </xf>
    <xf numFmtId="0" fontId="7" fillId="0" borderId="1" xfId="0" applyFont="1" applyBorder="1" applyAlignment="1">
      <alignment horizontal="center" vertical="center"/>
    </xf>
    <xf numFmtId="0" fontId="33" fillId="0" borderId="1" xfId="23" applyFont="1" applyBorder="1" applyAlignment="1">
      <alignment horizontal="justify" vertical="center" wrapText="1"/>
    </xf>
    <xf numFmtId="9" fontId="7" fillId="0" borderId="1" xfId="19" applyFont="1" applyBorder="1" applyAlignment="1">
      <alignment horizontal="center" vertical="center"/>
    </xf>
    <xf numFmtId="10" fontId="11" fillId="2" borderId="1" xfId="19" applyNumberFormat="1" applyFont="1" applyFill="1" applyBorder="1" applyAlignment="1">
      <alignment horizontal="center" vertical="center"/>
    </xf>
    <xf numFmtId="10" fontId="13" fillId="3" borderId="1" xfId="19" applyNumberFormat="1" applyFont="1" applyFill="1" applyBorder="1" applyAlignment="1" applyProtection="1">
      <alignment horizontal="center" vertical="center" wrapText="1"/>
      <protection locked="0"/>
    </xf>
    <xf numFmtId="10" fontId="11" fillId="3" borderId="1" xfId="19" applyNumberFormat="1" applyFont="1" applyFill="1" applyBorder="1" applyAlignment="1" applyProtection="1">
      <alignment horizontal="center" vertical="center" wrapText="1"/>
      <protection locked="0"/>
    </xf>
    <xf numFmtId="10" fontId="13" fillId="0" borderId="1" xfId="19" applyNumberFormat="1" applyFont="1" applyFill="1" applyBorder="1" applyAlignment="1" applyProtection="1">
      <alignment horizontal="center" vertical="center" wrapText="1"/>
      <protection locked="0"/>
    </xf>
    <xf numFmtId="10" fontId="30" fillId="3" borderId="1" xfId="0" applyNumberFormat="1" applyFont="1" applyFill="1" applyBorder="1" applyAlignment="1" applyProtection="1">
      <alignment horizontal="center" vertical="center" wrapText="1"/>
    </xf>
    <xf numFmtId="9" fontId="30" fillId="3" borderId="1" xfId="0" applyNumberFormat="1" applyFont="1" applyFill="1" applyBorder="1" applyAlignment="1" applyProtection="1">
      <alignment horizontal="center" vertical="center" wrapText="1"/>
    </xf>
    <xf numFmtId="17" fontId="7" fillId="0" borderId="1" xfId="0" applyNumberFormat="1" applyFont="1" applyBorder="1" applyAlignment="1">
      <alignment horizontal="justify" vertical="center" wrapText="1"/>
    </xf>
    <xf numFmtId="0" fontId="7" fillId="0" borderId="1" xfId="0" applyFont="1" applyBorder="1" applyAlignment="1">
      <alignment horizontal="justify" vertical="center" wrapText="1"/>
    </xf>
    <xf numFmtId="0" fontId="13" fillId="0" borderId="1" xfId="19" applyNumberFormat="1" applyFont="1" applyBorder="1" applyAlignment="1">
      <alignment horizontal="center" vertical="center" wrapText="1"/>
    </xf>
    <xf numFmtId="168" fontId="30" fillId="3" borderId="1" xfId="0" applyNumberFormat="1" applyFont="1" applyFill="1" applyBorder="1" applyAlignment="1" applyProtection="1">
      <alignment horizontal="center" vertical="center" wrapText="1"/>
    </xf>
    <xf numFmtId="0" fontId="7" fillId="0" borderId="1" xfId="0" applyFont="1" applyFill="1" applyBorder="1" applyAlignment="1">
      <alignment wrapText="1"/>
    </xf>
    <xf numFmtId="9" fontId="7" fillId="0" borderId="1" xfId="19" applyFont="1" applyBorder="1" applyAlignment="1">
      <alignment horizontal="center" vertical="center" wrapText="1"/>
    </xf>
    <xf numFmtId="9" fontId="7" fillId="0" borderId="1" xfId="19" applyFont="1" applyFill="1" applyBorder="1" applyAlignment="1">
      <alignment horizontal="center" vertical="center"/>
    </xf>
    <xf numFmtId="17" fontId="0" fillId="0" borderId="1" xfId="0" applyNumberFormat="1" applyBorder="1" applyAlignment="1">
      <alignment horizontal="center" vertical="center"/>
    </xf>
    <xf numFmtId="10" fontId="23" fillId="3" borderId="1" xfId="19" applyNumberFormat="1" applyFont="1" applyFill="1" applyBorder="1" applyAlignment="1" applyProtection="1">
      <alignment vertical="center" wrapText="1"/>
      <protection locked="0"/>
    </xf>
    <xf numFmtId="9" fontId="7" fillId="0" borderId="1" xfId="19" applyFont="1" applyBorder="1" applyAlignment="1">
      <alignment horizontal="center" vertical="center"/>
    </xf>
    <xf numFmtId="0" fontId="11" fillId="0" borderId="0" xfId="0" applyFont="1" applyFill="1"/>
    <xf numFmtId="10" fontId="7" fillId="0" borderId="1" xfId="0" applyNumberFormat="1" applyFont="1" applyBorder="1" applyAlignment="1">
      <alignment horizontal="center" vertical="center" wrapText="1"/>
    </xf>
    <xf numFmtId="17" fontId="7" fillId="0" borderId="1" xfId="0" applyNumberFormat="1" applyFont="1" applyBorder="1" applyAlignment="1">
      <alignment vertical="center" wrapText="1"/>
    </xf>
    <xf numFmtId="0" fontId="10" fillId="5" borderId="1" xfId="14" applyFont="1" applyFill="1" applyBorder="1" applyAlignment="1">
      <alignment horizontal="center" vertical="center"/>
    </xf>
    <xf numFmtId="0" fontId="10" fillId="5" borderId="1" xfId="14" applyFont="1" applyFill="1" applyBorder="1" applyAlignment="1">
      <alignment horizontal="center" vertical="center" wrapText="1"/>
    </xf>
    <xf numFmtId="0" fontId="11" fillId="0" borderId="1" xfId="14" applyFont="1" applyFill="1" applyBorder="1" applyAlignment="1">
      <alignment horizontal="center" vertical="center"/>
    </xf>
    <xf numFmtId="0" fontId="10" fillId="5" borderId="1" xfId="14"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Fill="1" applyBorder="1" applyAlignment="1" applyProtection="1">
      <alignment horizontal="center" vertical="center" wrapText="1"/>
      <protection locked="0"/>
    </xf>
    <xf numFmtId="0" fontId="10" fillId="0" borderId="0" xfId="14" applyFont="1" applyFill="1" applyBorder="1" applyAlignment="1" applyProtection="1">
      <alignment horizontal="center" vertical="center"/>
    </xf>
    <xf numFmtId="0" fontId="12" fillId="0" borderId="0" xfId="14" applyFont="1" applyFill="1" applyBorder="1" applyAlignment="1">
      <alignment horizontal="center" vertical="center"/>
    </xf>
    <xf numFmtId="0" fontId="11" fillId="0" borderId="0" xfId="14" applyFont="1" applyFill="1" applyBorder="1" applyAlignment="1">
      <alignment horizontal="center" vertical="top" wrapText="1"/>
    </xf>
    <xf numFmtId="0" fontId="11" fillId="0" borderId="0" xfId="14" applyFont="1" applyFill="1" applyBorder="1" applyAlignment="1">
      <alignment horizontal="center" vertical="center"/>
    </xf>
    <xf numFmtId="1" fontId="10" fillId="0" borderId="0" xfId="5" applyNumberFormat="1" applyFont="1" applyFill="1" applyBorder="1" applyAlignment="1">
      <alignment horizontal="center" vertical="center" wrapText="1"/>
    </xf>
    <xf numFmtId="0" fontId="10" fillId="0" borderId="0" xfId="17" applyNumberFormat="1" applyFont="1" applyFill="1" applyBorder="1" applyAlignment="1">
      <alignment horizontal="center" vertical="center" wrapText="1"/>
    </xf>
    <xf numFmtId="0" fontId="11" fillId="0" borderId="0" xfId="14" applyFont="1" applyFill="1" applyBorder="1" applyAlignment="1">
      <alignment horizontal="left" vertical="center" wrapText="1"/>
    </xf>
    <xf numFmtId="0" fontId="11" fillId="0" borderId="0" xfId="14" applyFont="1" applyFill="1" applyBorder="1" applyAlignment="1">
      <alignment horizontal="center" vertical="center" wrapText="1"/>
    </xf>
    <xf numFmtId="0" fontId="10" fillId="0" borderId="42" xfId="14" applyFont="1" applyFill="1" applyBorder="1" applyAlignment="1">
      <alignment vertical="center" wrapText="1"/>
    </xf>
    <xf numFmtId="0" fontId="10" fillId="0" borderId="0" xfId="14" applyFont="1" applyFill="1" applyBorder="1" applyAlignment="1">
      <alignment horizontal="center" vertical="center" wrapText="1"/>
    </xf>
    <xf numFmtId="0" fontId="41" fillId="0" borderId="0" xfId="14" applyFont="1" applyFill="1" applyBorder="1" applyAlignment="1">
      <alignment horizontal="center" vertical="center"/>
    </xf>
    <xf numFmtId="9" fontId="10" fillId="0" borderId="0" xfId="17" applyFont="1" applyFill="1" applyBorder="1" applyAlignment="1">
      <alignment horizontal="center" vertical="center"/>
    </xf>
    <xf numFmtId="168" fontId="11" fillId="0" borderId="0" xfId="17" applyNumberFormat="1" applyFont="1" applyFill="1" applyBorder="1" applyAlignment="1">
      <alignment horizontal="center" vertical="top" wrapText="1"/>
    </xf>
    <xf numFmtId="9" fontId="11" fillId="0" borderId="0" xfId="17" applyFont="1" applyFill="1" applyBorder="1" applyAlignment="1">
      <alignment horizontal="center" vertical="top" wrapText="1"/>
    </xf>
    <xf numFmtId="9" fontId="15" fillId="0" borderId="0" xfId="19" applyFont="1" applyFill="1" applyBorder="1" applyAlignment="1">
      <alignment horizontal="center" vertical="center" wrapText="1"/>
    </xf>
    <xf numFmtId="10" fontId="15" fillId="0" borderId="0" xfId="19" applyNumberFormat="1" applyFont="1" applyFill="1" applyBorder="1" applyAlignment="1">
      <alignment horizontal="center" vertical="center" wrapText="1"/>
    </xf>
    <xf numFmtId="9" fontId="15" fillId="0" borderId="0" xfId="19" applyNumberFormat="1" applyFont="1" applyFill="1" applyBorder="1" applyAlignment="1">
      <alignment horizontal="center" vertical="center" wrapText="1"/>
    </xf>
    <xf numFmtId="10" fontId="16" fillId="0" borderId="0" xfId="14" applyNumberFormat="1" applyFont="1" applyFill="1" applyBorder="1" applyAlignment="1" applyProtection="1">
      <alignment horizontal="center" vertical="center" wrapText="1"/>
      <protection locked="0"/>
    </xf>
    <xf numFmtId="0" fontId="16" fillId="0" borderId="0" xfId="14" applyFont="1" applyFill="1" applyBorder="1" applyAlignment="1" applyProtection="1">
      <alignment horizontal="center" vertical="center" wrapText="1"/>
      <protection locked="0"/>
    </xf>
    <xf numFmtId="9" fontId="16" fillId="0" borderId="0" xfId="19" applyFont="1" applyFill="1" applyBorder="1" applyAlignment="1" applyProtection="1">
      <alignment horizontal="center" vertical="center" wrapText="1"/>
      <protection locked="0"/>
    </xf>
    <xf numFmtId="0" fontId="10" fillId="0" borderId="0" xfId="14" applyFont="1" applyFill="1" applyBorder="1" applyAlignment="1">
      <alignment horizontal="center" vertical="center"/>
    </xf>
    <xf numFmtId="0" fontId="11"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0" fillId="0" borderId="0" xfId="14" applyFont="1" applyFill="1" applyBorder="1" applyAlignment="1" applyProtection="1">
      <alignment horizontal="center" vertical="center" wrapText="1"/>
      <protection locked="0"/>
    </xf>
    <xf numFmtId="0" fontId="11" fillId="0" borderId="0" xfId="14" applyFont="1" applyFill="1" applyBorder="1" applyAlignment="1" applyProtection="1">
      <alignment horizontal="center" vertical="center"/>
      <protection locked="0"/>
    </xf>
    <xf numFmtId="0" fontId="11" fillId="0" borderId="0" xfId="14" applyFont="1" applyFill="1" applyBorder="1" applyAlignment="1" applyProtection="1">
      <alignment vertical="center" wrapText="1"/>
      <protection locked="0"/>
    </xf>
    <xf numFmtId="0" fontId="15" fillId="0" borderId="0" xfId="0" applyFont="1" applyProtection="1"/>
    <xf numFmtId="0" fontId="15" fillId="0" borderId="0" xfId="0" applyFont="1" applyAlignment="1" applyProtection="1">
      <alignment horizontal="center"/>
    </xf>
    <xf numFmtId="0" fontId="15" fillId="0" borderId="0" xfId="0" applyFont="1" applyFill="1" applyAlignment="1" applyProtection="1">
      <alignment horizontal="center"/>
    </xf>
    <xf numFmtId="0" fontId="10" fillId="2" borderId="0" xfId="14" applyFont="1" applyFill="1" applyAlignment="1">
      <alignment horizontal="center" vertical="center"/>
    </xf>
    <xf numFmtId="0" fontId="11" fillId="2" borderId="0" xfId="14" applyFont="1" applyFill="1" applyAlignment="1">
      <alignment vertical="center"/>
    </xf>
    <xf numFmtId="0" fontId="11" fillId="2" borderId="0" xfId="14" applyFont="1" applyFill="1" applyAlignment="1">
      <alignment vertical="top" wrapText="1"/>
    </xf>
    <xf numFmtId="9" fontId="10" fillId="2" borderId="0" xfId="17" applyFont="1" applyFill="1" applyAlignment="1">
      <alignment vertical="center"/>
    </xf>
    <xf numFmtId="9" fontId="11" fillId="2" borderId="0" xfId="17" applyFont="1" applyFill="1" applyAlignment="1">
      <alignment vertical="center"/>
    </xf>
    <xf numFmtId="0" fontId="11" fillId="0" borderId="0" xfId="14" applyFont="1" applyFill="1" applyAlignment="1">
      <alignment vertical="center"/>
    </xf>
    <xf numFmtId="0" fontId="12" fillId="0" borderId="0" xfId="0" applyFont="1" applyAlignment="1">
      <alignment horizontal="center"/>
    </xf>
    <xf numFmtId="0" fontId="12" fillId="0" borderId="0" xfId="0" applyFont="1"/>
    <xf numFmtId="10" fontId="12" fillId="0" borderId="0" xfId="14" applyNumberFormat="1" applyFont="1" applyFill="1" applyBorder="1" applyAlignment="1">
      <alignment horizontal="center" vertical="center"/>
    </xf>
    <xf numFmtId="0" fontId="25" fillId="3" borderId="1" xfId="11" applyFont="1" applyFill="1" applyBorder="1" applyAlignment="1" applyProtection="1">
      <alignment horizontal="justify" vertical="center" wrapText="1"/>
      <protection locked="0"/>
    </xf>
    <xf numFmtId="0" fontId="0" fillId="3" borderId="13" xfId="0" applyFill="1" applyBorder="1" applyAlignment="1" applyProtection="1">
      <alignment horizontal="center"/>
    </xf>
    <xf numFmtId="0" fontId="0" fillId="3" borderId="14" xfId="0" applyFill="1" applyBorder="1" applyAlignment="1" applyProtection="1">
      <alignment horizontal="center"/>
    </xf>
    <xf numFmtId="0" fontId="0" fillId="3" borderId="2" xfId="0" applyFill="1" applyBorder="1" applyAlignment="1" applyProtection="1">
      <alignment horizontal="center"/>
    </xf>
    <xf numFmtId="0" fontId="0" fillId="3" borderId="6" xfId="0" applyFill="1" applyBorder="1" applyAlignment="1" applyProtection="1">
      <alignment horizontal="center"/>
    </xf>
    <xf numFmtId="0" fontId="0" fillId="3" borderId="18" xfId="0" applyFill="1" applyBorder="1" applyAlignment="1" applyProtection="1">
      <alignment horizontal="center"/>
    </xf>
    <xf numFmtId="0" fontId="0" fillId="3" borderId="19" xfId="0" applyFill="1" applyBorder="1" applyAlignment="1" applyProtection="1">
      <alignment horizontal="center"/>
    </xf>
    <xf numFmtId="10" fontId="23" fillId="3" borderId="1" xfId="19" applyNumberFormat="1" applyFont="1" applyFill="1" applyBorder="1" applyAlignment="1" applyProtection="1">
      <alignment horizontal="justify" vertical="center" wrapText="1"/>
    </xf>
    <xf numFmtId="0" fontId="24" fillId="8" borderId="1" xfId="0" applyFont="1" applyFill="1" applyBorder="1" applyAlignment="1" applyProtection="1">
      <alignment horizontal="justify" vertical="center" wrapText="1"/>
    </xf>
    <xf numFmtId="0" fontId="24" fillId="0" borderId="15" xfId="0" applyFont="1" applyBorder="1" applyAlignment="1" applyProtection="1">
      <alignment horizontal="center" vertical="center" wrapText="1"/>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6" fillId="6" borderId="8" xfId="0" applyFont="1" applyFill="1" applyBorder="1" applyAlignment="1" applyProtection="1">
      <alignment horizontal="center" vertical="center"/>
    </xf>
    <xf numFmtId="0" fontId="6" fillId="6" borderId="5" xfId="0" applyFont="1" applyFill="1" applyBorder="1" applyAlignment="1" applyProtection="1">
      <alignment horizontal="center" vertical="center"/>
    </xf>
    <xf numFmtId="0" fontId="6" fillId="6" borderId="4" xfId="0" applyFont="1" applyFill="1" applyBorder="1" applyAlignment="1" applyProtection="1">
      <alignment horizontal="center" vertical="center"/>
    </xf>
    <xf numFmtId="0" fontId="6" fillId="7" borderId="1" xfId="11" applyFont="1" applyFill="1" applyBorder="1" applyAlignment="1" applyProtection="1">
      <alignment horizontal="center" vertical="center" wrapText="1"/>
    </xf>
    <xf numFmtId="0" fontId="6" fillId="7" borderId="9" xfId="11" applyFont="1" applyFill="1" applyBorder="1" applyAlignment="1" applyProtection="1">
      <alignment horizontal="center" vertical="center" wrapText="1"/>
    </xf>
    <xf numFmtId="0" fontId="6" fillId="7" borderId="12" xfId="11" applyFont="1" applyFill="1" applyBorder="1" applyAlignment="1" applyProtection="1">
      <alignment horizontal="center" vertical="center" wrapText="1"/>
    </xf>
    <xf numFmtId="0" fontId="6" fillId="7" borderId="3" xfId="11" applyFont="1" applyFill="1" applyBorder="1" applyAlignment="1" applyProtection="1">
      <alignment horizontal="center" vertical="center" wrapText="1"/>
    </xf>
    <xf numFmtId="0" fontId="6" fillId="7" borderId="7" xfId="11" applyFont="1" applyFill="1" applyBorder="1" applyAlignment="1" applyProtection="1">
      <alignment horizontal="center" vertical="center" wrapText="1"/>
    </xf>
    <xf numFmtId="0" fontId="6" fillId="7" borderId="10" xfId="11" applyFont="1" applyFill="1" applyBorder="1" applyAlignment="1" applyProtection="1">
      <alignment horizontal="center" vertical="center" wrapText="1"/>
    </xf>
    <xf numFmtId="0" fontId="6" fillId="7" borderId="1" xfId="0" applyFont="1" applyFill="1" applyBorder="1" applyAlignment="1" applyProtection="1">
      <alignment horizontal="center" vertical="center" wrapText="1"/>
    </xf>
    <xf numFmtId="0" fontId="23" fillId="3" borderId="1" xfId="0" applyFont="1" applyFill="1" applyBorder="1" applyAlignment="1" applyProtection="1">
      <alignment horizontal="center" vertical="center" wrapText="1"/>
    </xf>
    <xf numFmtId="0" fontId="23" fillId="3" borderId="1" xfId="0" applyFont="1" applyFill="1" applyBorder="1" applyAlignment="1" applyProtection="1">
      <alignment horizontal="justify" vertical="center" wrapText="1"/>
    </xf>
    <xf numFmtId="0" fontId="23" fillId="0" borderId="9" xfId="0" applyFont="1" applyFill="1" applyBorder="1" applyAlignment="1" applyProtection="1">
      <alignment horizontal="justify" vertical="center" wrapText="1"/>
    </xf>
    <xf numFmtId="0" fontId="23" fillId="0" borderId="43" xfId="0" applyFont="1" applyFill="1" applyBorder="1" applyAlignment="1" applyProtection="1">
      <alignment horizontal="justify" vertical="center" wrapText="1"/>
    </xf>
    <xf numFmtId="0" fontId="23" fillId="0" borderId="12" xfId="0" applyFont="1" applyFill="1" applyBorder="1" applyAlignment="1" applyProtection="1">
      <alignment horizontal="justify" vertical="center" wrapText="1"/>
    </xf>
    <xf numFmtId="0" fontId="23" fillId="0" borderId="1" xfId="0" applyFont="1" applyFill="1" applyBorder="1" applyAlignment="1" applyProtection="1">
      <alignment horizontal="justify" vertical="center" wrapText="1"/>
    </xf>
    <xf numFmtId="0" fontId="29" fillId="7" borderId="9" xfId="0" applyFont="1" applyFill="1" applyBorder="1" applyAlignment="1" applyProtection="1">
      <alignment horizontal="center" vertical="center" wrapText="1"/>
    </xf>
    <xf numFmtId="0" fontId="29" fillId="7" borderId="12" xfId="0" applyFont="1" applyFill="1" applyBorder="1" applyAlignment="1" applyProtection="1">
      <alignment horizontal="center" vertical="center" wrapText="1"/>
    </xf>
    <xf numFmtId="0" fontId="27" fillId="0" borderId="1" xfId="0" applyFont="1" applyFill="1" applyBorder="1" applyAlignment="1" applyProtection="1">
      <alignment horizontal="center"/>
    </xf>
    <xf numFmtId="0" fontId="28" fillId="0" borderId="1" xfId="0" applyFont="1" applyFill="1" applyBorder="1" applyAlignment="1" applyProtection="1">
      <alignment horizontal="center" vertical="center" wrapText="1"/>
    </xf>
    <xf numFmtId="0" fontId="28" fillId="3" borderId="1" xfId="0" applyFont="1" applyFill="1" applyBorder="1" applyAlignment="1" applyProtection="1">
      <alignment horizontal="center" vertical="center"/>
    </xf>
    <xf numFmtId="0" fontId="28" fillId="0" borderId="15" xfId="0" applyFont="1" applyBorder="1" applyAlignment="1" applyProtection="1">
      <alignment horizontal="center" vertical="center" wrapText="1"/>
    </xf>
    <xf numFmtId="0" fontId="28" fillId="0" borderId="17"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29" fillId="6" borderId="1" xfId="0" applyFont="1" applyFill="1" applyBorder="1" applyAlignment="1" applyProtection="1">
      <alignment horizontal="center" vertical="center" wrapText="1"/>
    </xf>
    <xf numFmtId="9" fontId="11" fillId="0" borderId="1" xfId="17" applyFont="1" applyFill="1" applyBorder="1" applyAlignment="1">
      <alignment horizontal="center" vertical="center"/>
    </xf>
    <xf numFmtId="0" fontId="11" fillId="0" borderId="1" xfId="14" applyFont="1" applyFill="1" applyBorder="1" applyAlignment="1">
      <alignment horizontal="center" vertical="center" wrapText="1"/>
    </xf>
    <xf numFmtId="0" fontId="11" fillId="0" borderId="1" xfId="17" applyNumberFormat="1" applyFont="1" applyFill="1" applyBorder="1" applyAlignment="1">
      <alignment horizontal="center" vertical="center" wrapText="1"/>
    </xf>
    <xf numFmtId="1" fontId="11" fillId="0" borderId="1" xfId="5" applyNumberFormat="1" applyFont="1" applyFill="1" applyBorder="1" applyAlignment="1">
      <alignment horizontal="center" vertical="center" wrapText="1"/>
    </xf>
    <xf numFmtId="0" fontId="11" fillId="0" borderId="1" xfId="14" applyFont="1" applyFill="1" applyBorder="1" applyAlignment="1">
      <alignment horizontal="left" vertical="center" wrapText="1"/>
    </xf>
    <xf numFmtId="0" fontId="10" fillId="5" borderId="1" xfId="14" applyFont="1" applyFill="1" applyBorder="1" applyAlignment="1">
      <alignment horizontal="center" vertical="center"/>
    </xf>
    <xf numFmtId="9" fontId="10" fillId="5" borderId="1" xfId="17" applyFont="1" applyFill="1" applyBorder="1" applyAlignment="1">
      <alignment horizontal="center" vertical="center"/>
    </xf>
    <xf numFmtId="0" fontId="10" fillId="5" borderId="1" xfId="14" applyFont="1" applyFill="1" applyBorder="1" applyAlignment="1">
      <alignment horizontal="center" vertical="center" wrapText="1"/>
    </xf>
    <xf numFmtId="0" fontId="11" fillId="0" borderId="1" xfId="14" applyFont="1" applyFill="1" applyBorder="1" applyAlignment="1">
      <alignment horizontal="center" vertical="center"/>
    </xf>
    <xf numFmtId="0" fontId="10" fillId="0" borderId="1" xfId="14" applyFont="1" applyFill="1" applyBorder="1" applyAlignment="1" applyProtection="1">
      <alignment horizontal="center" vertical="center"/>
    </xf>
    <xf numFmtId="0" fontId="12" fillId="0" borderId="1" xfId="14" applyFont="1" applyFill="1" applyBorder="1" applyAlignment="1">
      <alignment horizontal="center" vertical="center"/>
    </xf>
    <xf numFmtId="0" fontId="12" fillId="4" borderId="1" xfId="14" applyFont="1" applyFill="1" applyBorder="1" applyAlignment="1">
      <alignment horizontal="center" vertical="center"/>
    </xf>
    <xf numFmtId="0" fontId="11" fillId="2" borderId="1" xfId="14" applyFont="1" applyFill="1" applyBorder="1" applyAlignment="1" applyProtection="1">
      <alignment horizontal="center" vertical="center" wrapText="1"/>
      <protection locked="0"/>
    </xf>
    <xf numFmtId="0" fontId="10" fillId="5" borderId="1" xfId="14" applyFont="1" applyFill="1" applyBorder="1" applyAlignment="1" applyProtection="1">
      <alignment horizontal="center" vertical="center" wrapText="1"/>
      <protection locked="0"/>
    </xf>
    <xf numFmtId="0" fontId="41" fillId="0" borderId="1" xfId="14"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14" fontId="11" fillId="0" borderId="1" xfId="14" applyNumberFormat="1" applyFont="1" applyFill="1" applyBorder="1" applyAlignment="1">
      <alignment horizontal="center" vertical="center" wrapText="1"/>
    </xf>
    <xf numFmtId="10" fontId="11" fillId="3" borderId="1" xfId="17" applyNumberFormat="1" applyFont="1" applyFill="1" applyBorder="1" applyAlignment="1">
      <alignment horizontal="center" vertical="center" wrapText="1"/>
    </xf>
    <xf numFmtId="9" fontId="11" fillId="0" borderId="1" xfId="17"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11" fillId="2" borderId="1" xfId="14" applyFont="1" applyFill="1" applyBorder="1" applyAlignment="1" applyProtection="1">
      <alignment horizontal="left" vertical="center" wrapText="1"/>
      <protection locked="0"/>
    </xf>
    <xf numFmtId="9" fontId="10" fillId="0" borderId="1" xfId="17" applyFont="1" applyFill="1" applyBorder="1" applyAlignment="1">
      <alignment horizontal="center" vertical="center"/>
    </xf>
    <xf numFmtId="0" fontId="11" fillId="0" borderId="1" xfId="14" applyFont="1" applyFill="1" applyBorder="1" applyAlignment="1" applyProtection="1">
      <alignment horizontal="left" vertical="center" wrapText="1"/>
      <protection locked="0"/>
    </xf>
    <xf numFmtId="0" fontId="15" fillId="0" borderId="1" xfId="0" applyFont="1" applyFill="1" applyBorder="1" applyAlignment="1">
      <alignment horizontal="left" vertical="center"/>
    </xf>
    <xf numFmtId="0" fontId="15" fillId="0"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wrapText="1"/>
      <protection locked="0"/>
    </xf>
    <xf numFmtId="49" fontId="11" fillId="0" borderId="1" xfId="14" applyNumberFormat="1" applyFont="1" applyFill="1" applyBorder="1" applyAlignment="1">
      <alignment horizontal="center" vertical="center"/>
    </xf>
    <xf numFmtId="0" fontId="7" fillId="0" borderId="22" xfId="0" applyFont="1" applyBorder="1" applyAlignment="1" applyProtection="1">
      <alignment horizontal="center"/>
      <protection locked="0"/>
    </xf>
    <xf numFmtId="0" fontId="7" fillId="0" borderId="30" xfId="0" applyFont="1" applyBorder="1" applyAlignment="1" applyProtection="1">
      <alignment horizontal="center"/>
      <protection locked="0"/>
    </xf>
    <xf numFmtId="0" fontId="7" fillId="0" borderId="38" xfId="0" applyFont="1" applyBorder="1" applyAlignment="1" applyProtection="1">
      <alignment horizontal="center"/>
      <protection locked="0"/>
    </xf>
    <xf numFmtId="0" fontId="8" fillId="0" borderId="15"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36" fillId="3" borderId="15" xfId="0" applyFont="1" applyFill="1" applyBorder="1" applyAlignment="1">
      <alignment horizontal="center"/>
    </xf>
    <xf numFmtId="0" fontId="36" fillId="3" borderId="16" xfId="0" applyFont="1" applyFill="1" applyBorder="1" applyAlignment="1">
      <alignment horizontal="center"/>
    </xf>
    <xf numFmtId="0" fontId="36" fillId="3" borderId="17" xfId="0" applyFont="1" applyFill="1" applyBorder="1" applyAlignment="1">
      <alignment horizontal="center"/>
    </xf>
    <xf numFmtId="0" fontId="35" fillId="13" borderId="1" xfId="0" applyFont="1" applyFill="1" applyBorder="1" applyAlignment="1">
      <alignment horizontal="center"/>
    </xf>
    <xf numFmtId="0" fontId="7" fillId="0" borderId="1" xfId="0" applyFont="1" applyBorder="1" applyAlignment="1">
      <alignment horizontal="center" vertical="center"/>
    </xf>
    <xf numFmtId="0" fontId="38" fillId="12" borderId="1" xfId="0" applyFont="1" applyFill="1" applyBorder="1" applyAlignment="1">
      <alignment horizontal="center" vertical="center"/>
    </xf>
    <xf numFmtId="0" fontId="33" fillId="0" borderId="1" xfId="23" applyFont="1" applyBorder="1" applyAlignment="1">
      <alignment horizontal="left" vertical="center" wrapText="1"/>
    </xf>
    <xf numFmtId="0" fontId="33" fillId="0" borderId="39" xfId="0" applyFont="1" applyFill="1" applyBorder="1" applyAlignment="1">
      <alignment horizontal="left" vertical="center" wrapText="1"/>
    </xf>
    <xf numFmtId="0" fontId="43" fillId="0" borderId="40" xfId="0" applyFont="1" applyFill="1" applyBorder="1" applyAlignment="1">
      <alignment horizontal="left"/>
    </xf>
    <xf numFmtId="0" fontId="43" fillId="0" borderId="41" xfId="0" applyFont="1" applyFill="1" applyBorder="1" applyAlignment="1">
      <alignment horizontal="left"/>
    </xf>
    <xf numFmtId="0" fontId="36" fillId="14" borderId="1" xfId="0" applyFont="1" applyFill="1" applyBorder="1" applyAlignment="1">
      <alignment horizontal="center" vertical="center" wrapText="1"/>
    </xf>
    <xf numFmtId="9" fontId="39" fillId="14" borderId="1" xfId="19" applyFont="1" applyFill="1" applyBorder="1" applyAlignment="1">
      <alignment horizontal="center" vertical="center" wrapText="1"/>
    </xf>
    <xf numFmtId="0" fontId="7" fillId="16" borderId="8" xfId="0" applyFont="1" applyFill="1" applyBorder="1" applyAlignment="1">
      <alignment horizontal="center" vertical="center" wrapText="1"/>
    </xf>
    <xf numFmtId="0" fontId="7" fillId="16" borderId="4" xfId="0" applyFont="1" applyFill="1" applyBorder="1" applyAlignment="1">
      <alignment horizontal="center" vertical="center" wrapText="1"/>
    </xf>
    <xf numFmtId="0" fontId="11" fillId="0" borderId="1" xfId="14" applyFont="1" applyFill="1" applyBorder="1" applyAlignment="1" applyProtection="1">
      <alignment horizontal="center" vertical="center" wrapText="1"/>
      <protection locked="0"/>
    </xf>
    <xf numFmtId="0" fontId="10" fillId="5" borderId="1" xfId="14" applyFont="1" applyFill="1" applyBorder="1" applyAlignment="1" applyProtection="1">
      <alignment horizontal="justify" vertical="center" wrapText="1"/>
      <protection locked="0"/>
    </xf>
    <xf numFmtId="0" fontId="11" fillId="0" borderId="1" xfId="14" applyFont="1" applyFill="1" applyBorder="1" applyAlignment="1" applyProtection="1">
      <alignment horizontal="center" vertical="center"/>
      <protection locked="0"/>
    </xf>
    <xf numFmtId="0" fontId="10" fillId="5" borderId="1" xfId="14" applyFont="1" applyFill="1" applyBorder="1" applyAlignment="1" applyProtection="1">
      <alignment horizontal="left" vertical="center" wrapText="1"/>
      <protection locked="0"/>
    </xf>
    <xf numFmtId="0" fontId="10" fillId="5" borderId="1" xfId="14" applyFont="1" applyFill="1" applyBorder="1" applyAlignment="1">
      <alignment horizontal="justify" vertical="center"/>
    </xf>
    <xf numFmtId="0" fontId="15" fillId="0" borderId="1" xfId="14" applyFont="1" applyFill="1" applyBorder="1" applyAlignment="1" applyProtection="1">
      <alignment horizontal="left" vertical="center" wrapText="1"/>
      <protection locked="0"/>
    </xf>
    <xf numFmtId="0" fontId="16" fillId="0" borderId="1" xfId="14" applyFont="1" applyFill="1" applyBorder="1" applyAlignment="1" applyProtection="1">
      <alignment horizontal="left" vertical="center" wrapText="1"/>
      <protection locked="0"/>
    </xf>
    <xf numFmtId="0" fontId="15" fillId="0" borderId="1" xfId="0" applyFont="1" applyFill="1" applyBorder="1" applyAlignment="1">
      <alignment horizontal="center" vertical="center"/>
    </xf>
    <xf numFmtId="0" fontId="15" fillId="0" borderId="1" xfId="0" applyFont="1" applyFill="1" applyBorder="1" applyAlignment="1">
      <alignment horizontal="justify" vertical="center"/>
    </xf>
    <xf numFmtId="0" fontId="10" fillId="5" borderId="1" xfId="14" applyFont="1" applyFill="1" applyBorder="1" applyAlignment="1">
      <alignment horizontal="justify" vertical="center" wrapText="1"/>
    </xf>
    <xf numFmtId="9" fontId="11" fillId="0" borderId="1" xfId="17" applyNumberFormat="1" applyFont="1" applyFill="1" applyBorder="1" applyAlignment="1">
      <alignment horizontal="center" vertical="center" wrapText="1"/>
    </xf>
    <xf numFmtId="0" fontId="10" fillId="4" borderId="1" xfId="14" applyFont="1" applyFill="1" applyBorder="1" applyAlignment="1">
      <alignment horizontal="center" vertical="center"/>
    </xf>
    <xf numFmtId="0" fontId="10" fillId="5" borderId="1" xfId="14" applyFont="1" applyFill="1" applyBorder="1" applyAlignment="1">
      <alignment horizontal="left" vertical="center" wrapText="1"/>
    </xf>
    <xf numFmtId="0" fontId="42" fillId="0" borderId="1" xfId="0" applyFont="1" applyFill="1" applyBorder="1" applyAlignment="1">
      <alignment horizontal="center"/>
    </xf>
    <xf numFmtId="0" fontId="7"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6" fillId="0" borderId="1" xfId="14" applyFont="1" applyFill="1" applyBorder="1" applyAlignment="1" applyProtection="1">
      <alignment horizontal="center" vertical="center"/>
    </xf>
    <xf numFmtId="0" fontId="5" fillId="0" borderId="1" xfId="14" applyFont="1" applyFill="1" applyBorder="1" applyAlignment="1">
      <alignment horizontal="center" vertical="center"/>
    </xf>
    <xf numFmtId="0" fontId="33" fillId="0" borderId="1" xfId="23" applyFont="1" applyBorder="1" applyAlignment="1">
      <alignment horizontal="justify" vertical="center" wrapText="1"/>
    </xf>
    <xf numFmtId="9" fontId="7" fillId="0" borderId="1" xfId="19" applyFont="1" applyBorder="1" applyAlignment="1">
      <alignment horizontal="center" vertical="center"/>
    </xf>
    <xf numFmtId="0" fontId="7" fillId="0" borderId="22"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36" fillId="3" borderId="15" xfId="0" applyFont="1" applyFill="1" applyBorder="1" applyAlignment="1">
      <alignment horizontal="center" vertical="center"/>
    </xf>
    <xf numFmtId="0" fontId="36" fillId="3" borderId="16" xfId="0" applyFont="1" applyFill="1" applyBorder="1" applyAlignment="1">
      <alignment horizontal="center" vertical="center"/>
    </xf>
    <xf numFmtId="0" fontId="36" fillId="3" borderId="17" xfId="0" applyFont="1" applyFill="1" applyBorder="1" applyAlignment="1">
      <alignment horizontal="center" vertical="center"/>
    </xf>
    <xf numFmtId="0" fontId="33" fillId="0" borderId="39" xfId="23" applyFont="1" applyFill="1" applyBorder="1" applyAlignment="1">
      <alignment horizontal="left" vertical="center" wrapText="1"/>
    </xf>
    <xf numFmtId="0" fontId="33" fillId="0" borderId="40" xfId="23" applyFont="1" applyFill="1" applyBorder="1" applyAlignment="1">
      <alignment horizontal="left" vertical="center" wrapText="1"/>
    </xf>
    <xf numFmtId="0" fontId="33" fillId="0" borderId="41" xfId="23" applyFont="1" applyFill="1" applyBorder="1" applyAlignment="1">
      <alignment horizontal="left" vertical="center" wrapText="1"/>
    </xf>
    <xf numFmtId="0" fontId="3" fillId="0" borderId="18" xfId="22" applyFont="1" applyFill="1" applyBorder="1" applyAlignment="1">
      <alignment horizontal="center" vertical="center" wrapText="1"/>
    </xf>
    <xf numFmtId="0" fontId="3" fillId="0" borderId="21" xfId="22" applyFont="1" applyFill="1" applyBorder="1" applyAlignment="1">
      <alignment horizontal="center" vertical="center" wrapText="1"/>
    </xf>
    <xf numFmtId="0" fontId="3" fillId="0" borderId="19" xfId="22" applyFont="1" applyFill="1" applyBorder="1" applyAlignment="1">
      <alignment horizontal="center" vertical="center" wrapText="1"/>
    </xf>
    <xf numFmtId="49" fontId="34" fillId="9" borderId="32" xfId="22" applyNumberFormat="1" applyFont="1" applyFill="1" applyBorder="1" applyAlignment="1">
      <alignment horizontal="center" vertical="center" wrapText="1"/>
    </xf>
    <xf numFmtId="49" fontId="34" fillId="9" borderId="33" xfId="22" applyNumberFormat="1" applyFont="1" applyFill="1" applyBorder="1" applyAlignment="1">
      <alignment horizontal="center" vertical="center" wrapText="1"/>
    </xf>
    <xf numFmtId="0" fontId="3" fillId="0" borderId="1" xfId="22" applyFont="1" applyBorder="1" applyAlignment="1">
      <alignment horizontal="center" vertical="center" wrapText="1"/>
    </xf>
    <xf numFmtId="3" fontId="3" fillId="8" borderId="4" xfId="21" applyNumberFormat="1" applyFont="1" applyFill="1" applyBorder="1" applyAlignment="1">
      <alignment horizontal="center" vertical="center"/>
    </xf>
    <xf numFmtId="3" fontId="3" fillId="8" borderId="1" xfId="21" applyNumberFormat="1" applyFont="1" applyFill="1" applyBorder="1" applyAlignment="1">
      <alignment horizontal="center" vertical="center"/>
    </xf>
    <xf numFmtId="0" fontId="3" fillId="8" borderId="1" xfId="20" applyFont="1" applyFill="1" applyBorder="1" applyAlignment="1">
      <alignment horizontal="center" vertical="center"/>
    </xf>
    <xf numFmtId="49" fontId="32" fillId="9" borderId="22" xfId="22" applyNumberFormat="1" applyFont="1" applyFill="1" applyBorder="1" applyAlignment="1">
      <alignment horizontal="center" vertical="center" wrapText="1"/>
    </xf>
    <xf numFmtId="49" fontId="32" fillId="9" borderId="26" xfId="22" applyNumberFormat="1" applyFont="1" applyFill="1" applyBorder="1" applyAlignment="1">
      <alignment horizontal="center" vertical="center" wrapText="1"/>
    </xf>
    <xf numFmtId="0" fontId="3" fillId="0" borderId="13" xfId="22" applyFont="1" applyBorder="1" applyAlignment="1">
      <alignment horizontal="center" vertical="center" wrapText="1"/>
    </xf>
    <xf numFmtId="0" fontId="3" fillId="0" borderId="31" xfId="22" applyFont="1" applyBorder="1" applyAlignment="1">
      <alignment horizontal="center" vertical="center" wrapText="1"/>
    </xf>
    <xf numFmtId="0" fontId="3" fillId="0" borderId="14" xfId="22" applyFont="1" applyBorder="1" applyAlignment="1">
      <alignment horizontal="center" vertical="center" wrapText="1"/>
    </xf>
    <xf numFmtId="10" fontId="24" fillId="16" borderId="1" xfId="19" applyNumberFormat="1" applyFont="1" applyFill="1" applyBorder="1" applyAlignment="1" applyProtection="1">
      <alignment horizontal="center" vertical="center" wrapText="1"/>
    </xf>
    <xf numFmtId="10" fontId="26" fillId="16" borderId="1" xfId="0" applyNumberFormat="1" applyFont="1" applyFill="1" applyBorder="1" applyAlignment="1" applyProtection="1">
      <alignment horizontal="center" vertical="center" wrapText="1"/>
    </xf>
    <xf numFmtId="41" fontId="24" fillId="16" borderId="1" xfId="24" applyNumberFormat="1" applyFont="1" applyFill="1" applyBorder="1" applyAlignment="1" applyProtection="1">
      <alignment horizontal="center" vertical="center" wrapText="1"/>
    </xf>
    <xf numFmtId="10" fontId="23" fillId="16" borderId="1" xfId="0" applyNumberFormat="1" applyFont="1" applyFill="1" applyBorder="1" applyAlignment="1" applyProtection="1">
      <alignment vertical="center"/>
      <protection locked="0"/>
    </xf>
    <xf numFmtId="0" fontId="20" fillId="3" borderId="15" xfId="0" applyFont="1" applyFill="1" applyBorder="1" applyAlignment="1" applyProtection="1">
      <alignment horizontal="center" vertical="center" wrapText="1"/>
    </xf>
    <xf numFmtId="0" fontId="20" fillId="3" borderId="16" xfId="0" applyFont="1" applyFill="1" applyBorder="1" applyAlignment="1" applyProtection="1">
      <alignment horizontal="center" vertical="center" wrapText="1"/>
    </xf>
    <xf numFmtId="0" fontId="20" fillId="3" borderId="17" xfId="0" applyFont="1" applyFill="1" applyBorder="1" applyAlignment="1" applyProtection="1">
      <alignment horizontal="center" vertical="center" wrapText="1"/>
    </xf>
    <xf numFmtId="0" fontId="20" fillId="3" borderId="15" xfId="0" applyFont="1" applyFill="1" applyBorder="1" applyAlignment="1" applyProtection="1">
      <alignment horizontal="center" vertical="center"/>
    </xf>
    <xf numFmtId="0" fontId="20" fillId="3" borderId="16" xfId="0" applyFont="1" applyFill="1" applyBorder="1" applyAlignment="1" applyProtection="1">
      <alignment horizontal="center" vertical="center"/>
    </xf>
    <xf numFmtId="0" fontId="20" fillId="3" borderId="17" xfId="0" applyFont="1" applyFill="1" applyBorder="1" applyAlignment="1" applyProtection="1">
      <alignment horizontal="center" vertical="center"/>
    </xf>
  </cellXfs>
  <cellStyles count="25">
    <cellStyle name="Coma 2" xfId="1"/>
    <cellStyle name="Millares [0]" xfId="24" builtinId="6"/>
    <cellStyle name="Millares 2" xfId="3"/>
    <cellStyle name="Millares 2 3 2" xfId="4"/>
    <cellStyle name="Millares 3" xfId="5"/>
    <cellStyle name="Millares 4" xfId="2"/>
    <cellStyle name="Moneda 2" xfId="7"/>
    <cellStyle name="Moneda 2 2" xfId="8"/>
    <cellStyle name="Moneda 3" xfId="9"/>
    <cellStyle name="Moneda 4" xfId="10"/>
    <cellStyle name="Moneda 5" xfId="6"/>
    <cellStyle name="Normal" xfId="0" builtinId="0"/>
    <cellStyle name="Normal 2" xfId="11"/>
    <cellStyle name="Normal 2 2" xfId="12"/>
    <cellStyle name="Normal 3" xfId="13"/>
    <cellStyle name="Normal 3 2" xfId="20"/>
    <cellStyle name="Normal 4" xfId="14"/>
    <cellStyle name="Normal 5" xfId="23"/>
    <cellStyle name="Normal 8" xfId="22"/>
    <cellStyle name="Normal_573_2009_ Actualizado 22_12_2009" xfId="21"/>
    <cellStyle name="Porcentaje" xfId="19" builtinId="5"/>
    <cellStyle name="Porcentaje 2" xfId="16"/>
    <cellStyle name="Porcentaje 3" xfId="15"/>
    <cellStyle name="Porcentual 2" xfId="17"/>
    <cellStyle name="Porcentual 2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'1_Acompañamiento y conceptos '!$D$29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'1_Acompañamiento y conceptos '!$B$30:$B$41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'1_Acompañamiento y conceptos '!$D$30:$D$41</c:f>
              <c:numCache>
                <c:formatCode>0.00%</c:formatCode>
                <c:ptCount val="12"/>
                <c:pt idx="0">
                  <c:v>0</c:v>
                </c:pt>
                <c:pt idx="1">
                  <c:v>0</c:v>
                </c:pt>
                <c:pt idx="2">
                  <c:v>0.71430000000000005</c:v>
                </c:pt>
                <c:pt idx="3">
                  <c:v>0</c:v>
                </c:pt>
                <c:pt idx="4">
                  <c:v>0</c:v>
                </c:pt>
                <c:pt idx="5">
                  <c:v>0.70345000000000002</c:v>
                </c:pt>
                <c:pt idx="6">
                  <c:v>0</c:v>
                </c:pt>
                <c:pt idx="7">
                  <c:v>0</c:v>
                </c:pt>
                <c:pt idx="8">
                  <c:v>0.75796666666666679</c:v>
                </c:pt>
                <c:pt idx="9">
                  <c:v>0</c:v>
                </c:pt>
                <c:pt idx="10">
                  <c:v>0</c:v>
                </c:pt>
                <c:pt idx="11">
                  <c:v>0.78457500000000002</c:v>
                </c:pt>
              </c:numCache>
            </c:numRef>
          </c:val>
          <c:smooth val="0"/>
          <c:extLst>
            <c:ext xmlns:c16="http://schemas.microsoft.com/office/drawing/2014/chart" uri="{C3380CC4-5D6E-409C-BE32-E72D297353CC}">
              <c16:uniqueId val="{00000000-7141-4D15-AD22-80ABEA9431FD}"/>
            </c:ext>
          </c:extLst>
        </c:ser>
        <c:ser>
          <c:idx val="1"/>
          <c:order val="1"/>
          <c:tx>
            <c:strRef>
              <c:f>'1_Acompañamiento y conceptos '!$F$29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'1_Acompañamiento y conceptos '!$B$30:$B$41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'1_Acompañamiento y conceptos '!$F$30:$F$41</c:f>
              <c:numCache>
                <c:formatCode>0.00%</c:formatCode>
                <c:ptCount val="12"/>
                <c:pt idx="0">
                  <c:v>0</c:v>
                </c:pt>
                <c:pt idx="1">
                  <c:v>0</c:v>
                </c:pt>
                <c:pt idx="2">
                  <c:v>0.92</c:v>
                </c:pt>
                <c:pt idx="3">
                  <c:v>0</c:v>
                </c:pt>
                <c:pt idx="4">
                  <c:v>0</c:v>
                </c:pt>
                <c:pt idx="5">
                  <c:v>0.92</c:v>
                </c:pt>
                <c:pt idx="6">
                  <c:v>0</c:v>
                </c:pt>
                <c:pt idx="7">
                  <c:v>0</c:v>
                </c:pt>
                <c:pt idx="8">
                  <c:v>0.92</c:v>
                </c:pt>
                <c:pt idx="9">
                  <c:v>0</c:v>
                </c:pt>
                <c:pt idx="10">
                  <c:v>0</c:v>
                </c:pt>
                <c:pt idx="11">
                  <c:v>0.92</c:v>
                </c:pt>
              </c:numCache>
            </c:numRef>
          </c:val>
          <c:smooth val="0"/>
          <c:extLst>
            <c:ext xmlns:c16="http://schemas.microsoft.com/office/drawing/2014/chart" uri="{C3380CC4-5D6E-409C-BE32-E72D297353CC}">
              <c16:uniqueId val="{00000001-7141-4D15-AD22-80ABEA9431FD}"/>
            </c:ext>
          </c:extLst>
        </c:ser>
        <c:dLbls>
          <c:showLegendKey val="0"/>
          <c:showVal val="0"/>
          <c:showCatName val="0"/>
          <c:showSerName val="0"/>
          <c:showPercent val="0"/>
          <c:showBubbleSize val="0"/>
        </c:dLbls>
        <c:marker val="1"/>
        <c:smooth val="0"/>
        <c:axId val="255027928"/>
        <c:axId val="255024400"/>
      </c:lineChart>
      <c:catAx>
        <c:axId val="255027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5024400"/>
        <c:crosses val="autoZero"/>
        <c:auto val="1"/>
        <c:lblAlgn val="ctr"/>
        <c:lblOffset val="100"/>
        <c:noMultiLvlLbl val="0"/>
      </c:catAx>
      <c:valAx>
        <c:axId val="2550244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50279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'2_PAAC'!$D$29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'2_PAAC'!$B$30:$B$41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'2_PAAC'!$D$30:$D$41</c:f>
              <c:numCache>
                <c:formatCode>_(* #,##0_);_(* \(#,##0\);_(* "-"_);_(@_)</c:formatCode>
                <c:ptCount val="12"/>
                <c:pt idx="0">
                  <c:v>0</c:v>
                </c:pt>
                <c:pt idx="1">
                  <c:v>0</c:v>
                </c:pt>
                <c:pt idx="2">
                  <c:v>0</c:v>
                </c:pt>
                <c:pt idx="3">
                  <c:v>0</c:v>
                </c:pt>
                <c:pt idx="4">
                  <c:v>0</c:v>
                </c:pt>
                <c:pt idx="5">
                  <c:v>2</c:v>
                </c:pt>
                <c:pt idx="6">
                  <c:v>2</c:v>
                </c:pt>
                <c:pt idx="7">
                  <c:v>2</c:v>
                </c:pt>
                <c:pt idx="8">
                  <c:v>3</c:v>
                </c:pt>
                <c:pt idx="9">
                  <c:v>4</c:v>
                </c:pt>
                <c:pt idx="10">
                  <c:v>4</c:v>
                </c:pt>
                <c:pt idx="11">
                  <c:v>6</c:v>
                </c:pt>
              </c:numCache>
            </c:numRef>
          </c:val>
          <c:smooth val="0"/>
          <c:extLst>
            <c:ext xmlns:c16="http://schemas.microsoft.com/office/drawing/2014/chart" uri="{C3380CC4-5D6E-409C-BE32-E72D297353CC}">
              <c16:uniqueId val="{00000000-B37A-4681-B14D-DF8E4AE2C4B3}"/>
            </c:ext>
          </c:extLst>
        </c:ser>
        <c:ser>
          <c:idx val="1"/>
          <c:order val="1"/>
          <c:tx>
            <c:strRef>
              <c:f>'2_PAAC'!$F$29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'2_PAAC'!$F$30:$F$41</c:f>
              <c:numCache>
                <c:formatCode>_(* #,##0_);_(* \(#,##0\);_(* "-"_);_(@_)</c:formatCode>
                <c:ptCount val="12"/>
                <c:pt idx="0">
                  <c:v>0</c:v>
                </c:pt>
                <c:pt idx="1">
                  <c:v>0</c:v>
                </c:pt>
                <c:pt idx="2">
                  <c:v>0</c:v>
                </c:pt>
                <c:pt idx="3">
                  <c:v>0</c:v>
                </c:pt>
                <c:pt idx="4">
                  <c:v>0</c:v>
                </c:pt>
                <c:pt idx="5">
                  <c:v>2</c:v>
                </c:pt>
                <c:pt idx="6">
                  <c:v>2</c:v>
                </c:pt>
                <c:pt idx="7">
                  <c:v>2</c:v>
                </c:pt>
                <c:pt idx="8">
                  <c:v>3</c:v>
                </c:pt>
                <c:pt idx="9">
                  <c:v>4</c:v>
                </c:pt>
                <c:pt idx="10">
                  <c:v>4</c:v>
                </c:pt>
                <c:pt idx="11">
                  <c:v>6</c:v>
                </c:pt>
              </c:numCache>
            </c:numRef>
          </c:val>
          <c:smooth val="0"/>
          <c:extLst>
            <c:ext xmlns:c16="http://schemas.microsoft.com/office/drawing/2014/chart" uri="{C3380CC4-5D6E-409C-BE32-E72D297353CC}">
              <c16:uniqueId val="{00000001-B37A-4681-B14D-DF8E4AE2C4B3}"/>
            </c:ext>
          </c:extLst>
        </c:ser>
        <c:dLbls>
          <c:showLegendKey val="0"/>
          <c:showVal val="0"/>
          <c:showCatName val="0"/>
          <c:showSerName val="0"/>
          <c:showPercent val="0"/>
          <c:showBubbleSize val="0"/>
        </c:dLbls>
        <c:marker val="1"/>
        <c:smooth val="0"/>
        <c:axId val="255029888"/>
        <c:axId val="255029496"/>
      </c:lineChart>
      <c:catAx>
        <c:axId val="25502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333333"/>
                </a:solidFill>
                <a:latin typeface="Calibri"/>
                <a:ea typeface="Calibri"/>
                <a:cs typeface="Calibri"/>
              </a:defRPr>
            </a:pPr>
            <a:endParaRPr lang="es-CO"/>
          </a:p>
        </c:txPr>
        <c:crossAx val="255029496"/>
        <c:crosses val="autoZero"/>
        <c:auto val="1"/>
        <c:lblAlgn val="ctr"/>
        <c:lblOffset val="100"/>
        <c:noMultiLvlLbl val="0"/>
      </c:catAx>
      <c:valAx>
        <c:axId val="25502949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CO"/>
          </a:p>
        </c:txPr>
        <c:crossAx val="255029888"/>
        <c:crosses val="autoZero"/>
        <c:crossBetween val="between"/>
      </c:valAx>
      <c:spPr>
        <a:noFill/>
        <a:ln w="25400">
          <a:noFill/>
        </a:ln>
      </c:spPr>
    </c:plotArea>
    <c:legend>
      <c:legendPos val="b"/>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104775</xdr:rowOff>
    </xdr:from>
    <xdr:to>
      <xdr:col>1</xdr:col>
      <xdr:colOff>1762125</xdr:colOff>
      <xdr:row>3</xdr:row>
      <xdr:rowOff>285750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04775"/>
          <a:ext cx="207645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361950</xdr:colOff>
      <xdr:row>1</xdr:row>
      <xdr:rowOff>85725</xdr:rowOff>
    </xdr:from>
    <xdr:to>
      <xdr:col>2</xdr:col>
      <xdr:colOff>428625</xdr:colOff>
      <xdr:row>4</xdr:row>
      <xdr:rowOff>38100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485775" y="228600"/>
          <a:ext cx="6381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276794</xdr:colOff>
      <xdr:row>1</xdr:row>
      <xdr:rowOff>105833</xdr:rowOff>
    </xdr:from>
    <xdr:to>
      <xdr:col>1</xdr:col>
      <xdr:colOff>1333500</xdr:colOff>
      <xdr:row>4</xdr:row>
      <xdr:rowOff>227542</xdr:rowOff>
    </xdr:to>
    <xdr:pic>
      <xdr:nvPicPr>
        <xdr:cNvPr id="6"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40294" y="179916"/>
          <a:ext cx="1056706" cy="1211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476250</xdr:colOff>
      <xdr:row>43</xdr:row>
      <xdr:rowOff>74084</xdr:rowOff>
    </xdr:from>
    <xdr:to>
      <xdr:col>7</xdr:col>
      <xdr:colOff>423333</xdr:colOff>
      <xdr:row>47</xdr:row>
      <xdr:rowOff>651934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414337</xdr:colOff>
      <xdr:row>1</xdr:row>
      <xdr:rowOff>52387</xdr:rowOff>
    </xdr:from>
    <xdr:to>
      <xdr:col>1</xdr:col>
      <xdr:colOff>1414462</xdr:colOff>
      <xdr:row>4</xdr:row>
      <xdr:rowOff>195262</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681" y="254793"/>
          <a:ext cx="1000125" cy="892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361950</xdr:colOff>
      <xdr:row>1</xdr:row>
      <xdr:rowOff>112651</xdr:rowOff>
    </xdr:from>
    <xdr:to>
      <xdr:col>1</xdr:col>
      <xdr:colOff>1257300</xdr:colOff>
      <xdr:row>4</xdr:row>
      <xdr:rowOff>200025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88851"/>
          <a:ext cx="895350" cy="1058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466725</xdr:colOff>
      <xdr:row>43</xdr:row>
      <xdr:rowOff>228600</xdr:rowOff>
    </xdr:from>
    <xdr:to>
      <xdr:col>7</xdr:col>
      <xdr:colOff>533400</xdr:colOff>
      <xdr:row>47</xdr:row>
      <xdr:rowOff>381000</xdr:rowOff>
    </xdr:to>
    <xdr:graphicFrame macro="">
      <xdr:nvGraphicFramePr>
        <xdr:cNvPr id="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404811</xdr:colOff>
      <xdr:row>1</xdr:row>
      <xdr:rowOff>65340</xdr:rowOff>
    </xdr:from>
    <xdr:to>
      <xdr:col>1</xdr:col>
      <xdr:colOff>1481268</xdr:colOff>
      <xdr:row>4</xdr:row>
      <xdr:rowOff>154781</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155" y="267746"/>
          <a:ext cx="1076457" cy="839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MERICA.MONGE\Configuraci&#243;n%20local\Archivos%20temporales%20de%20Internet\Content.IE5\AQWHVXVJ\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 DISTRITO"/>
      <sheetName val="01d_planaccioncompgestioninvers"/>
      <sheetName val="MENU"/>
      <sheetName val="ACTUALIZACION DATOS"/>
      <sheetName val="F1"/>
      <sheetName val="BD1"/>
      <sheetName val="BD-resultados"/>
      <sheetName val="Hoja2"/>
      <sheetName val="FORMATO REPORTE INFORME JEFES C"/>
      <sheetName val="PROPUESTA HERRAMIENTA INFORMEv2"/>
      <sheetName val="20170726539713551597459"/>
      <sheetName val="cleaned"/>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INSTRUCCIONES"/>
      <sheetName val="INF. GRAL Y COMP. LABOR."/>
      <sheetName val="PORTAFOLIO DE EVIDENCIAS FC"/>
      <sheetName val="fijacion de compromisos"/>
      <sheetName val="F. GENERAL"/>
      <sheetName val="F. COMPORTAMENTAL"/>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285"/>
      <sheetName val="Meta 11"/>
      <sheetName val="Meta12"/>
      <sheetName val="Variables"/>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PERSONAL 2017"/>
      <sheetName val="PUNTOS INVERSIÓN 2017"/>
      <sheetName val="MULTIPROCESOS"/>
      <sheetName val="CONTEO PERSONAL"/>
      <sheetName val="DATOS SECOP II"/>
      <sheetName val="Metas Septiembre"/>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LISTAS"/>
      <sheetName val="COI-09"/>
      <sheetName val="PM04-PR08-F04-BAJA"/>
      <sheetName val="PM04-PR0-F05-ALTA"/>
      <sheetName val="PM04-PR0-F05-BAJA"/>
      <sheetName val="MASIVOS"/>
      <sheetName val="esgt"/>
      <sheetName val="Certificado Supervisión"/>
      <sheetName val="Convierte"/>
      <sheetName val="Junio"/>
      <sheetName val="Anexo"/>
      <sheetName val="Metas octubre"/>
      <sheetName val="ABRIL"/>
      <sheetName val="MAYO"/>
      <sheetName val="PAA DIC"/>
      <sheetName val="CONSOLIDADO 2018 0-Oficial"/>
      <sheetName val="FUENTES"/>
      <sheetName val="1.CONCEPTOS GASTO"/>
      <sheetName val="2. CONCEPTOS GTO MULTI"/>
      <sheetName val="PRESUPUESTO 2018"/>
      <sheetName val="PUNTOS INVERSIÓN"/>
      <sheetName val="PERSONAL"/>
      <sheetName val="PUNTOS INVERSION 2017"/>
      <sheetName val="Actividades"/>
      <sheetName val="hoja 1"/>
      <sheetName val="Partes interesadas potenciales"/>
      <sheetName val="PE01-PR22-F01"/>
      <sheetName val="DEPENDENCIA"/>
      <sheetName val="PRIMER TALLER"/>
      <sheetName val="Nomenclatura 2012"/>
      <sheetName val="PLANTA ACTUAL"/>
      <sheetName val="BD Planta actual"/>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Gráfico1"/>
      <sheetName val="METAS"/>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CONSOLIDADO 2018 Oficial CARGUE"/>
      <sheetName val="PUNTOS DE INVERS."/>
      <sheetName val="METAS Oficial"/>
      <sheetName val="FUENTES Oficial"/>
      <sheetName val="CONCEPTOS GASTO Oficial"/>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2_Soporte"/>
      <sheetName val="1"/>
      <sheetName val="Act_1"/>
      <sheetName val="3"/>
      <sheetName val="Act_3"/>
      <sheetName val="4"/>
      <sheetName val="Act_4"/>
      <sheetName val="5"/>
      <sheetName val="Act_5"/>
      <sheetName val="6"/>
      <sheetName val="Act_6"/>
      <sheetName val="7"/>
      <sheetName val="Act_7"/>
      <sheetName val="8"/>
      <sheetName val="Act_8"/>
      <sheetName val="9"/>
      <sheetName val="Act_9"/>
      <sheetName val="PLANILLA"/>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Matriz"/>
      <sheetName val="Resumen %"/>
      <sheetName val="EJECUCION BMT "/>
      <sheetName val="RESERVAS BH+BMT"/>
      <sheetName val="FUNCIONAMIENTO"/>
      <sheetName val="CONTEXTO ESTRATÉGICO"/>
      <sheetName val="OBJETIVOS ESTRATEGICOS"/>
      <sheetName val="MAPA DE RIESGOS"/>
      <sheetName val="CLASIFICACIÓN DEL RIESGO "/>
      <sheetName val="EVALUACIÓN DE CONTROLES"/>
      <sheetName val="Ficha"/>
      <sheetName val="Espejo"/>
      <sheetName val="Master"/>
      <sheetName val="nombre"/>
      <sheetName val="Start"/>
      <sheetName val="System Access"/>
      <sheetName val="Data Entry"/>
      <sheetName val="Data Processing"/>
      <sheetName val="Interfaces"/>
      <sheetName val="Data Reporting"/>
      <sheetName val="Def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 val="Analisis de riesgo"/>
      <sheetName val="Graficas Tipo Riesgo"/>
      <sheetName val="Graficas Evento Riesgo"/>
      <sheetName val="Tablas"/>
      <sheetName val="Inventario"/>
      <sheetName val="Indice de Información"/>
      <sheetName val="Inventario Activos"/>
      <sheetName val="Clasificación"/>
      <sheetName val="INSTRUCTIVO"/>
      <sheetName val="Sub. de Contra."/>
      <sheetName val="Sub. Jur. Coac"/>
      <sheetName val="Dir. de Seg Via."/>
      <sheetName val="Dir de Servicio "/>
      <sheetName val="Dir. de Cont y Vig. "/>
      <sheetName val="Sub. Adm "/>
      <sheetName val="Sub. Financiera"/>
      <sheetName val="Sub . Inv Transporte "/>
      <sheetName val="TABLA"/>
      <sheetName val="Tablas instituciones"/>
      <sheetName val="PAGO CURSO"/>
      <sheetName val="COMPRA DOLARES"/>
      <sheetName val="CAJA SOCIAL"/>
      <sheetName val="CITI"/>
      <sheetName val="TITULOS ABRIL"/>
      <sheetName val="Unicos Consolidada"/>
      <sheetName val="Cifrsa Control"/>
      <sheetName val="Hoja 1. POA"/>
      <sheetName val="Hoja 2. Metas_ Presupuesto "/>
      <sheetName val="Hoja 3. Metas PDD"/>
      <sheetName val="SITP 39"/>
      <sheetName val="SITP 44"/>
      <sheetName val="SITP 43"/>
      <sheetName val="SITP GESTIÓN A"/>
      <sheetName val="SITP GESTIÓN B"/>
      <sheetName val="SJC 37"/>
      <sheetName val="SJC 38"/>
      <sheetName val="SJC 41"/>
      <sheetName val="SJC GESTIÓN A"/>
      <sheetName val="SCT 40"/>
      <sheetName val="SCT 42"/>
      <sheetName val="SCT 45"/>
      <sheetName val="DPA GESTIÓN A"/>
      <sheetName val="DPA GESTIÓN B"/>
      <sheetName val="VARIABLES 1"/>
      <sheetName val="Metas_Magnitud"/>
      <sheetName val="HV 1"/>
      <sheetName val="HV 2"/>
      <sheetName val="HV 4"/>
      <sheetName val="Hoja15"/>
      <sheetName val="TD2016"/>
      <sheetName val="INFO POA"/>
      <sheetName val="BDPOA2016"/>
      <sheetName val="TDPOA2017"/>
      <sheetName val="BDPOA2017"/>
      <sheetName val="REVISORES"/>
      <sheetName val="GRAFICA ESTADISTICA - REVISORES"/>
      <sheetName val="SUSTANCIADORES"/>
      <sheetName val="GRAFICA ESTADISTICA - SUSTANCIA"/>
      <sheetName val="EXP. PARA REPARTOS"/>
      <sheetName val="TOTAL EXPEDIENTES"/>
      <sheetName val="TOTAL EXPEDIENTES 2017"/>
    </sheetNames>
    <sheetDataSet>
      <sheetData sheetId="0" refreshError="1"/>
      <sheetData sheetId="1" refreshError="1"/>
      <sheetData sheetId="2" refreshError="1"/>
      <sheetData sheetId="3"/>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5">
          <cell r="AZ5">
            <v>46535400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4">
          <cell r="B4" t="str">
            <v>12.1-CONTRATACIÓN DIRECTA-ACTO ADTIVO DE JUSTIFICACIÓN - NO SERVICIOS PERSONAL</v>
          </cell>
        </row>
      </sheetData>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row r="16">
          <cell r="B16" t="str">
            <v>SGC-01</v>
          </cell>
        </row>
      </sheetData>
      <sheetData sheetId="95">
        <row r="159">
          <cell r="L159">
            <v>137667473931</v>
          </cell>
        </row>
      </sheetData>
      <sheetData sheetId="96" refreshError="1"/>
      <sheetData sheetId="97"/>
      <sheetData sheetId="98"/>
      <sheetData sheetId="99"/>
      <sheetData sheetId="100"/>
      <sheetData sheetId="10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sheetData sheetId="149"/>
      <sheetData sheetId="150"/>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refreshError="1"/>
      <sheetData sheetId="344" refreshError="1"/>
      <sheetData sheetId="345"/>
      <sheetData sheetId="346"/>
      <sheetData sheetId="347"/>
      <sheetData sheetId="348"/>
      <sheetData sheetId="349" refreshError="1"/>
      <sheetData sheetId="350" refreshError="1"/>
      <sheetData sheetId="351" refreshError="1"/>
      <sheetData sheetId="352" refreshError="1"/>
      <sheetData sheetId="353" refreshError="1"/>
      <sheetData sheetId="354" refreshError="1"/>
      <sheetData sheetId="355"/>
      <sheetData sheetId="356"/>
      <sheetData sheetId="357"/>
      <sheetData sheetId="358"/>
      <sheetData sheetId="359"/>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sheetData sheetId="376"/>
      <sheetData sheetId="377"/>
      <sheetData sheetId="378"/>
      <sheetData sheetId="379"/>
      <sheetData sheetId="380" refreshError="1"/>
      <sheetData sheetId="381"/>
      <sheetData sheetId="382" refreshError="1"/>
      <sheetData sheetId="383" refreshError="1"/>
      <sheetData sheetId="384" refreshError="1"/>
      <sheetData sheetId="385" refreshError="1"/>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sheetData sheetId="433" refreshError="1"/>
      <sheetData sheetId="434" refreshError="1"/>
      <sheetData sheetId="435" refreshError="1"/>
      <sheetData sheetId="436"/>
      <sheetData sheetId="437"/>
      <sheetData sheetId="438"/>
      <sheetData sheetId="439"/>
      <sheetData sheetId="440"/>
      <sheetData sheetId="441"/>
      <sheetData sheetId="442"/>
      <sheetData sheetId="443"/>
      <sheetData sheetId="444"/>
      <sheetData sheetId="445">
        <row r="120">
          <cell r="K120">
            <v>15372966815</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sheetData sheetId="530"/>
      <sheetData sheetId="531"/>
      <sheetData sheetId="532"/>
      <sheetData sheetId="533" refreshError="1"/>
      <sheetData sheetId="534" refreshError="1"/>
      <sheetData sheetId="535" refreshError="1"/>
      <sheetData sheetId="536" refreshError="1"/>
      <sheetData sheetId="537" refreshError="1"/>
      <sheetData sheetId="538" refreshError="1"/>
      <sheetData sheetId="539"/>
      <sheetData sheetId="540">
        <row r="1">
          <cell r="A1">
            <v>1</v>
          </cell>
        </row>
      </sheetData>
      <sheetData sheetId="541" refreshError="1"/>
      <sheetData sheetId="542"/>
      <sheetData sheetId="543" refreshError="1"/>
      <sheetData sheetId="544"/>
      <sheetData sheetId="545" refreshError="1"/>
      <sheetData sheetId="546" refreshError="1"/>
      <sheetData sheetId="547" refreshError="1"/>
      <sheetData sheetId="548"/>
      <sheetData sheetId="549"/>
      <sheetData sheetId="550"/>
      <sheetData sheetId="551" refreshError="1"/>
      <sheetData sheetId="552"/>
      <sheetData sheetId="553"/>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sheetData sheetId="573"/>
      <sheetData sheetId="574"/>
      <sheetData sheetId="575">
        <row r="2">
          <cell r="G2" t="str">
            <v>Normativas</v>
          </cell>
        </row>
      </sheetData>
      <sheetData sheetId="576"/>
      <sheetData sheetId="577" refreshError="1"/>
      <sheetData sheetId="578" refreshError="1"/>
      <sheetData sheetId="579" refreshError="1"/>
      <sheetData sheetId="580" refreshError="1"/>
      <sheetData sheetId="581" refreshError="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ow r="9">
          <cell r="F9" t="str">
            <v>DPA GESTION A - Proferir el 70% de las  resoluciones de fallo que resuelven el recurso de  apelación interpuestos en contra de los  fallos emitidos por la Subdirección de Contravenciones de Tránsito.</v>
          </cell>
        </row>
      </sheetData>
      <sheetData sheetId="600">
        <row r="9">
          <cell r="F9" t="str">
            <v xml:space="preserve">DPA GESTION B - Proferir el 70% de las  resoluciones de fallo que resuelven el recurso de  apelación interpuestos en contra de los  fallos emitidos por la Subdirección de Investigaciones de Transporte Público. </v>
          </cell>
        </row>
      </sheetData>
      <sheetData sheetId="601"/>
      <sheetData sheetId="602"/>
      <sheetData sheetId="603">
        <row r="9">
          <cell r="F9" t="str">
            <v xml:space="preserve">1. Resolver el 75% de los recursos de apelación interpuestos en contra de los fallos emitidos en primera instancia por las Subdirecciones de Contravenciones de Tránsito e Investigaciones de Transporte Público. </v>
          </cell>
        </row>
      </sheetData>
      <sheetData sheetId="604">
        <row r="9">
          <cell r="F9" t="str">
            <v xml:space="preserve">2. Resolver el 90% de las solicitudes y recursos de queja radicados ante la Dirección de Procesos Administrativos como segunda instancia, distintas a los recursos de apelación interpuestos por los infractores de las normas de tránsito y transporte público. </v>
          </cell>
        </row>
      </sheetData>
      <sheetData sheetId="605"/>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showGridLines="0" tabSelected="1" zoomScale="60" zoomScaleNormal="60" workbookViewId="0">
      <selection activeCell="C1" sqref="C1:T4"/>
    </sheetView>
  </sheetViews>
  <sheetFormatPr baseColWidth="10" defaultRowHeight="15" x14ac:dyDescent="0.25"/>
  <cols>
    <col min="1" max="1" width="9.140625" style="10" customWidth="1"/>
    <col min="2" max="2" width="24" style="10" customWidth="1"/>
    <col min="3" max="3" width="43.85546875" style="10" customWidth="1"/>
    <col min="4" max="4" width="18.5703125" style="10" customWidth="1"/>
    <col min="5" max="5" width="34.140625" style="10" customWidth="1"/>
    <col min="6" max="6" width="23.140625" style="10" customWidth="1"/>
    <col min="7" max="7" width="43.28515625" style="10" customWidth="1"/>
    <col min="8" max="19" width="12.28515625" style="10" customWidth="1"/>
    <col min="20" max="20" width="16.42578125" style="10" customWidth="1"/>
    <col min="21" max="21" width="11" style="10" customWidth="1"/>
    <col min="22" max="22" width="18.7109375" style="10" customWidth="1"/>
    <col min="23" max="255" width="11.42578125" style="10"/>
    <col min="256" max="256" width="9.140625" style="10" customWidth="1"/>
    <col min="257" max="257" width="24" style="10" customWidth="1"/>
    <col min="258" max="259" width="20" style="10" customWidth="1"/>
    <col min="260" max="260" width="18.5703125" style="10" customWidth="1"/>
    <col min="261" max="261" width="20" style="10" customWidth="1"/>
    <col min="262" max="262" width="19" style="10" customWidth="1"/>
    <col min="263" max="263" width="24.7109375" style="10" customWidth="1"/>
    <col min="264" max="275" width="7.7109375" style="10" customWidth="1"/>
    <col min="276" max="276" width="16.42578125" style="10" customWidth="1"/>
    <col min="277" max="277" width="11" style="10" customWidth="1"/>
    <col min="278" max="278" width="18.7109375" style="10" customWidth="1"/>
    <col min="279" max="511" width="11.42578125" style="10"/>
    <col min="512" max="512" width="9.140625" style="10" customWidth="1"/>
    <col min="513" max="513" width="24" style="10" customWidth="1"/>
    <col min="514" max="515" width="20" style="10" customWidth="1"/>
    <col min="516" max="516" width="18.5703125" style="10" customWidth="1"/>
    <col min="517" max="517" width="20" style="10" customWidth="1"/>
    <col min="518" max="518" width="19" style="10" customWidth="1"/>
    <col min="519" max="519" width="24.7109375" style="10" customWidth="1"/>
    <col min="520" max="531" width="7.7109375" style="10" customWidth="1"/>
    <col min="532" max="532" width="16.42578125" style="10" customWidth="1"/>
    <col min="533" max="533" width="11" style="10" customWidth="1"/>
    <col min="534" max="534" width="18.7109375" style="10" customWidth="1"/>
    <col min="535" max="767" width="11.42578125" style="10"/>
    <col min="768" max="768" width="9.140625" style="10" customWidth="1"/>
    <col min="769" max="769" width="24" style="10" customWidth="1"/>
    <col min="770" max="771" width="20" style="10" customWidth="1"/>
    <col min="772" max="772" width="18.5703125" style="10" customWidth="1"/>
    <col min="773" max="773" width="20" style="10" customWidth="1"/>
    <col min="774" max="774" width="19" style="10" customWidth="1"/>
    <col min="775" max="775" width="24.7109375" style="10" customWidth="1"/>
    <col min="776" max="787" width="7.7109375" style="10" customWidth="1"/>
    <col min="788" max="788" width="16.42578125" style="10" customWidth="1"/>
    <col min="789" max="789" width="11" style="10" customWidth="1"/>
    <col min="790" max="790" width="18.7109375" style="10" customWidth="1"/>
    <col min="791" max="1023" width="11.42578125" style="10"/>
    <col min="1024" max="1024" width="9.140625" style="10" customWidth="1"/>
    <col min="1025" max="1025" width="24" style="10" customWidth="1"/>
    <col min="1026" max="1027" width="20" style="10" customWidth="1"/>
    <col min="1028" max="1028" width="18.5703125" style="10" customWidth="1"/>
    <col min="1029" max="1029" width="20" style="10" customWidth="1"/>
    <col min="1030" max="1030" width="19" style="10" customWidth="1"/>
    <col min="1031" max="1031" width="24.7109375" style="10" customWidth="1"/>
    <col min="1032" max="1043" width="7.7109375" style="10" customWidth="1"/>
    <col min="1044" max="1044" width="16.42578125" style="10" customWidth="1"/>
    <col min="1045" max="1045" width="11" style="10" customWidth="1"/>
    <col min="1046" max="1046" width="18.7109375" style="10" customWidth="1"/>
    <col min="1047" max="1279" width="11.42578125" style="10"/>
    <col min="1280" max="1280" width="9.140625" style="10" customWidth="1"/>
    <col min="1281" max="1281" width="24" style="10" customWidth="1"/>
    <col min="1282" max="1283" width="20" style="10" customWidth="1"/>
    <col min="1284" max="1284" width="18.5703125" style="10" customWidth="1"/>
    <col min="1285" max="1285" width="20" style="10" customWidth="1"/>
    <col min="1286" max="1286" width="19" style="10" customWidth="1"/>
    <col min="1287" max="1287" width="24.7109375" style="10" customWidth="1"/>
    <col min="1288" max="1299" width="7.7109375" style="10" customWidth="1"/>
    <col min="1300" max="1300" width="16.42578125" style="10" customWidth="1"/>
    <col min="1301" max="1301" width="11" style="10" customWidth="1"/>
    <col min="1302" max="1302" width="18.7109375" style="10" customWidth="1"/>
    <col min="1303" max="1535" width="11.42578125" style="10"/>
    <col min="1536" max="1536" width="9.140625" style="10" customWidth="1"/>
    <col min="1537" max="1537" width="24" style="10" customWidth="1"/>
    <col min="1538" max="1539" width="20" style="10" customWidth="1"/>
    <col min="1540" max="1540" width="18.5703125" style="10" customWidth="1"/>
    <col min="1541" max="1541" width="20" style="10" customWidth="1"/>
    <col min="1542" max="1542" width="19" style="10" customWidth="1"/>
    <col min="1543" max="1543" width="24.7109375" style="10" customWidth="1"/>
    <col min="1544" max="1555" width="7.7109375" style="10" customWidth="1"/>
    <col min="1556" max="1556" width="16.42578125" style="10" customWidth="1"/>
    <col min="1557" max="1557" width="11" style="10" customWidth="1"/>
    <col min="1558" max="1558" width="18.7109375" style="10" customWidth="1"/>
    <col min="1559" max="1791" width="11.42578125" style="10"/>
    <col min="1792" max="1792" width="9.140625" style="10" customWidth="1"/>
    <col min="1793" max="1793" width="24" style="10" customWidth="1"/>
    <col min="1794" max="1795" width="20" style="10" customWidth="1"/>
    <col min="1796" max="1796" width="18.5703125" style="10" customWidth="1"/>
    <col min="1797" max="1797" width="20" style="10" customWidth="1"/>
    <col min="1798" max="1798" width="19" style="10" customWidth="1"/>
    <col min="1799" max="1799" width="24.7109375" style="10" customWidth="1"/>
    <col min="1800" max="1811" width="7.7109375" style="10" customWidth="1"/>
    <col min="1812" max="1812" width="16.42578125" style="10" customWidth="1"/>
    <col min="1813" max="1813" width="11" style="10" customWidth="1"/>
    <col min="1814" max="1814" width="18.7109375" style="10" customWidth="1"/>
    <col min="1815" max="2047" width="11.42578125" style="10"/>
    <col min="2048" max="2048" width="9.140625" style="10" customWidth="1"/>
    <col min="2049" max="2049" width="24" style="10" customWidth="1"/>
    <col min="2050" max="2051" width="20" style="10" customWidth="1"/>
    <col min="2052" max="2052" width="18.5703125" style="10" customWidth="1"/>
    <col min="2053" max="2053" width="20" style="10" customWidth="1"/>
    <col min="2054" max="2054" width="19" style="10" customWidth="1"/>
    <col min="2055" max="2055" width="24.7109375" style="10" customWidth="1"/>
    <col min="2056" max="2067" width="7.7109375" style="10" customWidth="1"/>
    <col min="2068" max="2068" width="16.42578125" style="10" customWidth="1"/>
    <col min="2069" max="2069" width="11" style="10" customWidth="1"/>
    <col min="2070" max="2070" width="18.7109375" style="10" customWidth="1"/>
    <col min="2071" max="2303" width="11.42578125" style="10"/>
    <col min="2304" max="2304" width="9.140625" style="10" customWidth="1"/>
    <col min="2305" max="2305" width="24" style="10" customWidth="1"/>
    <col min="2306" max="2307" width="20" style="10" customWidth="1"/>
    <col min="2308" max="2308" width="18.5703125" style="10" customWidth="1"/>
    <col min="2309" max="2309" width="20" style="10" customWidth="1"/>
    <col min="2310" max="2310" width="19" style="10" customWidth="1"/>
    <col min="2311" max="2311" width="24.7109375" style="10" customWidth="1"/>
    <col min="2312" max="2323" width="7.7109375" style="10" customWidth="1"/>
    <col min="2324" max="2324" width="16.42578125" style="10" customWidth="1"/>
    <col min="2325" max="2325" width="11" style="10" customWidth="1"/>
    <col min="2326" max="2326" width="18.7109375" style="10" customWidth="1"/>
    <col min="2327" max="2559" width="11.42578125" style="10"/>
    <col min="2560" max="2560" width="9.140625" style="10" customWidth="1"/>
    <col min="2561" max="2561" width="24" style="10" customWidth="1"/>
    <col min="2562" max="2563" width="20" style="10" customWidth="1"/>
    <col min="2564" max="2564" width="18.5703125" style="10" customWidth="1"/>
    <col min="2565" max="2565" width="20" style="10" customWidth="1"/>
    <col min="2566" max="2566" width="19" style="10" customWidth="1"/>
    <col min="2567" max="2567" width="24.7109375" style="10" customWidth="1"/>
    <col min="2568" max="2579" width="7.7109375" style="10" customWidth="1"/>
    <col min="2580" max="2580" width="16.42578125" style="10" customWidth="1"/>
    <col min="2581" max="2581" width="11" style="10" customWidth="1"/>
    <col min="2582" max="2582" width="18.7109375" style="10" customWidth="1"/>
    <col min="2583" max="2815" width="11.42578125" style="10"/>
    <col min="2816" max="2816" width="9.140625" style="10" customWidth="1"/>
    <col min="2817" max="2817" width="24" style="10" customWidth="1"/>
    <col min="2818" max="2819" width="20" style="10" customWidth="1"/>
    <col min="2820" max="2820" width="18.5703125" style="10" customWidth="1"/>
    <col min="2821" max="2821" width="20" style="10" customWidth="1"/>
    <col min="2822" max="2822" width="19" style="10" customWidth="1"/>
    <col min="2823" max="2823" width="24.7109375" style="10" customWidth="1"/>
    <col min="2824" max="2835" width="7.7109375" style="10" customWidth="1"/>
    <col min="2836" max="2836" width="16.42578125" style="10" customWidth="1"/>
    <col min="2837" max="2837" width="11" style="10" customWidth="1"/>
    <col min="2838" max="2838" width="18.7109375" style="10" customWidth="1"/>
    <col min="2839" max="3071" width="11.42578125" style="10"/>
    <col min="3072" max="3072" width="9.140625" style="10" customWidth="1"/>
    <col min="3073" max="3073" width="24" style="10" customWidth="1"/>
    <col min="3074" max="3075" width="20" style="10" customWidth="1"/>
    <col min="3076" max="3076" width="18.5703125" style="10" customWidth="1"/>
    <col min="3077" max="3077" width="20" style="10" customWidth="1"/>
    <col min="3078" max="3078" width="19" style="10" customWidth="1"/>
    <col min="3079" max="3079" width="24.7109375" style="10" customWidth="1"/>
    <col min="3080" max="3091" width="7.7109375" style="10" customWidth="1"/>
    <col min="3092" max="3092" width="16.42578125" style="10" customWidth="1"/>
    <col min="3093" max="3093" width="11" style="10" customWidth="1"/>
    <col min="3094" max="3094" width="18.7109375" style="10" customWidth="1"/>
    <col min="3095" max="3327" width="11.42578125" style="10"/>
    <col min="3328" max="3328" width="9.140625" style="10" customWidth="1"/>
    <col min="3329" max="3329" width="24" style="10" customWidth="1"/>
    <col min="3330" max="3331" width="20" style="10" customWidth="1"/>
    <col min="3332" max="3332" width="18.5703125" style="10" customWidth="1"/>
    <col min="3333" max="3333" width="20" style="10" customWidth="1"/>
    <col min="3334" max="3334" width="19" style="10" customWidth="1"/>
    <col min="3335" max="3335" width="24.7109375" style="10" customWidth="1"/>
    <col min="3336" max="3347" width="7.7109375" style="10" customWidth="1"/>
    <col min="3348" max="3348" width="16.42578125" style="10" customWidth="1"/>
    <col min="3349" max="3349" width="11" style="10" customWidth="1"/>
    <col min="3350" max="3350" width="18.7109375" style="10" customWidth="1"/>
    <col min="3351" max="3583" width="11.42578125" style="10"/>
    <col min="3584" max="3584" width="9.140625" style="10" customWidth="1"/>
    <col min="3585" max="3585" width="24" style="10" customWidth="1"/>
    <col min="3586" max="3587" width="20" style="10" customWidth="1"/>
    <col min="3588" max="3588" width="18.5703125" style="10" customWidth="1"/>
    <col min="3589" max="3589" width="20" style="10" customWidth="1"/>
    <col min="3590" max="3590" width="19" style="10" customWidth="1"/>
    <col min="3591" max="3591" width="24.7109375" style="10" customWidth="1"/>
    <col min="3592" max="3603" width="7.7109375" style="10" customWidth="1"/>
    <col min="3604" max="3604" width="16.42578125" style="10" customWidth="1"/>
    <col min="3605" max="3605" width="11" style="10" customWidth="1"/>
    <col min="3606" max="3606" width="18.7109375" style="10" customWidth="1"/>
    <col min="3607" max="3839" width="11.42578125" style="10"/>
    <col min="3840" max="3840" width="9.140625" style="10" customWidth="1"/>
    <col min="3841" max="3841" width="24" style="10" customWidth="1"/>
    <col min="3842" max="3843" width="20" style="10" customWidth="1"/>
    <col min="3844" max="3844" width="18.5703125" style="10" customWidth="1"/>
    <col min="3845" max="3845" width="20" style="10" customWidth="1"/>
    <col min="3846" max="3846" width="19" style="10" customWidth="1"/>
    <col min="3847" max="3847" width="24.7109375" style="10" customWidth="1"/>
    <col min="3848" max="3859" width="7.7109375" style="10" customWidth="1"/>
    <col min="3860" max="3860" width="16.42578125" style="10" customWidth="1"/>
    <col min="3861" max="3861" width="11" style="10" customWidth="1"/>
    <col min="3862" max="3862" width="18.7109375" style="10" customWidth="1"/>
    <col min="3863" max="4095" width="11.42578125" style="10"/>
    <col min="4096" max="4096" width="9.140625" style="10" customWidth="1"/>
    <col min="4097" max="4097" width="24" style="10" customWidth="1"/>
    <col min="4098" max="4099" width="20" style="10" customWidth="1"/>
    <col min="4100" max="4100" width="18.5703125" style="10" customWidth="1"/>
    <col min="4101" max="4101" width="20" style="10" customWidth="1"/>
    <col min="4102" max="4102" width="19" style="10" customWidth="1"/>
    <col min="4103" max="4103" width="24.7109375" style="10" customWidth="1"/>
    <col min="4104" max="4115" width="7.7109375" style="10" customWidth="1"/>
    <col min="4116" max="4116" width="16.42578125" style="10" customWidth="1"/>
    <col min="4117" max="4117" width="11" style="10" customWidth="1"/>
    <col min="4118" max="4118" width="18.7109375" style="10" customWidth="1"/>
    <col min="4119" max="4351" width="11.42578125" style="10"/>
    <col min="4352" max="4352" width="9.140625" style="10" customWidth="1"/>
    <col min="4353" max="4353" width="24" style="10" customWidth="1"/>
    <col min="4354" max="4355" width="20" style="10" customWidth="1"/>
    <col min="4356" max="4356" width="18.5703125" style="10" customWidth="1"/>
    <col min="4357" max="4357" width="20" style="10" customWidth="1"/>
    <col min="4358" max="4358" width="19" style="10" customWidth="1"/>
    <col min="4359" max="4359" width="24.7109375" style="10" customWidth="1"/>
    <col min="4360" max="4371" width="7.7109375" style="10" customWidth="1"/>
    <col min="4372" max="4372" width="16.42578125" style="10" customWidth="1"/>
    <col min="4373" max="4373" width="11" style="10" customWidth="1"/>
    <col min="4374" max="4374" width="18.7109375" style="10" customWidth="1"/>
    <col min="4375" max="4607" width="11.42578125" style="10"/>
    <col min="4608" max="4608" width="9.140625" style="10" customWidth="1"/>
    <col min="4609" max="4609" width="24" style="10" customWidth="1"/>
    <col min="4610" max="4611" width="20" style="10" customWidth="1"/>
    <col min="4612" max="4612" width="18.5703125" style="10" customWidth="1"/>
    <col min="4613" max="4613" width="20" style="10" customWidth="1"/>
    <col min="4614" max="4614" width="19" style="10" customWidth="1"/>
    <col min="4615" max="4615" width="24.7109375" style="10" customWidth="1"/>
    <col min="4616" max="4627" width="7.7109375" style="10" customWidth="1"/>
    <col min="4628" max="4628" width="16.42578125" style="10" customWidth="1"/>
    <col min="4629" max="4629" width="11" style="10" customWidth="1"/>
    <col min="4630" max="4630" width="18.7109375" style="10" customWidth="1"/>
    <col min="4631" max="4863" width="11.42578125" style="10"/>
    <col min="4864" max="4864" width="9.140625" style="10" customWidth="1"/>
    <col min="4865" max="4865" width="24" style="10" customWidth="1"/>
    <col min="4866" max="4867" width="20" style="10" customWidth="1"/>
    <col min="4868" max="4868" width="18.5703125" style="10" customWidth="1"/>
    <col min="4869" max="4869" width="20" style="10" customWidth="1"/>
    <col min="4870" max="4870" width="19" style="10" customWidth="1"/>
    <col min="4871" max="4871" width="24.7109375" style="10" customWidth="1"/>
    <col min="4872" max="4883" width="7.7109375" style="10" customWidth="1"/>
    <col min="4884" max="4884" width="16.42578125" style="10" customWidth="1"/>
    <col min="4885" max="4885" width="11" style="10" customWidth="1"/>
    <col min="4886" max="4886" width="18.7109375" style="10" customWidth="1"/>
    <col min="4887" max="5119" width="11.42578125" style="10"/>
    <col min="5120" max="5120" width="9.140625" style="10" customWidth="1"/>
    <col min="5121" max="5121" width="24" style="10" customWidth="1"/>
    <col min="5122" max="5123" width="20" style="10" customWidth="1"/>
    <col min="5124" max="5124" width="18.5703125" style="10" customWidth="1"/>
    <col min="5125" max="5125" width="20" style="10" customWidth="1"/>
    <col min="5126" max="5126" width="19" style="10" customWidth="1"/>
    <col min="5127" max="5127" width="24.7109375" style="10" customWidth="1"/>
    <col min="5128" max="5139" width="7.7109375" style="10" customWidth="1"/>
    <col min="5140" max="5140" width="16.42578125" style="10" customWidth="1"/>
    <col min="5141" max="5141" width="11" style="10" customWidth="1"/>
    <col min="5142" max="5142" width="18.7109375" style="10" customWidth="1"/>
    <col min="5143" max="5375" width="11.42578125" style="10"/>
    <col min="5376" max="5376" width="9.140625" style="10" customWidth="1"/>
    <col min="5377" max="5377" width="24" style="10" customWidth="1"/>
    <col min="5378" max="5379" width="20" style="10" customWidth="1"/>
    <col min="5380" max="5380" width="18.5703125" style="10" customWidth="1"/>
    <col min="5381" max="5381" width="20" style="10" customWidth="1"/>
    <col min="5382" max="5382" width="19" style="10" customWidth="1"/>
    <col min="5383" max="5383" width="24.7109375" style="10" customWidth="1"/>
    <col min="5384" max="5395" width="7.7109375" style="10" customWidth="1"/>
    <col min="5396" max="5396" width="16.42578125" style="10" customWidth="1"/>
    <col min="5397" max="5397" width="11" style="10" customWidth="1"/>
    <col min="5398" max="5398" width="18.7109375" style="10" customWidth="1"/>
    <col min="5399" max="5631" width="11.42578125" style="10"/>
    <col min="5632" max="5632" width="9.140625" style="10" customWidth="1"/>
    <col min="5633" max="5633" width="24" style="10" customWidth="1"/>
    <col min="5634" max="5635" width="20" style="10" customWidth="1"/>
    <col min="5636" max="5636" width="18.5703125" style="10" customWidth="1"/>
    <col min="5637" max="5637" width="20" style="10" customWidth="1"/>
    <col min="5638" max="5638" width="19" style="10" customWidth="1"/>
    <col min="5639" max="5639" width="24.7109375" style="10" customWidth="1"/>
    <col min="5640" max="5651" width="7.7109375" style="10" customWidth="1"/>
    <col min="5652" max="5652" width="16.42578125" style="10" customWidth="1"/>
    <col min="5653" max="5653" width="11" style="10" customWidth="1"/>
    <col min="5654" max="5654" width="18.7109375" style="10" customWidth="1"/>
    <col min="5655" max="5887" width="11.42578125" style="10"/>
    <col min="5888" max="5888" width="9.140625" style="10" customWidth="1"/>
    <col min="5889" max="5889" width="24" style="10" customWidth="1"/>
    <col min="5890" max="5891" width="20" style="10" customWidth="1"/>
    <col min="5892" max="5892" width="18.5703125" style="10" customWidth="1"/>
    <col min="5893" max="5893" width="20" style="10" customWidth="1"/>
    <col min="5894" max="5894" width="19" style="10" customWidth="1"/>
    <col min="5895" max="5895" width="24.7109375" style="10" customWidth="1"/>
    <col min="5896" max="5907" width="7.7109375" style="10" customWidth="1"/>
    <col min="5908" max="5908" width="16.42578125" style="10" customWidth="1"/>
    <col min="5909" max="5909" width="11" style="10" customWidth="1"/>
    <col min="5910" max="5910" width="18.7109375" style="10" customWidth="1"/>
    <col min="5911" max="6143" width="11.42578125" style="10"/>
    <col min="6144" max="6144" width="9.140625" style="10" customWidth="1"/>
    <col min="6145" max="6145" width="24" style="10" customWidth="1"/>
    <col min="6146" max="6147" width="20" style="10" customWidth="1"/>
    <col min="6148" max="6148" width="18.5703125" style="10" customWidth="1"/>
    <col min="6149" max="6149" width="20" style="10" customWidth="1"/>
    <col min="6150" max="6150" width="19" style="10" customWidth="1"/>
    <col min="6151" max="6151" width="24.7109375" style="10" customWidth="1"/>
    <col min="6152" max="6163" width="7.7109375" style="10" customWidth="1"/>
    <col min="6164" max="6164" width="16.42578125" style="10" customWidth="1"/>
    <col min="6165" max="6165" width="11" style="10" customWidth="1"/>
    <col min="6166" max="6166" width="18.7109375" style="10" customWidth="1"/>
    <col min="6167" max="6399" width="11.42578125" style="10"/>
    <col min="6400" max="6400" width="9.140625" style="10" customWidth="1"/>
    <col min="6401" max="6401" width="24" style="10" customWidth="1"/>
    <col min="6402" max="6403" width="20" style="10" customWidth="1"/>
    <col min="6404" max="6404" width="18.5703125" style="10" customWidth="1"/>
    <col min="6405" max="6405" width="20" style="10" customWidth="1"/>
    <col min="6406" max="6406" width="19" style="10" customWidth="1"/>
    <col min="6407" max="6407" width="24.7109375" style="10" customWidth="1"/>
    <col min="6408" max="6419" width="7.7109375" style="10" customWidth="1"/>
    <col min="6420" max="6420" width="16.42578125" style="10" customWidth="1"/>
    <col min="6421" max="6421" width="11" style="10" customWidth="1"/>
    <col min="6422" max="6422" width="18.7109375" style="10" customWidth="1"/>
    <col min="6423" max="6655" width="11.42578125" style="10"/>
    <col min="6656" max="6656" width="9.140625" style="10" customWidth="1"/>
    <col min="6657" max="6657" width="24" style="10" customWidth="1"/>
    <col min="6658" max="6659" width="20" style="10" customWidth="1"/>
    <col min="6660" max="6660" width="18.5703125" style="10" customWidth="1"/>
    <col min="6661" max="6661" width="20" style="10" customWidth="1"/>
    <col min="6662" max="6662" width="19" style="10" customWidth="1"/>
    <col min="6663" max="6663" width="24.7109375" style="10" customWidth="1"/>
    <col min="6664" max="6675" width="7.7109375" style="10" customWidth="1"/>
    <col min="6676" max="6676" width="16.42578125" style="10" customWidth="1"/>
    <col min="6677" max="6677" width="11" style="10" customWidth="1"/>
    <col min="6678" max="6678" width="18.7109375" style="10" customWidth="1"/>
    <col min="6679" max="6911" width="11.42578125" style="10"/>
    <col min="6912" max="6912" width="9.140625" style="10" customWidth="1"/>
    <col min="6913" max="6913" width="24" style="10" customWidth="1"/>
    <col min="6914" max="6915" width="20" style="10" customWidth="1"/>
    <col min="6916" max="6916" width="18.5703125" style="10" customWidth="1"/>
    <col min="6917" max="6917" width="20" style="10" customWidth="1"/>
    <col min="6918" max="6918" width="19" style="10" customWidth="1"/>
    <col min="6919" max="6919" width="24.7109375" style="10" customWidth="1"/>
    <col min="6920" max="6931" width="7.7109375" style="10" customWidth="1"/>
    <col min="6932" max="6932" width="16.42578125" style="10" customWidth="1"/>
    <col min="6933" max="6933" width="11" style="10" customWidth="1"/>
    <col min="6934" max="6934" width="18.7109375" style="10" customWidth="1"/>
    <col min="6935" max="7167" width="11.42578125" style="10"/>
    <col min="7168" max="7168" width="9.140625" style="10" customWidth="1"/>
    <col min="7169" max="7169" width="24" style="10" customWidth="1"/>
    <col min="7170" max="7171" width="20" style="10" customWidth="1"/>
    <col min="7172" max="7172" width="18.5703125" style="10" customWidth="1"/>
    <col min="7173" max="7173" width="20" style="10" customWidth="1"/>
    <col min="7174" max="7174" width="19" style="10" customWidth="1"/>
    <col min="7175" max="7175" width="24.7109375" style="10" customWidth="1"/>
    <col min="7176" max="7187" width="7.7109375" style="10" customWidth="1"/>
    <col min="7188" max="7188" width="16.42578125" style="10" customWidth="1"/>
    <col min="7189" max="7189" width="11" style="10" customWidth="1"/>
    <col min="7190" max="7190" width="18.7109375" style="10" customWidth="1"/>
    <col min="7191" max="7423" width="11.42578125" style="10"/>
    <col min="7424" max="7424" width="9.140625" style="10" customWidth="1"/>
    <col min="7425" max="7425" width="24" style="10" customWidth="1"/>
    <col min="7426" max="7427" width="20" style="10" customWidth="1"/>
    <col min="7428" max="7428" width="18.5703125" style="10" customWidth="1"/>
    <col min="7429" max="7429" width="20" style="10" customWidth="1"/>
    <col min="7430" max="7430" width="19" style="10" customWidth="1"/>
    <col min="7431" max="7431" width="24.7109375" style="10" customWidth="1"/>
    <col min="7432" max="7443" width="7.7109375" style="10" customWidth="1"/>
    <col min="7444" max="7444" width="16.42578125" style="10" customWidth="1"/>
    <col min="7445" max="7445" width="11" style="10" customWidth="1"/>
    <col min="7446" max="7446" width="18.7109375" style="10" customWidth="1"/>
    <col min="7447" max="7679" width="11.42578125" style="10"/>
    <col min="7680" max="7680" width="9.140625" style="10" customWidth="1"/>
    <col min="7681" max="7681" width="24" style="10" customWidth="1"/>
    <col min="7682" max="7683" width="20" style="10" customWidth="1"/>
    <col min="7684" max="7684" width="18.5703125" style="10" customWidth="1"/>
    <col min="7685" max="7685" width="20" style="10" customWidth="1"/>
    <col min="7686" max="7686" width="19" style="10" customWidth="1"/>
    <col min="7687" max="7687" width="24.7109375" style="10" customWidth="1"/>
    <col min="7688" max="7699" width="7.7109375" style="10" customWidth="1"/>
    <col min="7700" max="7700" width="16.42578125" style="10" customWidth="1"/>
    <col min="7701" max="7701" width="11" style="10" customWidth="1"/>
    <col min="7702" max="7702" width="18.7109375" style="10" customWidth="1"/>
    <col min="7703" max="7935" width="11.42578125" style="10"/>
    <col min="7936" max="7936" width="9.140625" style="10" customWidth="1"/>
    <col min="7937" max="7937" width="24" style="10" customWidth="1"/>
    <col min="7938" max="7939" width="20" style="10" customWidth="1"/>
    <col min="7940" max="7940" width="18.5703125" style="10" customWidth="1"/>
    <col min="7941" max="7941" width="20" style="10" customWidth="1"/>
    <col min="7942" max="7942" width="19" style="10" customWidth="1"/>
    <col min="7943" max="7943" width="24.7109375" style="10" customWidth="1"/>
    <col min="7944" max="7955" width="7.7109375" style="10" customWidth="1"/>
    <col min="7956" max="7956" width="16.42578125" style="10" customWidth="1"/>
    <col min="7957" max="7957" width="11" style="10" customWidth="1"/>
    <col min="7958" max="7958" width="18.7109375" style="10" customWidth="1"/>
    <col min="7959" max="8191" width="11.42578125" style="10"/>
    <col min="8192" max="8192" width="9.140625" style="10" customWidth="1"/>
    <col min="8193" max="8193" width="24" style="10" customWidth="1"/>
    <col min="8194" max="8195" width="20" style="10" customWidth="1"/>
    <col min="8196" max="8196" width="18.5703125" style="10" customWidth="1"/>
    <col min="8197" max="8197" width="20" style="10" customWidth="1"/>
    <col min="8198" max="8198" width="19" style="10" customWidth="1"/>
    <col min="8199" max="8199" width="24.7109375" style="10" customWidth="1"/>
    <col min="8200" max="8211" width="7.7109375" style="10" customWidth="1"/>
    <col min="8212" max="8212" width="16.42578125" style="10" customWidth="1"/>
    <col min="8213" max="8213" width="11" style="10" customWidth="1"/>
    <col min="8214" max="8214" width="18.7109375" style="10" customWidth="1"/>
    <col min="8215" max="8447" width="11.42578125" style="10"/>
    <col min="8448" max="8448" width="9.140625" style="10" customWidth="1"/>
    <col min="8449" max="8449" width="24" style="10" customWidth="1"/>
    <col min="8450" max="8451" width="20" style="10" customWidth="1"/>
    <col min="8452" max="8452" width="18.5703125" style="10" customWidth="1"/>
    <col min="8453" max="8453" width="20" style="10" customWidth="1"/>
    <col min="8454" max="8454" width="19" style="10" customWidth="1"/>
    <col min="8455" max="8455" width="24.7109375" style="10" customWidth="1"/>
    <col min="8456" max="8467" width="7.7109375" style="10" customWidth="1"/>
    <col min="8468" max="8468" width="16.42578125" style="10" customWidth="1"/>
    <col min="8469" max="8469" width="11" style="10" customWidth="1"/>
    <col min="8470" max="8470" width="18.7109375" style="10" customWidth="1"/>
    <col min="8471" max="8703" width="11.42578125" style="10"/>
    <col min="8704" max="8704" width="9.140625" style="10" customWidth="1"/>
    <col min="8705" max="8705" width="24" style="10" customWidth="1"/>
    <col min="8706" max="8707" width="20" style="10" customWidth="1"/>
    <col min="8708" max="8708" width="18.5703125" style="10" customWidth="1"/>
    <col min="8709" max="8709" width="20" style="10" customWidth="1"/>
    <col min="8710" max="8710" width="19" style="10" customWidth="1"/>
    <col min="8711" max="8711" width="24.7109375" style="10" customWidth="1"/>
    <col min="8712" max="8723" width="7.7109375" style="10" customWidth="1"/>
    <col min="8724" max="8724" width="16.42578125" style="10" customWidth="1"/>
    <col min="8725" max="8725" width="11" style="10" customWidth="1"/>
    <col min="8726" max="8726" width="18.7109375" style="10" customWidth="1"/>
    <col min="8727" max="8959" width="11.42578125" style="10"/>
    <col min="8960" max="8960" width="9.140625" style="10" customWidth="1"/>
    <col min="8961" max="8961" width="24" style="10" customWidth="1"/>
    <col min="8962" max="8963" width="20" style="10" customWidth="1"/>
    <col min="8964" max="8964" width="18.5703125" style="10" customWidth="1"/>
    <col min="8965" max="8965" width="20" style="10" customWidth="1"/>
    <col min="8966" max="8966" width="19" style="10" customWidth="1"/>
    <col min="8967" max="8967" width="24.7109375" style="10" customWidth="1"/>
    <col min="8968" max="8979" width="7.7109375" style="10" customWidth="1"/>
    <col min="8980" max="8980" width="16.42578125" style="10" customWidth="1"/>
    <col min="8981" max="8981" width="11" style="10" customWidth="1"/>
    <col min="8982" max="8982" width="18.7109375" style="10" customWidth="1"/>
    <col min="8983" max="9215" width="11.42578125" style="10"/>
    <col min="9216" max="9216" width="9.140625" style="10" customWidth="1"/>
    <col min="9217" max="9217" width="24" style="10" customWidth="1"/>
    <col min="9218" max="9219" width="20" style="10" customWidth="1"/>
    <col min="9220" max="9220" width="18.5703125" style="10" customWidth="1"/>
    <col min="9221" max="9221" width="20" style="10" customWidth="1"/>
    <col min="9222" max="9222" width="19" style="10" customWidth="1"/>
    <col min="9223" max="9223" width="24.7109375" style="10" customWidth="1"/>
    <col min="9224" max="9235" width="7.7109375" style="10" customWidth="1"/>
    <col min="9236" max="9236" width="16.42578125" style="10" customWidth="1"/>
    <col min="9237" max="9237" width="11" style="10" customWidth="1"/>
    <col min="9238" max="9238" width="18.7109375" style="10" customWidth="1"/>
    <col min="9239" max="9471" width="11.42578125" style="10"/>
    <col min="9472" max="9472" width="9.140625" style="10" customWidth="1"/>
    <col min="9473" max="9473" width="24" style="10" customWidth="1"/>
    <col min="9474" max="9475" width="20" style="10" customWidth="1"/>
    <col min="9476" max="9476" width="18.5703125" style="10" customWidth="1"/>
    <col min="9477" max="9477" width="20" style="10" customWidth="1"/>
    <col min="9478" max="9478" width="19" style="10" customWidth="1"/>
    <col min="9479" max="9479" width="24.7109375" style="10" customWidth="1"/>
    <col min="9480" max="9491" width="7.7109375" style="10" customWidth="1"/>
    <col min="9492" max="9492" width="16.42578125" style="10" customWidth="1"/>
    <col min="9493" max="9493" width="11" style="10" customWidth="1"/>
    <col min="9494" max="9494" width="18.7109375" style="10" customWidth="1"/>
    <col min="9495" max="9727" width="11.42578125" style="10"/>
    <col min="9728" max="9728" width="9.140625" style="10" customWidth="1"/>
    <col min="9729" max="9729" width="24" style="10" customWidth="1"/>
    <col min="9730" max="9731" width="20" style="10" customWidth="1"/>
    <col min="9732" max="9732" width="18.5703125" style="10" customWidth="1"/>
    <col min="9733" max="9733" width="20" style="10" customWidth="1"/>
    <col min="9734" max="9734" width="19" style="10" customWidth="1"/>
    <col min="9735" max="9735" width="24.7109375" style="10" customWidth="1"/>
    <col min="9736" max="9747" width="7.7109375" style="10" customWidth="1"/>
    <col min="9748" max="9748" width="16.42578125" style="10" customWidth="1"/>
    <col min="9749" max="9749" width="11" style="10" customWidth="1"/>
    <col min="9750" max="9750" width="18.7109375" style="10" customWidth="1"/>
    <col min="9751" max="9983" width="11.42578125" style="10"/>
    <col min="9984" max="9984" width="9.140625" style="10" customWidth="1"/>
    <col min="9985" max="9985" width="24" style="10" customWidth="1"/>
    <col min="9986" max="9987" width="20" style="10" customWidth="1"/>
    <col min="9988" max="9988" width="18.5703125" style="10" customWidth="1"/>
    <col min="9989" max="9989" width="20" style="10" customWidth="1"/>
    <col min="9990" max="9990" width="19" style="10" customWidth="1"/>
    <col min="9991" max="9991" width="24.7109375" style="10" customWidth="1"/>
    <col min="9992" max="10003" width="7.7109375" style="10" customWidth="1"/>
    <col min="10004" max="10004" width="16.42578125" style="10" customWidth="1"/>
    <col min="10005" max="10005" width="11" style="10" customWidth="1"/>
    <col min="10006" max="10006" width="18.7109375" style="10" customWidth="1"/>
    <col min="10007" max="10239" width="11.42578125" style="10"/>
    <col min="10240" max="10240" width="9.140625" style="10" customWidth="1"/>
    <col min="10241" max="10241" width="24" style="10" customWidth="1"/>
    <col min="10242" max="10243" width="20" style="10" customWidth="1"/>
    <col min="10244" max="10244" width="18.5703125" style="10" customWidth="1"/>
    <col min="10245" max="10245" width="20" style="10" customWidth="1"/>
    <col min="10246" max="10246" width="19" style="10" customWidth="1"/>
    <col min="10247" max="10247" width="24.7109375" style="10" customWidth="1"/>
    <col min="10248" max="10259" width="7.7109375" style="10" customWidth="1"/>
    <col min="10260" max="10260" width="16.42578125" style="10" customWidth="1"/>
    <col min="10261" max="10261" width="11" style="10" customWidth="1"/>
    <col min="10262" max="10262" width="18.7109375" style="10" customWidth="1"/>
    <col min="10263" max="10495" width="11.42578125" style="10"/>
    <col min="10496" max="10496" width="9.140625" style="10" customWidth="1"/>
    <col min="10497" max="10497" width="24" style="10" customWidth="1"/>
    <col min="10498" max="10499" width="20" style="10" customWidth="1"/>
    <col min="10500" max="10500" width="18.5703125" style="10" customWidth="1"/>
    <col min="10501" max="10501" width="20" style="10" customWidth="1"/>
    <col min="10502" max="10502" width="19" style="10" customWidth="1"/>
    <col min="10503" max="10503" width="24.7109375" style="10" customWidth="1"/>
    <col min="10504" max="10515" width="7.7109375" style="10" customWidth="1"/>
    <col min="10516" max="10516" width="16.42578125" style="10" customWidth="1"/>
    <col min="10517" max="10517" width="11" style="10" customWidth="1"/>
    <col min="10518" max="10518" width="18.7109375" style="10" customWidth="1"/>
    <col min="10519" max="10751" width="11.42578125" style="10"/>
    <col min="10752" max="10752" width="9.140625" style="10" customWidth="1"/>
    <col min="10753" max="10753" width="24" style="10" customWidth="1"/>
    <col min="10754" max="10755" width="20" style="10" customWidth="1"/>
    <col min="10756" max="10756" width="18.5703125" style="10" customWidth="1"/>
    <col min="10757" max="10757" width="20" style="10" customWidth="1"/>
    <col min="10758" max="10758" width="19" style="10" customWidth="1"/>
    <col min="10759" max="10759" width="24.7109375" style="10" customWidth="1"/>
    <col min="10760" max="10771" width="7.7109375" style="10" customWidth="1"/>
    <col min="10772" max="10772" width="16.42578125" style="10" customWidth="1"/>
    <col min="10773" max="10773" width="11" style="10" customWidth="1"/>
    <col min="10774" max="10774" width="18.7109375" style="10" customWidth="1"/>
    <col min="10775" max="11007" width="11.42578125" style="10"/>
    <col min="11008" max="11008" width="9.140625" style="10" customWidth="1"/>
    <col min="11009" max="11009" width="24" style="10" customWidth="1"/>
    <col min="11010" max="11011" width="20" style="10" customWidth="1"/>
    <col min="11012" max="11012" width="18.5703125" style="10" customWidth="1"/>
    <col min="11013" max="11013" width="20" style="10" customWidth="1"/>
    <col min="11014" max="11014" width="19" style="10" customWidth="1"/>
    <col min="11015" max="11015" width="24.7109375" style="10" customWidth="1"/>
    <col min="11016" max="11027" width="7.7109375" style="10" customWidth="1"/>
    <col min="11028" max="11028" width="16.42578125" style="10" customWidth="1"/>
    <col min="11029" max="11029" width="11" style="10" customWidth="1"/>
    <col min="11030" max="11030" width="18.7109375" style="10" customWidth="1"/>
    <col min="11031" max="11263" width="11.42578125" style="10"/>
    <col min="11264" max="11264" width="9.140625" style="10" customWidth="1"/>
    <col min="11265" max="11265" width="24" style="10" customWidth="1"/>
    <col min="11266" max="11267" width="20" style="10" customWidth="1"/>
    <col min="11268" max="11268" width="18.5703125" style="10" customWidth="1"/>
    <col min="11269" max="11269" width="20" style="10" customWidth="1"/>
    <col min="11270" max="11270" width="19" style="10" customWidth="1"/>
    <col min="11271" max="11271" width="24.7109375" style="10" customWidth="1"/>
    <col min="11272" max="11283" width="7.7109375" style="10" customWidth="1"/>
    <col min="11284" max="11284" width="16.42578125" style="10" customWidth="1"/>
    <col min="11285" max="11285" width="11" style="10" customWidth="1"/>
    <col min="11286" max="11286" width="18.7109375" style="10" customWidth="1"/>
    <col min="11287" max="11519" width="11.42578125" style="10"/>
    <col min="11520" max="11520" width="9.140625" style="10" customWidth="1"/>
    <col min="11521" max="11521" width="24" style="10" customWidth="1"/>
    <col min="11522" max="11523" width="20" style="10" customWidth="1"/>
    <col min="11524" max="11524" width="18.5703125" style="10" customWidth="1"/>
    <col min="11525" max="11525" width="20" style="10" customWidth="1"/>
    <col min="11526" max="11526" width="19" style="10" customWidth="1"/>
    <col min="11527" max="11527" width="24.7109375" style="10" customWidth="1"/>
    <col min="11528" max="11539" width="7.7109375" style="10" customWidth="1"/>
    <col min="11540" max="11540" width="16.42578125" style="10" customWidth="1"/>
    <col min="11541" max="11541" width="11" style="10" customWidth="1"/>
    <col min="11542" max="11542" width="18.7109375" style="10" customWidth="1"/>
    <col min="11543" max="11775" width="11.42578125" style="10"/>
    <col min="11776" max="11776" width="9.140625" style="10" customWidth="1"/>
    <col min="11777" max="11777" width="24" style="10" customWidth="1"/>
    <col min="11778" max="11779" width="20" style="10" customWidth="1"/>
    <col min="11780" max="11780" width="18.5703125" style="10" customWidth="1"/>
    <col min="11781" max="11781" width="20" style="10" customWidth="1"/>
    <col min="11782" max="11782" width="19" style="10" customWidth="1"/>
    <col min="11783" max="11783" width="24.7109375" style="10" customWidth="1"/>
    <col min="11784" max="11795" width="7.7109375" style="10" customWidth="1"/>
    <col min="11796" max="11796" width="16.42578125" style="10" customWidth="1"/>
    <col min="11797" max="11797" width="11" style="10" customWidth="1"/>
    <col min="11798" max="11798" width="18.7109375" style="10" customWidth="1"/>
    <col min="11799" max="12031" width="11.42578125" style="10"/>
    <col min="12032" max="12032" width="9.140625" style="10" customWidth="1"/>
    <col min="12033" max="12033" width="24" style="10" customWidth="1"/>
    <col min="12034" max="12035" width="20" style="10" customWidth="1"/>
    <col min="12036" max="12036" width="18.5703125" style="10" customWidth="1"/>
    <col min="12037" max="12037" width="20" style="10" customWidth="1"/>
    <col min="12038" max="12038" width="19" style="10" customWidth="1"/>
    <col min="12039" max="12039" width="24.7109375" style="10" customWidth="1"/>
    <col min="12040" max="12051" width="7.7109375" style="10" customWidth="1"/>
    <col min="12052" max="12052" width="16.42578125" style="10" customWidth="1"/>
    <col min="12053" max="12053" width="11" style="10" customWidth="1"/>
    <col min="12054" max="12054" width="18.7109375" style="10" customWidth="1"/>
    <col min="12055" max="12287" width="11.42578125" style="10"/>
    <col min="12288" max="12288" width="9.140625" style="10" customWidth="1"/>
    <col min="12289" max="12289" width="24" style="10" customWidth="1"/>
    <col min="12290" max="12291" width="20" style="10" customWidth="1"/>
    <col min="12292" max="12292" width="18.5703125" style="10" customWidth="1"/>
    <col min="12293" max="12293" width="20" style="10" customWidth="1"/>
    <col min="12294" max="12294" width="19" style="10" customWidth="1"/>
    <col min="12295" max="12295" width="24.7109375" style="10" customWidth="1"/>
    <col min="12296" max="12307" width="7.7109375" style="10" customWidth="1"/>
    <col min="12308" max="12308" width="16.42578125" style="10" customWidth="1"/>
    <col min="12309" max="12309" width="11" style="10" customWidth="1"/>
    <col min="12310" max="12310" width="18.7109375" style="10" customWidth="1"/>
    <col min="12311" max="12543" width="11.42578125" style="10"/>
    <col min="12544" max="12544" width="9.140625" style="10" customWidth="1"/>
    <col min="12545" max="12545" width="24" style="10" customWidth="1"/>
    <col min="12546" max="12547" width="20" style="10" customWidth="1"/>
    <col min="12548" max="12548" width="18.5703125" style="10" customWidth="1"/>
    <col min="12549" max="12549" width="20" style="10" customWidth="1"/>
    <col min="12550" max="12550" width="19" style="10" customWidth="1"/>
    <col min="12551" max="12551" width="24.7109375" style="10" customWidth="1"/>
    <col min="12552" max="12563" width="7.7109375" style="10" customWidth="1"/>
    <col min="12564" max="12564" width="16.42578125" style="10" customWidth="1"/>
    <col min="12565" max="12565" width="11" style="10" customWidth="1"/>
    <col min="12566" max="12566" width="18.7109375" style="10" customWidth="1"/>
    <col min="12567" max="12799" width="11.42578125" style="10"/>
    <col min="12800" max="12800" width="9.140625" style="10" customWidth="1"/>
    <col min="12801" max="12801" width="24" style="10" customWidth="1"/>
    <col min="12802" max="12803" width="20" style="10" customWidth="1"/>
    <col min="12804" max="12804" width="18.5703125" style="10" customWidth="1"/>
    <col min="12805" max="12805" width="20" style="10" customWidth="1"/>
    <col min="12806" max="12806" width="19" style="10" customWidth="1"/>
    <col min="12807" max="12807" width="24.7109375" style="10" customWidth="1"/>
    <col min="12808" max="12819" width="7.7109375" style="10" customWidth="1"/>
    <col min="12820" max="12820" width="16.42578125" style="10" customWidth="1"/>
    <col min="12821" max="12821" width="11" style="10" customWidth="1"/>
    <col min="12822" max="12822" width="18.7109375" style="10" customWidth="1"/>
    <col min="12823" max="13055" width="11.42578125" style="10"/>
    <col min="13056" max="13056" width="9.140625" style="10" customWidth="1"/>
    <col min="13057" max="13057" width="24" style="10" customWidth="1"/>
    <col min="13058" max="13059" width="20" style="10" customWidth="1"/>
    <col min="13060" max="13060" width="18.5703125" style="10" customWidth="1"/>
    <col min="13061" max="13061" width="20" style="10" customWidth="1"/>
    <col min="13062" max="13062" width="19" style="10" customWidth="1"/>
    <col min="13063" max="13063" width="24.7109375" style="10" customWidth="1"/>
    <col min="13064" max="13075" width="7.7109375" style="10" customWidth="1"/>
    <col min="13076" max="13076" width="16.42578125" style="10" customWidth="1"/>
    <col min="13077" max="13077" width="11" style="10" customWidth="1"/>
    <col min="13078" max="13078" width="18.7109375" style="10" customWidth="1"/>
    <col min="13079" max="13311" width="11.42578125" style="10"/>
    <col min="13312" max="13312" width="9.140625" style="10" customWidth="1"/>
    <col min="13313" max="13313" width="24" style="10" customWidth="1"/>
    <col min="13314" max="13315" width="20" style="10" customWidth="1"/>
    <col min="13316" max="13316" width="18.5703125" style="10" customWidth="1"/>
    <col min="13317" max="13317" width="20" style="10" customWidth="1"/>
    <col min="13318" max="13318" width="19" style="10" customWidth="1"/>
    <col min="13319" max="13319" width="24.7109375" style="10" customWidth="1"/>
    <col min="13320" max="13331" width="7.7109375" style="10" customWidth="1"/>
    <col min="13332" max="13332" width="16.42578125" style="10" customWidth="1"/>
    <col min="13333" max="13333" width="11" style="10" customWidth="1"/>
    <col min="13334" max="13334" width="18.7109375" style="10" customWidth="1"/>
    <col min="13335" max="13567" width="11.42578125" style="10"/>
    <col min="13568" max="13568" width="9.140625" style="10" customWidth="1"/>
    <col min="13569" max="13569" width="24" style="10" customWidth="1"/>
    <col min="13570" max="13571" width="20" style="10" customWidth="1"/>
    <col min="13572" max="13572" width="18.5703125" style="10" customWidth="1"/>
    <col min="13573" max="13573" width="20" style="10" customWidth="1"/>
    <col min="13574" max="13574" width="19" style="10" customWidth="1"/>
    <col min="13575" max="13575" width="24.7109375" style="10" customWidth="1"/>
    <col min="13576" max="13587" width="7.7109375" style="10" customWidth="1"/>
    <col min="13588" max="13588" width="16.42578125" style="10" customWidth="1"/>
    <col min="13589" max="13589" width="11" style="10" customWidth="1"/>
    <col min="13590" max="13590" width="18.7109375" style="10" customWidth="1"/>
    <col min="13591" max="13823" width="11.42578125" style="10"/>
    <col min="13824" max="13824" width="9.140625" style="10" customWidth="1"/>
    <col min="13825" max="13825" width="24" style="10" customWidth="1"/>
    <col min="13826" max="13827" width="20" style="10" customWidth="1"/>
    <col min="13828" max="13828" width="18.5703125" style="10" customWidth="1"/>
    <col min="13829" max="13829" width="20" style="10" customWidth="1"/>
    <col min="13830" max="13830" width="19" style="10" customWidth="1"/>
    <col min="13831" max="13831" width="24.7109375" style="10" customWidth="1"/>
    <col min="13832" max="13843" width="7.7109375" style="10" customWidth="1"/>
    <col min="13844" max="13844" width="16.42578125" style="10" customWidth="1"/>
    <col min="13845" max="13845" width="11" style="10" customWidth="1"/>
    <col min="13846" max="13846" width="18.7109375" style="10" customWidth="1"/>
    <col min="13847" max="14079" width="11.42578125" style="10"/>
    <col min="14080" max="14080" width="9.140625" style="10" customWidth="1"/>
    <col min="14081" max="14081" width="24" style="10" customWidth="1"/>
    <col min="14082" max="14083" width="20" style="10" customWidth="1"/>
    <col min="14084" max="14084" width="18.5703125" style="10" customWidth="1"/>
    <col min="14085" max="14085" width="20" style="10" customWidth="1"/>
    <col min="14086" max="14086" width="19" style="10" customWidth="1"/>
    <col min="14087" max="14087" width="24.7109375" style="10" customWidth="1"/>
    <col min="14088" max="14099" width="7.7109375" style="10" customWidth="1"/>
    <col min="14100" max="14100" width="16.42578125" style="10" customWidth="1"/>
    <col min="14101" max="14101" width="11" style="10" customWidth="1"/>
    <col min="14102" max="14102" width="18.7109375" style="10" customWidth="1"/>
    <col min="14103" max="14335" width="11.42578125" style="10"/>
    <col min="14336" max="14336" width="9.140625" style="10" customWidth="1"/>
    <col min="14337" max="14337" width="24" style="10" customWidth="1"/>
    <col min="14338" max="14339" width="20" style="10" customWidth="1"/>
    <col min="14340" max="14340" width="18.5703125" style="10" customWidth="1"/>
    <col min="14341" max="14341" width="20" style="10" customWidth="1"/>
    <col min="14342" max="14342" width="19" style="10" customWidth="1"/>
    <col min="14343" max="14343" width="24.7109375" style="10" customWidth="1"/>
    <col min="14344" max="14355" width="7.7109375" style="10" customWidth="1"/>
    <col min="14356" max="14356" width="16.42578125" style="10" customWidth="1"/>
    <col min="14357" max="14357" width="11" style="10" customWidth="1"/>
    <col min="14358" max="14358" width="18.7109375" style="10" customWidth="1"/>
    <col min="14359" max="14591" width="11.42578125" style="10"/>
    <col min="14592" max="14592" width="9.140625" style="10" customWidth="1"/>
    <col min="14593" max="14593" width="24" style="10" customWidth="1"/>
    <col min="14594" max="14595" width="20" style="10" customWidth="1"/>
    <col min="14596" max="14596" width="18.5703125" style="10" customWidth="1"/>
    <col min="14597" max="14597" width="20" style="10" customWidth="1"/>
    <col min="14598" max="14598" width="19" style="10" customWidth="1"/>
    <col min="14599" max="14599" width="24.7109375" style="10" customWidth="1"/>
    <col min="14600" max="14611" width="7.7109375" style="10" customWidth="1"/>
    <col min="14612" max="14612" width="16.42578125" style="10" customWidth="1"/>
    <col min="14613" max="14613" width="11" style="10" customWidth="1"/>
    <col min="14614" max="14614" width="18.7109375" style="10" customWidth="1"/>
    <col min="14615" max="14847" width="11.42578125" style="10"/>
    <col min="14848" max="14848" width="9.140625" style="10" customWidth="1"/>
    <col min="14849" max="14849" width="24" style="10" customWidth="1"/>
    <col min="14850" max="14851" width="20" style="10" customWidth="1"/>
    <col min="14852" max="14852" width="18.5703125" style="10" customWidth="1"/>
    <col min="14853" max="14853" width="20" style="10" customWidth="1"/>
    <col min="14854" max="14854" width="19" style="10" customWidth="1"/>
    <col min="14855" max="14855" width="24.7109375" style="10" customWidth="1"/>
    <col min="14856" max="14867" width="7.7109375" style="10" customWidth="1"/>
    <col min="14868" max="14868" width="16.42578125" style="10" customWidth="1"/>
    <col min="14869" max="14869" width="11" style="10" customWidth="1"/>
    <col min="14870" max="14870" width="18.7109375" style="10" customWidth="1"/>
    <col min="14871" max="15103" width="11.42578125" style="10"/>
    <col min="15104" max="15104" width="9.140625" style="10" customWidth="1"/>
    <col min="15105" max="15105" width="24" style="10" customWidth="1"/>
    <col min="15106" max="15107" width="20" style="10" customWidth="1"/>
    <col min="15108" max="15108" width="18.5703125" style="10" customWidth="1"/>
    <col min="15109" max="15109" width="20" style="10" customWidth="1"/>
    <col min="15110" max="15110" width="19" style="10" customWidth="1"/>
    <col min="15111" max="15111" width="24.7109375" style="10" customWidth="1"/>
    <col min="15112" max="15123" width="7.7109375" style="10" customWidth="1"/>
    <col min="15124" max="15124" width="16.42578125" style="10" customWidth="1"/>
    <col min="15125" max="15125" width="11" style="10" customWidth="1"/>
    <col min="15126" max="15126" width="18.7109375" style="10" customWidth="1"/>
    <col min="15127" max="15359" width="11.42578125" style="10"/>
    <col min="15360" max="15360" width="9.140625" style="10" customWidth="1"/>
    <col min="15361" max="15361" width="24" style="10" customWidth="1"/>
    <col min="15362" max="15363" width="20" style="10" customWidth="1"/>
    <col min="15364" max="15364" width="18.5703125" style="10" customWidth="1"/>
    <col min="15365" max="15365" width="20" style="10" customWidth="1"/>
    <col min="15366" max="15366" width="19" style="10" customWidth="1"/>
    <col min="15367" max="15367" width="24.7109375" style="10" customWidth="1"/>
    <col min="15368" max="15379" width="7.7109375" style="10" customWidth="1"/>
    <col min="15380" max="15380" width="16.42578125" style="10" customWidth="1"/>
    <col min="15381" max="15381" width="11" style="10" customWidth="1"/>
    <col min="15382" max="15382" width="18.7109375" style="10" customWidth="1"/>
    <col min="15383" max="15615" width="11.42578125" style="10"/>
    <col min="15616" max="15616" width="9.140625" style="10" customWidth="1"/>
    <col min="15617" max="15617" width="24" style="10" customWidth="1"/>
    <col min="15618" max="15619" width="20" style="10" customWidth="1"/>
    <col min="15620" max="15620" width="18.5703125" style="10" customWidth="1"/>
    <col min="15621" max="15621" width="20" style="10" customWidth="1"/>
    <col min="15622" max="15622" width="19" style="10" customWidth="1"/>
    <col min="15623" max="15623" width="24.7109375" style="10" customWidth="1"/>
    <col min="15624" max="15635" width="7.7109375" style="10" customWidth="1"/>
    <col min="15636" max="15636" width="16.42578125" style="10" customWidth="1"/>
    <col min="15637" max="15637" width="11" style="10" customWidth="1"/>
    <col min="15638" max="15638" width="18.7109375" style="10" customWidth="1"/>
    <col min="15639" max="15871" width="11.42578125" style="10"/>
    <col min="15872" max="15872" width="9.140625" style="10" customWidth="1"/>
    <col min="15873" max="15873" width="24" style="10" customWidth="1"/>
    <col min="15874" max="15875" width="20" style="10" customWidth="1"/>
    <col min="15876" max="15876" width="18.5703125" style="10" customWidth="1"/>
    <col min="15877" max="15877" width="20" style="10" customWidth="1"/>
    <col min="15878" max="15878" width="19" style="10" customWidth="1"/>
    <col min="15879" max="15879" width="24.7109375" style="10" customWidth="1"/>
    <col min="15880" max="15891" width="7.7109375" style="10" customWidth="1"/>
    <col min="15892" max="15892" width="16.42578125" style="10" customWidth="1"/>
    <col min="15893" max="15893" width="11" style="10" customWidth="1"/>
    <col min="15894" max="15894" width="18.7109375" style="10" customWidth="1"/>
    <col min="15895" max="16127" width="11.42578125" style="10"/>
    <col min="16128" max="16128" width="9.140625" style="10" customWidth="1"/>
    <col min="16129" max="16129" width="24" style="10" customWidth="1"/>
    <col min="16130" max="16131" width="20" style="10" customWidth="1"/>
    <col min="16132" max="16132" width="18.5703125" style="10" customWidth="1"/>
    <col min="16133" max="16133" width="20" style="10" customWidth="1"/>
    <col min="16134" max="16134" width="19" style="10" customWidth="1"/>
    <col min="16135" max="16135" width="24.7109375" style="10" customWidth="1"/>
    <col min="16136" max="16147" width="7.7109375" style="10" customWidth="1"/>
    <col min="16148" max="16148" width="16.42578125" style="10" customWidth="1"/>
    <col min="16149" max="16149" width="11" style="10" customWidth="1"/>
    <col min="16150" max="16150" width="18.7109375" style="10" customWidth="1"/>
    <col min="16151" max="16384" width="11.42578125" style="10"/>
  </cols>
  <sheetData>
    <row r="1" spans="1:22" s="22" customFormat="1" ht="39.75" customHeight="1" thickBot="1" x14ac:dyDescent="0.3">
      <c r="A1" s="263"/>
      <c r="B1" s="264"/>
      <c r="C1" s="402" t="s">
        <v>104</v>
      </c>
      <c r="D1" s="403"/>
      <c r="E1" s="403"/>
      <c r="F1" s="403"/>
      <c r="G1" s="403"/>
      <c r="H1" s="403"/>
      <c r="I1" s="403"/>
      <c r="J1" s="403"/>
      <c r="K1" s="403"/>
      <c r="L1" s="403"/>
      <c r="M1" s="403"/>
      <c r="N1" s="403"/>
      <c r="O1" s="403"/>
      <c r="P1" s="403"/>
      <c r="Q1" s="403"/>
      <c r="R1" s="403"/>
      <c r="S1" s="403"/>
      <c r="T1" s="404"/>
    </row>
    <row r="2" spans="1:22" s="22" customFormat="1" ht="40.5" customHeight="1" thickBot="1" x14ac:dyDescent="0.3">
      <c r="A2" s="265"/>
      <c r="B2" s="266"/>
      <c r="C2" s="402" t="s">
        <v>18</v>
      </c>
      <c r="D2" s="403"/>
      <c r="E2" s="403"/>
      <c r="F2" s="403"/>
      <c r="G2" s="403"/>
      <c r="H2" s="403"/>
      <c r="I2" s="403"/>
      <c r="J2" s="403"/>
      <c r="K2" s="403"/>
      <c r="L2" s="403"/>
      <c r="M2" s="403"/>
      <c r="N2" s="403"/>
      <c r="O2" s="403"/>
      <c r="P2" s="403"/>
      <c r="Q2" s="403"/>
      <c r="R2" s="403"/>
      <c r="S2" s="403"/>
      <c r="T2" s="404"/>
    </row>
    <row r="3" spans="1:22" s="22" customFormat="1" ht="42.75" customHeight="1" thickBot="1" x14ac:dyDescent="0.3">
      <c r="A3" s="265"/>
      <c r="B3" s="266"/>
      <c r="C3" s="402" t="s">
        <v>105</v>
      </c>
      <c r="D3" s="403"/>
      <c r="E3" s="403"/>
      <c r="F3" s="403"/>
      <c r="G3" s="403"/>
      <c r="H3" s="403"/>
      <c r="I3" s="403"/>
      <c r="J3" s="403"/>
      <c r="K3" s="403"/>
      <c r="L3" s="403"/>
      <c r="M3" s="403"/>
      <c r="N3" s="403"/>
      <c r="O3" s="403"/>
      <c r="P3" s="403"/>
      <c r="Q3" s="403"/>
      <c r="R3" s="403"/>
      <c r="S3" s="403"/>
      <c r="T3" s="404"/>
    </row>
    <row r="4" spans="1:22" s="22" customFormat="1" ht="33.75" customHeight="1" thickBot="1" x14ac:dyDescent="0.3">
      <c r="A4" s="267"/>
      <c r="B4" s="268"/>
      <c r="C4" s="405" t="s">
        <v>106</v>
      </c>
      <c r="D4" s="406"/>
      <c r="E4" s="406"/>
      <c r="F4" s="406"/>
      <c r="G4" s="406"/>
      <c r="H4" s="407"/>
      <c r="I4" s="405" t="s">
        <v>107</v>
      </c>
      <c r="J4" s="406"/>
      <c r="K4" s="406"/>
      <c r="L4" s="406"/>
      <c r="M4" s="406"/>
      <c r="N4" s="406"/>
      <c r="O4" s="406"/>
      <c r="P4" s="406"/>
      <c r="Q4" s="406"/>
      <c r="R4" s="406"/>
      <c r="S4" s="406"/>
      <c r="T4" s="407"/>
    </row>
    <row r="5" spans="1:22" s="22" customFormat="1" ht="21.75" customHeight="1" x14ac:dyDescent="0.25">
      <c r="C5" s="23"/>
      <c r="D5" s="23"/>
      <c r="E5" s="23"/>
      <c r="F5" s="24"/>
      <c r="G5" s="25"/>
      <c r="H5" s="24"/>
      <c r="I5" s="26"/>
      <c r="J5" s="27"/>
      <c r="K5" s="27"/>
      <c r="L5" s="27"/>
      <c r="M5" s="27"/>
    </row>
    <row r="6" spans="1:22" s="28" customFormat="1" ht="30" customHeight="1" thickBot="1" x14ac:dyDescent="0.3">
      <c r="C6" s="29"/>
      <c r="D6" s="29"/>
      <c r="E6" s="29"/>
      <c r="F6" s="30"/>
      <c r="G6" s="30"/>
      <c r="H6" s="30"/>
      <c r="I6" s="30"/>
      <c r="J6" s="29"/>
      <c r="K6" s="29"/>
      <c r="L6" s="29"/>
      <c r="M6" s="29"/>
      <c r="N6" s="29"/>
      <c r="O6" s="31"/>
      <c r="P6" s="31"/>
      <c r="Q6" s="31"/>
      <c r="R6" s="31"/>
      <c r="S6" s="32"/>
      <c r="T6" s="32"/>
      <c r="U6" s="33"/>
      <c r="V6" s="33"/>
    </row>
    <row r="7" spans="1:22" s="28" customFormat="1" ht="52.5" customHeight="1" thickBot="1" x14ac:dyDescent="0.3">
      <c r="B7" s="34" t="s">
        <v>108</v>
      </c>
      <c r="C7" s="271" t="s">
        <v>339</v>
      </c>
      <c r="D7" s="272"/>
      <c r="E7" s="272"/>
      <c r="F7" s="273"/>
      <c r="G7" s="29"/>
      <c r="H7" s="29"/>
      <c r="I7" s="29"/>
      <c r="J7" s="29"/>
      <c r="K7" s="29"/>
      <c r="L7" s="29"/>
      <c r="M7" s="29"/>
      <c r="N7" s="29"/>
      <c r="O7" s="31"/>
      <c r="P7" s="31"/>
      <c r="Q7" s="31"/>
      <c r="R7" s="31"/>
      <c r="S7" s="32"/>
      <c r="T7" s="32"/>
      <c r="U7" s="33"/>
      <c r="V7" s="33"/>
    </row>
    <row r="8" spans="1:22" s="28" customFormat="1" ht="39.75" customHeight="1" x14ac:dyDescent="0.25">
      <c r="T8" s="175"/>
    </row>
    <row r="9" spans="1:22" s="28" customFormat="1" x14ac:dyDescent="0.25"/>
    <row r="10" spans="1:22" s="35" customFormat="1" ht="45" customHeight="1" x14ac:dyDescent="0.2">
      <c r="A10" s="274" t="s">
        <v>109</v>
      </c>
      <c r="B10" s="275"/>
      <c r="C10" s="275"/>
      <c r="D10" s="275"/>
      <c r="E10" s="275"/>
      <c r="F10" s="275"/>
      <c r="G10" s="275"/>
      <c r="H10" s="275"/>
      <c r="I10" s="275"/>
      <c r="J10" s="275"/>
      <c r="K10" s="275"/>
      <c r="L10" s="275"/>
      <c r="M10" s="275"/>
      <c r="N10" s="275"/>
      <c r="O10" s="275"/>
      <c r="P10" s="275"/>
      <c r="Q10" s="275"/>
      <c r="R10" s="275"/>
      <c r="S10" s="275"/>
      <c r="T10" s="275"/>
      <c r="U10" s="275"/>
      <c r="V10" s="276"/>
    </row>
    <row r="11" spans="1:22" s="36" customFormat="1" ht="38.25" customHeight="1" x14ac:dyDescent="0.25">
      <c r="A11" s="277" t="s">
        <v>110</v>
      </c>
      <c r="B11" s="277" t="s">
        <v>111</v>
      </c>
      <c r="C11" s="277"/>
      <c r="D11" s="278" t="s">
        <v>112</v>
      </c>
      <c r="E11" s="278" t="s">
        <v>113</v>
      </c>
      <c r="F11" s="277" t="s">
        <v>114</v>
      </c>
      <c r="G11" s="277" t="s">
        <v>115</v>
      </c>
      <c r="H11" s="280" t="s">
        <v>361</v>
      </c>
      <c r="I11" s="281"/>
      <c r="J11" s="281"/>
      <c r="K11" s="281"/>
      <c r="L11" s="281"/>
      <c r="M11" s="281"/>
      <c r="N11" s="281"/>
      <c r="O11" s="281"/>
      <c r="P11" s="281"/>
      <c r="Q11" s="281"/>
      <c r="R11" s="281"/>
      <c r="S11" s="281"/>
      <c r="T11" s="281"/>
      <c r="U11" s="281"/>
      <c r="V11" s="282"/>
    </row>
    <row r="12" spans="1:22" s="36" customFormat="1" ht="76.5" customHeight="1" x14ac:dyDescent="0.25">
      <c r="A12" s="277"/>
      <c r="B12" s="37" t="s">
        <v>116</v>
      </c>
      <c r="C12" s="37" t="s">
        <v>371</v>
      </c>
      <c r="D12" s="279"/>
      <c r="E12" s="279"/>
      <c r="F12" s="277"/>
      <c r="G12" s="277"/>
      <c r="H12" s="38" t="s">
        <v>117</v>
      </c>
      <c r="I12" s="38" t="s">
        <v>118</v>
      </c>
      <c r="J12" s="38" t="s">
        <v>119</v>
      </c>
      <c r="K12" s="38" t="s">
        <v>120</v>
      </c>
      <c r="L12" s="38" t="s">
        <v>121</v>
      </c>
      <c r="M12" s="38" t="s">
        <v>122</v>
      </c>
      <c r="N12" s="38" t="s">
        <v>123</v>
      </c>
      <c r="O12" s="38" t="s">
        <v>124</v>
      </c>
      <c r="P12" s="38" t="s">
        <v>125</v>
      </c>
      <c r="Q12" s="38" t="s">
        <v>126</v>
      </c>
      <c r="R12" s="38" t="s">
        <v>127</v>
      </c>
      <c r="S12" s="38" t="s">
        <v>128</v>
      </c>
      <c r="T12" s="38" t="s">
        <v>129</v>
      </c>
      <c r="U12" s="283" t="s">
        <v>130</v>
      </c>
      <c r="V12" s="283"/>
    </row>
    <row r="13" spans="1:22" s="39" customFormat="1" ht="102" customHeight="1" x14ac:dyDescent="0.2">
      <c r="A13" s="284">
        <f>'1_Acompañamiento y conceptos '!C9</f>
        <v>1</v>
      </c>
      <c r="B13" s="285" t="s">
        <v>274</v>
      </c>
      <c r="C13" s="286" t="s">
        <v>369</v>
      </c>
      <c r="D13" s="285" t="s">
        <v>215</v>
      </c>
      <c r="E13" s="270" t="str">
        <f>+'1_Acompañamiento y conceptos '!F9</f>
        <v>Gestionar dentro de los términos establecidos por ley el 92% de las solicitudes de  consultas, conceptos y actos administrativos que sean puestos a consideración de la Dirección.</v>
      </c>
      <c r="F13" s="262" t="str">
        <f>'1_Acompañamiento y conceptos '!C15</f>
        <v>Acompañamientos y Conceptos</v>
      </c>
      <c r="G13" s="169" t="str">
        <f>'1_Acompañamiento y conceptos '!C22</f>
        <v>Promedio de los porcentajes de actuaciones gestionadas cada trimestre en lo transcurrido de la vigencia</v>
      </c>
      <c r="H13" s="212">
        <f>'1_Acompañamiento y conceptos '!C30</f>
        <v>0</v>
      </c>
      <c r="I13" s="212">
        <f>'1_Acompañamiento y conceptos '!C31</f>
        <v>0</v>
      </c>
      <c r="J13" s="212">
        <f>'1_Acompañamiento y conceptos '!C32</f>
        <v>0.71430000000000005</v>
      </c>
      <c r="K13" s="212">
        <f>'1_Acompañamiento y conceptos '!C33</f>
        <v>0</v>
      </c>
      <c r="L13" s="212">
        <f>'1_Acompañamiento y conceptos '!C34</f>
        <v>0</v>
      </c>
      <c r="M13" s="212">
        <f>'1_Acompañamiento y conceptos '!C35</f>
        <v>0.69259999999999999</v>
      </c>
      <c r="N13" s="212">
        <f>'1_Acompañamiento y conceptos '!C36</f>
        <v>0</v>
      </c>
      <c r="O13" s="212">
        <f>'1_Acompañamiento y conceptos '!C37</f>
        <v>0</v>
      </c>
      <c r="P13" s="212">
        <f>'1_Acompañamiento y conceptos '!C38</f>
        <v>0.86699999999999999</v>
      </c>
      <c r="Q13" s="212">
        <f>'1_Acompañamiento y conceptos '!C39</f>
        <v>0</v>
      </c>
      <c r="R13" s="212">
        <f>'1_Acompañamiento y conceptos '!C40</f>
        <v>0</v>
      </c>
      <c r="S13" s="212">
        <f>'1_Acompañamiento y conceptos '!C41</f>
        <v>0.86439999999999995</v>
      </c>
      <c r="T13" s="398">
        <f>+AVERAGE(J13,M13,P13,S13)</f>
        <v>0.78457500000000002</v>
      </c>
      <c r="U13" s="269" t="str">
        <f>'1_Acompañamiento y conceptos '!C49</f>
        <v>La Dirección de Normatividad y Conceptos  genero estrategias que permiten atender de manera oportuna las diferentes solicitudes puestas en conocimiento de la Dirección.
Durante el cuarto  trimestre se gestionaron:
-7 de 10  Gestionar los conceptos solicitados a la Dirección (70%)
-87 de 90 estudios y revisiones de Proyectos de Actos administrativos, Decretos, acuerdos y Leyes (96.66%)
-68 de 73 consultas o derechos de peticion solicitados a la Dirección  (93,15%)
Total variable 1:86,44%
Analizando la grafica se puede observar que para los ultimos 2 trimestre la Dirección de Normatividad y Conceptos aumento la gestión de las solcitudes radicadas en la Dirección, en especial las solicitudes relaconadas con consultas o derechos de peticion y   Proyectos de Actos administrativos, Decretos, acuerdos y Leyes  aumentando el porcentaje de cumplimiento de la meta, sin embargo la Dirección no cumplio la meta faltandole un 3,45%</v>
      </c>
      <c r="V13" s="269"/>
    </row>
    <row r="14" spans="1:22" s="39" customFormat="1" ht="102.75" customHeight="1" x14ac:dyDescent="0.2">
      <c r="A14" s="284"/>
      <c r="B14" s="285"/>
      <c r="C14" s="287"/>
      <c r="D14" s="285"/>
      <c r="E14" s="270"/>
      <c r="F14" s="262"/>
      <c r="G14" s="169" t="str">
        <f>'1_Acompañamiento y conceptos '!F22</f>
        <v xml:space="preserve">Porcentaje  total de las actuaciones radicadas en la Dirección relacionadas con las solicitudes de conceptos, actos administrativos, consultas programado </v>
      </c>
      <c r="H14" s="167">
        <f>'1_Acompañamiento y conceptos '!E30</f>
        <v>0</v>
      </c>
      <c r="I14" s="167">
        <f>'1_Acompañamiento y conceptos '!E31</f>
        <v>0</v>
      </c>
      <c r="J14" s="167">
        <f>'1_Acompañamiento y conceptos '!E32</f>
        <v>0.92</v>
      </c>
      <c r="K14" s="167">
        <f>'1_Acompañamiento y conceptos '!E33</f>
        <v>0</v>
      </c>
      <c r="L14" s="167">
        <f>'1_Acompañamiento y conceptos '!E34</f>
        <v>0</v>
      </c>
      <c r="M14" s="167">
        <f>'1_Acompañamiento y conceptos '!E35</f>
        <v>0.92</v>
      </c>
      <c r="N14" s="167">
        <f>'1_Acompañamiento y conceptos '!E36</f>
        <v>0</v>
      </c>
      <c r="O14" s="167">
        <f>'1_Acompañamiento y conceptos '!E37</f>
        <v>0</v>
      </c>
      <c r="P14" s="167">
        <f>'1_Acompañamiento y conceptos '!E38</f>
        <v>0.92</v>
      </c>
      <c r="Q14" s="167">
        <f>'1_Acompañamiento y conceptos '!E39</f>
        <v>0</v>
      </c>
      <c r="R14" s="167">
        <f>'1_Acompañamiento y conceptos '!E40</f>
        <v>0</v>
      </c>
      <c r="S14" s="167">
        <f>'1_Acompañamiento y conceptos '!E41</f>
        <v>0.92</v>
      </c>
      <c r="T14" s="398">
        <v>0.92</v>
      </c>
      <c r="U14" s="269"/>
      <c r="V14" s="269"/>
    </row>
    <row r="15" spans="1:22" s="39" customFormat="1" ht="50.25" customHeight="1" x14ac:dyDescent="0.2">
      <c r="A15" s="284"/>
      <c r="B15" s="285"/>
      <c r="C15" s="288"/>
      <c r="D15" s="285"/>
      <c r="E15" s="270"/>
      <c r="F15" s="262"/>
      <c r="G15" s="170" t="s">
        <v>131</v>
      </c>
      <c r="H15" s="159" t="e">
        <f>+H13/H14</f>
        <v>#DIV/0!</v>
      </c>
      <c r="I15" s="159" t="e">
        <f t="shared" ref="I15:S15" si="0">+I13/I14</f>
        <v>#DIV/0!</v>
      </c>
      <c r="J15" s="159">
        <f t="shared" si="0"/>
        <v>0.7764130434782609</v>
      </c>
      <c r="K15" s="159" t="e">
        <f t="shared" si="0"/>
        <v>#DIV/0!</v>
      </c>
      <c r="L15" s="159" t="e">
        <f t="shared" si="0"/>
        <v>#DIV/0!</v>
      </c>
      <c r="M15" s="159">
        <f t="shared" si="0"/>
        <v>0.75282608695652165</v>
      </c>
      <c r="N15" s="159" t="e">
        <f t="shared" si="0"/>
        <v>#DIV/0!</v>
      </c>
      <c r="O15" s="159" t="e">
        <f t="shared" si="0"/>
        <v>#DIV/0!</v>
      </c>
      <c r="P15" s="159">
        <f t="shared" si="0"/>
        <v>0.94239130434782603</v>
      </c>
      <c r="Q15" s="159" t="e">
        <f t="shared" si="0"/>
        <v>#DIV/0!</v>
      </c>
      <c r="R15" s="159" t="e">
        <f t="shared" si="0"/>
        <v>#DIV/0!</v>
      </c>
      <c r="S15" s="159">
        <f t="shared" si="0"/>
        <v>0.93956521739130427</v>
      </c>
      <c r="T15" s="399">
        <f>+T13/T14</f>
        <v>0.85279891304347821</v>
      </c>
      <c r="U15" s="269"/>
      <c r="V15" s="269"/>
    </row>
    <row r="16" spans="1:22" ht="53.25" customHeight="1" x14ac:dyDescent="0.25">
      <c r="A16" s="284">
        <f>'2_PAAC'!C9</f>
        <v>2</v>
      </c>
      <c r="B16" s="285" t="s">
        <v>263</v>
      </c>
      <c r="C16" s="289" t="s">
        <v>370</v>
      </c>
      <c r="D16" s="285" t="s">
        <v>215</v>
      </c>
      <c r="E16" s="270" t="str">
        <f>+'2_PAAC'!F9</f>
        <v>Realizar el 100% de las actividades programadas en el Plan Anticorrupción y de Atención al Ciudadano de la vigencia por la Dirección de Normatividad y Conceptos</v>
      </c>
      <c r="F16" s="262" t="str">
        <f>'2_PAAC'!C15</f>
        <v xml:space="preserve"> P.A.A.C</v>
      </c>
      <c r="G16" s="169" t="str">
        <f>'2_PAAC'!C22</f>
        <v xml:space="preserve">Total actividades ejecutadas </v>
      </c>
      <c r="H16" s="158">
        <f>'2_PAAC'!C30</f>
        <v>0</v>
      </c>
      <c r="I16" s="158">
        <f>'2_PAAC'!C31</f>
        <v>0</v>
      </c>
      <c r="J16" s="158">
        <f>'2_PAAC'!C32</f>
        <v>0</v>
      </c>
      <c r="K16" s="158">
        <f>'2_PAAC'!C33</f>
        <v>0</v>
      </c>
      <c r="L16" s="158">
        <f>'2_PAAC'!C34</f>
        <v>0</v>
      </c>
      <c r="M16" s="158">
        <f>'2_PAAC'!C35</f>
        <v>2</v>
      </c>
      <c r="N16" s="158">
        <f>'2_PAAC'!C36</f>
        <v>0</v>
      </c>
      <c r="O16" s="158">
        <f>'2_PAAC'!C37</f>
        <v>0</v>
      </c>
      <c r="P16" s="158">
        <f>'2_PAAC'!C38</f>
        <v>1</v>
      </c>
      <c r="Q16" s="158">
        <f>'2_PAAC'!C39</f>
        <v>1</v>
      </c>
      <c r="R16" s="158">
        <f>'2_PAAC'!C40</f>
        <v>0</v>
      </c>
      <c r="S16" s="158">
        <f>'2_PAAC'!C41</f>
        <v>2</v>
      </c>
      <c r="T16" s="400">
        <f>SUM(H16:S16)</f>
        <v>6</v>
      </c>
      <c r="U16" s="269" t="str">
        <f>'2_PAAC'!C49</f>
        <v xml:space="preserve">Al finalizar la vigencia se puede analizar que la Dirección de Normatividad  ha tenido un cumplimiento constante, teniendo en cuenta que se cumplieron todas las actividades del PAAC en las fechas establecidas ( ver hoja de actividades), evidenciando una eficaz gestion por parte de la Dirección,lo anterior ha permitido alcanzar el cumpimiento de la meta para la vigencia. </v>
      </c>
      <c r="V16" s="269"/>
    </row>
    <row r="17" spans="1:22" ht="53.25" customHeight="1" x14ac:dyDescent="0.25">
      <c r="A17" s="284"/>
      <c r="B17" s="285"/>
      <c r="C17" s="289"/>
      <c r="D17" s="285"/>
      <c r="E17" s="270"/>
      <c r="F17" s="262"/>
      <c r="G17" s="169" t="str">
        <f>'2_PAAC'!F22</f>
        <v>Total actividades programadas</v>
      </c>
      <c r="H17" s="158">
        <f>'2_PAAC'!E30</f>
        <v>0</v>
      </c>
      <c r="I17" s="158">
        <f>'2_PAAC'!E31</f>
        <v>0</v>
      </c>
      <c r="J17" s="158">
        <f>'2_PAAC'!E32</f>
        <v>0</v>
      </c>
      <c r="K17" s="158">
        <f>'2_PAAC'!E33</f>
        <v>0</v>
      </c>
      <c r="L17" s="158">
        <f>'2_PAAC'!E34</f>
        <v>0</v>
      </c>
      <c r="M17" s="158">
        <f>'2_PAAC'!E35</f>
        <v>2</v>
      </c>
      <c r="N17" s="158">
        <f>'2_PAAC'!E36</f>
        <v>0</v>
      </c>
      <c r="O17" s="158">
        <f>'2_PAAC'!E37</f>
        <v>0</v>
      </c>
      <c r="P17" s="158">
        <f>'2_PAAC'!E38</f>
        <v>1</v>
      </c>
      <c r="Q17" s="158">
        <f>'2_PAAC'!E39</f>
        <v>1</v>
      </c>
      <c r="R17" s="158">
        <f>'2_PAAC'!E40</f>
        <v>0</v>
      </c>
      <c r="S17" s="158">
        <f>'2_PAAC'!E41</f>
        <v>2</v>
      </c>
      <c r="T17" s="400">
        <f>SUM(H17:S17)</f>
        <v>6</v>
      </c>
      <c r="U17" s="269"/>
      <c r="V17" s="269"/>
    </row>
    <row r="18" spans="1:22" ht="53.25" customHeight="1" x14ac:dyDescent="0.25">
      <c r="A18" s="284"/>
      <c r="B18" s="285"/>
      <c r="C18" s="289"/>
      <c r="D18" s="285"/>
      <c r="E18" s="270"/>
      <c r="F18" s="262"/>
      <c r="G18" s="170" t="s">
        <v>131</v>
      </c>
      <c r="H18" s="159" t="e">
        <f>+H16/H17</f>
        <v>#DIV/0!</v>
      </c>
      <c r="I18" s="159" t="e">
        <f t="shared" ref="I18:T18" si="1">+I16/I17</f>
        <v>#DIV/0!</v>
      </c>
      <c r="J18" s="159" t="e">
        <f t="shared" si="1"/>
        <v>#DIV/0!</v>
      </c>
      <c r="K18" s="159" t="e">
        <f t="shared" si="1"/>
        <v>#DIV/0!</v>
      </c>
      <c r="L18" s="159" t="e">
        <f t="shared" si="1"/>
        <v>#DIV/0!</v>
      </c>
      <c r="M18" s="159">
        <f t="shared" si="1"/>
        <v>1</v>
      </c>
      <c r="N18" s="159" t="e">
        <f t="shared" si="1"/>
        <v>#DIV/0!</v>
      </c>
      <c r="O18" s="159" t="e">
        <f t="shared" si="1"/>
        <v>#DIV/0!</v>
      </c>
      <c r="P18" s="159">
        <f t="shared" si="1"/>
        <v>1</v>
      </c>
      <c r="Q18" s="159">
        <f t="shared" si="1"/>
        <v>1</v>
      </c>
      <c r="R18" s="159" t="e">
        <f t="shared" si="1"/>
        <v>#DIV/0!</v>
      </c>
      <c r="S18" s="159">
        <f t="shared" si="1"/>
        <v>1</v>
      </c>
      <c r="T18" s="401">
        <f t="shared" si="1"/>
        <v>1</v>
      </c>
      <c r="U18" s="269"/>
      <c r="V18" s="269"/>
    </row>
  </sheetData>
  <sheetProtection algorithmName="SHA-512" hashValue="2EhvnsOOTMdDRIXckYWX3FTv3XhEJX8/k4WcyuFN5sY0xeEiPWJaLofK113YCPcXq/M0r1jEPZJqKngZxT7Dyw==" saltValue="p+fNPwClZ2o8NK0QB5SWsQ==" spinCount="100000" sheet="1" objects="1" scenarios="1" formatCells="0" formatColumns="0" formatRows="0"/>
  <mergeCells count="30">
    <mergeCell ref="E16:E18"/>
    <mergeCell ref="F16:F18"/>
    <mergeCell ref="U16:V18"/>
    <mergeCell ref="A16:A18"/>
    <mergeCell ref="B16:B18"/>
    <mergeCell ref="C16:C18"/>
    <mergeCell ref="D16:D18"/>
    <mergeCell ref="U13:V15"/>
    <mergeCell ref="E13:E15"/>
    <mergeCell ref="C7:F7"/>
    <mergeCell ref="A10:V10"/>
    <mergeCell ref="A11:A12"/>
    <mergeCell ref="B11:C11"/>
    <mergeCell ref="D11:D12"/>
    <mergeCell ref="E11:E12"/>
    <mergeCell ref="F11:F12"/>
    <mergeCell ref="G11:G12"/>
    <mergeCell ref="H11:V11"/>
    <mergeCell ref="U12:V12"/>
    <mergeCell ref="A13:A15"/>
    <mergeCell ref="B13:B15"/>
    <mergeCell ref="C13:C15"/>
    <mergeCell ref="D13:D15"/>
    <mergeCell ref="F13:F15"/>
    <mergeCell ref="A1:B4"/>
    <mergeCell ref="C1:T1"/>
    <mergeCell ref="C2:T2"/>
    <mergeCell ref="C3:T3"/>
    <mergeCell ref="C4:H4"/>
    <mergeCell ref="I4:T4"/>
  </mergeCells>
  <pageMargins left="0.70866141732283472" right="0.70866141732283472" top="0.74803149606299213" bottom="0.74803149606299213" header="0.31496062992125984" footer="0.31496062992125984"/>
  <pageSetup paperSize="3" scale="67" orientation="landscape" r:id="rId1"/>
  <headerFooter>
    <oddFooter>&amp;L&amp;"Arial,Normal"&amp;9F01-PE01-PR01 - V3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6"/>
  <sheetViews>
    <sheetView topLeftCell="A4" workbookViewId="0">
      <selection activeCell="L12" sqref="L12"/>
    </sheetView>
  </sheetViews>
  <sheetFormatPr baseColWidth="10" defaultRowHeight="11.25" x14ac:dyDescent="0.2"/>
  <cols>
    <col min="1" max="1" width="1.85546875" style="42" customWidth="1"/>
    <col min="2" max="2" width="8.5703125" style="42" customWidth="1"/>
    <col min="3" max="3" width="24.140625" style="42" customWidth="1"/>
    <col min="4" max="4" width="14.5703125" style="42" customWidth="1"/>
    <col min="5" max="5" width="14.7109375" style="42" customWidth="1"/>
    <col min="6" max="6" width="14" style="42" customWidth="1"/>
    <col min="7" max="11" width="8.28515625" style="42" customWidth="1"/>
    <col min="12" max="12" width="13.28515625" style="42" customWidth="1"/>
    <col min="13" max="256" width="11.42578125" style="42"/>
    <col min="257" max="257" width="1.85546875" style="42" customWidth="1"/>
    <col min="258" max="258" width="8.5703125" style="42" customWidth="1"/>
    <col min="259" max="259" width="11.28515625" style="42" customWidth="1"/>
    <col min="260" max="260" width="14.5703125" style="42" customWidth="1"/>
    <col min="261" max="261" width="14.7109375" style="42" customWidth="1"/>
    <col min="262" max="262" width="23.5703125" style="42" customWidth="1"/>
    <col min="263" max="267" width="8.28515625" style="42" customWidth="1"/>
    <col min="268" max="268" width="16.140625" style="42" customWidth="1"/>
    <col min="269" max="512" width="11.42578125" style="42"/>
    <col min="513" max="513" width="1.85546875" style="42" customWidth="1"/>
    <col min="514" max="514" width="8.5703125" style="42" customWidth="1"/>
    <col min="515" max="515" width="11.28515625" style="42" customWidth="1"/>
    <col min="516" max="516" width="14.5703125" style="42" customWidth="1"/>
    <col min="517" max="517" width="14.7109375" style="42" customWidth="1"/>
    <col min="518" max="518" width="23.5703125" style="42" customWidth="1"/>
    <col min="519" max="523" width="8.28515625" style="42" customWidth="1"/>
    <col min="524" max="524" width="16.140625" style="42" customWidth="1"/>
    <col min="525" max="768" width="11.42578125" style="42"/>
    <col min="769" max="769" width="1.85546875" style="42" customWidth="1"/>
    <col min="770" max="770" width="8.5703125" style="42" customWidth="1"/>
    <col min="771" max="771" width="11.28515625" style="42" customWidth="1"/>
    <col min="772" max="772" width="14.5703125" style="42" customWidth="1"/>
    <col min="773" max="773" width="14.7109375" style="42" customWidth="1"/>
    <col min="774" max="774" width="23.5703125" style="42" customWidth="1"/>
    <col min="775" max="779" width="8.28515625" style="42" customWidth="1"/>
    <col min="780" max="780" width="16.140625" style="42" customWidth="1"/>
    <col min="781" max="1024" width="11.42578125" style="42"/>
    <col min="1025" max="1025" width="1.85546875" style="42" customWidth="1"/>
    <col min="1026" max="1026" width="8.5703125" style="42" customWidth="1"/>
    <col min="1027" max="1027" width="11.28515625" style="42" customWidth="1"/>
    <col min="1028" max="1028" width="14.5703125" style="42" customWidth="1"/>
    <col min="1029" max="1029" width="14.7109375" style="42" customWidth="1"/>
    <col min="1030" max="1030" width="23.5703125" style="42" customWidth="1"/>
    <col min="1031" max="1035" width="8.28515625" style="42" customWidth="1"/>
    <col min="1036" max="1036" width="16.140625" style="42" customWidth="1"/>
    <col min="1037" max="1280" width="11.42578125" style="42"/>
    <col min="1281" max="1281" width="1.85546875" style="42" customWidth="1"/>
    <col min="1282" max="1282" width="8.5703125" style="42" customWidth="1"/>
    <col min="1283" max="1283" width="11.28515625" style="42" customWidth="1"/>
    <col min="1284" max="1284" width="14.5703125" style="42" customWidth="1"/>
    <col min="1285" max="1285" width="14.7109375" style="42" customWidth="1"/>
    <col min="1286" max="1286" width="23.5703125" style="42" customWidth="1"/>
    <col min="1287" max="1291" width="8.28515625" style="42" customWidth="1"/>
    <col min="1292" max="1292" width="16.140625" style="42" customWidth="1"/>
    <col min="1293" max="1536" width="11.42578125" style="42"/>
    <col min="1537" max="1537" width="1.85546875" style="42" customWidth="1"/>
    <col min="1538" max="1538" width="8.5703125" style="42" customWidth="1"/>
    <col min="1539" max="1539" width="11.28515625" style="42" customWidth="1"/>
    <col min="1540" max="1540" width="14.5703125" style="42" customWidth="1"/>
    <col min="1541" max="1541" width="14.7109375" style="42" customWidth="1"/>
    <col min="1542" max="1542" width="23.5703125" style="42" customWidth="1"/>
    <col min="1543" max="1547" width="8.28515625" style="42" customWidth="1"/>
    <col min="1548" max="1548" width="16.140625" style="42" customWidth="1"/>
    <col min="1549" max="1792" width="11.42578125" style="42"/>
    <col min="1793" max="1793" width="1.85546875" style="42" customWidth="1"/>
    <col min="1794" max="1794" width="8.5703125" style="42" customWidth="1"/>
    <col min="1795" max="1795" width="11.28515625" style="42" customWidth="1"/>
    <col min="1796" max="1796" width="14.5703125" style="42" customWidth="1"/>
    <col min="1797" max="1797" width="14.7109375" style="42" customWidth="1"/>
    <col min="1798" max="1798" width="23.5703125" style="42" customWidth="1"/>
    <col min="1799" max="1803" width="8.28515625" style="42" customWidth="1"/>
    <col min="1804" max="1804" width="16.140625" style="42" customWidth="1"/>
    <col min="1805" max="2048" width="11.42578125" style="42"/>
    <col min="2049" max="2049" width="1.85546875" style="42" customWidth="1"/>
    <col min="2050" max="2050" width="8.5703125" style="42" customWidth="1"/>
    <col min="2051" max="2051" width="11.28515625" style="42" customWidth="1"/>
    <col min="2052" max="2052" width="14.5703125" style="42" customWidth="1"/>
    <col min="2053" max="2053" width="14.7109375" style="42" customWidth="1"/>
    <col min="2054" max="2054" width="23.5703125" style="42" customWidth="1"/>
    <col min="2055" max="2059" width="8.28515625" style="42" customWidth="1"/>
    <col min="2060" max="2060" width="16.140625" style="42" customWidth="1"/>
    <col min="2061" max="2304" width="11.42578125" style="42"/>
    <col min="2305" max="2305" width="1.85546875" style="42" customWidth="1"/>
    <col min="2306" max="2306" width="8.5703125" style="42" customWidth="1"/>
    <col min="2307" max="2307" width="11.28515625" style="42" customWidth="1"/>
    <col min="2308" max="2308" width="14.5703125" style="42" customWidth="1"/>
    <col min="2309" max="2309" width="14.7109375" style="42" customWidth="1"/>
    <col min="2310" max="2310" width="23.5703125" style="42" customWidth="1"/>
    <col min="2311" max="2315" width="8.28515625" style="42" customWidth="1"/>
    <col min="2316" max="2316" width="16.140625" style="42" customWidth="1"/>
    <col min="2317" max="2560" width="11.42578125" style="42"/>
    <col min="2561" max="2561" width="1.85546875" style="42" customWidth="1"/>
    <col min="2562" max="2562" width="8.5703125" style="42" customWidth="1"/>
    <col min="2563" max="2563" width="11.28515625" style="42" customWidth="1"/>
    <col min="2564" max="2564" width="14.5703125" style="42" customWidth="1"/>
    <col min="2565" max="2565" width="14.7109375" style="42" customWidth="1"/>
    <col min="2566" max="2566" width="23.5703125" style="42" customWidth="1"/>
    <col min="2567" max="2571" width="8.28515625" style="42" customWidth="1"/>
    <col min="2572" max="2572" width="16.140625" style="42" customWidth="1"/>
    <col min="2573" max="2816" width="11.42578125" style="42"/>
    <col min="2817" max="2817" width="1.85546875" style="42" customWidth="1"/>
    <col min="2818" max="2818" width="8.5703125" style="42" customWidth="1"/>
    <col min="2819" max="2819" width="11.28515625" style="42" customWidth="1"/>
    <col min="2820" max="2820" width="14.5703125" style="42" customWidth="1"/>
    <col min="2821" max="2821" width="14.7109375" style="42" customWidth="1"/>
    <col min="2822" max="2822" width="23.5703125" style="42" customWidth="1"/>
    <col min="2823" max="2827" width="8.28515625" style="42" customWidth="1"/>
    <col min="2828" max="2828" width="16.140625" style="42" customWidth="1"/>
    <col min="2829" max="3072" width="11.42578125" style="42"/>
    <col min="3073" max="3073" width="1.85546875" style="42" customWidth="1"/>
    <col min="3074" max="3074" width="8.5703125" style="42" customWidth="1"/>
    <col min="3075" max="3075" width="11.28515625" style="42" customWidth="1"/>
    <col min="3076" max="3076" width="14.5703125" style="42" customWidth="1"/>
    <col min="3077" max="3077" width="14.7109375" style="42" customWidth="1"/>
    <col min="3078" max="3078" width="23.5703125" style="42" customWidth="1"/>
    <col min="3079" max="3083" width="8.28515625" style="42" customWidth="1"/>
    <col min="3084" max="3084" width="16.140625" style="42" customWidth="1"/>
    <col min="3085" max="3328" width="11.42578125" style="42"/>
    <col min="3329" max="3329" width="1.85546875" style="42" customWidth="1"/>
    <col min="3330" max="3330" width="8.5703125" style="42" customWidth="1"/>
    <col min="3331" max="3331" width="11.28515625" style="42" customWidth="1"/>
    <col min="3332" max="3332" width="14.5703125" style="42" customWidth="1"/>
    <col min="3333" max="3333" width="14.7109375" style="42" customWidth="1"/>
    <col min="3334" max="3334" width="23.5703125" style="42" customWidth="1"/>
    <col min="3335" max="3339" width="8.28515625" style="42" customWidth="1"/>
    <col min="3340" max="3340" width="16.140625" style="42" customWidth="1"/>
    <col min="3341" max="3584" width="11.42578125" style="42"/>
    <col min="3585" max="3585" width="1.85546875" style="42" customWidth="1"/>
    <col min="3586" max="3586" width="8.5703125" style="42" customWidth="1"/>
    <col min="3587" max="3587" width="11.28515625" style="42" customWidth="1"/>
    <col min="3588" max="3588" width="14.5703125" style="42" customWidth="1"/>
    <col min="3589" max="3589" width="14.7109375" style="42" customWidth="1"/>
    <col min="3590" max="3590" width="23.5703125" style="42" customWidth="1"/>
    <col min="3591" max="3595" width="8.28515625" style="42" customWidth="1"/>
    <col min="3596" max="3596" width="16.140625" style="42" customWidth="1"/>
    <col min="3597" max="3840" width="11.42578125" style="42"/>
    <col min="3841" max="3841" width="1.85546875" style="42" customWidth="1"/>
    <col min="3842" max="3842" width="8.5703125" style="42" customWidth="1"/>
    <col min="3843" max="3843" width="11.28515625" style="42" customWidth="1"/>
    <col min="3844" max="3844" width="14.5703125" style="42" customWidth="1"/>
    <col min="3845" max="3845" width="14.7109375" style="42" customWidth="1"/>
    <col min="3846" max="3846" width="23.5703125" style="42" customWidth="1"/>
    <col min="3847" max="3851" width="8.28515625" style="42" customWidth="1"/>
    <col min="3852" max="3852" width="16.140625" style="42" customWidth="1"/>
    <col min="3853" max="4096" width="11.42578125" style="42"/>
    <col min="4097" max="4097" width="1.85546875" style="42" customWidth="1"/>
    <col min="4098" max="4098" width="8.5703125" style="42" customWidth="1"/>
    <col min="4099" max="4099" width="11.28515625" style="42" customWidth="1"/>
    <col min="4100" max="4100" width="14.5703125" style="42" customWidth="1"/>
    <col min="4101" max="4101" width="14.7109375" style="42" customWidth="1"/>
    <col min="4102" max="4102" width="23.5703125" style="42" customWidth="1"/>
    <col min="4103" max="4107" width="8.28515625" style="42" customWidth="1"/>
    <col min="4108" max="4108" width="16.140625" style="42" customWidth="1"/>
    <col min="4109" max="4352" width="11.42578125" style="42"/>
    <col min="4353" max="4353" width="1.85546875" style="42" customWidth="1"/>
    <col min="4354" max="4354" width="8.5703125" style="42" customWidth="1"/>
    <col min="4355" max="4355" width="11.28515625" style="42" customWidth="1"/>
    <col min="4356" max="4356" width="14.5703125" style="42" customWidth="1"/>
    <col min="4357" max="4357" width="14.7109375" style="42" customWidth="1"/>
    <col min="4358" max="4358" width="23.5703125" style="42" customWidth="1"/>
    <col min="4359" max="4363" width="8.28515625" style="42" customWidth="1"/>
    <col min="4364" max="4364" width="16.140625" style="42" customWidth="1"/>
    <col min="4365" max="4608" width="11.42578125" style="42"/>
    <col min="4609" max="4609" width="1.85546875" style="42" customWidth="1"/>
    <col min="4610" max="4610" width="8.5703125" style="42" customWidth="1"/>
    <col min="4611" max="4611" width="11.28515625" style="42" customWidth="1"/>
    <col min="4612" max="4612" width="14.5703125" style="42" customWidth="1"/>
    <col min="4613" max="4613" width="14.7109375" style="42" customWidth="1"/>
    <col min="4614" max="4614" width="23.5703125" style="42" customWidth="1"/>
    <col min="4615" max="4619" width="8.28515625" style="42" customWidth="1"/>
    <col min="4620" max="4620" width="16.140625" style="42" customWidth="1"/>
    <col min="4621" max="4864" width="11.42578125" style="42"/>
    <col min="4865" max="4865" width="1.85546875" style="42" customWidth="1"/>
    <col min="4866" max="4866" width="8.5703125" style="42" customWidth="1"/>
    <col min="4867" max="4867" width="11.28515625" style="42" customWidth="1"/>
    <col min="4868" max="4868" width="14.5703125" style="42" customWidth="1"/>
    <col min="4869" max="4869" width="14.7109375" style="42" customWidth="1"/>
    <col min="4870" max="4870" width="23.5703125" style="42" customWidth="1"/>
    <col min="4871" max="4875" width="8.28515625" style="42" customWidth="1"/>
    <col min="4876" max="4876" width="16.140625" style="42" customWidth="1"/>
    <col min="4877" max="5120" width="11.42578125" style="42"/>
    <col min="5121" max="5121" width="1.85546875" style="42" customWidth="1"/>
    <col min="5122" max="5122" width="8.5703125" style="42" customWidth="1"/>
    <col min="5123" max="5123" width="11.28515625" style="42" customWidth="1"/>
    <col min="5124" max="5124" width="14.5703125" style="42" customWidth="1"/>
    <col min="5125" max="5125" width="14.7109375" style="42" customWidth="1"/>
    <col min="5126" max="5126" width="23.5703125" style="42" customWidth="1"/>
    <col min="5127" max="5131" width="8.28515625" style="42" customWidth="1"/>
    <col min="5132" max="5132" width="16.140625" style="42" customWidth="1"/>
    <col min="5133" max="5376" width="11.42578125" style="42"/>
    <col min="5377" max="5377" width="1.85546875" style="42" customWidth="1"/>
    <col min="5378" max="5378" width="8.5703125" style="42" customWidth="1"/>
    <col min="5379" max="5379" width="11.28515625" style="42" customWidth="1"/>
    <col min="5380" max="5380" width="14.5703125" style="42" customWidth="1"/>
    <col min="5381" max="5381" width="14.7109375" style="42" customWidth="1"/>
    <col min="5382" max="5382" width="23.5703125" style="42" customWidth="1"/>
    <col min="5383" max="5387" width="8.28515625" style="42" customWidth="1"/>
    <col min="5388" max="5388" width="16.140625" style="42" customWidth="1"/>
    <col min="5389" max="5632" width="11.42578125" style="42"/>
    <col min="5633" max="5633" width="1.85546875" style="42" customWidth="1"/>
    <col min="5634" max="5634" width="8.5703125" style="42" customWidth="1"/>
    <col min="5635" max="5635" width="11.28515625" style="42" customWidth="1"/>
    <col min="5636" max="5636" width="14.5703125" style="42" customWidth="1"/>
    <col min="5637" max="5637" width="14.7109375" style="42" customWidth="1"/>
    <col min="5638" max="5638" width="23.5703125" style="42" customWidth="1"/>
    <col min="5639" max="5643" width="8.28515625" style="42" customWidth="1"/>
    <col min="5644" max="5644" width="16.140625" style="42" customWidth="1"/>
    <col min="5645" max="5888" width="11.42578125" style="42"/>
    <col min="5889" max="5889" width="1.85546875" style="42" customWidth="1"/>
    <col min="5890" max="5890" width="8.5703125" style="42" customWidth="1"/>
    <col min="5891" max="5891" width="11.28515625" style="42" customWidth="1"/>
    <col min="5892" max="5892" width="14.5703125" style="42" customWidth="1"/>
    <col min="5893" max="5893" width="14.7109375" style="42" customWidth="1"/>
    <col min="5894" max="5894" width="23.5703125" style="42" customWidth="1"/>
    <col min="5895" max="5899" width="8.28515625" style="42" customWidth="1"/>
    <col min="5900" max="5900" width="16.140625" style="42" customWidth="1"/>
    <col min="5901" max="6144" width="11.42578125" style="42"/>
    <col min="6145" max="6145" width="1.85546875" style="42" customWidth="1"/>
    <col min="6146" max="6146" width="8.5703125" style="42" customWidth="1"/>
    <col min="6147" max="6147" width="11.28515625" style="42" customWidth="1"/>
    <col min="6148" max="6148" width="14.5703125" style="42" customWidth="1"/>
    <col min="6149" max="6149" width="14.7109375" style="42" customWidth="1"/>
    <col min="6150" max="6150" width="23.5703125" style="42" customWidth="1"/>
    <col min="6151" max="6155" width="8.28515625" style="42" customWidth="1"/>
    <col min="6156" max="6156" width="16.140625" style="42" customWidth="1"/>
    <col min="6157" max="6400" width="11.42578125" style="42"/>
    <col min="6401" max="6401" width="1.85546875" style="42" customWidth="1"/>
    <col min="6402" max="6402" width="8.5703125" style="42" customWidth="1"/>
    <col min="6403" max="6403" width="11.28515625" style="42" customWidth="1"/>
    <col min="6404" max="6404" width="14.5703125" style="42" customWidth="1"/>
    <col min="6405" max="6405" width="14.7109375" style="42" customWidth="1"/>
    <col min="6406" max="6406" width="23.5703125" style="42" customWidth="1"/>
    <col min="6407" max="6411" width="8.28515625" style="42" customWidth="1"/>
    <col min="6412" max="6412" width="16.140625" style="42" customWidth="1"/>
    <col min="6413" max="6656" width="11.42578125" style="42"/>
    <col min="6657" max="6657" width="1.85546875" style="42" customWidth="1"/>
    <col min="6658" max="6658" width="8.5703125" style="42" customWidth="1"/>
    <col min="6659" max="6659" width="11.28515625" style="42" customWidth="1"/>
    <col min="6660" max="6660" width="14.5703125" style="42" customWidth="1"/>
    <col min="6661" max="6661" width="14.7109375" style="42" customWidth="1"/>
    <col min="6662" max="6662" width="23.5703125" style="42" customWidth="1"/>
    <col min="6663" max="6667" width="8.28515625" style="42" customWidth="1"/>
    <col min="6668" max="6668" width="16.140625" style="42" customWidth="1"/>
    <col min="6669" max="6912" width="11.42578125" style="42"/>
    <col min="6913" max="6913" width="1.85546875" style="42" customWidth="1"/>
    <col min="6914" max="6914" width="8.5703125" style="42" customWidth="1"/>
    <col min="6915" max="6915" width="11.28515625" style="42" customWidth="1"/>
    <col min="6916" max="6916" width="14.5703125" style="42" customWidth="1"/>
    <col min="6917" max="6917" width="14.7109375" style="42" customWidth="1"/>
    <col min="6918" max="6918" width="23.5703125" style="42" customWidth="1"/>
    <col min="6919" max="6923" width="8.28515625" style="42" customWidth="1"/>
    <col min="6924" max="6924" width="16.140625" style="42" customWidth="1"/>
    <col min="6925" max="7168" width="11.42578125" style="42"/>
    <col min="7169" max="7169" width="1.85546875" style="42" customWidth="1"/>
    <col min="7170" max="7170" width="8.5703125" style="42" customWidth="1"/>
    <col min="7171" max="7171" width="11.28515625" style="42" customWidth="1"/>
    <col min="7172" max="7172" width="14.5703125" style="42" customWidth="1"/>
    <col min="7173" max="7173" width="14.7109375" style="42" customWidth="1"/>
    <col min="7174" max="7174" width="23.5703125" style="42" customWidth="1"/>
    <col min="7175" max="7179" width="8.28515625" style="42" customWidth="1"/>
    <col min="7180" max="7180" width="16.140625" style="42" customWidth="1"/>
    <col min="7181" max="7424" width="11.42578125" style="42"/>
    <col min="7425" max="7425" width="1.85546875" style="42" customWidth="1"/>
    <col min="7426" max="7426" width="8.5703125" style="42" customWidth="1"/>
    <col min="7427" max="7427" width="11.28515625" style="42" customWidth="1"/>
    <col min="7428" max="7428" width="14.5703125" style="42" customWidth="1"/>
    <col min="7429" max="7429" width="14.7109375" style="42" customWidth="1"/>
    <col min="7430" max="7430" width="23.5703125" style="42" customWidth="1"/>
    <col min="7431" max="7435" width="8.28515625" style="42" customWidth="1"/>
    <col min="7436" max="7436" width="16.140625" style="42" customWidth="1"/>
    <col min="7437" max="7680" width="11.42578125" style="42"/>
    <col min="7681" max="7681" width="1.85546875" style="42" customWidth="1"/>
    <col min="7682" max="7682" width="8.5703125" style="42" customWidth="1"/>
    <col min="7683" max="7683" width="11.28515625" style="42" customWidth="1"/>
    <col min="7684" max="7684" width="14.5703125" style="42" customWidth="1"/>
    <col min="7685" max="7685" width="14.7109375" style="42" customWidth="1"/>
    <col min="7686" max="7686" width="23.5703125" style="42" customWidth="1"/>
    <col min="7687" max="7691" width="8.28515625" style="42" customWidth="1"/>
    <col min="7692" max="7692" width="16.140625" style="42" customWidth="1"/>
    <col min="7693" max="7936" width="11.42578125" style="42"/>
    <col min="7937" max="7937" width="1.85546875" style="42" customWidth="1"/>
    <col min="7938" max="7938" width="8.5703125" style="42" customWidth="1"/>
    <col min="7939" max="7939" width="11.28515625" style="42" customWidth="1"/>
    <col min="7940" max="7940" width="14.5703125" style="42" customWidth="1"/>
    <col min="7941" max="7941" width="14.7109375" style="42" customWidth="1"/>
    <col min="7942" max="7942" width="23.5703125" style="42" customWidth="1"/>
    <col min="7943" max="7947" width="8.28515625" style="42" customWidth="1"/>
    <col min="7948" max="7948" width="16.140625" style="42" customWidth="1"/>
    <col min="7949" max="8192" width="11.42578125" style="42"/>
    <col min="8193" max="8193" width="1.85546875" style="42" customWidth="1"/>
    <col min="8194" max="8194" width="8.5703125" style="42" customWidth="1"/>
    <col min="8195" max="8195" width="11.28515625" style="42" customWidth="1"/>
    <col min="8196" max="8196" width="14.5703125" style="42" customWidth="1"/>
    <col min="8197" max="8197" width="14.7109375" style="42" customWidth="1"/>
    <col min="8198" max="8198" width="23.5703125" style="42" customWidth="1"/>
    <col min="8199" max="8203" width="8.28515625" style="42" customWidth="1"/>
    <col min="8204" max="8204" width="16.140625" style="42" customWidth="1"/>
    <col min="8205" max="8448" width="11.42578125" style="42"/>
    <col min="8449" max="8449" width="1.85546875" style="42" customWidth="1"/>
    <col min="8450" max="8450" width="8.5703125" style="42" customWidth="1"/>
    <col min="8451" max="8451" width="11.28515625" style="42" customWidth="1"/>
    <col min="8452" max="8452" width="14.5703125" style="42" customWidth="1"/>
    <col min="8453" max="8453" width="14.7109375" style="42" customWidth="1"/>
    <col min="8454" max="8454" width="23.5703125" style="42" customWidth="1"/>
    <col min="8455" max="8459" width="8.28515625" style="42" customWidth="1"/>
    <col min="8460" max="8460" width="16.140625" style="42" customWidth="1"/>
    <col min="8461" max="8704" width="11.42578125" style="42"/>
    <col min="8705" max="8705" width="1.85546875" style="42" customWidth="1"/>
    <col min="8706" max="8706" width="8.5703125" style="42" customWidth="1"/>
    <col min="8707" max="8707" width="11.28515625" style="42" customWidth="1"/>
    <col min="8708" max="8708" width="14.5703125" style="42" customWidth="1"/>
    <col min="8709" max="8709" width="14.7109375" style="42" customWidth="1"/>
    <col min="8710" max="8710" width="23.5703125" style="42" customWidth="1"/>
    <col min="8711" max="8715" width="8.28515625" style="42" customWidth="1"/>
    <col min="8716" max="8716" width="16.140625" style="42" customWidth="1"/>
    <col min="8717" max="8960" width="11.42578125" style="42"/>
    <col min="8961" max="8961" width="1.85546875" style="42" customWidth="1"/>
    <col min="8962" max="8962" width="8.5703125" style="42" customWidth="1"/>
    <col min="8963" max="8963" width="11.28515625" style="42" customWidth="1"/>
    <col min="8964" max="8964" width="14.5703125" style="42" customWidth="1"/>
    <col min="8965" max="8965" width="14.7109375" style="42" customWidth="1"/>
    <col min="8966" max="8966" width="23.5703125" style="42" customWidth="1"/>
    <col min="8967" max="8971" width="8.28515625" style="42" customWidth="1"/>
    <col min="8972" max="8972" width="16.140625" style="42" customWidth="1"/>
    <col min="8973" max="9216" width="11.42578125" style="42"/>
    <col min="9217" max="9217" width="1.85546875" style="42" customWidth="1"/>
    <col min="9218" max="9218" width="8.5703125" style="42" customWidth="1"/>
    <col min="9219" max="9219" width="11.28515625" style="42" customWidth="1"/>
    <col min="9220" max="9220" width="14.5703125" style="42" customWidth="1"/>
    <col min="9221" max="9221" width="14.7109375" style="42" customWidth="1"/>
    <col min="9222" max="9222" width="23.5703125" style="42" customWidth="1"/>
    <col min="9223" max="9227" width="8.28515625" style="42" customWidth="1"/>
    <col min="9228" max="9228" width="16.140625" style="42" customWidth="1"/>
    <col min="9229" max="9472" width="11.42578125" style="42"/>
    <col min="9473" max="9473" width="1.85546875" style="42" customWidth="1"/>
    <col min="9474" max="9474" width="8.5703125" style="42" customWidth="1"/>
    <col min="9475" max="9475" width="11.28515625" style="42" customWidth="1"/>
    <col min="9476" max="9476" width="14.5703125" style="42" customWidth="1"/>
    <col min="9477" max="9477" width="14.7109375" style="42" customWidth="1"/>
    <col min="9478" max="9478" width="23.5703125" style="42" customWidth="1"/>
    <col min="9479" max="9483" width="8.28515625" style="42" customWidth="1"/>
    <col min="9484" max="9484" width="16.140625" style="42" customWidth="1"/>
    <col min="9485" max="9728" width="11.42578125" style="42"/>
    <col min="9729" max="9729" width="1.85546875" style="42" customWidth="1"/>
    <col min="9730" max="9730" width="8.5703125" style="42" customWidth="1"/>
    <col min="9731" max="9731" width="11.28515625" style="42" customWidth="1"/>
    <col min="9732" max="9732" width="14.5703125" style="42" customWidth="1"/>
    <col min="9733" max="9733" width="14.7109375" style="42" customWidth="1"/>
    <col min="9734" max="9734" width="23.5703125" style="42" customWidth="1"/>
    <col min="9735" max="9739" width="8.28515625" style="42" customWidth="1"/>
    <col min="9740" max="9740" width="16.140625" style="42" customWidth="1"/>
    <col min="9741" max="9984" width="11.42578125" style="42"/>
    <col min="9985" max="9985" width="1.85546875" style="42" customWidth="1"/>
    <col min="9986" max="9986" width="8.5703125" style="42" customWidth="1"/>
    <col min="9987" max="9987" width="11.28515625" style="42" customWidth="1"/>
    <col min="9988" max="9988" width="14.5703125" style="42" customWidth="1"/>
    <col min="9989" max="9989" width="14.7109375" style="42" customWidth="1"/>
    <col min="9990" max="9990" width="23.5703125" style="42" customWidth="1"/>
    <col min="9991" max="9995" width="8.28515625" style="42" customWidth="1"/>
    <col min="9996" max="9996" width="16.140625" style="42" customWidth="1"/>
    <col min="9997" max="10240" width="11.42578125" style="42"/>
    <col min="10241" max="10241" width="1.85546875" style="42" customWidth="1"/>
    <col min="10242" max="10242" width="8.5703125" style="42" customWidth="1"/>
    <col min="10243" max="10243" width="11.28515625" style="42" customWidth="1"/>
    <col min="10244" max="10244" width="14.5703125" style="42" customWidth="1"/>
    <col min="10245" max="10245" width="14.7109375" style="42" customWidth="1"/>
    <col min="10246" max="10246" width="23.5703125" style="42" customWidth="1"/>
    <col min="10247" max="10251" width="8.28515625" style="42" customWidth="1"/>
    <col min="10252" max="10252" width="16.140625" style="42" customWidth="1"/>
    <col min="10253" max="10496" width="11.42578125" style="42"/>
    <col min="10497" max="10497" width="1.85546875" style="42" customWidth="1"/>
    <col min="10498" max="10498" width="8.5703125" style="42" customWidth="1"/>
    <col min="10499" max="10499" width="11.28515625" style="42" customWidth="1"/>
    <col min="10500" max="10500" width="14.5703125" style="42" customWidth="1"/>
    <col min="10501" max="10501" width="14.7109375" style="42" customWidth="1"/>
    <col min="10502" max="10502" width="23.5703125" style="42" customWidth="1"/>
    <col min="10503" max="10507" width="8.28515625" style="42" customWidth="1"/>
    <col min="10508" max="10508" width="16.140625" style="42" customWidth="1"/>
    <col min="10509" max="10752" width="11.42578125" style="42"/>
    <col min="10753" max="10753" width="1.85546875" style="42" customWidth="1"/>
    <col min="10754" max="10754" width="8.5703125" style="42" customWidth="1"/>
    <col min="10755" max="10755" width="11.28515625" style="42" customWidth="1"/>
    <col min="10756" max="10756" width="14.5703125" style="42" customWidth="1"/>
    <col min="10757" max="10757" width="14.7109375" style="42" customWidth="1"/>
    <col min="10758" max="10758" width="23.5703125" style="42" customWidth="1"/>
    <col min="10759" max="10763" width="8.28515625" style="42" customWidth="1"/>
    <col min="10764" max="10764" width="16.140625" style="42" customWidth="1"/>
    <col min="10765" max="11008" width="11.42578125" style="42"/>
    <col min="11009" max="11009" width="1.85546875" style="42" customWidth="1"/>
    <col min="11010" max="11010" width="8.5703125" style="42" customWidth="1"/>
    <col min="11011" max="11011" width="11.28515625" style="42" customWidth="1"/>
    <col min="11012" max="11012" width="14.5703125" style="42" customWidth="1"/>
    <col min="11013" max="11013" width="14.7109375" style="42" customWidth="1"/>
    <col min="11014" max="11014" width="23.5703125" style="42" customWidth="1"/>
    <col min="11015" max="11019" width="8.28515625" style="42" customWidth="1"/>
    <col min="11020" max="11020" width="16.140625" style="42" customWidth="1"/>
    <col min="11021" max="11264" width="11.42578125" style="42"/>
    <col min="11265" max="11265" width="1.85546875" style="42" customWidth="1"/>
    <col min="11266" max="11266" width="8.5703125" style="42" customWidth="1"/>
    <col min="11267" max="11267" width="11.28515625" style="42" customWidth="1"/>
    <col min="11268" max="11268" width="14.5703125" style="42" customWidth="1"/>
    <col min="11269" max="11269" width="14.7109375" style="42" customWidth="1"/>
    <col min="11270" max="11270" width="23.5703125" style="42" customWidth="1"/>
    <col min="11271" max="11275" width="8.28515625" style="42" customWidth="1"/>
    <col min="11276" max="11276" width="16.140625" style="42" customWidth="1"/>
    <col min="11277" max="11520" width="11.42578125" style="42"/>
    <col min="11521" max="11521" width="1.85546875" style="42" customWidth="1"/>
    <col min="11522" max="11522" width="8.5703125" style="42" customWidth="1"/>
    <col min="11523" max="11523" width="11.28515625" style="42" customWidth="1"/>
    <col min="11524" max="11524" width="14.5703125" style="42" customWidth="1"/>
    <col min="11525" max="11525" width="14.7109375" style="42" customWidth="1"/>
    <col min="11526" max="11526" width="23.5703125" style="42" customWidth="1"/>
    <col min="11527" max="11531" width="8.28515625" style="42" customWidth="1"/>
    <col min="11532" max="11532" width="16.140625" style="42" customWidth="1"/>
    <col min="11533" max="11776" width="11.42578125" style="42"/>
    <col min="11777" max="11777" width="1.85546875" style="42" customWidth="1"/>
    <col min="11778" max="11778" width="8.5703125" style="42" customWidth="1"/>
    <col min="11779" max="11779" width="11.28515625" style="42" customWidth="1"/>
    <col min="11780" max="11780" width="14.5703125" style="42" customWidth="1"/>
    <col min="11781" max="11781" width="14.7109375" style="42" customWidth="1"/>
    <col min="11782" max="11782" width="23.5703125" style="42" customWidth="1"/>
    <col min="11783" max="11787" width="8.28515625" style="42" customWidth="1"/>
    <col min="11788" max="11788" width="16.140625" style="42" customWidth="1"/>
    <col min="11789" max="12032" width="11.42578125" style="42"/>
    <col min="12033" max="12033" width="1.85546875" style="42" customWidth="1"/>
    <col min="12034" max="12034" width="8.5703125" style="42" customWidth="1"/>
    <col min="12035" max="12035" width="11.28515625" style="42" customWidth="1"/>
    <col min="12036" max="12036" width="14.5703125" style="42" customWidth="1"/>
    <col min="12037" max="12037" width="14.7109375" style="42" customWidth="1"/>
    <col min="12038" max="12038" width="23.5703125" style="42" customWidth="1"/>
    <col min="12039" max="12043" width="8.28515625" style="42" customWidth="1"/>
    <col min="12044" max="12044" width="16.140625" style="42" customWidth="1"/>
    <col min="12045" max="12288" width="11.42578125" style="42"/>
    <col min="12289" max="12289" width="1.85546875" style="42" customWidth="1"/>
    <col min="12290" max="12290" width="8.5703125" style="42" customWidth="1"/>
    <col min="12291" max="12291" width="11.28515625" style="42" customWidth="1"/>
    <col min="12292" max="12292" width="14.5703125" style="42" customWidth="1"/>
    <col min="12293" max="12293" width="14.7109375" style="42" customWidth="1"/>
    <col min="12294" max="12294" width="23.5703125" style="42" customWidth="1"/>
    <col min="12295" max="12299" width="8.28515625" style="42" customWidth="1"/>
    <col min="12300" max="12300" width="16.140625" style="42" customWidth="1"/>
    <col min="12301" max="12544" width="11.42578125" style="42"/>
    <col min="12545" max="12545" width="1.85546875" style="42" customWidth="1"/>
    <col min="12546" max="12546" width="8.5703125" style="42" customWidth="1"/>
    <col min="12547" max="12547" width="11.28515625" style="42" customWidth="1"/>
    <col min="12548" max="12548" width="14.5703125" style="42" customWidth="1"/>
    <col min="12549" max="12549" width="14.7109375" style="42" customWidth="1"/>
    <col min="12550" max="12550" width="23.5703125" style="42" customWidth="1"/>
    <col min="12551" max="12555" width="8.28515625" style="42" customWidth="1"/>
    <col min="12556" max="12556" width="16.140625" style="42" customWidth="1"/>
    <col min="12557" max="12800" width="11.42578125" style="42"/>
    <col min="12801" max="12801" width="1.85546875" style="42" customWidth="1"/>
    <col min="12802" max="12802" width="8.5703125" style="42" customWidth="1"/>
    <col min="12803" max="12803" width="11.28515625" style="42" customWidth="1"/>
    <col min="12804" max="12804" width="14.5703125" style="42" customWidth="1"/>
    <col min="12805" max="12805" width="14.7109375" style="42" customWidth="1"/>
    <col min="12806" max="12806" width="23.5703125" style="42" customWidth="1"/>
    <col min="12807" max="12811" width="8.28515625" style="42" customWidth="1"/>
    <col min="12812" max="12812" width="16.140625" style="42" customWidth="1"/>
    <col min="12813" max="13056" width="11.42578125" style="42"/>
    <col min="13057" max="13057" width="1.85546875" style="42" customWidth="1"/>
    <col min="13058" max="13058" width="8.5703125" style="42" customWidth="1"/>
    <col min="13059" max="13059" width="11.28515625" style="42" customWidth="1"/>
    <col min="13060" max="13060" width="14.5703125" style="42" customWidth="1"/>
    <col min="13061" max="13061" width="14.7109375" style="42" customWidth="1"/>
    <col min="13062" max="13062" width="23.5703125" style="42" customWidth="1"/>
    <col min="13063" max="13067" width="8.28515625" style="42" customWidth="1"/>
    <col min="13068" max="13068" width="16.140625" style="42" customWidth="1"/>
    <col min="13069" max="13312" width="11.42578125" style="42"/>
    <col min="13313" max="13313" width="1.85546875" style="42" customWidth="1"/>
    <col min="13314" max="13314" width="8.5703125" style="42" customWidth="1"/>
    <col min="13315" max="13315" width="11.28515625" style="42" customWidth="1"/>
    <col min="13316" max="13316" width="14.5703125" style="42" customWidth="1"/>
    <col min="13317" max="13317" width="14.7109375" style="42" customWidth="1"/>
    <col min="13318" max="13318" width="23.5703125" style="42" customWidth="1"/>
    <col min="13319" max="13323" width="8.28515625" style="42" customWidth="1"/>
    <col min="13324" max="13324" width="16.140625" style="42" customWidth="1"/>
    <col min="13325" max="13568" width="11.42578125" style="42"/>
    <col min="13569" max="13569" width="1.85546875" style="42" customWidth="1"/>
    <col min="13570" max="13570" width="8.5703125" style="42" customWidth="1"/>
    <col min="13571" max="13571" width="11.28515625" style="42" customWidth="1"/>
    <col min="13572" max="13572" width="14.5703125" style="42" customWidth="1"/>
    <col min="13573" max="13573" width="14.7109375" style="42" customWidth="1"/>
    <col min="13574" max="13574" width="23.5703125" style="42" customWidth="1"/>
    <col min="13575" max="13579" width="8.28515625" style="42" customWidth="1"/>
    <col min="13580" max="13580" width="16.140625" style="42" customWidth="1"/>
    <col min="13581" max="13824" width="11.42578125" style="42"/>
    <col min="13825" max="13825" width="1.85546875" style="42" customWidth="1"/>
    <col min="13826" max="13826" width="8.5703125" style="42" customWidth="1"/>
    <col min="13827" max="13827" width="11.28515625" style="42" customWidth="1"/>
    <col min="13828" max="13828" width="14.5703125" style="42" customWidth="1"/>
    <col min="13829" max="13829" width="14.7109375" style="42" customWidth="1"/>
    <col min="13830" max="13830" width="23.5703125" style="42" customWidth="1"/>
    <col min="13831" max="13835" width="8.28515625" style="42" customWidth="1"/>
    <col min="13836" max="13836" width="16.140625" style="42" customWidth="1"/>
    <col min="13837" max="14080" width="11.42578125" style="42"/>
    <col min="14081" max="14081" width="1.85546875" style="42" customWidth="1"/>
    <col min="14082" max="14082" width="8.5703125" style="42" customWidth="1"/>
    <col min="14083" max="14083" width="11.28515625" style="42" customWidth="1"/>
    <col min="14084" max="14084" width="14.5703125" style="42" customWidth="1"/>
    <col min="14085" max="14085" width="14.7109375" style="42" customWidth="1"/>
    <col min="14086" max="14086" width="23.5703125" style="42" customWidth="1"/>
    <col min="14087" max="14091" width="8.28515625" style="42" customWidth="1"/>
    <col min="14092" max="14092" width="16.140625" style="42" customWidth="1"/>
    <col min="14093" max="14336" width="11.42578125" style="42"/>
    <col min="14337" max="14337" width="1.85546875" style="42" customWidth="1"/>
    <col min="14338" max="14338" width="8.5703125" style="42" customWidth="1"/>
    <col min="14339" max="14339" width="11.28515625" style="42" customWidth="1"/>
    <col min="14340" max="14340" width="14.5703125" style="42" customWidth="1"/>
    <col min="14341" max="14341" width="14.7109375" style="42" customWidth="1"/>
    <col min="14342" max="14342" width="23.5703125" style="42" customWidth="1"/>
    <col min="14343" max="14347" width="8.28515625" style="42" customWidth="1"/>
    <col min="14348" max="14348" width="16.140625" style="42" customWidth="1"/>
    <col min="14349" max="14592" width="11.42578125" style="42"/>
    <col min="14593" max="14593" width="1.85546875" style="42" customWidth="1"/>
    <col min="14594" max="14594" width="8.5703125" style="42" customWidth="1"/>
    <col min="14595" max="14595" width="11.28515625" style="42" customWidth="1"/>
    <col min="14596" max="14596" width="14.5703125" style="42" customWidth="1"/>
    <col min="14597" max="14597" width="14.7109375" style="42" customWidth="1"/>
    <col min="14598" max="14598" width="23.5703125" style="42" customWidth="1"/>
    <col min="14599" max="14603" width="8.28515625" style="42" customWidth="1"/>
    <col min="14604" max="14604" width="16.140625" style="42" customWidth="1"/>
    <col min="14605" max="14848" width="11.42578125" style="42"/>
    <col min="14849" max="14849" width="1.85546875" style="42" customWidth="1"/>
    <col min="14850" max="14850" width="8.5703125" style="42" customWidth="1"/>
    <col min="14851" max="14851" width="11.28515625" style="42" customWidth="1"/>
    <col min="14852" max="14852" width="14.5703125" style="42" customWidth="1"/>
    <col min="14853" max="14853" width="14.7109375" style="42" customWidth="1"/>
    <col min="14854" max="14854" width="23.5703125" style="42" customWidth="1"/>
    <col min="14855" max="14859" width="8.28515625" style="42" customWidth="1"/>
    <col min="14860" max="14860" width="16.140625" style="42" customWidth="1"/>
    <col min="14861" max="15104" width="11.42578125" style="42"/>
    <col min="15105" max="15105" width="1.85546875" style="42" customWidth="1"/>
    <col min="15106" max="15106" width="8.5703125" style="42" customWidth="1"/>
    <col min="15107" max="15107" width="11.28515625" style="42" customWidth="1"/>
    <col min="15108" max="15108" width="14.5703125" style="42" customWidth="1"/>
    <col min="15109" max="15109" width="14.7109375" style="42" customWidth="1"/>
    <col min="15110" max="15110" width="23.5703125" style="42" customWidth="1"/>
    <col min="15111" max="15115" width="8.28515625" style="42" customWidth="1"/>
    <col min="15116" max="15116" width="16.140625" style="42" customWidth="1"/>
    <col min="15117" max="15360" width="11.42578125" style="42"/>
    <col min="15361" max="15361" width="1.85546875" style="42" customWidth="1"/>
    <col min="15362" max="15362" width="8.5703125" style="42" customWidth="1"/>
    <col min="15363" max="15363" width="11.28515625" style="42" customWidth="1"/>
    <col min="15364" max="15364" width="14.5703125" style="42" customWidth="1"/>
    <col min="15365" max="15365" width="14.7109375" style="42" customWidth="1"/>
    <col min="15366" max="15366" width="23.5703125" style="42" customWidth="1"/>
    <col min="15367" max="15371" width="8.28515625" style="42" customWidth="1"/>
    <col min="15372" max="15372" width="16.140625" style="42" customWidth="1"/>
    <col min="15373" max="15616" width="11.42578125" style="42"/>
    <col min="15617" max="15617" width="1.85546875" style="42" customWidth="1"/>
    <col min="15618" max="15618" width="8.5703125" style="42" customWidth="1"/>
    <col min="15619" max="15619" width="11.28515625" style="42" customWidth="1"/>
    <col min="15620" max="15620" width="14.5703125" style="42" customWidth="1"/>
    <col min="15621" max="15621" width="14.7109375" style="42" customWidth="1"/>
    <col min="15622" max="15622" width="23.5703125" style="42" customWidth="1"/>
    <col min="15623" max="15627" width="8.28515625" style="42" customWidth="1"/>
    <col min="15628" max="15628" width="16.140625" style="42" customWidth="1"/>
    <col min="15629" max="15872" width="11.42578125" style="42"/>
    <col min="15873" max="15873" width="1.85546875" style="42" customWidth="1"/>
    <col min="15874" max="15874" width="8.5703125" style="42" customWidth="1"/>
    <col min="15875" max="15875" width="11.28515625" style="42" customWidth="1"/>
    <col min="15876" max="15876" width="14.5703125" style="42" customWidth="1"/>
    <col min="15877" max="15877" width="14.7109375" style="42" customWidth="1"/>
    <col min="15878" max="15878" width="23.5703125" style="42" customWidth="1"/>
    <col min="15879" max="15883" width="8.28515625" style="42" customWidth="1"/>
    <col min="15884" max="15884" width="16.140625" style="42" customWidth="1"/>
    <col min="15885" max="16128" width="11.42578125" style="42"/>
    <col min="16129" max="16129" width="1.85546875" style="42" customWidth="1"/>
    <col min="16130" max="16130" width="8.5703125" style="42" customWidth="1"/>
    <col min="16131" max="16131" width="11.28515625" style="42" customWidth="1"/>
    <col min="16132" max="16132" width="14.5703125" style="42" customWidth="1"/>
    <col min="16133" max="16133" width="14.7109375" style="42" customWidth="1"/>
    <col min="16134" max="16134" width="23.5703125" style="42" customWidth="1"/>
    <col min="16135" max="16139" width="8.28515625" style="42" customWidth="1"/>
    <col min="16140" max="16140" width="16.140625" style="42" customWidth="1"/>
    <col min="16141" max="16384" width="11.42578125" style="42"/>
  </cols>
  <sheetData>
    <row r="2" spans="1:19" s="40" customFormat="1" ht="21.75" customHeight="1" x14ac:dyDescent="0.2">
      <c r="B2" s="292"/>
      <c r="C2" s="292"/>
      <c r="D2" s="293" t="s">
        <v>104</v>
      </c>
      <c r="E2" s="293"/>
      <c r="F2" s="293"/>
      <c r="G2" s="293"/>
      <c r="H2" s="293"/>
      <c r="I2" s="293"/>
      <c r="J2" s="293"/>
      <c r="K2" s="293"/>
    </row>
    <row r="3" spans="1:19" s="40" customFormat="1" ht="18" customHeight="1" x14ac:dyDescent="0.2">
      <c r="B3" s="292"/>
      <c r="C3" s="292"/>
      <c r="D3" s="293" t="s">
        <v>18</v>
      </c>
      <c r="E3" s="293"/>
      <c r="F3" s="293"/>
      <c r="G3" s="293"/>
      <c r="H3" s="293"/>
      <c r="I3" s="293"/>
      <c r="J3" s="293"/>
      <c r="K3" s="293"/>
    </row>
    <row r="4" spans="1:19" s="40" customFormat="1" ht="18" customHeight="1" x14ac:dyDescent="0.2">
      <c r="B4" s="292"/>
      <c r="C4" s="292"/>
      <c r="D4" s="293" t="s">
        <v>105</v>
      </c>
      <c r="E4" s="293"/>
      <c r="F4" s="293"/>
      <c r="G4" s="293"/>
      <c r="H4" s="293"/>
      <c r="I4" s="293"/>
      <c r="J4" s="293"/>
      <c r="K4" s="293"/>
    </row>
    <row r="5" spans="1:19" s="40" customFormat="1" ht="18" customHeight="1" x14ac:dyDescent="0.2">
      <c r="B5" s="292"/>
      <c r="C5" s="292"/>
      <c r="D5" s="294" t="s">
        <v>132</v>
      </c>
      <c r="E5" s="294"/>
      <c r="F5" s="294"/>
      <c r="G5" s="294"/>
      <c r="H5" s="294" t="s">
        <v>133</v>
      </c>
      <c r="I5" s="294"/>
      <c r="J5" s="294"/>
      <c r="K5" s="294"/>
    </row>
    <row r="6" spans="1:19" s="40" customFormat="1" ht="33.75" customHeight="1" thickBot="1" x14ac:dyDescent="0.25"/>
    <row r="7" spans="1:19" ht="24.75" customHeight="1" thickBot="1" x14ac:dyDescent="0.25">
      <c r="A7" s="41"/>
      <c r="B7" s="295" t="s">
        <v>108</v>
      </c>
      <c r="C7" s="296"/>
      <c r="D7" s="295" t="s">
        <v>358</v>
      </c>
      <c r="E7" s="297"/>
      <c r="F7" s="296"/>
      <c r="G7" s="40"/>
      <c r="H7" s="40"/>
      <c r="I7" s="40"/>
      <c r="J7" s="40"/>
      <c r="K7" s="40"/>
      <c r="L7" s="40"/>
      <c r="M7" s="40"/>
      <c r="N7" s="40"/>
      <c r="O7" s="40"/>
      <c r="P7" s="40"/>
      <c r="Q7" s="40"/>
      <c r="R7" s="40"/>
      <c r="S7" s="40"/>
    </row>
    <row r="8" spans="1:19" ht="30" customHeight="1" thickBot="1" x14ac:dyDescent="0.25">
      <c r="A8" s="41"/>
      <c r="B8" s="295" t="s">
        <v>134</v>
      </c>
      <c r="C8" s="296"/>
      <c r="D8" s="295" t="s">
        <v>362</v>
      </c>
      <c r="E8" s="297"/>
      <c r="F8" s="296"/>
      <c r="G8" s="40"/>
      <c r="H8" s="40"/>
      <c r="I8" s="40"/>
      <c r="J8" s="40"/>
      <c r="K8" s="40"/>
      <c r="L8" s="40"/>
      <c r="M8" s="40"/>
      <c r="N8" s="40"/>
      <c r="O8" s="40"/>
      <c r="P8" s="40"/>
      <c r="Q8" s="40"/>
      <c r="R8" s="40"/>
      <c r="S8" s="40"/>
    </row>
    <row r="9" spans="1:19" ht="24.75" customHeight="1" x14ac:dyDescent="0.2">
      <c r="A9" s="41"/>
      <c r="B9" s="40"/>
      <c r="C9" s="40"/>
      <c r="D9" s="40"/>
      <c r="E9" s="40"/>
      <c r="F9" s="40"/>
      <c r="G9" s="40"/>
      <c r="H9" s="40"/>
      <c r="I9" s="40"/>
      <c r="J9" s="40"/>
      <c r="K9" s="40"/>
      <c r="L9" s="40"/>
      <c r="M9" s="40"/>
      <c r="N9" s="40"/>
      <c r="O9" s="40"/>
      <c r="P9" s="40"/>
      <c r="Q9" s="40"/>
      <c r="R9" s="40"/>
      <c r="S9" s="40"/>
    </row>
    <row r="10" spans="1:19" s="43" customFormat="1" ht="36.75" customHeight="1" x14ac:dyDescent="0.2">
      <c r="B10" s="298" t="s">
        <v>135</v>
      </c>
      <c r="C10" s="298"/>
      <c r="D10" s="298"/>
      <c r="E10" s="298"/>
      <c r="F10" s="298"/>
      <c r="G10" s="298"/>
      <c r="H10" s="298"/>
      <c r="I10" s="298"/>
      <c r="J10" s="298"/>
      <c r="K10" s="298"/>
      <c r="L10" s="290" t="s">
        <v>136</v>
      </c>
      <c r="M10" s="40"/>
      <c r="N10" s="40"/>
      <c r="O10" s="40"/>
      <c r="P10" s="40"/>
      <c r="Q10" s="40"/>
      <c r="R10" s="40"/>
      <c r="S10" s="40"/>
    </row>
    <row r="11" spans="1:19" s="43" customFormat="1" ht="38.25" customHeight="1" x14ac:dyDescent="0.2">
      <c r="B11" s="44" t="s">
        <v>110</v>
      </c>
      <c r="C11" s="44" t="s">
        <v>113</v>
      </c>
      <c r="D11" s="44" t="s">
        <v>137</v>
      </c>
      <c r="E11" s="44" t="s">
        <v>138</v>
      </c>
      <c r="F11" s="44" t="s">
        <v>139</v>
      </c>
      <c r="G11" s="44">
        <v>2016</v>
      </c>
      <c r="H11" s="44">
        <v>2017</v>
      </c>
      <c r="I11" s="44">
        <v>2018</v>
      </c>
      <c r="J11" s="44">
        <v>2019</v>
      </c>
      <c r="K11" s="44">
        <v>2020</v>
      </c>
      <c r="L11" s="291"/>
      <c r="M11" s="40"/>
      <c r="N11" s="40"/>
      <c r="O11" s="40"/>
      <c r="P11" s="40"/>
      <c r="Q11" s="40"/>
      <c r="R11" s="40"/>
      <c r="S11" s="40"/>
    </row>
    <row r="12" spans="1:19" s="45" customFormat="1" ht="146.25" customHeight="1" x14ac:dyDescent="0.2">
      <c r="B12" s="160">
        <f>'1_Acompañamiento y conceptos '!C9</f>
        <v>1</v>
      </c>
      <c r="C12" s="161" t="str">
        <f>'1_Acompañamiento y conceptos '!F9</f>
        <v>Gestionar dentro de los términos establecidos por ley el 92% de las solicitudes de  consultas, conceptos y actos administrativos que sean puestos a consideración de la Dirección.</v>
      </c>
      <c r="D12" s="162" t="str">
        <f>'1_Acompañamiento y conceptos '!H16</f>
        <v>Constante</v>
      </c>
      <c r="E12" s="166" t="s">
        <v>366</v>
      </c>
      <c r="F12" s="203">
        <v>0.92</v>
      </c>
      <c r="G12" s="163" t="s">
        <v>365</v>
      </c>
      <c r="H12" s="163" t="s">
        <v>365</v>
      </c>
      <c r="I12" s="202">
        <v>0.88729999999999998</v>
      </c>
      <c r="J12" s="203">
        <v>0.92</v>
      </c>
      <c r="K12" s="203">
        <v>0.92</v>
      </c>
      <c r="L12" s="207">
        <f>+AVERAGE(I12,Metas_Magnitud!T13,0)/Anualización!F12</f>
        <v>0.60575181159420288</v>
      </c>
      <c r="M12" s="40"/>
      <c r="N12" s="40"/>
      <c r="O12" s="40"/>
      <c r="P12" s="40"/>
      <c r="Q12" s="40"/>
      <c r="R12" s="40"/>
      <c r="S12" s="40"/>
    </row>
    <row r="13" spans="1:19" s="45" customFormat="1" ht="126.75" customHeight="1" x14ac:dyDescent="0.2">
      <c r="B13" s="160">
        <f>'2_PAAC'!C9</f>
        <v>2</v>
      </c>
      <c r="C13" s="165" t="str">
        <f>'2_PAAC'!F9</f>
        <v>Realizar el 100% de las actividades programadas en el Plan Anticorrupción y de Atención al Ciudadano de la vigencia por la Dirección de Normatividad y Conceptos</v>
      </c>
      <c r="D13" s="162" t="str">
        <f>'2_PAAC'!H16</f>
        <v>Constante</v>
      </c>
      <c r="E13" s="166" t="s">
        <v>366</v>
      </c>
      <c r="F13" s="207">
        <v>1</v>
      </c>
      <c r="G13" s="163" t="s">
        <v>365</v>
      </c>
      <c r="H13" s="163" t="s">
        <v>365</v>
      </c>
      <c r="I13" s="163" t="s">
        <v>365</v>
      </c>
      <c r="J13" s="164">
        <v>1</v>
      </c>
      <c r="K13" s="164">
        <v>1</v>
      </c>
      <c r="L13" s="207">
        <f>+AVERAGE(Metas_Magnitud!T18,0)/Anualización!F13</f>
        <v>0.5</v>
      </c>
    </row>
    <row r="14" spans="1:19" s="45" customFormat="1" x14ac:dyDescent="0.2">
      <c r="F14" s="46"/>
      <c r="G14" s="46"/>
      <c r="H14" s="46"/>
      <c r="I14" s="46"/>
      <c r="J14" s="46"/>
      <c r="K14" s="46"/>
      <c r="L14" s="46"/>
    </row>
    <row r="15" spans="1:19" s="45" customFormat="1" x14ac:dyDescent="0.2"/>
    <row r="16" spans="1:19" s="45" customFormat="1" x14ac:dyDescent="0.2"/>
  </sheetData>
  <sheetProtection algorithmName="SHA-512" hashValue="nwPnAmsG9ql8KDxk3Zw2UQ8J/0N1xqMLvxil+xajpN/RWkb050N9lYfLQoHHEsSnkwR75NouBj03GrhZ1wbJMw==" saltValue="uJ8rkwS8R7EkKpa9kuVJbQ==" spinCount="100000" sheet="1" objects="1" scenarios="1" formatCells="0" formatColumns="0" formatRows="0"/>
  <mergeCells count="12">
    <mergeCell ref="L10:L11"/>
    <mergeCell ref="B2:C5"/>
    <mergeCell ref="D2:K2"/>
    <mergeCell ref="D3:K3"/>
    <mergeCell ref="D4:K4"/>
    <mergeCell ref="D5:G5"/>
    <mergeCell ref="H5:K5"/>
    <mergeCell ref="B7:C7"/>
    <mergeCell ref="D7:F7"/>
    <mergeCell ref="B8:C8"/>
    <mergeCell ref="D8:F8"/>
    <mergeCell ref="B10:K10"/>
  </mergeCells>
  <pageMargins left="1" right="1" top="1" bottom="1" header="0.5" footer="0.5"/>
  <pageSetup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topLeftCell="B1" zoomScale="90" zoomScaleNormal="90" zoomScaleSheetLayoutView="100" zoomScalePageLayoutView="70" workbookViewId="0">
      <selection activeCell="C50" sqref="C50:I50"/>
    </sheetView>
  </sheetViews>
  <sheetFormatPr baseColWidth="10" defaultRowHeight="12" x14ac:dyDescent="0.2"/>
  <cols>
    <col min="1" max="1" width="1" style="16" customWidth="1"/>
    <col min="2" max="2" width="25.42578125" style="259" customWidth="1"/>
    <col min="3" max="3" width="14.5703125" style="16" customWidth="1"/>
    <col min="4" max="4" width="20.140625" style="16" customWidth="1"/>
    <col min="5" max="5" width="16.42578125" style="16" customWidth="1"/>
    <col min="6" max="6" width="25" style="16" customWidth="1"/>
    <col min="7" max="7" width="22" style="260" customWidth="1"/>
    <col min="8" max="8" width="20.5703125" style="16" customWidth="1"/>
    <col min="9" max="9" width="22.42578125" style="16" customWidth="1"/>
    <col min="10" max="11" width="22.42578125" style="15" customWidth="1"/>
    <col min="12" max="21" width="11.42578125" style="15"/>
    <col min="22" max="16384" width="11.42578125" style="16"/>
  </cols>
  <sheetData>
    <row r="1" spans="1:21" ht="6" customHeight="1" x14ac:dyDescent="0.2">
      <c r="A1" s="221"/>
      <c r="B1" s="222"/>
      <c r="C1" s="221"/>
      <c r="D1" s="221"/>
      <c r="E1" s="221"/>
      <c r="F1" s="221"/>
      <c r="G1" s="222"/>
      <c r="H1" s="221"/>
      <c r="I1" s="221"/>
    </row>
    <row r="2" spans="1:21" ht="29.25" customHeight="1" x14ac:dyDescent="0.2">
      <c r="A2" s="221"/>
      <c r="B2" s="325"/>
      <c r="C2" s="326" t="s">
        <v>372</v>
      </c>
      <c r="D2" s="326"/>
      <c r="E2" s="326"/>
      <c r="F2" s="326"/>
      <c r="G2" s="326"/>
      <c r="H2" s="326"/>
      <c r="I2" s="326"/>
      <c r="J2" s="223"/>
      <c r="L2" s="17" t="s">
        <v>35</v>
      </c>
      <c r="U2" s="16"/>
    </row>
    <row r="3" spans="1:21" ht="25.5" customHeight="1" x14ac:dyDescent="0.2">
      <c r="A3" s="221"/>
      <c r="B3" s="325"/>
      <c r="C3" s="326" t="s">
        <v>18</v>
      </c>
      <c r="D3" s="326"/>
      <c r="E3" s="326"/>
      <c r="F3" s="326"/>
      <c r="G3" s="326"/>
      <c r="H3" s="326"/>
      <c r="I3" s="326"/>
      <c r="J3" s="223"/>
      <c r="L3" s="17" t="s">
        <v>30</v>
      </c>
      <c r="U3" s="16"/>
    </row>
    <row r="4" spans="1:21" ht="25.5" customHeight="1" x14ac:dyDescent="0.2">
      <c r="A4" s="221"/>
      <c r="B4" s="325"/>
      <c r="C4" s="326" t="s">
        <v>0</v>
      </c>
      <c r="D4" s="326"/>
      <c r="E4" s="326"/>
      <c r="F4" s="326"/>
      <c r="G4" s="326"/>
      <c r="H4" s="326"/>
      <c r="I4" s="326"/>
      <c r="J4" s="223"/>
      <c r="L4" s="17" t="s">
        <v>36</v>
      </c>
      <c r="U4" s="16"/>
    </row>
    <row r="5" spans="1:21" ht="25.5" customHeight="1" x14ac:dyDescent="0.2">
      <c r="A5" s="221"/>
      <c r="B5" s="325"/>
      <c r="C5" s="326" t="s">
        <v>38</v>
      </c>
      <c r="D5" s="326"/>
      <c r="E5" s="326"/>
      <c r="F5" s="326"/>
      <c r="G5" s="326" t="s">
        <v>103</v>
      </c>
      <c r="H5" s="326"/>
      <c r="I5" s="326"/>
      <c r="J5" s="223"/>
      <c r="L5" s="17" t="s">
        <v>31</v>
      </c>
      <c r="U5" s="16"/>
    </row>
    <row r="6" spans="1:21" ht="23.25" customHeight="1" x14ac:dyDescent="0.2">
      <c r="A6" s="221"/>
      <c r="B6" s="308" t="s">
        <v>1</v>
      </c>
      <c r="C6" s="308"/>
      <c r="D6" s="308"/>
      <c r="E6" s="308"/>
      <c r="F6" s="308"/>
      <c r="G6" s="308"/>
      <c r="H6" s="308"/>
      <c r="I6" s="308"/>
      <c r="J6" s="224"/>
      <c r="K6" s="224"/>
    </row>
    <row r="7" spans="1:21" ht="24" customHeight="1" x14ac:dyDescent="0.2">
      <c r="A7" s="221"/>
      <c r="B7" s="309" t="s">
        <v>37</v>
      </c>
      <c r="C7" s="309"/>
      <c r="D7" s="309"/>
      <c r="E7" s="309"/>
      <c r="F7" s="309"/>
      <c r="G7" s="309"/>
      <c r="H7" s="309"/>
      <c r="I7" s="309"/>
      <c r="J7" s="225"/>
      <c r="K7" s="225"/>
    </row>
    <row r="8" spans="1:21" ht="24" customHeight="1" x14ac:dyDescent="0.2">
      <c r="A8" s="221"/>
      <c r="B8" s="310" t="s">
        <v>19</v>
      </c>
      <c r="C8" s="310"/>
      <c r="D8" s="310"/>
      <c r="E8" s="310"/>
      <c r="F8" s="310"/>
      <c r="G8" s="310"/>
      <c r="H8" s="310"/>
      <c r="I8" s="310"/>
      <c r="J8" s="225"/>
      <c r="K8" s="225"/>
      <c r="N8" s="21" t="s">
        <v>57</v>
      </c>
    </row>
    <row r="9" spans="1:21" ht="30.75" customHeight="1" x14ac:dyDescent="0.2">
      <c r="A9" s="221"/>
      <c r="B9" s="218" t="s">
        <v>101</v>
      </c>
      <c r="C9" s="219">
        <v>1</v>
      </c>
      <c r="D9" s="306" t="s">
        <v>102</v>
      </c>
      <c r="E9" s="306"/>
      <c r="F9" s="300" t="s">
        <v>368</v>
      </c>
      <c r="G9" s="300"/>
      <c r="H9" s="300"/>
      <c r="I9" s="300"/>
      <c r="J9" s="226"/>
      <c r="K9" s="226"/>
      <c r="M9" s="17" t="s">
        <v>22</v>
      </c>
      <c r="N9" s="21" t="s">
        <v>58</v>
      </c>
    </row>
    <row r="10" spans="1:21" ht="30.75" customHeight="1" x14ac:dyDescent="0.2">
      <c r="A10" s="221"/>
      <c r="B10" s="218" t="s">
        <v>41</v>
      </c>
      <c r="C10" s="219" t="s">
        <v>89</v>
      </c>
      <c r="D10" s="306" t="s">
        <v>40</v>
      </c>
      <c r="E10" s="306"/>
      <c r="F10" s="307" t="s">
        <v>339</v>
      </c>
      <c r="G10" s="307"/>
      <c r="H10" s="218" t="s">
        <v>46</v>
      </c>
      <c r="I10" s="219" t="s">
        <v>89</v>
      </c>
      <c r="J10" s="227"/>
      <c r="K10" s="227"/>
      <c r="M10" s="17" t="s">
        <v>23</v>
      </c>
      <c r="N10" s="21" t="s">
        <v>59</v>
      </c>
    </row>
    <row r="11" spans="1:21" ht="30.75" customHeight="1" x14ac:dyDescent="0.2">
      <c r="A11" s="221"/>
      <c r="B11" s="218" t="s">
        <v>47</v>
      </c>
      <c r="C11" s="300" t="s">
        <v>336</v>
      </c>
      <c r="D11" s="300"/>
      <c r="E11" s="300"/>
      <c r="F11" s="300"/>
      <c r="G11" s="218" t="s">
        <v>48</v>
      </c>
      <c r="H11" s="302" t="s">
        <v>336</v>
      </c>
      <c r="I11" s="302"/>
      <c r="J11" s="228"/>
      <c r="K11" s="228"/>
      <c r="M11" s="17" t="s">
        <v>24</v>
      </c>
      <c r="N11" s="21" t="s">
        <v>60</v>
      </c>
    </row>
    <row r="12" spans="1:21" ht="30.75" customHeight="1" x14ac:dyDescent="0.2">
      <c r="A12" s="221"/>
      <c r="B12" s="218" t="s">
        <v>49</v>
      </c>
      <c r="C12" s="299" t="s">
        <v>22</v>
      </c>
      <c r="D12" s="299"/>
      <c r="E12" s="299"/>
      <c r="F12" s="299"/>
      <c r="G12" s="218" t="s">
        <v>50</v>
      </c>
      <c r="H12" s="301" t="s">
        <v>306</v>
      </c>
      <c r="I12" s="301"/>
      <c r="J12" s="229"/>
      <c r="K12" s="229"/>
      <c r="M12" s="18" t="s">
        <v>25</v>
      </c>
    </row>
    <row r="13" spans="1:21" ht="30.75" customHeight="1" x14ac:dyDescent="0.2">
      <c r="A13" s="221"/>
      <c r="B13" s="218" t="s">
        <v>51</v>
      </c>
      <c r="C13" s="300" t="s">
        <v>96</v>
      </c>
      <c r="D13" s="300"/>
      <c r="E13" s="300"/>
      <c r="F13" s="300"/>
      <c r="G13" s="300"/>
      <c r="H13" s="300"/>
      <c r="I13" s="300"/>
      <c r="J13" s="230"/>
      <c r="K13" s="230"/>
      <c r="M13" s="18"/>
    </row>
    <row r="14" spans="1:21" ht="30.75" customHeight="1" x14ac:dyDescent="0.2">
      <c r="A14" s="221"/>
      <c r="B14" s="218" t="s">
        <v>52</v>
      </c>
      <c r="C14" s="307" t="s">
        <v>336</v>
      </c>
      <c r="D14" s="307"/>
      <c r="E14" s="307"/>
      <c r="F14" s="307"/>
      <c r="G14" s="307"/>
      <c r="H14" s="307"/>
      <c r="I14" s="307"/>
      <c r="J14" s="227"/>
      <c r="K14" s="227"/>
      <c r="M14" s="18"/>
      <c r="N14" s="21" t="s">
        <v>88</v>
      </c>
    </row>
    <row r="15" spans="1:21" ht="30.75" customHeight="1" x14ac:dyDescent="0.2">
      <c r="A15" s="221"/>
      <c r="B15" s="218" t="s">
        <v>53</v>
      </c>
      <c r="C15" s="300" t="s">
        <v>307</v>
      </c>
      <c r="D15" s="300"/>
      <c r="E15" s="300"/>
      <c r="F15" s="300"/>
      <c r="G15" s="218" t="s">
        <v>54</v>
      </c>
      <c r="H15" s="307" t="s">
        <v>32</v>
      </c>
      <c r="I15" s="307"/>
      <c r="J15" s="227"/>
      <c r="K15" s="227"/>
      <c r="M15" s="18" t="s">
        <v>26</v>
      </c>
      <c r="N15" s="21" t="s">
        <v>89</v>
      </c>
    </row>
    <row r="16" spans="1:21" ht="30.75" customHeight="1" x14ac:dyDescent="0.2">
      <c r="A16" s="221"/>
      <c r="B16" s="218" t="s">
        <v>55</v>
      </c>
      <c r="C16" s="327" t="s">
        <v>308</v>
      </c>
      <c r="D16" s="327"/>
      <c r="E16" s="327"/>
      <c r="F16" s="327"/>
      <c r="G16" s="218" t="s">
        <v>56</v>
      </c>
      <c r="H16" s="307" t="s">
        <v>57</v>
      </c>
      <c r="I16" s="307"/>
      <c r="J16" s="227"/>
      <c r="K16" s="227"/>
      <c r="M16" s="18" t="s">
        <v>27</v>
      </c>
    </row>
    <row r="17" spans="1:14" ht="173.25" customHeight="1" x14ac:dyDescent="0.2">
      <c r="A17" s="221"/>
      <c r="B17" s="218" t="s">
        <v>61</v>
      </c>
      <c r="C17" s="303" t="s">
        <v>394</v>
      </c>
      <c r="D17" s="303"/>
      <c r="E17" s="303"/>
      <c r="F17" s="303"/>
      <c r="G17" s="303"/>
      <c r="H17" s="303"/>
      <c r="I17" s="303"/>
      <c r="J17" s="230"/>
      <c r="K17" s="230"/>
      <c r="M17" s="18" t="s">
        <v>28</v>
      </c>
      <c r="N17" s="21" t="s">
        <v>90</v>
      </c>
    </row>
    <row r="18" spans="1:14" ht="30.75" customHeight="1" x14ac:dyDescent="0.2">
      <c r="A18" s="221"/>
      <c r="B18" s="218" t="s">
        <v>62</v>
      </c>
      <c r="C18" s="300" t="s">
        <v>341</v>
      </c>
      <c r="D18" s="300"/>
      <c r="E18" s="300"/>
      <c r="F18" s="300"/>
      <c r="G18" s="300"/>
      <c r="H18" s="300"/>
      <c r="I18" s="300"/>
      <c r="J18" s="231"/>
      <c r="K18" s="231"/>
      <c r="M18" s="18" t="s">
        <v>29</v>
      </c>
      <c r="N18" s="21" t="s">
        <v>91</v>
      </c>
    </row>
    <row r="19" spans="1:14" ht="30.75" customHeight="1" x14ac:dyDescent="0.2">
      <c r="A19" s="221"/>
      <c r="B19" s="218" t="s">
        <v>63</v>
      </c>
      <c r="C19" s="300" t="s">
        <v>376</v>
      </c>
      <c r="D19" s="300"/>
      <c r="E19" s="300"/>
      <c r="F19" s="300"/>
      <c r="G19" s="300"/>
      <c r="H19" s="300"/>
      <c r="I19" s="300"/>
      <c r="J19" s="232"/>
      <c r="K19" s="233"/>
      <c r="M19" s="18"/>
      <c r="N19" s="21" t="s">
        <v>92</v>
      </c>
    </row>
    <row r="20" spans="1:14" ht="30.75" customHeight="1" x14ac:dyDescent="0.2">
      <c r="A20" s="221"/>
      <c r="B20" s="218" t="s">
        <v>64</v>
      </c>
      <c r="C20" s="313" t="s">
        <v>309</v>
      </c>
      <c r="D20" s="313"/>
      <c r="E20" s="313"/>
      <c r="F20" s="313"/>
      <c r="G20" s="313"/>
      <c r="H20" s="313"/>
      <c r="I20" s="313"/>
      <c r="J20" s="232"/>
      <c r="K20" s="234"/>
      <c r="M20" s="18" t="s">
        <v>32</v>
      </c>
      <c r="N20" s="21" t="s">
        <v>93</v>
      </c>
    </row>
    <row r="21" spans="1:14" ht="27.75" customHeight="1" x14ac:dyDescent="0.2">
      <c r="A21" s="221"/>
      <c r="B21" s="306" t="s">
        <v>65</v>
      </c>
      <c r="C21" s="304" t="s">
        <v>42</v>
      </c>
      <c r="D21" s="304"/>
      <c r="E21" s="304"/>
      <c r="F21" s="305" t="s">
        <v>43</v>
      </c>
      <c r="G21" s="305"/>
      <c r="H21" s="305"/>
      <c r="I21" s="305"/>
      <c r="J21" s="232"/>
      <c r="K21" s="235"/>
      <c r="M21" s="18" t="s">
        <v>33</v>
      </c>
      <c r="N21" s="21" t="s">
        <v>94</v>
      </c>
    </row>
    <row r="22" spans="1:14" ht="27" customHeight="1" x14ac:dyDescent="0.2">
      <c r="A22" s="221"/>
      <c r="B22" s="306"/>
      <c r="C22" s="300" t="s">
        <v>378</v>
      </c>
      <c r="D22" s="300"/>
      <c r="E22" s="300"/>
      <c r="F22" s="300" t="s">
        <v>379</v>
      </c>
      <c r="G22" s="300"/>
      <c r="H22" s="300"/>
      <c r="I22" s="300"/>
      <c r="J22" s="232"/>
      <c r="K22" s="233"/>
      <c r="M22" s="18" t="s">
        <v>34</v>
      </c>
      <c r="N22" s="21" t="s">
        <v>95</v>
      </c>
    </row>
    <row r="23" spans="1:14" ht="39.75" customHeight="1" x14ac:dyDescent="0.2">
      <c r="A23" s="221"/>
      <c r="B23" s="218" t="s">
        <v>66</v>
      </c>
      <c r="C23" s="307" t="s">
        <v>309</v>
      </c>
      <c r="D23" s="307"/>
      <c r="E23" s="307"/>
      <c r="F23" s="307" t="s">
        <v>309</v>
      </c>
      <c r="G23" s="307"/>
      <c r="H23" s="307"/>
      <c r="I23" s="307"/>
      <c r="J23" s="232"/>
      <c r="K23" s="227"/>
      <c r="M23" s="18"/>
      <c r="N23" s="21" t="s">
        <v>96</v>
      </c>
    </row>
    <row r="24" spans="1:14" ht="79.5" customHeight="1" x14ac:dyDescent="0.2">
      <c r="A24" s="221"/>
      <c r="B24" s="218" t="s">
        <v>67</v>
      </c>
      <c r="C24" s="300" t="s">
        <v>377</v>
      </c>
      <c r="D24" s="300"/>
      <c r="E24" s="300"/>
      <c r="F24" s="300" t="s">
        <v>380</v>
      </c>
      <c r="G24" s="300"/>
      <c r="H24" s="300"/>
      <c r="I24" s="300"/>
      <c r="J24" s="232"/>
      <c r="K24" s="231"/>
      <c r="M24" s="19"/>
      <c r="N24" s="21" t="s">
        <v>97</v>
      </c>
    </row>
    <row r="25" spans="1:14" ht="29.25" customHeight="1" x14ac:dyDescent="0.2">
      <c r="A25" s="221"/>
      <c r="B25" s="218" t="s">
        <v>68</v>
      </c>
      <c r="C25" s="316">
        <v>43466</v>
      </c>
      <c r="D25" s="300"/>
      <c r="E25" s="300"/>
      <c r="F25" s="218" t="s">
        <v>99</v>
      </c>
      <c r="G25" s="317">
        <v>0.88729999999999998</v>
      </c>
      <c r="H25" s="317"/>
      <c r="I25" s="317"/>
      <c r="J25" s="232"/>
      <c r="K25" s="236"/>
      <c r="M25" s="19"/>
    </row>
    <row r="26" spans="1:14" ht="27" customHeight="1" x14ac:dyDescent="0.2">
      <c r="A26" s="221"/>
      <c r="B26" s="218" t="s">
        <v>98</v>
      </c>
      <c r="C26" s="316">
        <v>43830</v>
      </c>
      <c r="D26" s="300"/>
      <c r="E26" s="300"/>
      <c r="F26" s="218" t="s">
        <v>69</v>
      </c>
      <c r="G26" s="318">
        <v>0.92</v>
      </c>
      <c r="H26" s="318"/>
      <c r="I26" s="318"/>
      <c r="J26" s="237"/>
      <c r="K26" s="237"/>
      <c r="M26" s="19"/>
    </row>
    <row r="27" spans="1:14" ht="47.25" customHeight="1" x14ac:dyDescent="0.2">
      <c r="A27" s="221"/>
      <c r="B27" s="218" t="s">
        <v>100</v>
      </c>
      <c r="C27" s="314" t="s">
        <v>28</v>
      </c>
      <c r="D27" s="314"/>
      <c r="E27" s="314"/>
      <c r="F27" s="218" t="s">
        <v>70</v>
      </c>
      <c r="G27" s="322" t="s">
        <v>365</v>
      </c>
      <c r="H27" s="322"/>
      <c r="I27" s="322"/>
      <c r="J27" s="235"/>
      <c r="K27" s="235"/>
      <c r="M27" s="19"/>
    </row>
    <row r="28" spans="1:14" ht="30" customHeight="1" x14ac:dyDescent="0.2">
      <c r="A28" s="221"/>
      <c r="B28" s="310" t="s">
        <v>20</v>
      </c>
      <c r="C28" s="310"/>
      <c r="D28" s="310"/>
      <c r="E28" s="310"/>
      <c r="F28" s="310"/>
      <c r="G28" s="310"/>
      <c r="H28" s="310"/>
      <c r="I28" s="310"/>
      <c r="J28" s="225"/>
      <c r="K28" s="225"/>
      <c r="M28" s="19"/>
    </row>
    <row r="29" spans="1:14" ht="56.25" customHeight="1" x14ac:dyDescent="0.2">
      <c r="A29" s="221"/>
      <c r="B29" s="218" t="s">
        <v>2</v>
      </c>
      <c r="C29" s="218" t="s">
        <v>71</v>
      </c>
      <c r="D29" s="218" t="s">
        <v>44</v>
      </c>
      <c r="E29" s="218" t="s">
        <v>72</v>
      </c>
      <c r="F29" s="218" t="s">
        <v>45</v>
      </c>
      <c r="G29" s="14" t="s">
        <v>13</v>
      </c>
      <c r="H29" s="14" t="s">
        <v>14</v>
      </c>
      <c r="I29" s="218" t="s">
        <v>15</v>
      </c>
      <c r="J29" s="233"/>
      <c r="K29" s="233"/>
      <c r="M29" s="19"/>
    </row>
    <row r="30" spans="1:14" ht="19.5" customHeight="1" x14ac:dyDescent="0.2">
      <c r="A30" s="221"/>
      <c r="B30" s="217" t="s">
        <v>3</v>
      </c>
      <c r="C30" s="174">
        <v>0</v>
      </c>
      <c r="D30" s="198">
        <f>+C30</f>
        <v>0</v>
      </c>
      <c r="E30" s="199">
        <v>0</v>
      </c>
      <c r="F30" s="200">
        <f>+E30</f>
        <v>0</v>
      </c>
      <c r="G30" s="145" t="e">
        <f>+C30/E30</f>
        <v>#DIV/0!</v>
      </c>
      <c r="H30" s="146">
        <f>+D30</f>
        <v>0</v>
      </c>
      <c r="I30" s="147">
        <f>+H30/$G$26</f>
        <v>0</v>
      </c>
      <c r="J30" s="238"/>
      <c r="K30" s="238"/>
      <c r="M30" s="19"/>
    </row>
    <row r="31" spans="1:14" ht="19.5" customHeight="1" x14ac:dyDescent="0.2">
      <c r="A31" s="221"/>
      <c r="B31" s="217" t="s">
        <v>4</v>
      </c>
      <c r="C31" s="174">
        <v>0</v>
      </c>
      <c r="D31" s="198">
        <f>+D30+C31</f>
        <v>0</v>
      </c>
      <c r="E31" s="199">
        <v>0</v>
      </c>
      <c r="F31" s="200">
        <f>+E31+F30</f>
        <v>0</v>
      </c>
      <c r="G31" s="145" t="e">
        <f t="shared" ref="G31:G41" si="0">+C31/E31</f>
        <v>#DIV/0!</v>
      </c>
      <c r="H31" s="146">
        <f t="shared" ref="H31:H41" si="1">+D31</f>
        <v>0</v>
      </c>
      <c r="I31" s="147">
        <f t="shared" ref="I31:I41" si="2">+H31/$G$26</f>
        <v>0</v>
      </c>
      <c r="J31" s="238"/>
      <c r="K31" s="238"/>
      <c r="M31" s="19"/>
    </row>
    <row r="32" spans="1:14" ht="19.5" customHeight="1" x14ac:dyDescent="0.2">
      <c r="A32" s="221"/>
      <c r="B32" s="217" t="s">
        <v>5</v>
      </c>
      <c r="C32" s="174">
        <v>0.71430000000000005</v>
      </c>
      <c r="D32" s="198">
        <f>+AVERAGE(C32)</f>
        <v>0.71430000000000005</v>
      </c>
      <c r="E32" s="199">
        <v>0.92</v>
      </c>
      <c r="F32" s="200">
        <f t="shared" ref="F32:F41" si="3">+E32</f>
        <v>0.92</v>
      </c>
      <c r="G32" s="145">
        <f t="shared" si="0"/>
        <v>0.7764130434782609</v>
      </c>
      <c r="H32" s="146">
        <f t="shared" si="1"/>
        <v>0.71430000000000005</v>
      </c>
      <c r="I32" s="147">
        <f t="shared" si="2"/>
        <v>0.7764130434782609</v>
      </c>
      <c r="J32" s="238"/>
      <c r="K32" s="238"/>
      <c r="M32" s="19"/>
    </row>
    <row r="33" spans="1:11" ht="19.5" customHeight="1" x14ac:dyDescent="0.2">
      <c r="A33" s="221"/>
      <c r="B33" s="217" t="s">
        <v>6</v>
      </c>
      <c r="C33" s="174">
        <v>0</v>
      </c>
      <c r="D33" s="198">
        <v>0</v>
      </c>
      <c r="E33" s="201">
        <v>0</v>
      </c>
      <c r="F33" s="200">
        <f t="shared" si="3"/>
        <v>0</v>
      </c>
      <c r="G33" s="145" t="e">
        <f t="shared" si="0"/>
        <v>#DIV/0!</v>
      </c>
      <c r="H33" s="146">
        <f t="shared" si="1"/>
        <v>0</v>
      </c>
      <c r="I33" s="147">
        <f t="shared" si="2"/>
        <v>0</v>
      </c>
      <c r="J33" s="238"/>
      <c r="K33" s="238"/>
    </row>
    <row r="34" spans="1:11" ht="19.5" customHeight="1" x14ac:dyDescent="0.2">
      <c r="A34" s="221"/>
      <c r="B34" s="217" t="s">
        <v>7</v>
      </c>
      <c r="C34" s="174">
        <v>0</v>
      </c>
      <c r="D34" s="198">
        <v>0</v>
      </c>
      <c r="E34" s="201">
        <v>0</v>
      </c>
      <c r="F34" s="200">
        <f t="shared" si="3"/>
        <v>0</v>
      </c>
      <c r="G34" s="145" t="e">
        <f t="shared" si="0"/>
        <v>#DIV/0!</v>
      </c>
      <c r="H34" s="146">
        <f t="shared" si="1"/>
        <v>0</v>
      </c>
      <c r="I34" s="147">
        <f t="shared" si="2"/>
        <v>0</v>
      </c>
      <c r="J34" s="238"/>
      <c r="K34" s="238"/>
    </row>
    <row r="35" spans="1:11" ht="19.5" customHeight="1" x14ac:dyDescent="0.2">
      <c r="A35" s="221"/>
      <c r="B35" s="217" t="s">
        <v>8</v>
      </c>
      <c r="C35" s="174">
        <v>0.69259999999999999</v>
      </c>
      <c r="D35" s="198">
        <f>+AVERAGE(C32,C35)</f>
        <v>0.70345000000000002</v>
      </c>
      <c r="E35" s="201">
        <v>0.92</v>
      </c>
      <c r="F35" s="200">
        <f t="shared" si="3"/>
        <v>0.92</v>
      </c>
      <c r="G35" s="145">
        <f t="shared" si="0"/>
        <v>0.75282608695652165</v>
      </c>
      <c r="H35" s="146">
        <f t="shared" si="1"/>
        <v>0.70345000000000002</v>
      </c>
      <c r="I35" s="147">
        <f t="shared" si="2"/>
        <v>0.76461956521739127</v>
      </c>
      <c r="J35" s="238"/>
      <c r="K35" s="238"/>
    </row>
    <row r="36" spans="1:11" ht="19.5" customHeight="1" x14ac:dyDescent="0.2">
      <c r="A36" s="221"/>
      <c r="B36" s="217" t="s">
        <v>9</v>
      </c>
      <c r="C36" s="174">
        <v>0</v>
      </c>
      <c r="D36" s="198">
        <v>0</v>
      </c>
      <c r="E36" s="201">
        <v>0</v>
      </c>
      <c r="F36" s="200">
        <f t="shared" si="3"/>
        <v>0</v>
      </c>
      <c r="G36" s="145" t="e">
        <f t="shared" si="0"/>
        <v>#DIV/0!</v>
      </c>
      <c r="H36" s="146">
        <f t="shared" si="1"/>
        <v>0</v>
      </c>
      <c r="I36" s="147">
        <f t="shared" si="2"/>
        <v>0</v>
      </c>
      <c r="J36" s="238"/>
      <c r="K36" s="238"/>
    </row>
    <row r="37" spans="1:11" ht="19.5" customHeight="1" x14ac:dyDescent="0.2">
      <c r="A37" s="221"/>
      <c r="B37" s="217" t="s">
        <v>10</v>
      </c>
      <c r="C37" s="174">
        <v>0</v>
      </c>
      <c r="D37" s="198">
        <v>0</v>
      </c>
      <c r="E37" s="201">
        <v>0</v>
      </c>
      <c r="F37" s="200">
        <f t="shared" si="3"/>
        <v>0</v>
      </c>
      <c r="G37" s="145" t="e">
        <f t="shared" si="0"/>
        <v>#DIV/0!</v>
      </c>
      <c r="H37" s="146">
        <f t="shared" si="1"/>
        <v>0</v>
      </c>
      <c r="I37" s="147">
        <f t="shared" si="2"/>
        <v>0</v>
      </c>
      <c r="J37" s="238"/>
      <c r="K37" s="238"/>
    </row>
    <row r="38" spans="1:11" ht="19.5" customHeight="1" x14ac:dyDescent="0.2">
      <c r="A38" s="221"/>
      <c r="B38" s="217" t="s">
        <v>11</v>
      </c>
      <c r="C38" s="174">
        <v>0.86699999999999999</v>
      </c>
      <c r="D38" s="198">
        <f>+AVERAGE(C32,C35,C38)</f>
        <v>0.75796666666666679</v>
      </c>
      <c r="E38" s="201">
        <v>0.92</v>
      </c>
      <c r="F38" s="200">
        <f t="shared" si="3"/>
        <v>0.92</v>
      </c>
      <c r="G38" s="145">
        <f t="shared" si="0"/>
        <v>0.94239130434782603</v>
      </c>
      <c r="H38" s="146">
        <f t="shared" si="1"/>
        <v>0.75796666666666679</v>
      </c>
      <c r="I38" s="147">
        <f t="shared" si="2"/>
        <v>0.82387681159420301</v>
      </c>
      <c r="J38" s="238"/>
      <c r="K38" s="238"/>
    </row>
    <row r="39" spans="1:11" ht="19.5" customHeight="1" x14ac:dyDescent="0.2">
      <c r="A39" s="221"/>
      <c r="B39" s="217" t="s">
        <v>12</v>
      </c>
      <c r="C39" s="174">
        <v>0</v>
      </c>
      <c r="D39" s="198">
        <f t="shared" ref="D39:D40" si="4">+AVERAGE(C33,C36,C39)</f>
        <v>0</v>
      </c>
      <c r="E39" s="201">
        <v>0</v>
      </c>
      <c r="F39" s="200">
        <f t="shared" si="3"/>
        <v>0</v>
      </c>
      <c r="G39" s="145" t="e">
        <f t="shared" si="0"/>
        <v>#DIV/0!</v>
      </c>
      <c r="H39" s="146">
        <f t="shared" si="1"/>
        <v>0</v>
      </c>
      <c r="I39" s="147">
        <f t="shared" si="2"/>
        <v>0</v>
      </c>
      <c r="J39" s="238"/>
      <c r="K39" s="238"/>
    </row>
    <row r="40" spans="1:11" ht="19.5" customHeight="1" x14ac:dyDescent="0.2">
      <c r="A40" s="221"/>
      <c r="B40" s="217" t="s">
        <v>16</v>
      </c>
      <c r="C40" s="174">
        <v>0</v>
      </c>
      <c r="D40" s="198">
        <f t="shared" si="4"/>
        <v>0</v>
      </c>
      <c r="E40" s="201">
        <v>0</v>
      </c>
      <c r="F40" s="200">
        <f t="shared" si="3"/>
        <v>0</v>
      </c>
      <c r="G40" s="145" t="e">
        <f t="shared" si="0"/>
        <v>#DIV/0!</v>
      </c>
      <c r="H40" s="146">
        <f t="shared" si="1"/>
        <v>0</v>
      </c>
      <c r="I40" s="147">
        <f t="shared" si="2"/>
        <v>0</v>
      </c>
      <c r="J40" s="239"/>
      <c r="K40" s="240"/>
    </row>
    <row r="41" spans="1:11" ht="19.5" customHeight="1" x14ac:dyDescent="0.2">
      <c r="A41" s="221"/>
      <c r="B41" s="217" t="s">
        <v>17</v>
      </c>
      <c r="C41" s="174">
        <v>0.86439999999999995</v>
      </c>
      <c r="D41" s="198">
        <f>+AVERAGE(C32,C35,C38,C41)</f>
        <v>0.78457500000000002</v>
      </c>
      <c r="E41" s="201">
        <v>0.92</v>
      </c>
      <c r="F41" s="200">
        <f t="shared" si="3"/>
        <v>0.92</v>
      </c>
      <c r="G41" s="145">
        <f t="shared" si="0"/>
        <v>0.93956521739130427</v>
      </c>
      <c r="H41" s="146">
        <f t="shared" si="1"/>
        <v>0.78457500000000002</v>
      </c>
      <c r="I41" s="147">
        <f t="shared" si="2"/>
        <v>0.85279891304347821</v>
      </c>
      <c r="J41" s="238"/>
      <c r="K41" s="238"/>
    </row>
    <row r="42" spans="1:11" ht="65.25" customHeight="1" x14ac:dyDescent="0.2">
      <c r="A42" s="221"/>
      <c r="B42" s="220" t="s">
        <v>73</v>
      </c>
      <c r="C42" s="323" t="s">
        <v>407</v>
      </c>
      <c r="D42" s="323"/>
      <c r="E42" s="323"/>
      <c r="F42" s="323"/>
      <c r="G42" s="323"/>
      <c r="H42" s="323"/>
      <c r="I42" s="323"/>
      <c r="J42" s="241"/>
      <c r="K42" s="242"/>
    </row>
    <row r="43" spans="1:11" ht="29.25" customHeight="1" x14ac:dyDescent="0.2">
      <c r="A43" s="221"/>
      <c r="B43" s="310" t="s">
        <v>21</v>
      </c>
      <c r="C43" s="310"/>
      <c r="D43" s="310"/>
      <c r="E43" s="310"/>
      <c r="F43" s="310"/>
      <c r="G43" s="310"/>
      <c r="H43" s="310"/>
      <c r="I43" s="310"/>
      <c r="J43" s="225"/>
      <c r="K43" s="261"/>
    </row>
    <row r="44" spans="1:11" ht="39" customHeight="1" x14ac:dyDescent="0.2">
      <c r="A44" s="221"/>
      <c r="B44" s="309"/>
      <c r="C44" s="309"/>
      <c r="D44" s="309"/>
      <c r="E44" s="309"/>
      <c r="F44" s="309"/>
      <c r="G44" s="309"/>
      <c r="H44" s="309"/>
      <c r="I44" s="309"/>
      <c r="J44" s="225"/>
      <c r="K44" s="225"/>
    </row>
    <row r="45" spans="1:11" ht="37.5" customHeight="1" x14ac:dyDescent="0.2">
      <c r="A45" s="221"/>
      <c r="B45" s="309"/>
      <c r="C45" s="309"/>
      <c r="D45" s="309"/>
      <c r="E45" s="309"/>
      <c r="F45" s="309"/>
      <c r="G45" s="309"/>
      <c r="H45" s="309"/>
      <c r="I45" s="309"/>
      <c r="J45" s="242"/>
      <c r="K45" s="242"/>
    </row>
    <row r="46" spans="1:11" ht="39.75" customHeight="1" x14ac:dyDescent="0.2">
      <c r="A46" s="221"/>
      <c r="B46" s="309"/>
      <c r="C46" s="309"/>
      <c r="D46" s="309"/>
      <c r="E46" s="309"/>
      <c r="F46" s="309"/>
      <c r="G46" s="309"/>
      <c r="H46" s="309"/>
      <c r="I46" s="309"/>
      <c r="J46" s="242"/>
      <c r="K46" s="243"/>
    </row>
    <row r="47" spans="1:11" ht="43.5" customHeight="1" x14ac:dyDescent="0.2">
      <c r="A47" s="221"/>
      <c r="B47" s="309"/>
      <c r="C47" s="309"/>
      <c r="D47" s="309"/>
      <c r="E47" s="309"/>
      <c r="F47" s="309"/>
      <c r="G47" s="309"/>
      <c r="H47" s="309"/>
      <c r="I47" s="309"/>
      <c r="J47" s="242"/>
      <c r="K47" s="242"/>
    </row>
    <row r="48" spans="1:11" ht="58.5" customHeight="1" x14ac:dyDescent="0.2">
      <c r="A48" s="221"/>
      <c r="B48" s="309"/>
      <c r="C48" s="309"/>
      <c r="D48" s="309"/>
      <c r="E48" s="309"/>
      <c r="F48" s="309"/>
      <c r="G48" s="309"/>
      <c r="H48" s="309"/>
      <c r="I48" s="309"/>
      <c r="J48" s="244"/>
      <c r="K48" s="244"/>
    </row>
    <row r="49" spans="1:12" ht="155.25" customHeight="1" x14ac:dyDescent="0.2">
      <c r="A49" s="221"/>
      <c r="B49" s="218" t="s">
        <v>74</v>
      </c>
      <c r="C49" s="319" t="s">
        <v>412</v>
      </c>
      <c r="D49" s="320"/>
      <c r="E49" s="320"/>
      <c r="F49" s="320"/>
      <c r="G49" s="320"/>
      <c r="H49" s="320"/>
      <c r="I49" s="320"/>
      <c r="J49" s="245"/>
      <c r="K49" s="245"/>
      <c r="L49" s="214"/>
    </row>
    <row r="50" spans="1:12" ht="71.25" customHeight="1" x14ac:dyDescent="0.2">
      <c r="A50" s="221"/>
      <c r="B50" s="218" t="s">
        <v>75</v>
      </c>
      <c r="C50" s="319" t="s">
        <v>413</v>
      </c>
      <c r="D50" s="319"/>
      <c r="E50" s="319"/>
      <c r="F50" s="319"/>
      <c r="G50" s="319"/>
      <c r="H50" s="319"/>
      <c r="I50" s="319"/>
      <c r="J50" s="245"/>
      <c r="K50" s="245"/>
      <c r="L50" s="214"/>
    </row>
    <row r="51" spans="1:12" ht="34.5" customHeight="1" x14ac:dyDescent="0.2">
      <c r="A51" s="221"/>
      <c r="B51" s="218" t="s">
        <v>76</v>
      </c>
      <c r="C51" s="324" t="s">
        <v>342</v>
      </c>
      <c r="D51" s="324"/>
      <c r="E51" s="324"/>
      <c r="F51" s="324"/>
      <c r="G51" s="324"/>
      <c r="H51" s="324"/>
      <c r="I51" s="324"/>
      <c r="J51" s="246"/>
      <c r="K51" s="246"/>
    </row>
    <row r="52" spans="1:12" ht="29.25" customHeight="1" x14ac:dyDescent="0.2">
      <c r="A52" s="221"/>
      <c r="B52" s="310" t="s">
        <v>39</v>
      </c>
      <c r="C52" s="310"/>
      <c r="D52" s="310"/>
      <c r="E52" s="310"/>
      <c r="F52" s="310"/>
      <c r="G52" s="310"/>
      <c r="H52" s="310"/>
      <c r="I52" s="310"/>
      <c r="J52" s="246"/>
      <c r="K52" s="246"/>
    </row>
    <row r="53" spans="1:12" ht="33" customHeight="1" x14ac:dyDescent="0.2">
      <c r="A53" s="221"/>
      <c r="B53" s="306" t="s">
        <v>77</v>
      </c>
      <c r="C53" s="220" t="s">
        <v>78</v>
      </c>
      <c r="D53" s="312" t="s">
        <v>79</v>
      </c>
      <c r="E53" s="312"/>
      <c r="F53" s="312"/>
      <c r="G53" s="312" t="s">
        <v>80</v>
      </c>
      <c r="H53" s="312"/>
      <c r="I53" s="312"/>
      <c r="J53" s="247"/>
      <c r="K53" s="247"/>
    </row>
    <row r="54" spans="1:12" ht="61.5" customHeight="1" x14ac:dyDescent="0.2">
      <c r="A54" s="221"/>
      <c r="B54" s="306"/>
      <c r="C54" s="188">
        <v>43656</v>
      </c>
      <c r="D54" s="311" t="s">
        <v>390</v>
      </c>
      <c r="E54" s="311"/>
      <c r="F54" s="311"/>
      <c r="G54" s="321" t="s">
        <v>391</v>
      </c>
      <c r="H54" s="321"/>
      <c r="I54" s="321"/>
      <c r="J54" s="247"/>
      <c r="K54" s="247"/>
    </row>
    <row r="55" spans="1:12" ht="31.5" customHeight="1" x14ac:dyDescent="0.2">
      <c r="A55" s="221"/>
      <c r="B55" s="218" t="s">
        <v>81</v>
      </c>
      <c r="C55" s="314" t="s">
        <v>310</v>
      </c>
      <c r="D55" s="314"/>
      <c r="E55" s="304" t="s">
        <v>82</v>
      </c>
      <c r="F55" s="304"/>
      <c r="G55" s="314" t="s">
        <v>310</v>
      </c>
      <c r="H55" s="314"/>
      <c r="I55" s="314"/>
      <c r="J55" s="248"/>
      <c r="K55" s="248"/>
    </row>
    <row r="56" spans="1:12" ht="31.5" customHeight="1" x14ac:dyDescent="0.2">
      <c r="A56" s="221"/>
      <c r="B56" s="218" t="s">
        <v>83</v>
      </c>
      <c r="C56" s="315" t="s">
        <v>311</v>
      </c>
      <c r="D56" s="315"/>
      <c r="E56" s="312" t="s">
        <v>87</v>
      </c>
      <c r="F56" s="312"/>
      <c r="G56" s="314" t="s">
        <v>312</v>
      </c>
      <c r="H56" s="314"/>
      <c r="I56" s="314"/>
      <c r="J56" s="248"/>
      <c r="K56" s="248"/>
    </row>
    <row r="57" spans="1:12" ht="31.5" customHeight="1" x14ac:dyDescent="0.2">
      <c r="A57" s="221"/>
      <c r="B57" s="218" t="s">
        <v>85</v>
      </c>
      <c r="C57" s="311"/>
      <c r="D57" s="311"/>
      <c r="E57" s="312" t="s">
        <v>84</v>
      </c>
      <c r="F57" s="312"/>
      <c r="G57" s="311"/>
      <c r="H57" s="311"/>
      <c r="I57" s="311"/>
      <c r="J57" s="249"/>
      <c r="K57" s="249"/>
    </row>
    <row r="58" spans="1:12" ht="31.5" customHeight="1" x14ac:dyDescent="0.2">
      <c r="A58" s="221"/>
      <c r="B58" s="218" t="s">
        <v>86</v>
      </c>
      <c r="C58" s="311"/>
      <c r="D58" s="311"/>
      <c r="E58" s="312"/>
      <c r="F58" s="312"/>
      <c r="G58" s="311"/>
      <c r="H58" s="311"/>
      <c r="I58" s="311"/>
      <c r="J58" s="249"/>
      <c r="K58" s="249"/>
    </row>
    <row r="59" spans="1:12" hidden="1" x14ac:dyDescent="0.2">
      <c r="B59" s="250"/>
      <c r="C59" s="250"/>
      <c r="D59" s="250"/>
      <c r="E59" s="250"/>
      <c r="F59" s="250"/>
      <c r="G59" s="250"/>
      <c r="H59" s="250"/>
      <c r="I59" s="251"/>
      <c r="J59" s="252"/>
      <c r="K59" s="252"/>
    </row>
    <row r="60" spans="1:12" hidden="1" x14ac:dyDescent="0.2">
      <c r="B60" s="253"/>
      <c r="C60" s="254"/>
      <c r="D60" s="254"/>
      <c r="E60" s="255"/>
      <c r="F60" s="255"/>
      <c r="G60" s="256"/>
      <c r="H60" s="257"/>
      <c r="I60" s="254"/>
      <c r="J60" s="258"/>
      <c r="K60" s="258"/>
    </row>
    <row r="61" spans="1:12" hidden="1" x14ac:dyDescent="0.2">
      <c r="B61" s="253"/>
      <c r="C61" s="254"/>
      <c r="D61" s="254"/>
      <c r="E61" s="255"/>
      <c r="F61" s="255"/>
      <c r="G61" s="256"/>
      <c r="H61" s="257"/>
      <c r="I61" s="254"/>
      <c r="J61" s="258"/>
      <c r="K61" s="258"/>
    </row>
    <row r="62" spans="1:12" hidden="1" x14ac:dyDescent="0.2">
      <c r="B62" s="253"/>
      <c r="C62" s="254"/>
      <c r="D62" s="254"/>
      <c r="E62" s="255"/>
      <c r="F62" s="255"/>
      <c r="G62" s="256"/>
      <c r="H62" s="257"/>
      <c r="I62" s="254"/>
      <c r="J62" s="258"/>
      <c r="K62" s="258"/>
    </row>
    <row r="63" spans="1:12" hidden="1" x14ac:dyDescent="0.2">
      <c r="B63" s="253"/>
      <c r="C63" s="254"/>
      <c r="D63" s="254"/>
      <c r="E63" s="255"/>
      <c r="F63" s="255"/>
      <c r="G63" s="256"/>
      <c r="H63" s="257"/>
      <c r="I63" s="254"/>
      <c r="J63" s="258"/>
      <c r="K63" s="258"/>
    </row>
    <row r="64" spans="1:12" hidden="1" x14ac:dyDescent="0.2">
      <c r="B64" s="253"/>
      <c r="C64" s="254"/>
      <c r="D64" s="254"/>
      <c r="E64" s="255"/>
      <c r="F64" s="255"/>
      <c r="G64" s="256"/>
      <c r="H64" s="257"/>
      <c r="I64" s="254"/>
      <c r="J64" s="258"/>
      <c r="K64" s="258"/>
    </row>
    <row r="65" spans="2:11" hidden="1" x14ac:dyDescent="0.2">
      <c r="B65" s="253"/>
      <c r="C65" s="254"/>
      <c r="D65" s="254"/>
      <c r="E65" s="255"/>
      <c r="F65" s="255"/>
      <c r="G65" s="256"/>
      <c r="H65" s="257"/>
      <c r="I65" s="254"/>
      <c r="J65" s="258"/>
      <c r="K65" s="258"/>
    </row>
    <row r="66" spans="2:11" hidden="1" x14ac:dyDescent="0.2">
      <c r="B66" s="253"/>
      <c r="C66" s="254"/>
      <c r="D66" s="254"/>
      <c r="E66" s="255"/>
      <c r="F66" s="255"/>
      <c r="G66" s="256"/>
      <c r="H66" s="257"/>
      <c r="I66" s="254"/>
      <c r="J66" s="258"/>
      <c r="K66" s="258"/>
    </row>
    <row r="67" spans="2:11" hidden="1" x14ac:dyDescent="0.2">
      <c r="B67" s="253"/>
      <c r="C67" s="254"/>
      <c r="D67" s="254"/>
      <c r="E67" s="255"/>
      <c r="F67" s="255"/>
      <c r="G67" s="256"/>
      <c r="H67" s="257"/>
      <c r="I67" s="254"/>
      <c r="J67" s="258"/>
      <c r="K67" s="258"/>
    </row>
  </sheetData>
  <dataConsolidate/>
  <mergeCells count="65">
    <mergeCell ref="B43:I43"/>
    <mergeCell ref="C51:I51"/>
    <mergeCell ref="B2:B5"/>
    <mergeCell ref="C5:F5"/>
    <mergeCell ref="C2:I2"/>
    <mergeCell ref="C3:I3"/>
    <mergeCell ref="C4:I4"/>
    <mergeCell ref="G5:I5"/>
    <mergeCell ref="C50:I50"/>
    <mergeCell ref="B21:B22"/>
    <mergeCell ref="C15:F15"/>
    <mergeCell ref="H15:I15"/>
    <mergeCell ref="C14:I14"/>
    <mergeCell ref="C16:F16"/>
    <mergeCell ref="H16:I16"/>
    <mergeCell ref="C22:E22"/>
    <mergeCell ref="E55:F55"/>
    <mergeCell ref="G55:I55"/>
    <mergeCell ref="C23:E23"/>
    <mergeCell ref="F23:I23"/>
    <mergeCell ref="C24:E24"/>
    <mergeCell ref="F24:I24"/>
    <mergeCell ref="B28:I28"/>
    <mergeCell ref="C49:I49"/>
    <mergeCell ref="C25:E25"/>
    <mergeCell ref="B44:I48"/>
    <mergeCell ref="B52:I52"/>
    <mergeCell ref="B53:B54"/>
    <mergeCell ref="G54:I54"/>
    <mergeCell ref="C27:E27"/>
    <mergeCell ref="G27:I27"/>
    <mergeCell ref="C42:I42"/>
    <mergeCell ref="C57:D57"/>
    <mergeCell ref="C58:D58"/>
    <mergeCell ref="E57:F58"/>
    <mergeCell ref="G57:I58"/>
    <mergeCell ref="C19:I19"/>
    <mergeCell ref="C20:I20"/>
    <mergeCell ref="G56:I56"/>
    <mergeCell ref="E56:F56"/>
    <mergeCell ref="C56:D56"/>
    <mergeCell ref="D53:F53"/>
    <mergeCell ref="G53:I53"/>
    <mergeCell ref="C55:D55"/>
    <mergeCell ref="C26:E26"/>
    <mergeCell ref="G25:I25"/>
    <mergeCell ref="G26:I26"/>
    <mergeCell ref="D54:F54"/>
    <mergeCell ref="D10:E10"/>
    <mergeCell ref="F10:G10"/>
    <mergeCell ref="B6:I6"/>
    <mergeCell ref="C11:F11"/>
    <mergeCell ref="B7:I7"/>
    <mergeCell ref="B8:I8"/>
    <mergeCell ref="D9:E9"/>
    <mergeCell ref="F9:I9"/>
    <mergeCell ref="C12:F12"/>
    <mergeCell ref="C13:I13"/>
    <mergeCell ref="H12:I12"/>
    <mergeCell ref="H11:I11"/>
    <mergeCell ref="F22:I22"/>
    <mergeCell ref="C17:I17"/>
    <mergeCell ref="C18:I18"/>
    <mergeCell ref="C21:E21"/>
    <mergeCell ref="F21:I21"/>
  </mergeCells>
  <dataValidations disablePrompts="1" count="8">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 type="list" allowBlank="1" showInputMessage="1" showErrorMessage="1" prompt=" - " sqref="C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topLeftCell="A13" zoomScale="80" zoomScaleNormal="80" workbookViewId="0">
      <pane ySplit="2" topLeftCell="A30" activePane="bottomLeft" state="frozen"/>
      <selection activeCell="A13" sqref="A13"/>
      <selection pane="bottomLeft" activeCell="I31" sqref="I31"/>
    </sheetView>
  </sheetViews>
  <sheetFormatPr baseColWidth="10" defaultRowHeight="15" x14ac:dyDescent="0.25"/>
  <cols>
    <col min="1" max="1" width="1.28515625" customWidth="1"/>
    <col min="2" max="2" width="28.140625" style="134" customWidth="1"/>
    <col min="3" max="3" width="34.5703125" customWidth="1"/>
    <col min="4" max="4" width="16.28515625" customWidth="1"/>
    <col min="5" max="5" width="9.5703125" customWidth="1"/>
    <col min="6" max="6" width="47" customWidth="1"/>
    <col min="7" max="8" width="16.140625" customWidth="1"/>
    <col min="9" max="9" width="16.28515625" customWidth="1"/>
    <col min="10" max="10" width="15.7109375" customWidth="1"/>
    <col min="11" max="11" width="87.710937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1" ht="15.75" thickBot="1" x14ac:dyDescent="0.3"/>
    <row r="2" spans="2:11" ht="23.25" customHeight="1" thickBot="1" x14ac:dyDescent="0.3">
      <c r="B2" s="328"/>
      <c r="C2" s="331" t="s">
        <v>337</v>
      </c>
      <c r="D2" s="332"/>
      <c r="E2" s="332"/>
      <c r="F2" s="332"/>
      <c r="G2" s="332"/>
      <c r="H2" s="332"/>
      <c r="I2" s="332"/>
      <c r="J2" s="333"/>
    </row>
    <row r="3" spans="2:11" ht="18" customHeight="1" thickBot="1" x14ac:dyDescent="0.3">
      <c r="B3" s="329"/>
      <c r="C3" s="334" t="s">
        <v>18</v>
      </c>
      <c r="D3" s="335"/>
      <c r="E3" s="335"/>
      <c r="F3" s="335"/>
      <c r="G3" s="335"/>
      <c r="H3" s="335"/>
      <c r="I3" s="335"/>
      <c r="J3" s="336"/>
    </row>
    <row r="4" spans="2:11" ht="18" customHeight="1" thickBot="1" x14ac:dyDescent="0.3">
      <c r="B4" s="329"/>
      <c r="C4" s="334" t="s">
        <v>313</v>
      </c>
      <c r="D4" s="335"/>
      <c r="E4" s="335"/>
      <c r="F4" s="335"/>
      <c r="G4" s="335"/>
      <c r="H4" s="335"/>
      <c r="I4" s="335"/>
      <c r="J4" s="336"/>
    </row>
    <row r="5" spans="2:11" ht="18" customHeight="1" thickBot="1" x14ac:dyDescent="0.3">
      <c r="B5" s="330"/>
      <c r="C5" s="334" t="s">
        <v>338</v>
      </c>
      <c r="D5" s="335"/>
      <c r="E5" s="335"/>
      <c r="F5" s="335"/>
      <c r="G5" s="335"/>
      <c r="H5" s="337" t="s">
        <v>103</v>
      </c>
      <c r="I5" s="338"/>
      <c r="J5" s="339"/>
    </row>
    <row r="6" spans="2:11" ht="18" customHeight="1" thickBot="1" x14ac:dyDescent="0.3">
      <c r="B6" s="124"/>
      <c r="C6" s="125"/>
      <c r="D6" s="125"/>
      <c r="E6" s="125"/>
      <c r="F6" s="125"/>
      <c r="G6" s="125"/>
      <c r="H6" s="125"/>
      <c r="I6" s="125"/>
      <c r="J6" s="126"/>
    </row>
    <row r="7" spans="2:11" ht="51.75" customHeight="1" thickBot="1" x14ac:dyDescent="0.3">
      <c r="B7" s="127" t="s">
        <v>314</v>
      </c>
      <c r="C7" s="344" t="s">
        <v>367</v>
      </c>
      <c r="D7" s="345"/>
      <c r="E7" s="346"/>
      <c r="F7" s="128"/>
      <c r="G7" s="125"/>
      <c r="H7" s="125"/>
      <c r="I7" s="125"/>
      <c r="J7" s="126"/>
    </row>
    <row r="8" spans="2:11" ht="32.25" customHeight="1" thickBot="1" x14ac:dyDescent="0.3">
      <c r="B8" s="135" t="s">
        <v>108</v>
      </c>
      <c r="C8" s="344" t="s">
        <v>363</v>
      </c>
      <c r="D8" s="345"/>
      <c r="E8" s="346"/>
      <c r="F8" s="128"/>
      <c r="G8" s="125"/>
      <c r="H8" s="125"/>
      <c r="I8" s="125"/>
      <c r="J8" s="126"/>
    </row>
    <row r="9" spans="2:11" ht="32.25" customHeight="1" thickBot="1" x14ac:dyDescent="0.3">
      <c r="B9" s="135" t="s">
        <v>315</v>
      </c>
      <c r="C9" s="344" t="s">
        <v>364</v>
      </c>
      <c r="D9" s="345"/>
      <c r="E9" s="346"/>
      <c r="F9" s="129"/>
      <c r="G9" s="125"/>
      <c r="H9" s="125"/>
      <c r="I9" s="125"/>
      <c r="J9" s="126"/>
    </row>
    <row r="10" spans="2:11" ht="33.75" customHeight="1" thickBot="1" x14ac:dyDescent="0.3">
      <c r="B10" s="135" t="s">
        <v>316</v>
      </c>
      <c r="C10" s="344" t="s">
        <v>335</v>
      </c>
      <c r="D10" s="345"/>
      <c r="E10" s="346"/>
      <c r="F10" s="128"/>
      <c r="G10" s="125"/>
      <c r="H10" s="125"/>
      <c r="I10" s="125"/>
      <c r="J10" s="126"/>
    </row>
    <row r="11" spans="2:11" ht="81.75" customHeight="1" thickBot="1" x14ac:dyDescent="0.3">
      <c r="B11" s="135" t="s">
        <v>317</v>
      </c>
      <c r="C11" s="344" t="s">
        <v>340</v>
      </c>
      <c r="D11" s="345"/>
      <c r="E11" s="346"/>
      <c r="F11" s="128"/>
      <c r="G11" s="125"/>
      <c r="H11" s="125"/>
      <c r="I11" s="125"/>
      <c r="J11" s="126"/>
    </row>
    <row r="13" spans="2:11" ht="26.25" customHeight="1" x14ac:dyDescent="0.25">
      <c r="B13" s="342" t="s">
        <v>346</v>
      </c>
      <c r="C13" s="342"/>
      <c r="D13" s="342"/>
      <c r="E13" s="342"/>
      <c r="F13" s="342"/>
      <c r="G13" s="342"/>
      <c r="H13" s="342"/>
      <c r="I13" s="340" t="s">
        <v>318</v>
      </c>
      <c r="J13" s="340"/>
      <c r="K13" s="340"/>
    </row>
    <row r="14" spans="2:11" s="131" customFormat="1" ht="73.5" customHeight="1" x14ac:dyDescent="0.25">
      <c r="B14" s="141" t="s">
        <v>319</v>
      </c>
      <c r="C14" s="141" t="s">
        <v>320</v>
      </c>
      <c r="D14" s="141" t="s">
        <v>321</v>
      </c>
      <c r="E14" s="141" t="s">
        <v>322</v>
      </c>
      <c r="F14" s="141" t="s">
        <v>323</v>
      </c>
      <c r="G14" s="141" t="s">
        <v>324</v>
      </c>
      <c r="H14" s="141" t="s">
        <v>325</v>
      </c>
      <c r="I14" s="130" t="s">
        <v>326</v>
      </c>
      <c r="J14" s="130" t="s">
        <v>327</v>
      </c>
      <c r="K14" s="130" t="s">
        <v>328</v>
      </c>
    </row>
    <row r="15" spans="2:11" ht="126.75" customHeight="1" x14ac:dyDescent="0.25">
      <c r="B15" s="341">
        <v>1</v>
      </c>
      <c r="C15" s="343" t="s">
        <v>329</v>
      </c>
      <c r="D15" s="168">
        <v>0.34</v>
      </c>
      <c r="E15" s="152">
        <v>1</v>
      </c>
      <c r="F15" s="173" t="s">
        <v>343</v>
      </c>
      <c r="G15" s="168">
        <v>0.34</v>
      </c>
      <c r="H15" s="183">
        <v>43525</v>
      </c>
      <c r="I15" s="171">
        <f>+G15*41.66%</f>
        <v>0.14164399999999999</v>
      </c>
      <c r="J15" s="184">
        <v>43525</v>
      </c>
      <c r="K15" s="182" t="s">
        <v>382</v>
      </c>
    </row>
    <row r="16" spans="2:11" ht="117" customHeight="1" x14ac:dyDescent="0.25">
      <c r="B16" s="341"/>
      <c r="C16" s="343"/>
      <c r="D16" s="168">
        <v>0.33</v>
      </c>
      <c r="E16" s="150">
        <v>2</v>
      </c>
      <c r="F16" s="79" t="s">
        <v>344</v>
      </c>
      <c r="G16" s="168">
        <v>0.33</v>
      </c>
      <c r="H16" s="156">
        <v>43525</v>
      </c>
      <c r="I16" s="172">
        <f>G16*89.58%</f>
        <v>0.29561399999999999</v>
      </c>
      <c r="J16" s="184">
        <v>43525</v>
      </c>
      <c r="K16" s="182" t="s">
        <v>383</v>
      </c>
    </row>
    <row r="17" spans="2:11" ht="124.5" customHeight="1" x14ac:dyDescent="0.25">
      <c r="B17" s="341"/>
      <c r="C17" s="343"/>
      <c r="D17" s="168">
        <v>0.33</v>
      </c>
      <c r="E17" s="150">
        <v>3</v>
      </c>
      <c r="F17" s="79" t="s">
        <v>345</v>
      </c>
      <c r="G17" s="168">
        <v>0.33</v>
      </c>
      <c r="H17" s="156">
        <v>43525</v>
      </c>
      <c r="I17" s="172">
        <f>+G17*83.96%</f>
        <v>0.27706799999999998</v>
      </c>
      <c r="J17" s="184">
        <v>43525</v>
      </c>
      <c r="K17" s="182" t="s">
        <v>384</v>
      </c>
    </row>
    <row r="18" spans="2:11" ht="57.75" customHeight="1" x14ac:dyDescent="0.25">
      <c r="B18" s="180"/>
      <c r="C18" s="180" t="s">
        <v>381</v>
      </c>
      <c r="D18" s="181">
        <f>SUM(D15:D17)</f>
        <v>1</v>
      </c>
      <c r="E18" s="349" t="s">
        <v>334</v>
      </c>
      <c r="F18" s="350"/>
      <c r="G18" s="181">
        <f>SUM(G15:G17)</f>
        <v>1</v>
      </c>
      <c r="H18" s="180"/>
      <c r="I18" s="185">
        <f>SUM(I15:I17)</f>
        <v>0.71432600000000002</v>
      </c>
      <c r="J18" s="180"/>
      <c r="K18" s="180"/>
    </row>
    <row r="19" spans="2:11" ht="162.75" customHeight="1" x14ac:dyDescent="0.25">
      <c r="B19" s="341">
        <v>2</v>
      </c>
      <c r="C19" s="343" t="s">
        <v>330</v>
      </c>
      <c r="D19" s="168">
        <v>0.34</v>
      </c>
      <c r="E19" s="150">
        <v>1</v>
      </c>
      <c r="F19" s="153" t="s">
        <v>343</v>
      </c>
      <c r="G19" s="168">
        <v>0.34</v>
      </c>
      <c r="H19" s="156">
        <v>43617</v>
      </c>
      <c r="I19" s="172">
        <f>+G19*43.75%</f>
        <v>0.14875000000000002</v>
      </c>
      <c r="J19" s="187">
        <v>43617</v>
      </c>
      <c r="K19" s="186" t="s">
        <v>385</v>
      </c>
    </row>
    <row r="20" spans="2:11" ht="154.5" customHeight="1" x14ac:dyDescent="0.25">
      <c r="B20" s="341"/>
      <c r="C20" s="343"/>
      <c r="D20" s="168">
        <v>0.33</v>
      </c>
      <c r="E20" s="150">
        <v>2</v>
      </c>
      <c r="F20" s="153" t="s">
        <v>344</v>
      </c>
      <c r="G20" s="168">
        <v>0.33</v>
      </c>
      <c r="H20" s="156">
        <v>43617</v>
      </c>
      <c r="I20" s="172">
        <f>+G20*78.38%</f>
        <v>0.258654</v>
      </c>
      <c r="J20" s="187">
        <v>43617</v>
      </c>
      <c r="K20" s="186" t="s">
        <v>386</v>
      </c>
    </row>
    <row r="21" spans="2:11" ht="148.5" customHeight="1" x14ac:dyDescent="0.25">
      <c r="B21" s="341"/>
      <c r="C21" s="343"/>
      <c r="D21" s="168">
        <v>0.33</v>
      </c>
      <c r="E21" s="150">
        <v>3</v>
      </c>
      <c r="F21" s="153" t="s">
        <v>345</v>
      </c>
      <c r="G21" s="168">
        <v>0.33</v>
      </c>
      <c r="H21" s="156">
        <v>43617</v>
      </c>
      <c r="I21" s="172">
        <f>+G21*86.42%</f>
        <v>0.285186</v>
      </c>
      <c r="J21" s="187">
        <v>43617</v>
      </c>
      <c r="K21" s="186" t="s">
        <v>387</v>
      </c>
    </row>
    <row r="22" spans="2:11" ht="57.75" customHeight="1" x14ac:dyDescent="0.25">
      <c r="B22" s="180"/>
      <c r="C22" s="180" t="s">
        <v>381</v>
      </c>
      <c r="D22" s="181">
        <f>SUM(D19:D21)</f>
        <v>1</v>
      </c>
      <c r="E22" s="349" t="s">
        <v>334</v>
      </c>
      <c r="F22" s="350"/>
      <c r="G22" s="181">
        <f>SUM(G19:G21)</f>
        <v>1</v>
      </c>
      <c r="H22" s="180"/>
      <c r="I22" s="185">
        <f>SUM(I19:I21)</f>
        <v>0.69259000000000004</v>
      </c>
      <c r="J22" s="180"/>
      <c r="K22" s="180"/>
    </row>
    <row r="23" spans="2:11" ht="143.25" customHeight="1" x14ac:dyDescent="0.25">
      <c r="B23" s="341">
        <v>3</v>
      </c>
      <c r="C23" s="343" t="s">
        <v>331</v>
      </c>
      <c r="D23" s="168">
        <v>0.34</v>
      </c>
      <c r="E23" s="150">
        <v>1</v>
      </c>
      <c r="F23" s="153" t="s">
        <v>343</v>
      </c>
      <c r="G23" s="168">
        <v>0.34</v>
      </c>
      <c r="H23" s="156">
        <v>43709</v>
      </c>
      <c r="I23" s="172">
        <f>G23*78.95%</f>
        <v>0.26843</v>
      </c>
      <c r="J23" s="156">
        <v>43709</v>
      </c>
      <c r="K23" s="208" t="s">
        <v>398</v>
      </c>
    </row>
    <row r="24" spans="2:11" ht="143.25" customHeight="1" x14ac:dyDescent="0.25">
      <c r="B24" s="341"/>
      <c r="C24" s="343"/>
      <c r="D24" s="168">
        <v>0.33</v>
      </c>
      <c r="E24" s="150">
        <v>2</v>
      </c>
      <c r="F24" s="153" t="s">
        <v>344</v>
      </c>
      <c r="G24" s="168">
        <v>0.33</v>
      </c>
      <c r="H24" s="156">
        <v>43709</v>
      </c>
      <c r="I24" s="172">
        <f>+G24*89.81%</f>
        <v>0.296373</v>
      </c>
      <c r="J24" s="156">
        <v>43709</v>
      </c>
      <c r="K24" s="208" t="s">
        <v>399</v>
      </c>
    </row>
    <row r="25" spans="2:11" ht="143.25" customHeight="1" x14ac:dyDescent="0.25">
      <c r="B25" s="341"/>
      <c r="C25" s="343"/>
      <c r="D25" s="168">
        <v>0.33</v>
      </c>
      <c r="E25" s="150">
        <v>3</v>
      </c>
      <c r="F25" s="153" t="s">
        <v>345</v>
      </c>
      <c r="G25" s="168">
        <v>0.33</v>
      </c>
      <c r="H25" s="156">
        <v>43709</v>
      </c>
      <c r="I25" s="209">
        <f>G25*91.57%</f>
        <v>0.30218099999999998</v>
      </c>
      <c r="J25" s="156">
        <v>43709</v>
      </c>
      <c r="K25" s="208" t="s">
        <v>400</v>
      </c>
    </row>
    <row r="26" spans="2:11" ht="57.75" customHeight="1" x14ac:dyDescent="0.25">
      <c r="B26" s="180"/>
      <c r="C26" s="180" t="s">
        <v>381</v>
      </c>
      <c r="D26" s="181">
        <f>SUM(D23:D25)</f>
        <v>1</v>
      </c>
      <c r="E26" s="349" t="s">
        <v>334</v>
      </c>
      <c r="F26" s="350"/>
      <c r="G26" s="181">
        <f>SUM(G23:G25)</f>
        <v>1</v>
      </c>
      <c r="H26" s="180"/>
      <c r="I26" s="185">
        <f>SUM(I23:I25)</f>
        <v>0.86698399999999998</v>
      </c>
      <c r="J26" s="180"/>
      <c r="K26" s="180"/>
    </row>
    <row r="27" spans="2:11" ht="149.25" customHeight="1" x14ac:dyDescent="0.25">
      <c r="B27" s="341">
        <v>4</v>
      </c>
      <c r="C27" s="343" t="s">
        <v>332</v>
      </c>
      <c r="D27" s="168">
        <v>0.34</v>
      </c>
      <c r="E27" s="150">
        <v>1</v>
      </c>
      <c r="F27" s="153" t="s">
        <v>343</v>
      </c>
      <c r="G27" s="168">
        <v>0.34</v>
      </c>
      <c r="H27" s="156">
        <v>43800</v>
      </c>
      <c r="I27" s="215">
        <f>G27*70%</f>
        <v>0.23799999999999999</v>
      </c>
      <c r="J27" s="187">
        <v>43800</v>
      </c>
      <c r="K27" s="186" t="s">
        <v>404</v>
      </c>
    </row>
    <row r="28" spans="2:11" ht="163.5" customHeight="1" x14ac:dyDescent="0.25">
      <c r="B28" s="341"/>
      <c r="C28" s="343"/>
      <c r="D28" s="168">
        <v>0.33</v>
      </c>
      <c r="E28" s="150">
        <v>2</v>
      </c>
      <c r="F28" s="153" t="s">
        <v>344</v>
      </c>
      <c r="G28" s="168">
        <v>0.33</v>
      </c>
      <c r="H28" s="156">
        <v>43800</v>
      </c>
      <c r="I28" s="209">
        <f>G28*96.66%</f>
        <v>0.31897800000000004</v>
      </c>
      <c r="J28" s="187">
        <v>43800</v>
      </c>
      <c r="K28" s="186" t="s">
        <v>405</v>
      </c>
    </row>
    <row r="29" spans="2:11" ht="142.5" customHeight="1" x14ac:dyDescent="0.25">
      <c r="B29" s="341"/>
      <c r="C29" s="343"/>
      <c r="D29" s="168">
        <v>0.33</v>
      </c>
      <c r="E29" s="150">
        <v>3</v>
      </c>
      <c r="F29" s="153" t="s">
        <v>345</v>
      </c>
      <c r="G29" s="168">
        <v>0.33</v>
      </c>
      <c r="H29" s="156">
        <v>43800</v>
      </c>
      <c r="I29" s="209">
        <f>G29*93.15%</f>
        <v>0.30739500000000003</v>
      </c>
      <c r="J29" s="187">
        <v>43800</v>
      </c>
      <c r="K29" s="186" t="s">
        <v>406</v>
      </c>
    </row>
    <row r="30" spans="2:11" ht="57.75" customHeight="1" x14ac:dyDescent="0.25">
      <c r="B30" s="180"/>
      <c r="C30" s="180" t="s">
        <v>381</v>
      </c>
      <c r="D30" s="181">
        <f>SUM(D27:D29)</f>
        <v>1</v>
      </c>
      <c r="E30" s="349" t="s">
        <v>334</v>
      </c>
      <c r="F30" s="350"/>
      <c r="G30" s="181">
        <f>SUM(G27:G29)</f>
        <v>1</v>
      </c>
      <c r="H30" s="180"/>
      <c r="I30" s="185">
        <f>SUM(I27:I29)</f>
        <v>0.86437300000000006</v>
      </c>
      <c r="J30" s="180"/>
      <c r="K30" s="180"/>
    </row>
    <row r="31" spans="2:11" s="133" customFormat="1" ht="36" customHeight="1" x14ac:dyDescent="0.25">
      <c r="B31" s="347" t="s">
        <v>333</v>
      </c>
      <c r="C31" s="347"/>
      <c r="D31" s="142">
        <f>SUM(D15:D29)/4</f>
        <v>1.75</v>
      </c>
      <c r="E31" s="348" t="s">
        <v>334</v>
      </c>
      <c r="F31" s="348"/>
      <c r="G31" s="142">
        <f>SUM(G15:G29)/4</f>
        <v>1.75</v>
      </c>
      <c r="H31" s="142"/>
      <c r="I31" s="176">
        <f>AVERAGE(I22,I18,I26,I30)</f>
        <v>0.78456825000000008</v>
      </c>
      <c r="J31" s="132"/>
      <c r="K31" s="132"/>
    </row>
  </sheetData>
  <sheetProtection selectLockedCells="1" selectUnlockedCells="1"/>
  <mergeCells count="27">
    <mergeCell ref="E18:F18"/>
    <mergeCell ref="E22:F22"/>
    <mergeCell ref="E26:F26"/>
    <mergeCell ref="E30:F30"/>
    <mergeCell ref="B27:B29"/>
    <mergeCell ref="B31:C31"/>
    <mergeCell ref="E31:F31"/>
    <mergeCell ref="B19:B21"/>
    <mergeCell ref="B23:B25"/>
    <mergeCell ref="C19:C21"/>
    <mergeCell ref="C23:C25"/>
    <mergeCell ref="C27:C29"/>
    <mergeCell ref="I13:K13"/>
    <mergeCell ref="B15:B17"/>
    <mergeCell ref="B13:H13"/>
    <mergeCell ref="C15:C17"/>
    <mergeCell ref="C7:E7"/>
    <mergeCell ref="C8:E8"/>
    <mergeCell ref="C9:E9"/>
    <mergeCell ref="C10:E10"/>
    <mergeCell ref="C11:E11"/>
    <mergeCell ref="B2:B5"/>
    <mergeCell ref="C2:J2"/>
    <mergeCell ref="C3:J3"/>
    <mergeCell ref="C4:J4"/>
    <mergeCell ref="C5:G5"/>
    <mergeCell ref="H5:J5"/>
  </mergeCells>
  <pageMargins left="1" right="1" top="1" bottom="1" header="0.5" footer="0.5"/>
  <pageSetup scale="4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7"/>
  <sheetViews>
    <sheetView topLeftCell="A16" zoomScale="90" zoomScaleNormal="90" workbookViewId="0">
      <selection activeCell="K25" sqref="K25"/>
    </sheetView>
  </sheetViews>
  <sheetFormatPr baseColWidth="10" defaultRowHeight="12.75" x14ac:dyDescent="0.2"/>
  <cols>
    <col min="1" max="1" width="1" style="1" customWidth="1"/>
    <col min="2" max="2" width="25.42578125" style="2" customWidth="1"/>
    <col min="3" max="3" width="14.5703125" style="1" customWidth="1"/>
    <col min="4" max="4" width="20.140625" style="1" customWidth="1"/>
    <col min="5" max="5" width="16.42578125" style="1" customWidth="1"/>
    <col min="6" max="6" width="25" style="1" customWidth="1"/>
    <col min="7" max="7" width="22" style="3" customWidth="1"/>
    <col min="8" max="8" width="20.5703125" style="1" customWidth="1"/>
    <col min="9" max="9" width="22.42578125" style="1" customWidth="1"/>
    <col min="10" max="10" width="11.42578125" style="15"/>
    <col min="11" max="12" width="11.42578125" style="16"/>
    <col min="13" max="14" width="11.42578125" style="21"/>
    <col min="15" max="256" width="11.42578125" style="1"/>
    <col min="257" max="257" width="1" style="1" customWidth="1"/>
    <col min="258" max="258" width="25.42578125" style="1" customWidth="1"/>
    <col min="259" max="259" width="14.5703125" style="1" customWidth="1"/>
    <col min="260" max="260" width="20.140625" style="1" customWidth="1"/>
    <col min="261" max="261" width="16.42578125" style="1" customWidth="1"/>
    <col min="262" max="262" width="25" style="1" customWidth="1"/>
    <col min="263" max="263" width="22" style="1" customWidth="1"/>
    <col min="264" max="264" width="20.5703125" style="1" customWidth="1"/>
    <col min="265" max="265" width="22.42578125" style="1" customWidth="1"/>
    <col min="266" max="512" width="11.42578125" style="1"/>
    <col min="513" max="513" width="1" style="1" customWidth="1"/>
    <col min="514" max="514" width="25.42578125" style="1" customWidth="1"/>
    <col min="515" max="515" width="14.5703125" style="1" customWidth="1"/>
    <col min="516" max="516" width="20.140625" style="1" customWidth="1"/>
    <col min="517" max="517" width="16.42578125" style="1" customWidth="1"/>
    <col min="518" max="518" width="25" style="1" customWidth="1"/>
    <col min="519" max="519" width="22" style="1" customWidth="1"/>
    <col min="520" max="520" width="20.5703125" style="1" customWidth="1"/>
    <col min="521" max="521" width="22.42578125" style="1" customWidth="1"/>
    <col min="522" max="768" width="11.42578125" style="1"/>
    <col min="769" max="769" width="1" style="1" customWidth="1"/>
    <col min="770" max="770" width="25.42578125" style="1" customWidth="1"/>
    <col min="771" max="771" width="14.5703125" style="1" customWidth="1"/>
    <col min="772" max="772" width="20.140625" style="1" customWidth="1"/>
    <col min="773" max="773" width="16.42578125" style="1" customWidth="1"/>
    <col min="774" max="774" width="25" style="1" customWidth="1"/>
    <col min="775" max="775" width="22" style="1" customWidth="1"/>
    <col min="776" max="776" width="20.5703125" style="1" customWidth="1"/>
    <col min="777" max="777" width="22.42578125" style="1" customWidth="1"/>
    <col min="778" max="1024" width="11.42578125" style="1"/>
    <col min="1025" max="1025" width="1" style="1" customWidth="1"/>
    <col min="1026" max="1026" width="25.42578125" style="1" customWidth="1"/>
    <col min="1027" max="1027" width="14.5703125" style="1" customWidth="1"/>
    <col min="1028" max="1028" width="20.140625" style="1" customWidth="1"/>
    <col min="1029" max="1029" width="16.42578125" style="1" customWidth="1"/>
    <col min="1030" max="1030" width="25" style="1" customWidth="1"/>
    <col min="1031" max="1031" width="22" style="1" customWidth="1"/>
    <col min="1032" max="1032" width="20.5703125" style="1" customWidth="1"/>
    <col min="1033" max="1033" width="22.42578125" style="1" customWidth="1"/>
    <col min="1034" max="1280" width="11.42578125" style="1"/>
    <col min="1281" max="1281" width="1" style="1" customWidth="1"/>
    <col min="1282" max="1282" width="25.42578125" style="1" customWidth="1"/>
    <col min="1283" max="1283" width="14.5703125" style="1" customWidth="1"/>
    <col min="1284" max="1284" width="20.140625" style="1" customWidth="1"/>
    <col min="1285" max="1285" width="16.42578125" style="1" customWidth="1"/>
    <col min="1286" max="1286" width="25" style="1" customWidth="1"/>
    <col min="1287" max="1287" width="22" style="1" customWidth="1"/>
    <col min="1288" max="1288" width="20.5703125" style="1" customWidth="1"/>
    <col min="1289" max="1289" width="22.42578125" style="1" customWidth="1"/>
    <col min="1290" max="1536" width="11.42578125" style="1"/>
    <col min="1537" max="1537" width="1" style="1" customWidth="1"/>
    <col min="1538" max="1538" width="25.42578125" style="1" customWidth="1"/>
    <col min="1539" max="1539" width="14.5703125" style="1" customWidth="1"/>
    <col min="1540" max="1540" width="20.140625" style="1" customWidth="1"/>
    <col min="1541" max="1541" width="16.42578125" style="1" customWidth="1"/>
    <col min="1542" max="1542" width="25" style="1" customWidth="1"/>
    <col min="1543" max="1543" width="22" style="1" customWidth="1"/>
    <col min="1544" max="1544" width="20.5703125" style="1" customWidth="1"/>
    <col min="1545" max="1545" width="22.42578125" style="1" customWidth="1"/>
    <col min="1546" max="1792" width="11.42578125" style="1"/>
    <col min="1793" max="1793" width="1" style="1" customWidth="1"/>
    <col min="1794" max="1794" width="25.42578125" style="1" customWidth="1"/>
    <col min="1795" max="1795" width="14.5703125" style="1" customWidth="1"/>
    <col min="1796" max="1796" width="20.140625" style="1" customWidth="1"/>
    <col min="1797" max="1797" width="16.42578125" style="1" customWidth="1"/>
    <col min="1798" max="1798" width="25" style="1" customWidth="1"/>
    <col min="1799" max="1799" width="22" style="1" customWidth="1"/>
    <col min="1800" max="1800" width="20.5703125" style="1" customWidth="1"/>
    <col min="1801" max="1801" width="22.42578125" style="1" customWidth="1"/>
    <col min="1802" max="2048" width="11.42578125" style="1"/>
    <col min="2049" max="2049" width="1" style="1" customWidth="1"/>
    <col min="2050" max="2050" width="25.42578125" style="1" customWidth="1"/>
    <col min="2051" max="2051" width="14.5703125" style="1" customWidth="1"/>
    <col min="2052" max="2052" width="20.140625" style="1" customWidth="1"/>
    <col min="2053" max="2053" width="16.42578125" style="1" customWidth="1"/>
    <col min="2054" max="2054" width="25" style="1" customWidth="1"/>
    <col min="2055" max="2055" width="22" style="1" customWidth="1"/>
    <col min="2056" max="2056" width="20.5703125" style="1" customWidth="1"/>
    <col min="2057" max="2057" width="22.42578125" style="1" customWidth="1"/>
    <col min="2058" max="2304" width="11.42578125" style="1"/>
    <col min="2305" max="2305" width="1" style="1" customWidth="1"/>
    <col min="2306" max="2306" width="25.42578125" style="1" customWidth="1"/>
    <col min="2307" max="2307" width="14.5703125" style="1" customWidth="1"/>
    <col min="2308" max="2308" width="20.140625" style="1" customWidth="1"/>
    <col min="2309" max="2309" width="16.42578125" style="1" customWidth="1"/>
    <col min="2310" max="2310" width="25" style="1" customWidth="1"/>
    <col min="2311" max="2311" width="22" style="1" customWidth="1"/>
    <col min="2312" max="2312" width="20.5703125" style="1" customWidth="1"/>
    <col min="2313" max="2313" width="22.42578125" style="1" customWidth="1"/>
    <col min="2314" max="2560" width="11.42578125" style="1"/>
    <col min="2561" max="2561" width="1" style="1" customWidth="1"/>
    <col min="2562" max="2562" width="25.42578125" style="1" customWidth="1"/>
    <col min="2563" max="2563" width="14.5703125" style="1" customWidth="1"/>
    <col min="2564" max="2564" width="20.140625" style="1" customWidth="1"/>
    <col min="2565" max="2565" width="16.42578125" style="1" customWidth="1"/>
    <col min="2566" max="2566" width="25" style="1" customWidth="1"/>
    <col min="2567" max="2567" width="22" style="1" customWidth="1"/>
    <col min="2568" max="2568" width="20.5703125" style="1" customWidth="1"/>
    <col min="2569" max="2569" width="22.42578125" style="1" customWidth="1"/>
    <col min="2570" max="2816" width="11.42578125" style="1"/>
    <col min="2817" max="2817" width="1" style="1" customWidth="1"/>
    <col min="2818" max="2818" width="25.42578125" style="1" customWidth="1"/>
    <col min="2819" max="2819" width="14.5703125" style="1" customWidth="1"/>
    <col min="2820" max="2820" width="20.140625" style="1" customWidth="1"/>
    <col min="2821" max="2821" width="16.42578125" style="1" customWidth="1"/>
    <col min="2822" max="2822" width="25" style="1" customWidth="1"/>
    <col min="2823" max="2823" width="22" style="1" customWidth="1"/>
    <col min="2824" max="2824" width="20.5703125" style="1" customWidth="1"/>
    <col min="2825" max="2825" width="22.42578125" style="1" customWidth="1"/>
    <col min="2826" max="3072" width="11.42578125" style="1"/>
    <col min="3073" max="3073" width="1" style="1" customWidth="1"/>
    <col min="3074" max="3074" width="25.42578125" style="1" customWidth="1"/>
    <col min="3075" max="3075" width="14.5703125" style="1" customWidth="1"/>
    <col min="3076" max="3076" width="20.140625" style="1" customWidth="1"/>
    <col min="3077" max="3077" width="16.42578125" style="1" customWidth="1"/>
    <col min="3078" max="3078" width="25" style="1" customWidth="1"/>
    <col min="3079" max="3079" width="22" style="1" customWidth="1"/>
    <col min="3080" max="3080" width="20.5703125" style="1" customWidth="1"/>
    <col min="3081" max="3081" width="22.42578125" style="1" customWidth="1"/>
    <col min="3082" max="3328" width="11.42578125" style="1"/>
    <col min="3329" max="3329" width="1" style="1" customWidth="1"/>
    <col min="3330" max="3330" width="25.42578125" style="1" customWidth="1"/>
    <col min="3331" max="3331" width="14.5703125" style="1" customWidth="1"/>
    <col min="3332" max="3332" width="20.140625" style="1" customWidth="1"/>
    <col min="3333" max="3333" width="16.42578125" style="1" customWidth="1"/>
    <col min="3334" max="3334" width="25" style="1" customWidth="1"/>
    <col min="3335" max="3335" width="22" style="1" customWidth="1"/>
    <col min="3336" max="3336" width="20.5703125" style="1" customWidth="1"/>
    <col min="3337" max="3337" width="22.42578125" style="1" customWidth="1"/>
    <col min="3338" max="3584" width="11.42578125" style="1"/>
    <col min="3585" max="3585" width="1" style="1" customWidth="1"/>
    <col min="3586" max="3586" width="25.42578125" style="1" customWidth="1"/>
    <col min="3587" max="3587" width="14.5703125" style="1" customWidth="1"/>
    <col min="3588" max="3588" width="20.140625" style="1" customWidth="1"/>
    <col min="3589" max="3589" width="16.42578125" style="1" customWidth="1"/>
    <col min="3590" max="3590" width="25" style="1" customWidth="1"/>
    <col min="3591" max="3591" width="22" style="1" customWidth="1"/>
    <col min="3592" max="3592" width="20.5703125" style="1" customWidth="1"/>
    <col min="3593" max="3593" width="22.42578125" style="1" customWidth="1"/>
    <col min="3594" max="3840" width="11.42578125" style="1"/>
    <col min="3841" max="3841" width="1" style="1" customWidth="1"/>
    <col min="3842" max="3842" width="25.42578125" style="1" customWidth="1"/>
    <col min="3843" max="3843" width="14.5703125" style="1" customWidth="1"/>
    <col min="3844" max="3844" width="20.140625" style="1" customWidth="1"/>
    <col min="3845" max="3845" width="16.42578125" style="1" customWidth="1"/>
    <col min="3846" max="3846" width="25" style="1" customWidth="1"/>
    <col min="3847" max="3847" width="22" style="1" customWidth="1"/>
    <col min="3848" max="3848" width="20.5703125" style="1" customWidth="1"/>
    <col min="3849" max="3849" width="22.42578125" style="1" customWidth="1"/>
    <col min="3850" max="4096" width="11.42578125" style="1"/>
    <col min="4097" max="4097" width="1" style="1" customWidth="1"/>
    <col min="4098" max="4098" width="25.42578125" style="1" customWidth="1"/>
    <col min="4099" max="4099" width="14.5703125" style="1" customWidth="1"/>
    <col min="4100" max="4100" width="20.140625" style="1" customWidth="1"/>
    <col min="4101" max="4101" width="16.42578125" style="1" customWidth="1"/>
    <col min="4102" max="4102" width="25" style="1" customWidth="1"/>
    <col min="4103" max="4103" width="22" style="1" customWidth="1"/>
    <col min="4104" max="4104" width="20.5703125" style="1" customWidth="1"/>
    <col min="4105" max="4105" width="22.42578125" style="1" customWidth="1"/>
    <col min="4106" max="4352" width="11.42578125" style="1"/>
    <col min="4353" max="4353" width="1" style="1" customWidth="1"/>
    <col min="4354" max="4354" width="25.42578125" style="1" customWidth="1"/>
    <col min="4355" max="4355" width="14.5703125" style="1" customWidth="1"/>
    <col min="4356" max="4356" width="20.140625" style="1" customWidth="1"/>
    <col min="4357" max="4357" width="16.42578125" style="1" customWidth="1"/>
    <col min="4358" max="4358" width="25" style="1" customWidth="1"/>
    <col min="4359" max="4359" width="22" style="1" customWidth="1"/>
    <col min="4360" max="4360" width="20.5703125" style="1" customWidth="1"/>
    <col min="4361" max="4361" width="22.42578125" style="1" customWidth="1"/>
    <col min="4362" max="4608" width="11.42578125" style="1"/>
    <col min="4609" max="4609" width="1" style="1" customWidth="1"/>
    <col min="4610" max="4610" width="25.42578125" style="1" customWidth="1"/>
    <col min="4611" max="4611" width="14.5703125" style="1" customWidth="1"/>
    <col min="4612" max="4612" width="20.140625" style="1" customWidth="1"/>
    <col min="4613" max="4613" width="16.42578125" style="1" customWidth="1"/>
    <col min="4614" max="4614" width="25" style="1" customWidth="1"/>
    <col min="4615" max="4615" width="22" style="1" customWidth="1"/>
    <col min="4616" max="4616" width="20.5703125" style="1" customWidth="1"/>
    <col min="4617" max="4617" width="22.42578125" style="1" customWidth="1"/>
    <col min="4618" max="4864" width="11.42578125" style="1"/>
    <col min="4865" max="4865" width="1" style="1" customWidth="1"/>
    <col min="4866" max="4866" width="25.42578125" style="1" customWidth="1"/>
    <col min="4867" max="4867" width="14.5703125" style="1" customWidth="1"/>
    <col min="4868" max="4868" width="20.140625" style="1" customWidth="1"/>
    <col min="4869" max="4869" width="16.42578125" style="1" customWidth="1"/>
    <col min="4870" max="4870" width="25" style="1" customWidth="1"/>
    <col min="4871" max="4871" width="22" style="1" customWidth="1"/>
    <col min="4872" max="4872" width="20.5703125" style="1" customWidth="1"/>
    <col min="4873" max="4873" width="22.42578125" style="1" customWidth="1"/>
    <col min="4874" max="5120" width="11.42578125" style="1"/>
    <col min="5121" max="5121" width="1" style="1" customWidth="1"/>
    <col min="5122" max="5122" width="25.42578125" style="1" customWidth="1"/>
    <col min="5123" max="5123" width="14.5703125" style="1" customWidth="1"/>
    <col min="5124" max="5124" width="20.140625" style="1" customWidth="1"/>
    <col min="5125" max="5125" width="16.42578125" style="1" customWidth="1"/>
    <col min="5126" max="5126" width="25" style="1" customWidth="1"/>
    <col min="5127" max="5127" width="22" style="1" customWidth="1"/>
    <col min="5128" max="5128" width="20.5703125" style="1" customWidth="1"/>
    <col min="5129" max="5129" width="22.42578125" style="1" customWidth="1"/>
    <col min="5130" max="5376" width="11.42578125" style="1"/>
    <col min="5377" max="5377" width="1" style="1" customWidth="1"/>
    <col min="5378" max="5378" width="25.42578125" style="1" customWidth="1"/>
    <col min="5379" max="5379" width="14.5703125" style="1" customWidth="1"/>
    <col min="5380" max="5380" width="20.140625" style="1" customWidth="1"/>
    <col min="5381" max="5381" width="16.42578125" style="1" customWidth="1"/>
    <col min="5382" max="5382" width="25" style="1" customWidth="1"/>
    <col min="5383" max="5383" width="22" style="1" customWidth="1"/>
    <col min="5384" max="5384" width="20.5703125" style="1" customWidth="1"/>
    <col min="5385" max="5385" width="22.42578125" style="1" customWidth="1"/>
    <col min="5386" max="5632" width="11.42578125" style="1"/>
    <col min="5633" max="5633" width="1" style="1" customWidth="1"/>
    <col min="5634" max="5634" width="25.42578125" style="1" customWidth="1"/>
    <col min="5635" max="5635" width="14.5703125" style="1" customWidth="1"/>
    <col min="5636" max="5636" width="20.140625" style="1" customWidth="1"/>
    <col min="5637" max="5637" width="16.42578125" style="1" customWidth="1"/>
    <col min="5638" max="5638" width="25" style="1" customWidth="1"/>
    <col min="5639" max="5639" width="22" style="1" customWidth="1"/>
    <col min="5640" max="5640" width="20.5703125" style="1" customWidth="1"/>
    <col min="5641" max="5641" width="22.42578125" style="1" customWidth="1"/>
    <col min="5642" max="5888" width="11.42578125" style="1"/>
    <col min="5889" max="5889" width="1" style="1" customWidth="1"/>
    <col min="5890" max="5890" width="25.42578125" style="1" customWidth="1"/>
    <col min="5891" max="5891" width="14.5703125" style="1" customWidth="1"/>
    <col min="5892" max="5892" width="20.140625" style="1" customWidth="1"/>
    <col min="5893" max="5893" width="16.42578125" style="1" customWidth="1"/>
    <col min="5894" max="5894" width="25" style="1" customWidth="1"/>
    <col min="5895" max="5895" width="22" style="1" customWidth="1"/>
    <col min="5896" max="5896" width="20.5703125" style="1" customWidth="1"/>
    <col min="5897" max="5897" width="22.42578125" style="1" customWidth="1"/>
    <col min="5898" max="6144" width="11.42578125" style="1"/>
    <col min="6145" max="6145" width="1" style="1" customWidth="1"/>
    <col min="6146" max="6146" width="25.42578125" style="1" customWidth="1"/>
    <col min="6147" max="6147" width="14.5703125" style="1" customWidth="1"/>
    <col min="6148" max="6148" width="20.140625" style="1" customWidth="1"/>
    <col min="6149" max="6149" width="16.42578125" style="1" customWidth="1"/>
    <col min="6150" max="6150" width="25" style="1" customWidth="1"/>
    <col min="6151" max="6151" width="22" style="1" customWidth="1"/>
    <col min="6152" max="6152" width="20.5703125" style="1" customWidth="1"/>
    <col min="6153" max="6153" width="22.42578125" style="1" customWidth="1"/>
    <col min="6154" max="6400" width="11.42578125" style="1"/>
    <col min="6401" max="6401" width="1" style="1" customWidth="1"/>
    <col min="6402" max="6402" width="25.42578125" style="1" customWidth="1"/>
    <col min="6403" max="6403" width="14.5703125" style="1" customWidth="1"/>
    <col min="6404" max="6404" width="20.140625" style="1" customWidth="1"/>
    <col min="6405" max="6405" width="16.42578125" style="1" customWidth="1"/>
    <col min="6406" max="6406" width="25" style="1" customWidth="1"/>
    <col min="6407" max="6407" width="22" style="1" customWidth="1"/>
    <col min="6408" max="6408" width="20.5703125" style="1" customWidth="1"/>
    <col min="6409" max="6409" width="22.42578125" style="1" customWidth="1"/>
    <col min="6410" max="6656" width="11.42578125" style="1"/>
    <col min="6657" max="6657" width="1" style="1" customWidth="1"/>
    <col min="6658" max="6658" width="25.42578125" style="1" customWidth="1"/>
    <col min="6659" max="6659" width="14.5703125" style="1" customWidth="1"/>
    <col min="6660" max="6660" width="20.140625" style="1" customWidth="1"/>
    <col min="6661" max="6661" width="16.42578125" style="1" customWidth="1"/>
    <col min="6662" max="6662" width="25" style="1" customWidth="1"/>
    <col min="6663" max="6663" width="22" style="1" customWidth="1"/>
    <col min="6664" max="6664" width="20.5703125" style="1" customWidth="1"/>
    <col min="6665" max="6665" width="22.42578125" style="1" customWidth="1"/>
    <col min="6666" max="6912" width="11.42578125" style="1"/>
    <col min="6913" max="6913" width="1" style="1" customWidth="1"/>
    <col min="6914" max="6914" width="25.42578125" style="1" customWidth="1"/>
    <col min="6915" max="6915" width="14.5703125" style="1" customWidth="1"/>
    <col min="6916" max="6916" width="20.140625" style="1" customWidth="1"/>
    <col min="6917" max="6917" width="16.42578125" style="1" customWidth="1"/>
    <col min="6918" max="6918" width="25" style="1" customWidth="1"/>
    <col min="6919" max="6919" width="22" style="1" customWidth="1"/>
    <col min="6920" max="6920" width="20.5703125" style="1" customWidth="1"/>
    <col min="6921" max="6921" width="22.42578125" style="1" customWidth="1"/>
    <col min="6922" max="7168" width="11.42578125" style="1"/>
    <col min="7169" max="7169" width="1" style="1" customWidth="1"/>
    <col min="7170" max="7170" width="25.42578125" style="1" customWidth="1"/>
    <col min="7171" max="7171" width="14.5703125" style="1" customWidth="1"/>
    <col min="7172" max="7172" width="20.140625" style="1" customWidth="1"/>
    <col min="7173" max="7173" width="16.42578125" style="1" customWidth="1"/>
    <col min="7174" max="7174" width="25" style="1" customWidth="1"/>
    <col min="7175" max="7175" width="22" style="1" customWidth="1"/>
    <col min="7176" max="7176" width="20.5703125" style="1" customWidth="1"/>
    <col min="7177" max="7177" width="22.42578125" style="1" customWidth="1"/>
    <col min="7178" max="7424" width="11.42578125" style="1"/>
    <col min="7425" max="7425" width="1" style="1" customWidth="1"/>
    <col min="7426" max="7426" width="25.42578125" style="1" customWidth="1"/>
    <col min="7427" max="7427" width="14.5703125" style="1" customWidth="1"/>
    <col min="7428" max="7428" width="20.140625" style="1" customWidth="1"/>
    <col min="7429" max="7429" width="16.42578125" style="1" customWidth="1"/>
    <col min="7430" max="7430" width="25" style="1" customWidth="1"/>
    <col min="7431" max="7431" width="22" style="1" customWidth="1"/>
    <col min="7432" max="7432" width="20.5703125" style="1" customWidth="1"/>
    <col min="7433" max="7433" width="22.42578125" style="1" customWidth="1"/>
    <col min="7434" max="7680" width="11.42578125" style="1"/>
    <col min="7681" max="7681" width="1" style="1" customWidth="1"/>
    <col min="7682" max="7682" width="25.42578125" style="1" customWidth="1"/>
    <col min="7683" max="7683" width="14.5703125" style="1" customWidth="1"/>
    <col min="7684" max="7684" width="20.140625" style="1" customWidth="1"/>
    <col min="7685" max="7685" width="16.42578125" style="1" customWidth="1"/>
    <col min="7686" max="7686" width="25" style="1" customWidth="1"/>
    <col min="7687" max="7687" width="22" style="1" customWidth="1"/>
    <col min="7688" max="7688" width="20.5703125" style="1" customWidth="1"/>
    <col min="7689" max="7689" width="22.42578125" style="1" customWidth="1"/>
    <col min="7690" max="7936" width="11.42578125" style="1"/>
    <col min="7937" max="7937" width="1" style="1" customWidth="1"/>
    <col min="7938" max="7938" width="25.42578125" style="1" customWidth="1"/>
    <col min="7939" max="7939" width="14.5703125" style="1" customWidth="1"/>
    <col min="7940" max="7940" width="20.140625" style="1" customWidth="1"/>
    <col min="7941" max="7941" width="16.42578125" style="1" customWidth="1"/>
    <col min="7942" max="7942" width="25" style="1" customWidth="1"/>
    <col min="7943" max="7943" width="22" style="1" customWidth="1"/>
    <col min="7944" max="7944" width="20.5703125" style="1" customWidth="1"/>
    <col min="7945" max="7945" width="22.42578125" style="1" customWidth="1"/>
    <col min="7946" max="8192" width="11.42578125" style="1"/>
    <col min="8193" max="8193" width="1" style="1" customWidth="1"/>
    <col min="8194" max="8194" width="25.42578125" style="1" customWidth="1"/>
    <col min="8195" max="8195" width="14.5703125" style="1" customWidth="1"/>
    <col min="8196" max="8196" width="20.140625" style="1" customWidth="1"/>
    <col min="8197" max="8197" width="16.42578125" style="1" customWidth="1"/>
    <col min="8198" max="8198" width="25" style="1" customWidth="1"/>
    <col min="8199" max="8199" width="22" style="1" customWidth="1"/>
    <col min="8200" max="8200" width="20.5703125" style="1" customWidth="1"/>
    <col min="8201" max="8201" width="22.42578125" style="1" customWidth="1"/>
    <col min="8202" max="8448" width="11.42578125" style="1"/>
    <col min="8449" max="8449" width="1" style="1" customWidth="1"/>
    <col min="8450" max="8450" width="25.42578125" style="1" customWidth="1"/>
    <col min="8451" max="8451" width="14.5703125" style="1" customWidth="1"/>
    <col min="8452" max="8452" width="20.140625" style="1" customWidth="1"/>
    <col min="8453" max="8453" width="16.42578125" style="1" customWidth="1"/>
    <col min="8454" max="8454" width="25" style="1" customWidth="1"/>
    <col min="8455" max="8455" width="22" style="1" customWidth="1"/>
    <col min="8456" max="8456" width="20.5703125" style="1" customWidth="1"/>
    <col min="8457" max="8457" width="22.42578125" style="1" customWidth="1"/>
    <col min="8458" max="8704" width="11.42578125" style="1"/>
    <col min="8705" max="8705" width="1" style="1" customWidth="1"/>
    <col min="8706" max="8706" width="25.42578125" style="1" customWidth="1"/>
    <col min="8707" max="8707" width="14.5703125" style="1" customWidth="1"/>
    <col min="8708" max="8708" width="20.140625" style="1" customWidth="1"/>
    <col min="8709" max="8709" width="16.42578125" style="1" customWidth="1"/>
    <col min="8710" max="8710" width="25" style="1" customWidth="1"/>
    <col min="8711" max="8711" width="22" style="1" customWidth="1"/>
    <col min="8712" max="8712" width="20.5703125" style="1" customWidth="1"/>
    <col min="8713" max="8713" width="22.42578125" style="1" customWidth="1"/>
    <col min="8714" max="8960" width="11.42578125" style="1"/>
    <col min="8961" max="8961" width="1" style="1" customWidth="1"/>
    <col min="8962" max="8962" width="25.42578125" style="1" customWidth="1"/>
    <col min="8963" max="8963" width="14.5703125" style="1" customWidth="1"/>
    <col min="8964" max="8964" width="20.140625" style="1" customWidth="1"/>
    <col min="8965" max="8965" width="16.42578125" style="1" customWidth="1"/>
    <col min="8966" max="8966" width="25" style="1" customWidth="1"/>
    <col min="8967" max="8967" width="22" style="1" customWidth="1"/>
    <col min="8968" max="8968" width="20.5703125" style="1" customWidth="1"/>
    <col min="8969" max="8969" width="22.42578125" style="1" customWidth="1"/>
    <col min="8970" max="9216" width="11.42578125" style="1"/>
    <col min="9217" max="9217" width="1" style="1" customWidth="1"/>
    <col min="9218" max="9218" width="25.42578125" style="1" customWidth="1"/>
    <col min="9219" max="9219" width="14.5703125" style="1" customWidth="1"/>
    <col min="9220" max="9220" width="20.140625" style="1" customWidth="1"/>
    <col min="9221" max="9221" width="16.42578125" style="1" customWidth="1"/>
    <col min="9222" max="9222" width="25" style="1" customWidth="1"/>
    <col min="9223" max="9223" width="22" style="1" customWidth="1"/>
    <col min="9224" max="9224" width="20.5703125" style="1" customWidth="1"/>
    <col min="9225" max="9225" width="22.42578125" style="1" customWidth="1"/>
    <col min="9226" max="9472" width="11.42578125" style="1"/>
    <col min="9473" max="9473" width="1" style="1" customWidth="1"/>
    <col min="9474" max="9474" width="25.42578125" style="1" customWidth="1"/>
    <col min="9475" max="9475" width="14.5703125" style="1" customWidth="1"/>
    <col min="9476" max="9476" width="20.140625" style="1" customWidth="1"/>
    <col min="9477" max="9477" width="16.42578125" style="1" customWidth="1"/>
    <col min="9478" max="9478" width="25" style="1" customWidth="1"/>
    <col min="9479" max="9479" width="22" style="1" customWidth="1"/>
    <col min="9480" max="9480" width="20.5703125" style="1" customWidth="1"/>
    <col min="9481" max="9481" width="22.42578125" style="1" customWidth="1"/>
    <col min="9482" max="9728" width="11.42578125" style="1"/>
    <col min="9729" max="9729" width="1" style="1" customWidth="1"/>
    <col min="9730" max="9730" width="25.42578125" style="1" customWidth="1"/>
    <col min="9731" max="9731" width="14.5703125" style="1" customWidth="1"/>
    <col min="9732" max="9732" width="20.140625" style="1" customWidth="1"/>
    <col min="9733" max="9733" width="16.42578125" style="1" customWidth="1"/>
    <col min="9734" max="9734" width="25" style="1" customWidth="1"/>
    <col min="9735" max="9735" width="22" style="1" customWidth="1"/>
    <col min="9736" max="9736" width="20.5703125" style="1" customWidth="1"/>
    <col min="9737" max="9737" width="22.42578125" style="1" customWidth="1"/>
    <col min="9738" max="9984" width="11.42578125" style="1"/>
    <col min="9985" max="9985" width="1" style="1" customWidth="1"/>
    <col min="9986" max="9986" width="25.42578125" style="1" customWidth="1"/>
    <col min="9987" max="9987" width="14.5703125" style="1" customWidth="1"/>
    <col min="9988" max="9988" width="20.140625" style="1" customWidth="1"/>
    <col min="9989" max="9989" width="16.42578125" style="1" customWidth="1"/>
    <col min="9990" max="9990" width="25" style="1" customWidth="1"/>
    <col min="9991" max="9991" width="22" style="1" customWidth="1"/>
    <col min="9992" max="9992" width="20.5703125" style="1" customWidth="1"/>
    <col min="9993" max="9993" width="22.42578125" style="1" customWidth="1"/>
    <col min="9994" max="10240" width="11.42578125" style="1"/>
    <col min="10241" max="10241" width="1" style="1" customWidth="1"/>
    <col min="10242" max="10242" width="25.42578125" style="1" customWidth="1"/>
    <col min="10243" max="10243" width="14.5703125" style="1" customWidth="1"/>
    <col min="10244" max="10244" width="20.140625" style="1" customWidth="1"/>
    <col min="10245" max="10245" width="16.42578125" style="1" customWidth="1"/>
    <col min="10246" max="10246" width="25" style="1" customWidth="1"/>
    <col min="10247" max="10247" width="22" style="1" customWidth="1"/>
    <col min="10248" max="10248" width="20.5703125" style="1" customWidth="1"/>
    <col min="10249" max="10249" width="22.42578125" style="1" customWidth="1"/>
    <col min="10250" max="10496" width="11.42578125" style="1"/>
    <col min="10497" max="10497" width="1" style="1" customWidth="1"/>
    <col min="10498" max="10498" width="25.42578125" style="1" customWidth="1"/>
    <col min="10499" max="10499" width="14.5703125" style="1" customWidth="1"/>
    <col min="10500" max="10500" width="20.140625" style="1" customWidth="1"/>
    <col min="10501" max="10501" width="16.42578125" style="1" customWidth="1"/>
    <col min="10502" max="10502" width="25" style="1" customWidth="1"/>
    <col min="10503" max="10503" width="22" style="1" customWidth="1"/>
    <col min="10504" max="10504" width="20.5703125" style="1" customWidth="1"/>
    <col min="10505" max="10505" width="22.42578125" style="1" customWidth="1"/>
    <col min="10506" max="10752" width="11.42578125" style="1"/>
    <col min="10753" max="10753" width="1" style="1" customWidth="1"/>
    <col min="10754" max="10754" width="25.42578125" style="1" customWidth="1"/>
    <col min="10755" max="10755" width="14.5703125" style="1" customWidth="1"/>
    <col min="10756" max="10756" width="20.140625" style="1" customWidth="1"/>
    <col min="10757" max="10757" width="16.42578125" style="1" customWidth="1"/>
    <col min="10758" max="10758" width="25" style="1" customWidth="1"/>
    <col min="10759" max="10759" width="22" style="1" customWidth="1"/>
    <col min="10760" max="10760" width="20.5703125" style="1" customWidth="1"/>
    <col min="10761" max="10761" width="22.42578125" style="1" customWidth="1"/>
    <col min="10762" max="11008" width="11.42578125" style="1"/>
    <col min="11009" max="11009" width="1" style="1" customWidth="1"/>
    <col min="11010" max="11010" width="25.42578125" style="1" customWidth="1"/>
    <col min="11011" max="11011" width="14.5703125" style="1" customWidth="1"/>
    <col min="11012" max="11012" width="20.140625" style="1" customWidth="1"/>
    <col min="11013" max="11013" width="16.42578125" style="1" customWidth="1"/>
    <col min="11014" max="11014" width="25" style="1" customWidth="1"/>
    <col min="11015" max="11015" width="22" style="1" customWidth="1"/>
    <col min="11016" max="11016" width="20.5703125" style="1" customWidth="1"/>
    <col min="11017" max="11017" width="22.42578125" style="1" customWidth="1"/>
    <col min="11018" max="11264" width="11.42578125" style="1"/>
    <col min="11265" max="11265" width="1" style="1" customWidth="1"/>
    <col min="11266" max="11266" width="25.42578125" style="1" customWidth="1"/>
    <col min="11267" max="11267" width="14.5703125" style="1" customWidth="1"/>
    <col min="11268" max="11268" width="20.140625" style="1" customWidth="1"/>
    <col min="11269" max="11269" width="16.42578125" style="1" customWidth="1"/>
    <col min="11270" max="11270" width="25" style="1" customWidth="1"/>
    <col min="11271" max="11271" width="22" style="1" customWidth="1"/>
    <col min="11272" max="11272" width="20.5703125" style="1" customWidth="1"/>
    <col min="11273" max="11273" width="22.42578125" style="1" customWidth="1"/>
    <col min="11274" max="11520" width="11.42578125" style="1"/>
    <col min="11521" max="11521" width="1" style="1" customWidth="1"/>
    <col min="11522" max="11522" width="25.42578125" style="1" customWidth="1"/>
    <col min="11523" max="11523" width="14.5703125" style="1" customWidth="1"/>
    <col min="11524" max="11524" width="20.140625" style="1" customWidth="1"/>
    <col min="11525" max="11525" width="16.42578125" style="1" customWidth="1"/>
    <col min="11526" max="11526" width="25" style="1" customWidth="1"/>
    <col min="11527" max="11527" width="22" style="1" customWidth="1"/>
    <col min="11528" max="11528" width="20.5703125" style="1" customWidth="1"/>
    <col min="11529" max="11529" width="22.42578125" style="1" customWidth="1"/>
    <col min="11530" max="11776" width="11.42578125" style="1"/>
    <col min="11777" max="11777" width="1" style="1" customWidth="1"/>
    <col min="11778" max="11778" width="25.42578125" style="1" customWidth="1"/>
    <col min="11779" max="11779" width="14.5703125" style="1" customWidth="1"/>
    <col min="11780" max="11780" width="20.140625" style="1" customWidth="1"/>
    <col min="11781" max="11781" width="16.42578125" style="1" customWidth="1"/>
    <col min="11782" max="11782" width="25" style="1" customWidth="1"/>
    <col min="11783" max="11783" width="22" style="1" customWidth="1"/>
    <col min="11784" max="11784" width="20.5703125" style="1" customWidth="1"/>
    <col min="11785" max="11785" width="22.42578125" style="1" customWidth="1"/>
    <col min="11786" max="12032" width="11.42578125" style="1"/>
    <col min="12033" max="12033" width="1" style="1" customWidth="1"/>
    <col min="12034" max="12034" width="25.42578125" style="1" customWidth="1"/>
    <col min="12035" max="12035" width="14.5703125" style="1" customWidth="1"/>
    <col min="12036" max="12036" width="20.140625" style="1" customWidth="1"/>
    <col min="12037" max="12037" width="16.42578125" style="1" customWidth="1"/>
    <col min="12038" max="12038" width="25" style="1" customWidth="1"/>
    <col min="12039" max="12039" width="22" style="1" customWidth="1"/>
    <col min="12040" max="12040" width="20.5703125" style="1" customWidth="1"/>
    <col min="12041" max="12041" width="22.42578125" style="1" customWidth="1"/>
    <col min="12042" max="12288" width="11.42578125" style="1"/>
    <col min="12289" max="12289" width="1" style="1" customWidth="1"/>
    <col min="12290" max="12290" width="25.42578125" style="1" customWidth="1"/>
    <col min="12291" max="12291" width="14.5703125" style="1" customWidth="1"/>
    <col min="12292" max="12292" width="20.140625" style="1" customWidth="1"/>
    <col min="12293" max="12293" width="16.42578125" style="1" customWidth="1"/>
    <col min="12294" max="12294" width="25" style="1" customWidth="1"/>
    <col min="12295" max="12295" width="22" style="1" customWidth="1"/>
    <col min="12296" max="12296" width="20.5703125" style="1" customWidth="1"/>
    <col min="12297" max="12297" width="22.42578125" style="1" customWidth="1"/>
    <col min="12298" max="12544" width="11.42578125" style="1"/>
    <col min="12545" max="12545" width="1" style="1" customWidth="1"/>
    <col min="12546" max="12546" width="25.42578125" style="1" customWidth="1"/>
    <col min="12547" max="12547" width="14.5703125" style="1" customWidth="1"/>
    <col min="12548" max="12548" width="20.140625" style="1" customWidth="1"/>
    <col min="12549" max="12549" width="16.42578125" style="1" customWidth="1"/>
    <col min="12550" max="12550" width="25" style="1" customWidth="1"/>
    <col min="12551" max="12551" width="22" style="1" customWidth="1"/>
    <col min="12552" max="12552" width="20.5703125" style="1" customWidth="1"/>
    <col min="12553" max="12553" width="22.42578125" style="1" customWidth="1"/>
    <col min="12554" max="12800" width="11.42578125" style="1"/>
    <col min="12801" max="12801" width="1" style="1" customWidth="1"/>
    <col min="12802" max="12802" width="25.42578125" style="1" customWidth="1"/>
    <col min="12803" max="12803" width="14.5703125" style="1" customWidth="1"/>
    <col min="12804" max="12804" width="20.140625" style="1" customWidth="1"/>
    <col min="12805" max="12805" width="16.42578125" style="1" customWidth="1"/>
    <col min="12806" max="12806" width="25" style="1" customWidth="1"/>
    <col min="12807" max="12807" width="22" style="1" customWidth="1"/>
    <col min="12808" max="12808" width="20.5703125" style="1" customWidth="1"/>
    <col min="12809" max="12809" width="22.42578125" style="1" customWidth="1"/>
    <col min="12810" max="13056" width="11.42578125" style="1"/>
    <col min="13057" max="13057" width="1" style="1" customWidth="1"/>
    <col min="13058" max="13058" width="25.42578125" style="1" customWidth="1"/>
    <col min="13059" max="13059" width="14.5703125" style="1" customWidth="1"/>
    <col min="13060" max="13060" width="20.140625" style="1" customWidth="1"/>
    <col min="13061" max="13061" width="16.42578125" style="1" customWidth="1"/>
    <col min="13062" max="13062" width="25" style="1" customWidth="1"/>
    <col min="13063" max="13063" width="22" style="1" customWidth="1"/>
    <col min="13064" max="13064" width="20.5703125" style="1" customWidth="1"/>
    <col min="13065" max="13065" width="22.42578125" style="1" customWidth="1"/>
    <col min="13066" max="13312" width="11.42578125" style="1"/>
    <col min="13313" max="13313" width="1" style="1" customWidth="1"/>
    <col min="13314" max="13314" width="25.42578125" style="1" customWidth="1"/>
    <col min="13315" max="13315" width="14.5703125" style="1" customWidth="1"/>
    <col min="13316" max="13316" width="20.140625" style="1" customWidth="1"/>
    <col min="13317" max="13317" width="16.42578125" style="1" customWidth="1"/>
    <col min="13318" max="13318" width="25" style="1" customWidth="1"/>
    <col min="13319" max="13319" width="22" style="1" customWidth="1"/>
    <col min="13320" max="13320" width="20.5703125" style="1" customWidth="1"/>
    <col min="13321" max="13321" width="22.42578125" style="1" customWidth="1"/>
    <col min="13322" max="13568" width="11.42578125" style="1"/>
    <col min="13569" max="13569" width="1" style="1" customWidth="1"/>
    <col min="13570" max="13570" width="25.42578125" style="1" customWidth="1"/>
    <col min="13571" max="13571" width="14.5703125" style="1" customWidth="1"/>
    <col min="13572" max="13572" width="20.140625" style="1" customWidth="1"/>
    <col min="13573" max="13573" width="16.42578125" style="1" customWidth="1"/>
    <col min="13574" max="13574" width="25" style="1" customWidth="1"/>
    <col min="13575" max="13575" width="22" style="1" customWidth="1"/>
    <col min="13576" max="13576" width="20.5703125" style="1" customWidth="1"/>
    <col min="13577" max="13577" width="22.42578125" style="1" customWidth="1"/>
    <col min="13578" max="13824" width="11.42578125" style="1"/>
    <col min="13825" max="13825" width="1" style="1" customWidth="1"/>
    <col min="13826" max="13826" width="25.42578125" style="1" customWidth="1"/>
    <col min="13827" max="13827" width="14.5703125" style="1" customWidth="1"/>
    <col min="13828" max="13828" width="20.140625" style="1" customWidth="1"/>
    <col min="13829" max="13829" width="16.42578125" style="1" customWidth="1"/>
    <col min="13830" max="13830" width="25" style="1" customWidth="1"/>
    <col min="13831" max="13831" width="22" style="1" customWidth="1"/>
    <col min="13832" max="13832" width="20.5703125" style="1" customWidth="1"/>
    <col min="13833" max="13833" width="22.42578125" style="1" customWidth="1"/>
    <col min="13834" max="14080" width="11.42578125" style="1"/>
    <col min="14081" max="14081" width="1" style="1" customWidth="1"/>
    <col min="14082" max="14082" width="25.42578125" style="1" customWidth="1"/>
    <col min="14083" max="14083" width="14.5703125" style="1" customWidth="1"/>
    <col min="14084" max="14084" width="20.140625" style="1" customWidth="1"/>
    <col min="14085" max="14085" width="16.42578125" style="1" customWidth="1"/>
    <col min="14086" max="14086" width="25" style="1" customWidth="1"/>
    <col min="14087" max="14087" width="22" style="1" customWidth="1"/>
    <col min="14088" max="14088" width="20.5703125" style="1" customWidth="1"/>
    <col min="14089" max="14089" width="22.42578125" style="1" customWidth="1"/>
    <col min="14090" max="14336" width="11.42578125" style="1"/>
    <col min="14337" max="14337" width="1" style="1" customWidth="1"/>
    <col min="14338" max="14338" width="25.42578125" style="1" customWidth="1"/>
    <col min="14339" max="14339" width="14.5703125" style="1" customWidth="1"/>
    <col min="14340" max="14340" width="20.140625" style="1" customWidth="1"/>
    <col min="14341" max="14341" width="16.42578125" style="1" customWidth="1"/>
    <col min="14342" max="14342" width="25" style="1" customWidth="1"/>
    <col min="14343" max="14343" width="22" style="1" customWidth="1"/>
    <col min="14344" max="14344" width="20.5703125" style="1" customWidth="1"/>
    <col min="14345" max="14345" width="22.42578125" style="1" customWidth="1"/>
    <col min="14346" max="14592" width="11.42578125" style="1"/>
    <col min="14593" max="14593" width="1" style="1" customWidth="1"/>
    <col min="14594" max="14594" width="25.42578125" style="1" customWidth="1"/>
    <col min="14595" max="14595" width="14.5703125" style="1" customWidth="1"/>
    <col min="14596" max="14596" width="20.140625" style="1" customWidth="1"/>
    <col min="14597" max="14597" width="16.42578125" style="1" customWidth="1"/>
    <col min="14598" max="14598" width="25" style="1" customWidth="1"/>
    <col min="14599" max="14599" width="22" style="1" customWidth="1"/>
    <col min="14600" max="14600" width="20.5703125" style="1" customWidth="1"/>
    <col min="14601" max="14601" width="22.42578125" style="1" customWidth="1"/>
    <col min="14602" max="14848" width="11.42578125" style="1"/>
    <col min="14849" max="14849" width="1" style="1" customWidth="1"/>
    <col min="14850" max="14850" width="25.42578125" style="1" customWidth="1"/>
    <col min="14851" max="14851" width="14.5703125" style="1" customWidth="1"/>
    <col min="14852" max="14852" width="20.140625" style="1" customWidth="1"/>
    <col min="14853" max="14853" width="16.42578125" style="1" customWidth="1"/>
    <col min="14854" max="14854" width="25" style="1" customWidth="1"/>
    <col min="14855" max="14855" width="22" style="1" customWidth="1"/>
    <col min="14856" max="14856" width="20.5703125" style="1" customWidth="1"/>
    <col min="14857" max="14857" width="22.42578125" style="1" customWidth="1"/>
    <col min="14858" max="15104" width="11.42578125" style="1"/>
    <col min="15105" max="15105" width="1" style="1" customWidth="1"/>
    <col min="15106" max="15106" width="25.42578125" style="1" customWidth="1"/>
    <col min="15107" max="15107" width="14.5703125" style="1" customWidth="1"/>
    <col min="15108" max="15108" width="20.140625" style="1" customWidth="1"/>
    <col min="15109" max="15109" width="16.42578125" style="1" customWidth="1"/>
    <col min="15110" max="15110" width="25" style="1" customWidth="1"/>
    <col min="15111" max="15111" width="22" style="1" customWidth="1"/>
    <col min="15112" max="15112" width="20.5703125" style="1" customWidth="1"/>
    <col min="15113" max="15113" width="22.42578125" style="1" customWidth="1"/>
    <col min="15114" max="15360" width="11.42578125" style="1"/>
    <col min="15361" max="15361" width="1" style="1" customWidth="1"/>
    <col min="15362" max="15362" width="25.42578125" style="1" customWidth="1"/>
    <col min="15363" max="15363" width="14.5703125" style="1" customWidth="1"/>
    <col min="15364" max="15364" width="20.140625" style="1" customWidth="1"/>
    <col min="15365" max="15365" width="16.42578125" style="1" customWidth="1"/>
    <col min="15366" max="15366" width="25" style="1" customWidth="1"/>
    <col min="15367" max="15367" width="22" style="1" customWidth="1"/>
    <col min="15368" max="15368" width="20.5703125" style="1" customWidth="1"/>
    <col min="15369" max="15369" width="22.42578125" style="1" customWidth="1"/>
    <col min="15370" max="15616" width="11.42578125" style="1"/>
    <col min="15617" max="15617" width="1" style="1" customWidth="1"/>
    <col min="15618" max="15618" width="25.42578125" style="1" customWidth="1"/>
    <col min="15619" max="15619" width="14.5703125" style="1" customWidth="1"/>
    <col min="15620" max="15620" width="20.140625" style="1" customWidth="1"/>
    <col min="15621" max="15621" width="16.42578125" style="1" customWidth="1"/>
    <col min="15622" max="15622" width="25" style="1" customWidth="1"/>
    <col min="15623" max="15623" width="22" style="1" customWidth="1"/>
    <col min="15624" max="15624" width="20.5703125" style="1" customWidth="1"/>
    <col min="15625" max="15625" width="22.42578125" style="1" customWidth="1"/>
    <col min="15626" max="15872" width="11.42578125" style="1"/>
    <col min="15873" max="15873" width="1" style="1" customWidth="1"/>
    <col min="15874" max="15874" width="25.42578125" style="1" customWidth="1"/>
    <col min="15875" max="15875" width="14.5703125" style="1" customWidth="1"/>
    <col min="15876" max="15876" width="20.140625" style="1" customWidth="1"/>
    <col min="15877" max="15877" width="16.42578125" style="1" customWidth="1"/>
    <col min="15878" max="15878" width="25" style="1" customWidth="1"/>
    <col min="15879" max="15879" width="22" style="1" customWidth="1"/>
    <col min="15880" max="15880" width="20.5703125" style="1" customWidth="1"/>
    <col min="15881" max="15881" width="22.42578125" style="1" customWidth="1"/>
    <col min="15882" max="16128" width="11.42578125" style="1"/>
    <col min="16129" max="16129" width="1" style="1" customWidth="1"/>
    <col min="16130" max="16130" width="25.42578125" style="1" customWidth="1"/>
    <col min="16131" max="16131" width="14.5703125" style="1" customWidth="1"/>
    <col min="16132" max="16132" width="20.140625" style="1" customWidth="1"/>
    <col min="16133" max="16133" width="16.42578125" style="1" customWidth="1"/>
    <col min="16134" max="16134" width="25" style="1" customWidth="1"/>
    <col min="16135" max="16135" width="22" style="1" customWidth="1"/>
    <col min="16136" max="16136" width="20.5703125" style="1" customWidth="1"/>
    <col min="16137" max="16137" width="22.42578125" style="1" customWidth="1"/>
    <col min="16138" max="16384" width="11.42578125" style="1"/>
  </cols>
  <sheetData>
    <row r="1" spans="2:14" ht="6" customHeight="1" x14ac:dyDescent="0.2"/>
    <row r="2" spans="2:14" ht="25.5" customHeight="1" x14ac:dyDescent="0.2">
      <c r="B2" s="365"/>
      <c r="C2" s="366" t="s">
        <v>104</v>
      </c>
      <c r="D2" s="366"/>
      <c r="E2" s="366"/>
      <c r="F2" s="366"/>
      <c r="G2" s="366"/>
      <c r="H2" s="366"/>
      <c r="I2" s="366"/>
      <c r="M2" s="143" t="s">
        <v>35</v>
      </c>
    </row>
    <row r="3" spans="2:14" ht="25.5" customHeight="1" x14ac:dyDescent="0.2">
      <c r="B3" s="365"/>
      <c r="C3" s="367" t="s">
        <v>18</v>
      </c>
      <c r="D3" s="367"/>
      <c r="E3" s="367"/>
      <c r="F3" s="367"/>
      <c r="G3" s="367"/>
      <c r="H3" s="367"/>
      <c r="I3" s="367"/>
      <c r="M3" s="143" t="s">
        <v>30</v>
      </c>
    </row>
    <row r="4" spans="2:14" ht="25.5" customHeight="1" x14ac:dyDescent="0.2">
      <c r="B4" s="365"/>
      <c r="C4" s="367" t="s">
        <v>0</v>
      </c>
      <c r="D4" s="367"/>
      <c r="E4" s="367"/>
      <c r="F4" s="367"/>
      <c r="G4" s="367"/>
      <c r="H4" s="367"/>
      <c r="I4" s="367"/>
      <c r="M4" s="143" t="s">
        <v>36</v>
      </c>
    </row>
    <row r="5" spans="2:14" ht="25.5" customHeight="1" x14ac:dyDescent="0.2">
      <c r="B5" s="365"/>
      <c r="C5" s="367" t="s">
        <v>38</v>
      </c>
      <c r="D5" s="367"/>
      <c r="E5" s="367"/>
      <c r="F5" s="367"/>
      <c r="G5" s="367" t="s">
        <v>103</v>
      </c>
      <c r="H5" s="367"/>
      <c r="I5" s="367"/>
      <c r="M5" s="143" t="s">
        <v>31</v>
      </c>
    </row>
    <row r="6" spans="2:14" ht="23.25" customHeight="1" x14ac:dyDescent="0.2">
      <c r="B6" s="368" t="s">
        <v>1</v>
      </c>
      <c r="C6" s="368"/>
      <c r="D6" s="368"/>
      <c r="E6" s="368"/>
      <c r="F6" s="368"/>
      <c r="G6" s="368"/>
      <c r="H6" s="368"/>
      <c r="I6" s="368"/>
    </row>
    <row r="7" spans="2:14" ht="24" customHeight="1" x14ac:dyDescent="0.2">
      <c r="B7" s="369" t="s">
        <v>37</v>
      </c>
      <c r="C7" s="369"/>
      <c r="D7" s="369"/>
      <c r="E7" s="369"/>
      <c r="F7" s="369"/>
      <c r="G7" s="369"/>
      <c r="H7" s="369"/>
      <c r="I7" s="369"/>
    </row>
    <row r="8" spans="2:14" ht="24" customHeight="1" x14ac:dyDescent="0.2">
      <c r="B8" s="310" t="s">
        <v>19</v>
      </c>
      <c r="C8" s="310"/>
      <c r="D8" s="310"/>
      <c r="E8" s="310"/>
      <c r="F8" s="310"/>
      <c r="G8" s="310"/>
      <c r="H8" s="310"/>
      <c r="I8" s="310"/>
      <c r="N8" s="21" t="s">
        <v>57</v>
      </c>
    </row>
    <row r="9" spans="2:14" ht="30.75" customHeight="1" x14ac:dyDescent="0.2">
      <c r="B9" s="20" t="s">
        <v>101</v>
      </c>
      <c r="C9" s="179">
        <v>2</v>
      </c>
      <c r="D9" s="363" t="s">
        <v>102</v>
      </c>
      <c r="E9" s="363"/>
      <c r="F9" s="300" t="s">
        <v>356</v>
      </c>
      <c r="G9" s="300"/>
      <c r="H9" s="300"/>
      <c r="I9" s="300"/>
      <c r="M9" s="143" t="s">
        <v>22</v>
      </c>
      <c r="N9" s="21" t="s">
        <v>58</v>
      </c>
    </row>
    <row r="10" spans="2:14" ht="30.75" customHeight="1" x14ac:dyDescent="0.2">
      <c r="B10" s="20" t="s">
        <v>41</v>
      </c>
      <c r="C10" s="179" t="s">
        <v>89</v>
      </c>
      <c r="D10" s="363" t="s">
        <v>40</v>
      </c>
      <c r="E10" s="363"/>
      <c r="F10" s="307" t="s">
        <v>357</v>
      </c>
      <c r="G10" s="307"/>
      <c r="H10" s="12" t="s">
        <v>46</v>
      </c>
      <c r="I10" s="179" t="s">
        <v>89</v>
      </c>
      <c r="M10" s="143" t="s">
        <v>23</v>
      </c>
      <c r="N10" s="21" t="s">
        <v>59</v>
      </c>
    </row>
    <row r="11" spans="2:14" ht="30.75" customHeight="1" x14ac:dyDescent="0.2">
      <c r="B11" s="20" t="s">
        <v>47</v>
      </c>
      <c r="C11" s="300" t="s">
        <v>347</v>
      </c>
      <c r="D11" s="300"/>
      <c r="E11" s="300"/>
      <c r="F11" s="300"/>
      <c r="G11" s="12" t="s">
        <v>48</v>
      </c>
      <c r="H11" s="302" t="s">
        <v>347</v>
      </c>
      <c r="I11" s="302"/>
      <c r="M11" s="143" t="s">
        <v>24</v>
      </c>
      <c r="N11" s="21" t="s">
        <v>60</v>
      </c>
    </row>
    <row r="12" spans="2:14" ht="30.75" customHeight="1" x14ac:dyDescent="0.2">
      <c r="B12" s="20" t="s">
        <v>49</v>
      </c>
      <c r="C12" s="299" t="s">
        <v>22</v>
      </c>
      <c r="D12" s="299"/>
      <c r="E12" s="299"/>
      <c r="F12" s="299"/>
      <c r="G12" s="12" t="s">
        <v>50</v>
      </c>
      <c r="H12" s="301" t="s">
        <v>306</v>
      </c>
      <c r="I12" s="301"/>
      <c r="M12" s="144" t="s">
        <v>25</v>
      </c>
    </row>
    <row r="13" spans="2:14" ht="30.75" customHeight="1" x14ac:dyDescent="0.2">
      <c r="B13" s="20" t="s">
        <v>51</v>
      </c>
      <c r="C13" s="315" t="s">
        <v>93</v>
      </c>
      <c r="D13" s="364"/>
      <c r="E13" s="364"/>
      <c r="F13" s="364"/>
      <c r="G13" s="364"/>
      <c r="H13" s="364"/>
      <c r="I13" s="364"/>
      <c r="M13" s="144"/>
    </row>
    <row r="14" spans="2:14" ht="30.75" customHeight="1" x14ac:dyDescent="0.2">
      <c r="B14" s="20" t="s">
        <v>52</v>
      </c>
      <c r="C14" s="307" t="s">
        <v>347</v>
      </c>
      <c r="D14" s="307"/>
      <c r="E14" s="307"/>
      <c r="F14" s="307"/>
      <c r="G14" s="307"/>
      <c r="H14" s="307"/>
      <c r="I14" s="307"/>
      <c r="M14" s="144"/>
      <c r="N14" s="21" t="s">
        <v>88</v>
      </c>
    </row>
    <row r="15" spans="2:14" ht="30.75" customHeight="1" x14ac:dyDescent="0.2">
      <c r="B15" s="20" t="s">
        <v>53</v>
      </c>
      <c r="C15" s="300" t="s">
        <v>348</v>
      </c>
      <c r="D15" s="300"/>
      <c r="E15" s="300"/>
      <c r="F15" s="300"/>
      <c r="G15" s="12" t="s">
        <v>54</v>
      </c>
      <c r="H15" s="307" t="s">
        <v>32</v>
      </c>
      <c r="I15" s="307"/>
      <c r="M15" s="144" t="s">
        <v>26</v>
      </c>
      <c r="N15" s="21" t="s">
        <v>89</v>
      </c>
    </row>
    <row r="16" spans="2:14" ht="30.75" customHeight="1" x14ac:dyDescent="0.2">
      <c r="B16" s="20" t="s">
        <v>55</v>
      </c>
      <c r="C16" s="327" t="s">
        <v>308</v>
      </c>
      <c r="D16" s="327"/>
      <c r="E16" s="327"/>
      <c r="F16" s="327"/>
      <c r="G16" s="12" t="s">
        <v>56</v>
      </c>
      <c r="H16" s="307" t="s">
        <v>57</v>
      </c>
      <c r="I16" s="307"/>
      <c r="M16" s="144" t="s">
        <v>27</v>
      </c>
    </row>
    <row r="17" spans="2:14" ht="40.5" customHeight="1" x14ac:dyDescent="0.2">
      <c r="B17" s="20" t="s">
        <v>61</v>
      </c>
      <c r="C17" s="300" t="s">
        <v>375</v>
      </c>
      <c r="D17" s="300"/>
      <c r="E17" s="300"/>
      <c r="F17" s="300"/>
      <c r="G17" s="300"/>
      <c r="H17" s="300"/>
      <c r="I17" s="300"/>
      <c r="M17" s="144" t="s">
        <v>28</v>
      </c>
      <c r="N17" s="21" t="s">
        <v>90</v>
      </c>
    </row>
    <row r="18" spans="2:14" ht="30.75" customHeight="1" x14ac:dyDescent="0.2">
      <c r="B18" s="20" t="s">
        <v>62</v>
      </c>
      <c r="C18" s="300" t="s">
        <v>349</v>
      </c>
      <c r="D18" s="300"/>
      <c r="E18" s="300"/>
      <c r="F18" s="300"/>
      <c r="G18" s="300"/>
      <c r="H18" s="300"/>
      <c r="I18" s="300"/>
      <c r="M18" s="144" t="s">
        <v>29</v>
      </c>
      <c r="N18" s="21" t="s">
        <v>91</v>
      </c>
    </row>
    <row r="19" spans="2:14" ht="30.75" customHeight="1" x14ac:dyDescent="0.2">
      <c r="B19" s="20" t="s">
        <v>63</v>
      </c>
      <c r="C19" s="300" t="s">
        <v>350</v>
      </c>
      <c r="D19" s="300"/>
      <c r="E19" s="300"/>
      <c r="F19" s="300"/>
      <c r="G19" s="300"/>
      <c r="H19" s="300"/>
      <c r="I19" s="300"/>
      <c r="M19" s="144"/>
      <c r="N19" s="21" t="s">
        <v>92</v>
      </c>
    </row>
    <row r="20" spans="2:14" ht="30.75" customHeight="1" x14ac:dyDescent="0.2">
      <c r="B20" s="20" t="s">
        <v>64</v>
      </c>
      <c r="C20" s="313" t="s">
        <v>309</v>
      </c>
      <c r="D20" s="313"/>
      <c r="E20" s="313"/>
      <c r="F20" s="313"/>
      <c r="G20" s="313"/>
      <c r="H20" s="313"/>
      <c r="I20" s="313"/>
      <c r="M20" s="144" t="s">
        <v>32</v>
      </c>
      <c r="N20" s="21" t="s">
        <v>93</v>
      </c>
    </row>
    <row r="21" spans="2:14" ht="27.75" customHeight="1" x14ac:dyDescent="0.2">
      <c r="B21" s="363" t="s">
        <v>65</v>
      </c>
      <c r="C21" s="304" t="s">
        <v>42</v>
      </c>
      <c r="D21" s="304"/>
      <c r="E21" s="304"/>
      <c r="F21" s="305" t="s">
        <v>43</v>
      </c>
      <c r="G21" s="305"/>
      <c r="H21" s="305"/>
      <c r="I21" s="305"/>
      <c r="M21" s="144" t="s">
        <v>33</v>
      </c>
      <c r="N21" s="21" t="s">
        <v>94</v>
      </c>
    </row>
    <row r="22" spans="2:14" ht="27" customHeight="1" x14ac:dyDescent="0.2">
      <c r="B22" s="363"/>
      <c r="C22" s="300" t="s">
        <v>351</v>
      </c>
      <c r="D22" s="300"/>
      <c r="E22" s="300"/>
      <c r="F22" s="300" t="s">
        <v>352</v>
      </c>
      <c r="G22" s="300"/>
      <c r="H22" s="300"/>
      <c r="I22" s="300"/>
      <c r="M22" s="144" t="s">
        <v>34</v>
      </c>
      <c r="N22" s="21" t="s">
        <v>95</v>
      </c>
    </row>
    <row r="23" spans="2:14" ht="39.75" customHeight="1" x14ac:dyDescent="0.2">
      <c r="B23" s="20" t="s">
        <v>66</v>
      </c>
      <c r="C23" s="307" t="s">
        <v>353</v>
      </c>
      <c r="D23" s="307"/>
      <c r="E23" s="307"/>
      <c r="F23" s="307" t="s">
        <v>353</v>
      </c>
      <c r="G23" s="307"/>
      <c r="H23" s="307"/>
      <c r="I23" s="307"/>
      <c r="M23" s="144"/>
      <c r="N23" s="21" t="s">
        <v>96</v>
      </c>
    </row>
    <row r="24" spans="2:14" ht="36.75" customHeight="1" x14ac:dyDescent="0.2">
      <c r="B24" s="20" t="s">
        <v>67</v>
      </c>
      <c r="C24" s="300" t="s">
        <v>373</v>
      </c>
      <c r="D24" s="300"/>
      <c r="E24" s="300"/>
      <c r="F24" s="300" t="s">
        <v>374</v>
      </c>
      <c r="G24" s="300"/>
      <c r="H24" s="300"/>
      <c r="I24" s="300"/>
      <c r="M24" s="144"/>
      <c r="N24" s="21" t="s">
        <v>97</v>
      </c>
    </row>
    <row r="25" spans="2:14" ht="29.25" customHeight="1" x14ac:dyDescent="0.2">
      <c r="B25" s="20" t="s">
        <v>68</v>
      </c>
      <c r="C25" s="316">
        <v>43466</v>
      </c>
      <c r="D25" s="300"/>
      <c r="E25" s="300"/>
      <c r="F25" s="12" t="s">
        <v>99</v>
      </c>
      <c r="G25" s="361" t="s">
        <v>365</v>
      </c>
      <c r="H25" s="361"/>
      <c r="I25" s="361"/>
      <c r="M25" s="144"/>
    </row>
    <row r="26" spans="2:14" ht="27" customHeight="1" x14ac:dyDescent="0.2">
      <c r="B26" s="20" t="s">
        <v>98</v>
      </c>
      <c r="C26" s="316">
        <v>43830</v>
      </c>
      <c r="D26" s="300"/>
      <c r="E26" s="300"/>
      <c r="F26" s="12" t="s">
        <v>69</v>
      </c>
      <c r="G26" s="318">
        <v>1</v>
      </c>
      <c r="H26" s="318"/>
      <c r="I26" s="318"/>
      <c r="M26" s="144"/>
    </row>
    <row r="27" spans="2:14" ht="47.25" customHeight="1" x14ac:dyDescent="0.2">
      <c r="B27" s="20" t="s">
        <v>100</v>
      </c>
      <c r="C27" s="307" t="s">
        <v>28</v>
      </c>
      <c r="D27" s="307"/>
      <c r="E27" s="307"/>
      <c r="F27" s="140" t="s">
        <v>70</v>
      </c>
      <c r="G27" s="322" t="s">
        <v>365</v>
      </c>
      <c r="H27" s="322"/>
      <c r="I27" s="322"/>
      <c r="M27" s="144"/>
    </row>
    <row r="28" spans="2:14" ht="30" customHeight="1" x14ac:dyDescent="0.2">
      <c r="B28" s="362" t="s">
        <v>20</v>
      </c>
      <c r="C28" s="362"/>
      <c r="D28" s="362"/>
      <c r="E28" s="362"/>
      <c r="F28" s="362"/>
      <c r="G28" s="362"/>
      <c r="H28" s="362"/>
      <c r="I28" s="362"/>
      <c r="M28" s="144"/>
    </row>
    <row r="29" spans="2:14" ht="56.25" customHeight="1" x14ac:dyDescent="0.2">
      <c r="B29" s="13" t="s">
        <v>2</v>
      </c>
      <c r="C29" s="13" t="s">
        <v>71</v>
      </c>
      <c r="D29" s="13" t="s">
        <v>44</v>
      </c>
      <c r="E29" s="13" t="s">
        <v>72</v>
      </c>
      <c r="F29" s="13" t="s">
        <v>45</v>
      </c>
      <c r="G29" s="14" t="s">
        <v>13</v>
      </c>
      <c r="H29" s="14" t="s">
        <v>14</v>
      </c>
      <c r="I29" s="13" t="s">
        <v>15</v>
      </c>
      <c r="M29" s="144"/>
    </row>
    <row r="30" spans="2:14" ht="19.5" customHeight="1" x14ac:dyDescent="0.2">
      <c r="B30" s="136" t="s">
        <v>3</v>
      </c>
      <c r="C30" s="177">
        <v>0</v>
      </c>
      <c r="D30" s="178">
        <v>0</v>
      </c>
      <c r="E30" s="177">
        <v>0</v>
      </c>
      <c r="F30" s="178">
        <f>+E30</f>
        <v>0</v>
      </c>
      <c r="G30" s="145" t="e">
        <f>+C30/E30</f>
        <v>#DIV/0!</v>
      </c>
      <c r="H30" s="206" t="e">
        <f>+D30/F30</f>
        <v>#DIV/0!</v>
      </c>
      <c r="I30" s="147" t="e">
        <f>+H30/$G$26</f>
        <v>#DIV/0!</v>
      </c>
      <c r="M30" s="144"/>
    </row>
    <row r="31" spans="2:14" ht="19.5" customHeight="1" x14ac:dyDescent="0.2">
      <c r="B31" s="136" t="s">
        <v>4</v>
      </c>
      <c r="C31" s="177">
        <v>0</v>
      </c>
      <c r="D31" s="178">
        <f>+D30+C31</f>
        <v>0</v>
      </c>
      <c r="E31" s="177">
        <v>0</v>
      </c>
      <c r="F31" s="178">
        <f>+F30+E31</f>
        <v>0</v>
      </c>
      <c r="G31" s="145" t="e">
        <f t="shared" ref="G31:G41" si="0">+C31/E31</f>
        <v>#DIV/0!</v>
      </c>
      <c r="H31" s="146">
        <f t="shared" ref="H31:H41" si="1">+D31/$F$41</f>
        <v>0</v>
      </c>
      <c r="I31" s="147">
        <f t="shared" ref="I31:I41" si="2">+H31/$G$26</f>
        <v>0</v>
      </c>
      <c r="M31" s="144"/>
    </row>
    <row r="32" spans="2:14" ht="19.5" customHeight="1" x14ac:dyDescent="0.2">
      <c r="B32" s="136" t="s">
        <v>5</v>
      </c>
      <c r="C32" s="177">
        <v>0</v>
      </c>
      <c r="D32" s="178">
        <f t="shared" ref="D32:D41" si="3">+D31+C32</f>
        <v>0</v>
      </c>
      <c r="E32" s="177">
        <v>0</v>
      </c>
      <c r="F32" s="178">
        <f t="shared" ref="F32:F41" si="4">+F31+E32</f>
        <v>0</v>
      </c>
      <c r="G32" s="145" t="e">
        <f t="shared" si="0"/>
        <v>#DIV/0!</v>
      </c>
      <c r="H32" s="146">
        <f t="shared" si="1"/>
        <v>0</v>
      </c>
      <c r="I32" s="147">
        <f t="shared" si="2"/>
        <v>0</v>
      </c>
      <c r="M32" s="144"/>
    </row>
    <row r="33" spans="2:9" ht="19.5" customHeight="1" x14ac:dyDescent="0.2">
      <c r="B33" s="136" t="s">
        <v>6</v>
      </c>
      <c r="C33" s="177">
        <v>0</v>
      </c>
      <c r="D33" s="178">
        <f t="shared" si="3"/>
        <v>0</v>
      </c>
      <c r="E33" s="177">
        <v>0</v>
      </c>
      <c r="F33" s="178">
        <f t="shared" si="4"/>
        <v>0</v>
      </c>
      <c r="G33" s="145" t="e">
        <f t="shared" si="0"/>
        <v>#DIV/0!</v>
      </c>
      <c r="H33" s="146">
        <f t="shared" si="1"/>
        <v>0</v>
      </c>
      <c r="I33" s="147">
        <f t="shared" si="2"/>
        <v>0</v>
      </c>
    </row>
    <row r="34" spans="2:9" ht="19.5" customHeight="1" x14ac:dyDescent="0.2">
      <c r="B34" s="136" t="s">
        <v>7</v>
      </c>
      <c r="C34" s="177">
        <v>0</v>
      </c>
      <c r="D34" s="178">
        <f t="shared" si="3"/>
        <v>0</v>
      </c>
      <c r="E34" s="177">
        <v>0</v>
      </c>
      <c r="F34" s="178">
        <f t="shared" si="4"/>
        <v>0</v>
      </c>
      <c r="G34" s="145" t="e">
        <f t="shared" si="0"/>
        <v>#DIV/0!</v>
      </c>
      <c r="H34" s="146">
        <f t="shared" si="1"/>
        <v>0</v>
      </c>
      <c r="I34" s="147">
        <f t="shared" si="2"/>
        <v>0</v>
      </c>
    </row>
    <row r="35" spans="2:9" ht="19.5" customHeight="1" x14ac:dyDescent="0.2">
      <c r="B35" s="136" t="s">
        <v>8</v>
      </c>
      <c r="C35" s="177">
        <v>2</v>
      </c>
      <c r="D35" s="178">
        <f t="shared" si="3"/>
        <v>2</v>
      </c>
      <c r="E35" s="177">
        <v>2</v>
      </c>
      <c r="F35" s="178">
        <f t="shared" si="4"/>
        <v>2</v>
      </c>
      <c r="G35" s="145">
        <f t="shared" si="0"/>
        <v>1</v>
      </c>
      <c r="H35" s="146">
        <f t="shared" si="1"/>
        <v>0.33333333333333331</v>
      </c>
      <c r="I35" s="147">
        <f t="shared" si="2"/>
        <v>0.33333333333333331</v>
      </c>
    </row>
    <row r="36" spans="2:9" ht="19.5" customHeight="1" x14ac:dyDescent="0.2">
      <c r="B36" s="136" t="s">
        <v>9</v>
      </c>
      <c r="C36" s="177">
        <v>0</v>
      </c>
      <c r="D36" s="178">
        <f t="shared" si="3"/>
        <v>2</v>
      </c>
      <c r="E36" s="177">
        <v>0</v>
      </c>
      <c r="F36" s="178">
        <f t="shared" si="4"/>
        <v>2</v>
      </c>
      <c r="G36" s="145" t="e">
        <f t="shared" si="0"/>
        <v>#DIV/0!</v>
      </c>
      <c r="H36" s="146">
        <f t="shared" si="1"/>
        <v>0.33333333333333331</v>
      </c>
      <c r="I36" s="147">
        <f t="shared" si="2"/>
        <v>0.33333333333333331</v>
      </c>
    </row>
    <row r="37" spans="2:9" ht="19.5" customHeight="1" x14ac:dyDescent="0.2">
      <c r="B37" s="136" t="s">
        <v>10</v>
      </c>
      <c r="C37" s="177">
        <v>0</v>
      </c>
      <c r="D37" s="178">
        <f t="shared" si="3"/>
        <v>2</v>
      </c>
      <c r="E37" s="177">
        <v>0</v>
      </c>
      <c r="F37" s="178">
        <f t="shared" si="4"/>
        <v>2</v>
      </c>
      <c r="G37" s="145" t="e">
        <f t="shared" si="0"/>
        <v>#DIV/0!</v>
      </c>
      <c r="H37" s="146">
        <f t="shared" si="1"/>
        <v>0.33333333333333331</v>
      </c>
      <c r="I37" s="147">
        <f t="shared" si="2"/>
        <v>0.33333333333333331</v>
      </c>
    </row>
    <row r="38" spans="2:9" ht="19.5" customHeight="1" x14ac:dyDescent="0.2">
      <c r="B38" s="136" t="s">
        <v>11</v>
      </c>
      <c r="C38" s="177">
        <v>1</v>
      </c>
      <c r="D38" s="178">
        <f t="shared" si="3"/>
        <v>3</v>
      </c>
      <c r="E38" s="177">
        <v>1</v>
      </c>
      <c r="F38" s="178">
        <f t="shared" si="4"/>
        <v>3</v>
      </c>
      <c r="G38" s="145">
        <f t="shared" si="0"/>
        <v>1</v>
      </c>
      <c r="H38" s="146">
        <f t="shared" si="1"/>
        <v>0.5</v>
      </c>
      <c r="I38" s="147">
        <f t="shared" si="2"/>
        <v>0.5</v>
      </c>
    </row>
    <row r="39" spans="2:9" ht="19.5" customHeight="1" x14ac:dyDescent="0.2">
      <c r="B39" s="136" t="s">
        <v>12</v>
      </c>
      <c r="C39" s="177">
        <v>1</v>
      </c>
      <c r="D39" s="178">
        <f t="shared" si="3"/>
        <v>4</v>
      </c>
      <c r="E39" s="177">
        <v>1</v>
      </c>
      <c r="F39" s="178">
        <f t="shared" si="4"/>
        <v>4</v>
      </c>
      <c r="G39" s="145">
        <f t="shared" si="0"/>
        <v>1</v>
      </c>
      <c r="H39" s="146">
        <f t="shared" si="1"/>
        <v>0.66666666666666663</v>
      </c>
      <c r="I39" s="147">
        <f t="shared" si="2"/>
        <v>0.66666666666666663</v>
      </c>
    </row>
    <row r="40" spans="2:9" ht="19.5" customHeight="1" x14ac:dyDescent="0.2">
      <c r="B40" s="136" t="s">
        <v>16</v>
      </c>
      <c r="C40" s="177">
        <v>0</v>
      </c>
      <c r="D40" s="178">
        <f t="shared" si="3"/>
        <v>4</v>
      </c>
      <c r="E40" s="177">
        <v>0</v>
      </c>
      <c r="F40" s="178">
        <f t="shared" si="4"/>
        <v>4</v>
      </c>
      <c r="G40" s="145" t="e">
        <f t="shared" si="0"/>
        <v>#DIV/0!</v>
      </c>
      <c r="H40" s="146">
        <f t="shared" si="1"/>
        <v>0.66666666666666663</v>
      </c>
      <c r="I40" s="147">
        <f t="shared" si="2"/>
        <v>0.66666666666666663</v>
      </c>
    </row>
    <row r="41" spans="2:9" ht="19.5" customHeight="1" x14ac:dyDescent="0.2">
      <c r="B41" s="136" t="s">
        <v>17</v>
      </c>
      <c r="C41" s="177">
        <v>2</v>
      </c>
      <c r="D41" s="178">
        <f t="shared" si="3"/>
        <v>6</v>
      </c>
      <c r="E41" s="177">
        <v>2</v>
      </c>
      <c r="F41" s="178">
        <f t="shared" si="4"/>
        <v>6</v>
      </c>
      <c r="G41" s="145">
        <f t="shared" si="0"/>
        <v>1</v>
      </c>
      <c r="H41" s="146">
        <f t="shared" si="1"/>
        <v>1</v>
      </c>
      <c r="I41" s="147">
        <f t="shared" si="2"/>
        <v>1</v>
      </c>
    </row>
    <row r="42" spans="2:9" ht="54" customHeight="1" x14ac:dyDescent="0.2">
      <c r="B42" s="137" t="s">
        <v>73</v>
      </c>
      <c r="C42" s="356" t="s">
        <v>410</v>
      </c>
      <c r="D42" s="357"/>
      <c r="E42" s="357"/>
      <c r="F42" s="357"/>
      <c r="G42" s="357"/>
      <c r="H42" s="357"/>
      <c r="I42" s="357"/>
    </row>
    <row r="43" spans="2:9" ht="29.25" customHeight="1" x14ac:dyDescent="0.2">
      <c r="B43" s="310" t="s">
        <v>21</v>
      </c>
      <c r="C43" s="310"/>
      <c r="D43" s="310"/>
      <c r="E43" s="310"/>
      <c r="F43" s="310"/>
      <c r="G43" s="310"/>
      <c r="H43" s="310"/>
      <c r="I43" s="310"/>
    </row>
    <row r="44" spans="2:9" ht="45.75" customHeight="1" x14ac:dyDescent="0.2">
      <c r="B44" s="309"/>
      <c r="C44" s="309"/>
      <c r="D44" s="309"/>
      <c r="E44" s="309"/>
      <c r="F44" s="309"/>
      <c r="G44" s="309"/>
      <c r="H44" s="309"/>
      <c r="I44" s="309"/>
    </row>
    <row r="45" spans="2:9" ht="45.75" customHeight="1" x14ac:dyDescent="0.2">
      <c r="B45" s="309"/>
      <c r="C45" s="309"/>
      <c r="D45" s="309"/>
      <c r="E45" s="309"/>
      <c r="F45" s="309"/>
      <c r="G45" s="309"/>
      <c r="H45" s="309"/>
      <c r="I45" s="309"/>
    </row>
    <row r="46" spans="2:9" ht="45.75" customHeight="1" x14ac:dyDescent="0.2">
      <c r="B46" s="309"/>
      <c r="C46" s="309"/>
      <c r="D46" s="309"/>
      <c r="E46" s="309"/>
      <c r="F46" s="309"/>
      <c r="G46" s="309"/>
      <c r="H46" s="309"/>
      <c r="I46" s="309"/>
    </row>
    <row r="47" spans="2:9" ht="45.75" customHeight="1" x14ac:dyDescent="0.2">
      <c r="B47" s="309"/>
      <c r="C47" s="309"/>
      <c r="D47" s="309"/>
      <c r="E47" s="309"/>
      <c r="F47" s="309"/>
      <c r="G47" s="309"/>
      <c r="H47" s="309"/>
      <c r="I47" s="309"/>
    </row>
    <row r="48" spans="2:9" ht="45.75" customHeight="1" x14ac:dyDescent="0.2">
      <c r="B48" s="309"/>
      <c r="C48" s="309"/>
      <c r="D48" s="309"/>
      <c r="E48" s="309"/>
      <c r="F48" s="309"/>
      <c r="G48" s="309"/>
      <c r="H48" s="309"/>
      <c r="I48" s="309"/>
    </row>
    <row r="49" spans="2:9" ht="45" customHeight="1" x14ac:dyDescent="0.2">
      <c r="B49" s="20" t="s">
        <v>74</v>
      </c>
      <c r="C49" s="356" t="s">
        <v>411</v>
      </c>
      <c r="D49" s="357"/>
      <c r="E49" s="357"/>
      <c r="F49" s="357"/>
      <c r="G49" s="357"/>
      <c r="H49" s="357"/>
      <c r="I49" s="357"/>
    </row>
    <row r="50" spans="2:9" ht="30" customHeight="1" x14ac:dyDescent="0.2">
      <c r="B50" s="20" t="s">
        <v>75</v>
      </c>
      <c r="C50" s="358" t="s">
        <v>336</v>
      </c>
      <c r="D50" s="358"/>
      <c r="E50" s="358"/>
      <c r="F50" s="358"/>
      <c r="G50" s="358"/>
      <c r="H50" s="358"/>
      <c r="I50" s="358"/>
    </row>
    <row r="51" spans="2:9" ht="46.5" customHeight="1" x14ac:dyDescent="0.2">
      <c r="B51" s="139" t="s">
        <v>76</v>
      </c>
      <c r="C51" s="359" t="s">
        <v>354</v>
      </c>
      <c r="D51" s="359"/>
      <c r="E51" s="359"/>
      <c r="F51" s="359"/>
      <c r="G51" s="359"/>
      <c r="H51" s="359"/>
      <c r="I51" s="359"/>
    </row>
    <row r="52" spans="2:9" ht="29.25" customHeight="1" x14ac:dyDescent="0.2">
      <c r="B52" s="310" t="s">
        <v>39</v>
      </c>
      <c r="C52" s="310"/>
      <c r="D52" s="310"/>
      <c r="E52" s="310"/>
      <c r="F52" s="310"/>
      <c r="G52" s="310"/>
      <c r="H52" s="310"/>
      <c r="I52" s="310"/>
    </row>
    <row r="53" spans="2:9" ht="33" customHeight="1" x14ac:dyDescent="0.2">
      <c r="B53" s="360" t="s">
        <v>77</v>
      </c>
      <c r="C53" s="138" t="s">
        <v>78</v>
      </c>
      <c r="D53" s="312" t="s">
        <v>79</v>
      </c>
      <c r="E53" s="312"/>
      <c r="F53" s="312"/>
      <c r="G53" s="312" t="s">
        <v>80</v>
      </c>
      <c r="H53" s="312"/>
      <c r="I53" s="312"/>
    </row>
    <row r="54" spans="2:9" ht="53.25" customHeight="1" x14ac:dyDescent="0.2">
      <c r="B54" s="360"/>
      <c r="C54" s="188">
        <v>43656</v>
      </c>
      <c r="D54" s="311" t="s">
        <v>390</v>
      </c>
      <c r="E54" s="311"/>
      <c r="F54" s="311"/>
      <c r="G54" s="321" t="s">
        <v>391</v>
      </c>
      <c r="H54" s="321"/>
      <c r="I54" s="321"/>
    </row>
    <row r="55" spans="2:9" ht="31.5" customHeight="1" x14ac:dyDescent="0.2">
      <c r="B55" s="139" t="s">
        <v>81</v>
      </c>
      <c r="C55" s="353" t="s">
        <v>355</v>
      </c>
      <c r="D55" s="353"/>
      <c r="E55" s="355" t="s">
        <v>82</v>
      </c>
      <c r="F55" s="355"/>
      <c r="G55" s="353" t="s">
        <v>355</v>
      </c>
      <c r="H55" s="353"/>
      <c r="I55" s="353"/>
    </row>
    <row r="56" spans="2:9" ht="31.5" customHeight="1" x14ac:dyDescent="0.2">
      <c r="B56" s="139" t="s">
        <v>83</v>
      </c>
      <c r="C56" s="351" t="s">
        <v>311</v>
      </c>
      <c r="D56" s="351"/>
      <c r="E56" s="352" t="s">
        <v>87</v>
      </c>
      <c r="F56" s="352"/>
      <c r="G56" s="353" t="s">
        <v>312</v>
      </c>
      <c r="H56" s="353"/>
      <c r="I56" s="353"/>
    </row>
    <row r="57" spans="2:9" ht="31.5" customHeight="1" x14ac:dyDescent="0.2">
      <c r="B57" s="139" t="s">
        <v>85</v>
      </c>
      <c r="C57" s="311"/>
      <c r="D57" s="311"/>
      <c r="E57" s="354" t="s">
        <v>84</v>
      </c>
      <c r="F57" s="354"/>
      <c r="G57" s="351"/>
      <c r="H57" s="351"/>
      <c r="I57" s="351"/>
    </row>
    <row r="58" spans="2:9" ht="31.5" customHeight="1" x14ac:dyDescent="0.2">
      <c r="B58" s="139" t="s">
        <v>86</v>
      </c>
      <c r="C58" s="311"/>
      <c r="D58" s="311"/>
      <c r="E58" s="354"/>
      <c r="F58" s="354"/>
      <c r="G58" s="351"/>
      <c r="H58" s="351"/>
      <c r="I58" s="351"/>
    </row>
    <row r="59" spans="2:9" ht="15" hidden="1" x14ac:dyDescent="0.25">
      <c r="B59" s="9"/>
      <c r="C59" s="9"/>
      <c r="D59" s="10"/>
      <c r="E59" s="10"/>
      <c r="F59" s="10"/>
      <c r="G59" s="10"/>
      <c r="H59" s="10"/>
      <c r="I59" s="11"/>
    </row>
    <row r="60" spans="2:9" hidden="1" x14ac:dyDescent="0.2">
      <c r="B60" s="4"/>
      <c r="C60" s="5"/>
      <c r="D60" s="5"/>
      <c r="E60" s="6"/>
      <c r="F60" s="6"/>
      <c r="G60" s="7"/>
      <c r="H60" s="8"/>
      <c r="I60" s="5"/>
    </row>
    <row r="61" spans="2:9" hidden="1" x14ac:dyDescent="0.2">
      <c r="B61" s="4"/>
      <c r="C61" s="5"/>
      <c r="D61" s="5"/>
      <c r="E61" s="6"/>
      <c r="F61" s="6"/>
      <c r="G61" s="7"/>
      <c r="H61" s="8"/>
      <c r="I61" s="5"/>
    </row>
    <row r="62" spans="2:9" hidden="1" x14ac:dyDescent="0.2">
      <c r="B62" s="4"/>
      <c r="C62" s="5"/>
      <c r="D62" s="5"/>
      <c r="E62" s="6"/>
      <c r="F62" s="6"/>
      <c r="G62" s="7"/>
      <c r="H62" s="8"/>
      <c r="I62" s="5"/>
    </row>
    <row r="63" spans="2:9" hidden="1" x14ac:dyDescent="0.2">
      <c r="B63" s="4"/>
      <c r="C63" s="5"/>
      <c r="D63" s="5"/>
      <c r="E63" s="6"/>
      <c r="F63" s="6"/>
      <c r="G63" s="7"/>
      <c r="H63" s="8"/>
      <c r="I63" s="5"/>
    </row>
    <row r="64" spans="2:9" hidden="1" x14ac:dyDescent="0.2">
      <c r="B64" s="4"/>
      <c r="C64" s="5"/>
      <c r="D64" s="5"/>
      <c r="E64" s="6"/>
      <c r="F64" s="6"/>
      <c r="G64" s="7"/>
      <c r="H64" s="8"/>
      <c r="I64" s="5"/>
    </row>
    <row r="65" spans="2:9" hidden="1" x14ac:dyDescent="0.2">
      <c r="B65" s="4"/>
      <c r="C65" s="5"/>
      <c r="D65" s="5"/>
      <c r="E65" s="6"/>
      <c r="F65" s="6"/>
      <c r="G65" s="7"/>
      <c r="H65" s="8"/>
      <c r="I65" s="5"/>
    </row>
    <row r="66" spans="2:9" hidden="1" x14ac:dyDescent="0.2">
      <c r="B66" s="4"/>
      <c r="C66" s="5"/>
      <c r="D66" s="5"/>
      <c r="E66" s="6"/>
      <c r="F66" s="6"/>
      <c r="G66" s="7"/>
      <c r="H66" s="8"/>
      <c r="I66" s="5"/>
    </row>
    <row r="67" spans="2:9" hidden="1" x14ac:dyDescent="0.2">
      <c r="B67" s="4"/>
      <c r="C67" s="5"/>
      <c r="D67" s="5"/>
      <c r="E67" s="6"/>
      <c r="F67" s="6"/>
      <c r="G67" s="7"/>
      <c r="H67" s="8"/>
      <c r="I67" s="5"/>
    </row>
  </sheetData>
  <mergeCells count="65">
    <mergeCell ref="D10:E10"/>
    <mergeCell ref="F10:G10"/>
    <mergeCell ref="B2:B5"/>
    <mergeCell ref="C2:I2"/>
    <mergeCell ref="C3:I3"/>
    <mergeCell ref="C4:I4"/>
    <mergeCell ref="C5:F5"/>
    <mergeCell ref="G5:I5"/>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19:I19"/>
    <mergeCell ref="C20:I20"/>
    <mergeCell ref="B21:B22"/>
    <mergeCell ref="C21:E21"/>
    <mergeCell ref="F21:I21"/>
    <mergeCell ref="C22:E22"/>
    <mergeCell ref="F22:I22"/>
    <mergeCell ref="C42:I42"/>
    <mergeCell ref="C23:E23"/>
    <mergeCell ref="F23:I23"/>
    <mergeCell ref="C24:E24"/>
    <mergeCell ref="F24:I24"/>
    <mergeCell ref="C25:E25"/>
    <mergeCell ref="G25:I25"/>
    <mergeCell ref="C26:E26"/>
    <mergeCell ref="G26:I26"/>
    <mergeCell ref="C27:E27"/>
    <mergeCell ref="G27:I27"/>
    <mergeCell ref="B28:I2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56:D56"/>
    <mergeCell ref="E56:F56"/>
    <mergeCell ref="G56:I56"/>
    <mergeCell ref="C57:D57"/>
    <mergeCell ref="E57:F58"/>
    <mergeCell ref="G57:I58"/>
    <mergeCell ref="C58:D58"/>
  </mergeCells>
  <dataValidations count="4">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#REF!</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1:I65551 JD65551:JE65551 SZ65551:TA65551 ACV65551:ACW65551 AMR65551:AMS65551 AWN65551:AWO65551 BGJ65551:BGK65551 BQF65551:BQG65551 CAB65551:CAC65551 CJX65551:CJY65551 CTT65551:CTU65551 DDP65551:DDQ65551 DNL65551:DNM65551 DXH65551:DXI65551 EHD65551:EHE65551 EQZ65551:ERA65551 FAV65551:FAW65551 FKR65551:FKS65551 FUN65551:FUO65551 GEJ65551:GEK65551 GOF65551:GOG65551 GYB65551:GYC65551 HHX65551:HHY65551 HRT65551:HRU65551 IBP65551:IBQ65551 ILL65551:ILM65551 IVH65551:IVI65551 JFD65551:JFE65551 JOZ65551:JPA65551 JYV65551:JYW65551 KIR65551:KIS65551 KSN65551:KSO65551 LCJ65551:LCK65551 LMF65551:LMG65551 LWB65551:LWC65551 MFX65551:MFY65551 MPT65551:MPU65551 MZP65551:MZQ65551 NJL65551:NJM65551 NTH65551:NTI65551 ODD65551:ODE65551 OMZ65551:ONA65551 OWV65551:OWW65551 PGR65551:PGS65551 PQN65551:PQO65551 QAJ65551:QAK65551 QKF65551:QKG65551 QUB65551:QUC65551 RDX65551:RDY65551 RNT65551:RNU65551 RXP65551:RXQ65551 SHL65551:SHM65551 SRH65551:SRI65551 TBD65551:TBE65551 TKZ65551:TLA65551 TUV65551:TUW65551 UER65551:UES65551 UON65551:UOO65551 UYJ65551:UYK65551 VIF65551:VIG65551 VSB65551:VSC65551 WBX65551:WBY65551 WLT65551:WLU65551 WVP65551:WVQ65551 H131087:I131087 JD131087:JE131087 SZ131087:TA131087 ACV131087:ACW131087 AMR131087:AMS131087 AWN131087:AWO131087 BGJ131087:BGK131087 BQF131087:BQG131087 CAB131087:CAC131087 CJX131087:CJY131087 CTT131087:CTU131087 DDP131087:DDQ131087 DNL131087:DNM131087 DXH131087:DXI131087 EHD131087:EHE131087 EQZ131087:ERA131087 FAV131087:FAW131087 FKR131087:FKS131087 FUN131087:FUO131087 GEJ131087:GEK131087 GOF131087:GOG131087 GYB131087:GYC131087 HHX131087:HHY131087 HRT131087:HRU131087 IBP131087:IBQ131087 ILL131087:ILM131087 IVH131087:IVI131087 JFD131087:JFE131087 JOZ131087:JPA131087 JYV131087:JYW131087 KIR131087:KIS131087 KSN131087:KSO131087 LCJ131087:LCK131087 LMF131087:LMG131087 LWB131087:LWC131087 MFX131087:MFY131087 MPT131087:MPU131087 MZP131087:MZQ131087 NJL131087:NJM131087 NTH131087:NTI131087 ODD131087:ODE131087 OMZ131087:ONA131087 OWV131087:OWW131087 PGR131087:PGS131087 PQN131087:PQO131087 QAJ131087:QAK131087 QKF131087:QKG131087 QUB131087:QUC131087 RDX131087:RDY131087 RNT131087:RNU131087 RXP131087:RXQ131087 SHL131087:SHM131087 SRH131087:SRI131087 TBD131087:TBE131087 TKZ131087:TLA131087 TUV131087:TUW131087 UER131087:UES131087 UON131087:UOO131087 UYJ131087:UYK131087 VIF131087:VIG131087 VSB131087:VSC131087 WBX131087:WBY131087 WLT131087:WLU131087 WVP131087:WVQ131087 H196623:I196623 JD196623:JE196623 SZ196623:TA196623 ACV196623:ACW196623 AMR196623:AMS196623 AWN196623:AWO196623 BGJ196623:BGK196623 BQF196623:BQG196623 CAB196623:CAC196623 CJX196623:CJY196623 CTT196623:CTU196623 DDP196623:DDQ196623 DNL196623:DNM196623 DXH196623:DXI196623 EHD196623:EHE196623 EQZ196623:ERA196623 FAV196623:FAW196623 FKR196623:FKS196623 FUN196623:FUO196623 GEJ196623:GEK196623 GOF196623:GOG196623 GYB196623:GYC196623 HHX196623:HHY196623 HRT196623:HRU196623 IBP196623:IBQ196623 ILL196623:ILM196623 IVH196623:IVI196623 JFD196623:JFE196623 JOZ196623:JPA196623 JYV196623:JYW196623 KIR196623:KIS196623 KSN196623:KSO196623 LCJ196623:LCK196623 LMF196623:LMG196623 LWB196623:LWC196623 MFX196623:MFY196623 MPT196623:MPU196623 MZP196623:MZQ196623 NJL196623:NJM196623 NTH196623:NTI196623 ODD196623:ODE196623 OMZ196623:ONA196623 OWV196623:OWW196623 PGR196623:PGS196623 PQN196623:PQO196623 QAJ196623:QAK196623 QKF196623:QKG196623 QUB196623:QUC196623 RDX196623:RDY196623 RNT196623:RNU196623 RXP196623:RXQ196623 SHL196623:SHM196623 SRH196623:SRI196623 TBD196623:TBE196623 TKZ196623:TLA196623 TUV196623:TUW196623 UER196623:UES196623 UON196623:UOO196623 UYJ196623:UYK196623 VIF196623:VIG196623 VSB196623:VSC196623 WBX196623:WBY196623 WLT196623:WLU196623 WVP196623:WVQ196623 H262159:I262159 JD262159:JE262159 SZ262159:TA262159 ACV262159:ACW262159 AMR262159:AMS262159 AWN262159:AWO262159 BGJ262159:BGK262159 BQF262159:BQG262159 CAB262159:CAC262159 CJX262159:CJY262159 CTT262159:CTU262159 DDP262159:DDQ262159 DNL262159:DNM262159 DXH262159:DXI262159 EHD262159:EHE262159 EQZ262159:ERA262159 FAV262159:FAW262159 FKR262159:FKS262159 FUN262159:FUO262159 GEJ262159:GEK262159 GOF262159:GOG262159 GYB262159:GYC262159 HHX262159:HHY262159 HRT262159:HRU262159 IBP262159:IBQ262159 ILL262159:ILM262159 IVH262159:IVI262159 JFD262159:JFE262159 JOZ262159:JPA262159 JYV262159:JYW262159 KIR262159:KIS262159 KSN262159:KSO262159 LCJ262159:LCK262159 LMF262159:LMG262159 LWB262159:LWC262159 MFX262159:MFY262159 MPT262159:MPU262159 MZP262159:MZQ262159 NJL262159:NJM262159 NTH262159:NTI262159 ODD262159:ODE262159 OMZ262159:ONA262159 OWV262159:OWW262159 PGR262159:PGS262159 PQN262159:PQO262159 QAJ262159:QAK262159 QKF262159:QKG262159 QUB262159:QUC262159 RDX262159:RDY262159 RNT262159:RNU262159 RXP262159:RXQ262159 SHL262159:SHM262159 SRH262159:SRI262159 TBD262159:TBE262159 TKZ262159:TLA262159 TUV262159:TUW262159 UER262159:UES262159 UON262159:UOO262159 UYJ262159:UYK262159 VIF262159:VIG262159 VSB262159:VSC262159 WBX262159:WBY262159 WLT262159:WLU262159 WVP262159:WVQ262159 H327695:I327695 JD327695:JE327695 SZ327695:TA327695 ACV327695:ACW327695 AMR327695:AMS327695 AWN327695:AWO327695 BGJ327695:BGK327695 BQF327695:BQG327695 CAB327695:CAC327695 CJX327695:CJY327695 CTT327695:CTU327695 DDP327695:DDQ327695 DNL327695:DNM327695 DXH327695:DXI327695 EHD327695:EHE327695 EQZ327695:ERA327695 FAV327695:FAW327695 FKR327695:FKS327695 FUN327695:FUO327695 GEJ327695:GEK327695 GOF327695:GOG327695 GYB327695:GYC327695 HHX327695:HHY327695 HRT327695:HRU327695 IBP327695:IBQ327695 ILL327695:ILM327695 IVH327695:IVI327695 JFD327695:JFE327695 JOZ327695:JPA327695 JYV327695:JYW327695 KIR327695:KIS327695 KSN327695:KSO327695 LCJ327695:LCK327695 LMF327695:LMG327695 LWB327695:LWC327695 MFX327695:MFY327695 MPT327695:MPU327695 MZP327695:MZQ327695 NJL327695:NJM327695 NTH327695:NTI327695 ODD327695:ODE327695 OMZ327695:ONA327695 OWV327695:OWW327695 PGR327695:PGS327695 PQN327695:PQO327695 QAJ327695:QAK327695 QKF327695:QKG327695 QUB327695:QUC327695 RDX327695:RDY327695 RNT327695:RNU327695 RXP327695:RXQ327695 SHL327695:SHM327695 SRH327695:SRI327695 TBD327695:TBE327695 TKZ327695:TLA327695 TUV327695:TUW327695 UER327695:UES327695 UON327695:UOO327695 UYJ327695:UYK327695 VIF327695:VIG327695 VSB327695:VSC327695 WBX327695:WBY327695 WLT327695:WLU327695 WVP327695:WVQ327695 H393231:I393231 JD393231:JE393231 SZ393231:TA393231 ACV393231:ACW393231 AMR393231:AMS393231 AWN393231:AWO393231 BGJ393231:BGK393231 BQF393231:BQG393231 CAB393231:CAC393231 CJX393231:CJY393231 CTT393231:CTU393231 DDP393231:DDQ393231 DNL393231:DNM393231 DXH393231:DXI393231 EHD393231:EHE393231 EQZ393231:ERA393231 FAV393231:FAW393231 FKR393231:FKS393231 FUN393231:FUO393231 GEJ393231:GEK393231 GOF393231:GOG393231 GYB393231:GYC393231 HHX393231:HHY393231 HRT393231:HRU393231 IBP393231:IBQ393231 ILL393231:ILM393231 IVH393231:IVI393231 JFD393231:JFE393231 JOZ393231:JPA393231 JYV393231:JYW393231 KIR393231:KIS393231 KSN393231:KSO393231 LCJ393231:LCK393231 LMF393231:LMG393231 LWB393231:LWC393231 MFX393231:MFY393231 MPT393231:MPU393231 MZP393231:MZQ393231 NJL393231:NJM393231 NTH393231:NTI393231 ODD393231:ODE393231 OMZ393231:ONA393231 OWV393231:OWW393231 PGR393231:PGS393231 PQN393231:PQO393231 QAJ393231:QAK393231 QKF393231:QKG393231 QUB393231:QUC393231 RDX393231:RDY393231 RNT393231:RNU393231 RXP393231:RXQ393231 SHL393231:SHM393231 SRH393231:SRI393231 TBD393231:TBE393231 TKZ393231:TLA393231 TUV393231:TUW393231 UER393231:UES393231 UON393231:UOO393231 UYJ393231:UYK393231 VIF393231:VIG393231 VSB393231:VSC393231 WBX393231:WBY393231 WLT393231:WLU393231 WVP393231:WVQ393231 H458767:I458767 JD458767:JE458767 SZ458767:TA458767 ACV458767:ACW458767 AMR458767:AMS458767 AWN458767:AWO458767 BGJ458767:BGK458767 BQF458767:BQG458767 CAB458767:CAC458767 CJX458767:CJY458767 CTT458767:CTU458767 DDP458767:DDQ458767 DNL458767:DNM458767 DXH458767:DXI458767 EHD458767:EHE458767 EQZ458767:ERA458767 FAV458767:FAW458767 FKR458767:FKS458767 FUN458767:FUO458767 GEJ458767:GEK458767 GOF458767:GOG458767 GYB458767:GYC458767 HHX458767:HHY458767 HRT458767:HRU458767 IBP458767:IBQ458767 ILL458767:ILM458767 IVH458767:IVI458767 JFD458767:JFE458767 JOZ458767:JPA458767 JYV458767:JYW458767 KIR458767:KIS458767 KSN458767:KSO458767 LCJ458767:LCK458767 LMF458767:LMG458767 LWB458767:LWC458767 MFX458767:MFY458767 MPT458767:MPU458767 MZP458767:MZQ458767 NJL458767:NJM458767 NTH458767:NTI458767 ODD458767:ODE458767 OMZ458767:ONA458767 OWV458767:OWW458767 PGR458767:PGS458767 PQN458767:PQO458767 QAJ458767:QAK458767 QKF458767:QKG458767 QUB458767:QUC458767 RDX458767:RDY458767 RNT458767:RNU458767 RXP458767:RXQ458767 SHL458767:SHM458767 SRH458767:SRI458767 TBD458767:TBE458767 TKZ458767:TLA458767 TUV458767:TUW458767 UER458767:UES458767 UON458767:UOO458767 UYJ458767:UYK458767 VIF458767:VIG458767 VSB458767:VSC458767 WBX458767:WBY458767 WLT458767:WLU458767 WVP458767:WVQ458767 H524303:I524303 JD524303:JE524303 SZ524303:TA524303 ACV524303:ACW524303 AMR524303:AMS524303 AWN524303:AWO524303 BGJ524303:BGK524303 BQF524303:BQG524303 CAB524303:CAC524303 CJX524303:CJY524303 CTT524303:CTU524303 DDP524303:DDQ524303 DNL524303:DNM524303 DXH524303:DXI524303 EHD524303:EHE524303 EQZ524303:ERA524303 FAV524303:FAW524303 FKR524303:FKS524303 FUN524303:FUO524303 GEJ524303:GEK524303 GOF524303:GOG524303 GYB524303:GYC524303 HHX524303:HHY524303 HRT524303:HRU524303 IBP524303:IBQ524303 ILL524303:ILM524303 IVH524303:IVI524303 JFD524303:JFE524303 JOZ524303:JPA524303 JYV524303:JYW524303 KIR524303:KIS524303 KSN524303:KSO524303 LCJ524303:LCK524303 LMF524303:LMG524303 LWB524303:LWC524303 MFX524303:MFY524303 MPT524303:MPU524303 MZP524303:MZQ524303 NJL524303:NJM524303 NTH524303:NTI524303 ODD524303:ODE524303 OMZ524303:ONA524303 OWV524303:OWW524303 PGR524303:PGS524303 PQN524303:PQO524303 QAJ524303:QAK524303 QKF524303:QKG524303 QUB524303:QUC524303 RDX524303:RDY524303 RNT524303:RNU524303 RXP524303:RXQ524303 SHL524303:SHM524303 SRH524303:SRI524303 TBD524303:TBE524303 TKZ524303:TLA524303 TUV524303:TUW524303 UER524303:UES524303 UON524303:UOO524303 UYJ524303:UYK524303 VIF524303:VIG524303 VSB524303:VSC524303 WBX524303:WBY524303 WLT524303:WLU524303 WVP524303:WVQ524303 H589839:I589839 JD589839:JE589839 SZ589839:TA589839 ACV589839:ACW589839 AMR589839:AMS589839 AWN589839:AWO589839 BGJ589839:BGK589839 BQF589839:BQG589839 CAB589839:CAC589839 CJX589839:CJY589839 CTT589839:CTU589839 DDP589839:DDQ589839 DNL589839:DNM589839 DXH589839:DXI589839 EHD589839:EHE589839 EQZ589839:ERA589839 FAV589839:FAW589839 FKR589839:FKS589839 FUN589839:FUO589839 GEJ589839:GEK589839 GOF589839:GOG589839 GYB589839:GYC589839 HHX589839:HHY589839 HRT589839:HRU589839 IBP589839:IBQ589839 ILL589839:ILM589839 IVH589839:IVI589839 JFD589839:JFE589839 JOZ589839:JPA589839 JYV589839:JYW589839 KIR589839:KIS589839 KSN589839:KSO589839 LCJ589839:LCK589839 LMF589839:LMG589839 LWB589839:LWC589839 MFX589839:MFY589839 MPT589839:MPU589839 MZP589839:MZQ589839 NJL589839:NJM589839 NTH589839:NTI589839 ODD589839:ODE589839 OMZ589839:ONA589839 OWV589839:OWW589839 PGR589839:PGS589839 PQN589839:PQO589839 QAJ589839:QAK589839 QKF589839:QKG589839 QUB589839:QUC589839 RDX589839:RDY589839 RNT589839:RNU589839 RXP589839:RXQ589839 SHL589839:SHM589839 SRH589839:SRI589839 TBD589839:TBE589839 TKZ589839:TLA589839 TUV589839:TUW589839 UER589839:UES589839 UON589839:UOO589839 UYJ589839:UYK589839 VIF589839:VIG589839 VSB589839:VSC589839 WBX589839:WBY589839 WLT589839:WLU589839 WVP589839:WVQ589839 H655375:I655375 JD655375:JE655375 SZ655375:TA655375 ACV655375:ACW655375 AMR655375:AMS655375 AWN655375:AWO655375 BGJ655375:BGK655375 BQF655375:BQG655375 CAB655375:CAC655375 CJX655375:CJY655375 CTT655375:CTU655375 DDP655375:DDQ655375 DNL655375:DNM655375 DXH655375:DXI655375 EHD655375:EHE655375 EQZ655375:ERA655375 FAV655375:FAW655375 FKR655375:FKS655375 FUN655375:FUO655375 GEJ655375:GEK655375 GOF655375:GOG655375 GYB655375:GYC655375 HHX655375:HHY655375 HRT655375:HRU655375 IBP655375:IBQ655375 ILL655375:ILM655375 IVH655375:IVI655375 JFD655375:JFE655375 JOZ655375:JPA655375 JYV655375:JYW655375 KIR655375:KIS655375 KSN655375:KSO655375 LCJ655375:LCK655375 LMF655375:LMG655375 LWB655375:LWC655375 MFX655375:MFY655375 MPT655375:MPU655375 MZP655375:MZQ655375 NJL655375:NJM655375 NTH655375:NTI655375 ODD655375:ODE655375 OMZ655375:ONA655375 OWV655375:OWW655375 PGR655375:PGS655375 PQN655375:PQO655375 QAJ655375:QAK655375 QKF655375:QKG655375 QUB655375:QUC655375 RDX655375:RDY655375 RNT655375:RNU655375 RXP655375:RXQ655375 SHL655375:SHM655375 SRH655375:SRI655375 TBD655375:TBE655375 TKZ655375:TLA655375 TUV655375:TUW655375 UER655375:UES655375 UON655375:UOO655375 UYJ655375:UYK655375 VIF655375:VIG655375 VSB655375:VSC655375 WBX655375:WBY655375 WLT655375:WLU655375 WVP655375:WVQ655375 H720911:I720911 JD720911:JE720911 SZ720911:TA720911 ACV720911:ACW720911 AMR720911:AMS720911 AWN720911:AWO720911 BGJ720911:BGK720911 BQF720911:BQG720911 CAB720911:CAC720911 CJX720911:CJY720911 CTT720911:CTU720911 DDP720911:DDQ720911 DNL720911:DNM720911 DXH720911:DXI720911 EHD720911:EHE720911 EQZ720911:ERA720911 FAV720911:FAW720911 FKR720911:FKS720911 FUN720911:FUO720911 GEJ720911:GEK720911 GOF720911:GOG720911 GYB720911:GYC720911 HHX720911:HHY720911 HRT720911:HRU720911 IBP720911:IBQ720911 ILL720911:ILM720911 IVH720911:IVI720911 JFD720911:JFE720911 JOZ720911:JPA720911 JYV720911:JYW720911 KIR720911:KIS720911 KSN720911:KSO720911 LCJ720911:LCK720911 LMF720911:LMG720911 LWB720911:LWC720911 MFX720911:MFY720911 MPT720911:MPU720911 MZP720911:MZQ720911 NJL720911:NJM720911 NTH720911:NTI720911 ODD720911:ODE720911 OMZ720911:ONA720911 OWV720911:OWW720911 PGR720911:PGS720911 PQN720911:PQO720911 QAJ720911:QAK720911 QKF720911:QKG720911 QUB720911:QUC720911 RDX720911:RDY720911 RNT720911:RNU720911 RXP720911:RXQ720911 SHL720911:SHM720911 SRH720911:SRI720911 TBD720911:TBE720911 TKZ720911:TLA720911 TUV720911:TUW720911 UER720911:UES720911 UON720911:UOO720911 UYJ720911:UYK720911 VIF720911:VIG720911 VSB720911:VSC720911 WBX720911:WBY720911 WLT720911:WLU720911 WVP720911:WVQ720911 H786447:I786447 JD786447:JE786447 SZ786447:TA786447 ACV786447:ACW786447 AMR786447:AMS786447 AWN786447:AWO786447 BGJ786447:BGK786447 BQF786447:BQG786447 CAB786447:CAC786447 CJX786447:CJY786447 CTT786447:CTU786447 DDP786447:DDQ786447 DNL786447:DNM786447 DXH786447:DXI786447 EHD786447:EHE786447 EQZ786447:ERA786447 FAV786447:FAW786447 FKR786447:FKS786447 FUN786447:FUO786447 GEJ786447:GEK786447 GOF786447:GOG786447 GYB786447:GYC786447 HHX786447:HHY786447 HRT786447:HRU786447 IBP786447:IBQ786447 ILL786447:ILM786447 IVH786447:IVI786447 JFD786447:JFE786447 JOZ786447:JPA786447 JYV786447:JYW786447 KIR786447:KIS786447 KSN786447:KSO786447 LCJ786447:LCK786447 LMF786447:LMG786447 LWB786447:LWC786447 MFX786447:MFY786447 MPT786447:MPU786447 MZP786447:MZQ786447 NJL786447:NJM786447 NTH786447:NTI786447 ODD786447:ODE786447 OMZ786447:ONA786447 OWV786447:OWW786447 PGR786447:PGS786447 PQN786447:PQO786447 QAJ786447:QAK786447 QKF786447:QKG786447 QUB786447:QUC786447 RDX786447:RDY786447 RNT786447:RNU786447 RXP786447:RXQ786447 SHL786447:SHM786447 SRH786447:SRI786447 TBD786447:TBE786447 TKZ786447:TLA786447 TUV786447:TUW786447 UER786447:UES786447 UON786447:UOO786447 UYJ786447:UYK786447 VIF786447:VIG786447 VSB786447:VSC786447 WBX786447:WBY786447 WLT786447:WLU786447 WVP786447:WVQ786447 H851983:I851983 JD851983:JE851983 SZ851983:TA851983 ACV851983:ACW851983 AMR851983:AMS851983 AWN851983:AWO851983 BGJ851983:BGK851983 BQF851983:BQG851983 CAB851983:CAC851983 CJX851983:CJY851983 CTT851983:CTU851983 DDP851983:DDQ851983 DNL851983:DNM851983 DXH851983:DXI851983 EHD851983:EHE851983 EQZ851983:ERA851983 FAV851983:FAW851983 FKR851983:FKS851983 FUN851983:FUO851983 GEJ851983:GEK851983 GOF851983:GOG851983 GYB851983:GYC851983 HHX851983:HHY851983 HRT851983:HRU851983 IBP851983:IBQ851983 ILL851983:ILM851983 IVH851983:IVI851983 JFD851983:JFE851983 JOZ851983:JPA851983 JYV851983:JYW851983 KIR851983:KIS851983 KSN851983:KSO851983 LCJ851983:LCK851983 LMF851983:LMG851983 LWB851983:LWC851983 MFX851983:MFY851983 MPT851983:MPU851983 MZP851983:MZQ851983 NJL851983:NJM851983 NTH851983:NTI851983 ODD851983:ODE851983 OMZ851983:ONA851983 OWV851983:OWW851983 PGR851983:PGS851983 PQN851983:PQO851983 QAJ851983:QAK851983 QKF851983:QKG851983 QUB851983:QUC851983 RDX851983:RDY851983 RNT851983:RNU851983 RXP851983:RXQ851983 SHL851983:SHM851983 SRH851983:SRI851983 TBD851983:TBE851983 TKZ851983:TLA851983 TUV851983:TUW851983 UER851983:UES851983 UON851983:UOO851983 UYJ851983:UYK851983 VIF851983:VIG851983 VSB851983:VSC851983 WBX851983:WBY851983 WLT851983:WLU851983 WVP851983:WVQ851983 H917519:I917519 JD917519:JE917519 SZ917519:TA917519 ACV917519:ACW917519 AMR917519:AMS917519 AWN917519:AWO917519 BGJ917519:BGK917519 BQF917519:BQG917519 CAB917519:CAC917519 CJX917519:CJY917519 CTT917519:CTU917519 DDP917519:DDQ917519 DNL917519:DNM917519 DXH917519:DXI917519 EHD917519:EHE917519 EQZ917519:ERA917519 FAV917519:FAW917519 FKR917519:FKS917519 FUN917519:FUO917519 GEJ917519:GEK917519 GOF917519:GOG917519 GYB917519:GYC917519 HHX917519:HHY917519 HRT917519:HRU917519 IBP917519:IBQ917519 ILL917519:ILM917519 IVH917519:IVI917519 JFD917519:JFE917519 JOZ917519:JPA917519 JYV917519:JYW917519 KIR917519:KIS917519 KSN917519:KSO917519 LCJ917519:LCK917519 LMF917519:LMG917519 LWB917519:LWC917519 MFX917519:MFY917519 MPT917519:MPU917519 MZP917519:MZQ917519 NJL917519:NJM917519 NTH917519:NTI917519 ODD917519:ODE917519 OMZ917519:ONA917519 OWV917519:OWW917519 PGR917519:PGS917519 PQN917519:PQO917519 QAJ917519:QAK917519 QKF917519:QKG917519 QUB917519:QUC917519 RDX917519:RDY917519 RNT917519:RNU917519 RXP917519:RXQ917519 SHL917519:SHM917519 SRH917519:SRI917519 TBD917519:TBE917519 TKZ917519:TLA917519 TUV917519:TUW917519 UER917519:UES917519 UON917519:UOO917519 UYJ917519:UYK917519 VIF917519:VIG917519 VSB917519:VSC917519 WBX917519:WBY917519 WLT917519:WLU917519 WVP917519:WVQ917519 H983055:I983055 JD983055:JE983055 SZ983055:TA983055 ACV983055:ACW983055 AMR983055:AMS983055 AWN983055:AWO983055 BGJ983055:BGK983055 BQF983055:BQG983055 CAB983055:CAC983055 CJX983055:CJY983055 CTT983055:CTU983055 DDP983055:DDQ983055 DNL983055:DNM983055 DXH983055:DXI983055 EHD983055:EHE983055 EQZ983055:ERA983055 FAV983055:FAW983055 FKR983055:FKS983055 FUN983055:FUO983055 GEJ983055:GEK983055 GOF983055:GOG983055 GYB983055:GYC983055 HHX983055:HHY983055 HRT983055:HRU983055 IBP983055:IBQ983055 ILL983055:ILM983055 IVH983055:IVI983055 JFD983055:JFE983055 JOZ983055:JPA983055 JYV983055:JYW983055 KIR983055:KIS983055 KSN983055:KSO983055 LCJ983055:LCK983055 LMF983055:LMG983055 LWB983055:LWC983055 MFX983055:MFY983055 MPT983055:MPU983055 MZP983055:MZQ983055 NJL983055:NJM983055 NTH983055:NTI983055 ODD983055:ODE983055 OMZ983055:ONA983055 OWV983055:OWW983055 PGR983055:PGS983055 PQN983055:PQO983055 QAJ983055:QAK983055 QKF983055:QKG983055 QUB983055:QUC983055 RDX983055:RDY983055 RNT983055:RNU983055 RXP983055:RXQ983055 SHL983055:SHM983055 SRH983055:SRI983055 TBD983055:TBE983055 TKZ983055:TLA983055 TUV983055:TUW983055 UER983055:UES983055 UON983055:UOO983055 UYJ983055:UYK983055 VIF983055:VIG983055 VSB983055:VSC983055 WBX983055:WBY983055 WLT983055:WLU983055 WVP983055:WVQ983055">
      <formula1>$M$4:$M$6</formula1>
    </dataValidation>
    <dataValidation type="list" allowBlank="1" showInputMessage="1" showErrorMessage="1" sqref="C13:I13">
      <formula1>$N$17:$N$24</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topLeftCell="A16" zoomScale="80" zoomScaleNormal="80" workbookViewId="0">
      <selection activeCell="J20" sqref="J20"/>
    </sheetView>
  </sheetViews>
  <sheetFormatPr baseColWidth="10" defaultRowHeight="15" x14ac:dyDescent="0.25"/>
  <cols>
    <col min="1" max="1" width="1.28515625" customWidth="1"/>
    <col min="2" max="2" width="28.140625" style="134" customWidth="1"/>
    <col min="3" max="3" width="20" customWidth="1"/>
    <col min="4" max="4" width="16.28515625" customWidth="1"/>
    <col min="5" max="5" width="9.5703125" customWidth="1"/>
    <col min="6" max="6" width="47" customWidth="1"/>
    <col min="7" max="8" width="16.140625" customWidth="1"/>
    <col min="9" max="9" width="16.28515625" customWidth="1"/>
    <col min="10" max="10" width="15.7109375" customWidth="1"/>
    <col min="11" max="11" width="34.85546875" customWidth="1"/>
    <col min="12" max="12" width="20.710937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1" ht="15.75" thickBot="1" x14ac:dyDescent="0.3"/>
    <row r="2" spans="2:11" ht="23.25" customHeight="1" thickBot="1" x14ac:dyDescent="0.3">
      <c r="B2" s="372"/>
      <c r="C2" s="375" t="s">
        <v>337</v>
      </c>
      <c r="D2" s="376"/>
      <c r="E2" s="376"/>
      <c r="F2" s="376"/>
      <c r="G2" s="376"/>
      <c r="H2" s="376"/>
      <c r="I2" s="376"/>
      <c r="J2" s="377"/>
    </row>
    <row r="3" spans="2:11" ht="18" customHeight="1" thickBot="1" x14ac:dyDescent="0.3">
      <c r="B3" s="373"/>
      <c r="C3" s="334" t="s">
        <v>18</v>
      </c>
      <c r="D3" s="335"/>
      <c r="E3" s="335"/>
      <c r="F3" s="335"/>
      <c r="G3" s="335"/>
      <c r="H3" s="335"/>
      <c r="I3" s="335"/>
      <c r="J3" s="336"/>
    </row>
    <row r="4" spans="2:11" ht="18" customHeight="1" thickBot="1" x14ac:dyDescent="0.3">
      <c r="B4" s="373"/>
      <c r="C4" s="334" t="s">
        <v>313</v>
      </c>
      <c r="D4" s="335"/>
      <c r="E4" s="335"/>
      <c r="F4" s="335"/>
      <c r="G4" s="335"/>
      <c r="H4" s="335"/>
      <c r="I4" s="335"/>
      <c r="J4" s="336"/>
    </row>
    <row r="5" spans="2:11" ht="18" customHeight="1" thickBot="1" x14ac:dyDescent="0.3">
      <c r="B5" s="374"/>
      <c r="C5" s="334" t="s">
        <v>338</v>
      </c>
      <c r="D5" s="335"/>
      <c r="E5" s="335"/>
      <c r="F5" s="335"/>
      <c r="G5" s="335"/>
      <c r="H5" s="378" t="s">
        <v>103</v>
      </c>
      <c r="I5" s="379"/>
      <c r="J5" s="380"/>
    </row>
    <row r="6" spans="2:11" ht="18" customHeight="1" thickBot="1" x14ac:dyDescent="0.3">
      <c r="B6" s="148"/>
      <c r="C6" s="125"/>
      <c r="D6" s="125"/>
      <c r="E6" s="125"/>
      <c r="F6" s="125"/>
      <c r="G6" s="125"/>
      <c r="H6" s="125"/>
      <c r="I6" s="125"/>
      <c r="J6" s="149"/>
    </row>
    <row r="7" spans="2:11" ht="51.75" customHeight="1" thickBot="1" x14ac:dyDescent="0.3">
      <c r="B7" s="127" t="s">
        <v>314</v>
      </c>
      <c r="C7" s="381" t="str">
        <f>+Act_1!C7</f>
        <v>POA GESTIÓN SIN INVERSIÓN DIRECCIÓN DE NORMATIVIDAD Y CONCEPTOS</v>
      </c>
      <c r="D7" s="382"/>
      <c r="E7" s="383"/>
      <c r="F7" s="128"/>
      <c r="G7" s="125"/>
      <c r="H7" s="125"/>
      <c r="I7" s="125"/>
      <c r="J7" s="149"/>
    </row>
    <row r="8" spans="2:11" ht="32.25" customHeight="1" thickBot="1" x14ac:dyDescent="0.3">
      <c r="B8" s="135" t="s">
        <v>108</v>
      </c>
      <c r="C8" s="381" t="s">
        <v>363</v>
      </c>
      <c r="D8" s="382"/>
      <c r="E8" s="383"/>
      <c r="F8" s="128"/>
      <c r="G8" s="125"/>
      <c r="H8" s="125"/>
      <c r="I8" s="125"/>
      <c r="J8" s="149"/>
    </row>
    <row r="9" spans="2:11" ht="32.25" customHeight="1" thickBot="1" x14ac:dyDescent="0.3">
      <c r="B9" s="135" t="s">
        <v>315</v>
      </c>
      <c r="C9" s="381" t="s">
        <v>364</v>
      </c>
      <c r="D9" s="382"/>
      <c r="E9" s="383"/>
      <c r="F9" s="129"/>
      <c r="G9" s="125"/>
      <c r="H9" s="125"/>
      <c r="I9" s="125"/>
      <c r="J9" s="149"/>
    </row>
    <row r="10" spans="2:11" ht="33.75" customHeight="1" thickBot="1" x14ac:dyDescent="0.3">
      <c r="B10" s="135" t="s">
        <v>316</v>
      </c>
      <c r="C10" s="381" t="s">
        <v>335</v>
      </c>
      <c r="D10" s="382"/>
      <c r="E10" s="383"/>
      <c r="F10" s="128"/>
      <c r="G10" s="125"/>
      <c r="H10" s="125"/>
      <c r="I10" s="125"/>
      <c r="J10" s="149"/>
    </row>
    <row r="11" spans="2:11" ht="81.75" customHeight="1" thickBot="1" x14ac:dyDescent="0.3">
      <c r="B11" s="135" t="s">
        <v>317</v>
      </c>
      <c r="C11" s="381" t="str">
        <f>'2_PAAC'!F9</f>
        <v>Realizar el 100% de las actividades programadas en el Plan Anticorrupción y de Atención al Ciudadano de la vigencia por la Dirección de Normatividad y Conceptos</v>
      </c>
      <c r="D11" s="382"/>
      <c r="E11" s="383"/>
      <c r="F11" s="128"/>
      <c r="G11" s="125"/>
      <c r="H11" s="125"/>
      <c r="I11" s="125"/>
      <c r="J11" s="149"/>
    </row>
    <row r="13" spans="2:11" ht="26.25" customHeight="1" x14ac:dyDescent="0.25">
      <c r="B13" s="342" t="s">
        <v>346</v>
      </c>
      <c r="C13" s="342"/>
      <c r="D13" s="342"/>
      <c r="E13" s="342"/>
      <c r="F13" s="342"/>
      <c r="G13" s="342"/>
      <c r="H13" s="342"/>
      <c r="I13" s="340" t="s">
        <v>318</v>
      </c>
      <c r="J13" s="340"/>
      <c r="K13" s="340"/>
    </row>
    <row r="14" spans="2:11" s="131" customFormat="1" ht="56.25" customHeight="1" x14ac:dyDescent="0.25">
      <c r="B14" s="141" t="s">
        <v>319</v>
      </c>
      <c r="C14" s="141" t="s">
        <v>320</v>
      </c>
      <c r="D14" s="141" t="s">
        <v>321</v>
      </c>
      <c r="E14" s="141" t="s">
        <v>322</v>
      </c>
      <c r="F14" s="141" t="s">
        <v>323</v>
      </c>
      <c r="G14" s="141" t="s">
        <v>324</v>
      </c>
      <c r="H14" s="141" t="s">
        <v>325</v>
      </c>
      <c r="I14" s="130" t="s">
        <v>326</v>
      </c>
      <c r="J14" s="130" t="s">
        <v>327</v>
      </c>
      <c r="K14" s="130" t="s">
        <v>328</v>
      </c>
    </row>
    <row r="15" spans="2:11" ht="126" customHeight="1" x14ac:dyDescent="0.25">
      <c r="B15" s="341">
        <v>1</v>
      </c>
      <c r="C15" s="370" t="s">
        <v>392</v>
      </c>
      <c r="D15" s="371" t="s">
        <v>365</v>
      </c>
      <c r="E15" s="150">
        <v>1</v>
      </c>
      <c r="F15" s="154" t="s">
        <v>359</v>
      </c>
      <c r="G15" s="151" t="s">
        <v>365</v>
      </c>
      <c r="H15" s="156">
        <v>43617</v>
      </c>
      <c r="I15" s="194" t="s">
        <v>365</v>
      </c>
      <c r="J15" s="155">
        <v>43617</v>
      </c>
      <c r="K15" s="204" t="s">
        <v>388</v>
      </c>
    </row>
    <row r="16" spans="2:11" ht="120.75" customHeight="1" x14ac:dyDescent="0.25">
      <c r="B16" s="341"/>
      <c r="C16" s="370"/>
      <c r="D16" s="371"/>
      <c r="E16" s="150">
        <v>2</v>
      </c>
      <c r="F16" s="154" t="s">
        <v>360</v>
      </c>
      <c r="G16" s="157" t="s">
        <v>365</v>
      </c>
      <c r="H16" s="156">
        <v>43617</v>
      </c>
      <c r="I16" s="194" t="s">
        <v>365</v>
      </c>
      <c r="J16" s="155">
        <v>43617</v>
      </c>
      <c r="K16" s="205" t="s">
        <v>389</v>
      </c>
    </row>
    <row r="17" spans="2:11" ht="52.5" customHeight="1" x14ac:dyDescent="0.25">
      <c r="B17" s="341">
        <v>2</v>
      </c>
      <c r="C17" s="370" t="s">
        <v>392</v>
      </c>
      <c r="D17" s="371" t="s">
        <v>365</v>
      </c>
      <c r="E17" s="150">
        <v>1</v>
      </c>
      <c r="F17" s="154" t="s">
        <v>395</v>
      </c>
      <c r="G17" s="157" t="s">
        <v>365</v>
      </c>
      <c r="H17" s="156">
        <v>43800</v>
      </c>
      <c r="I17" s="213" t="s">
        <v>365</v>
      </c>
      <c r="J17" s="156">
        <v>43800</v>
      </c>
      <c r="K17" s="216" t="s">
        <v>408</v>
      </c>
    </row>
    <row r="18" spans="2:11" ht="51.75" customHeight="1" x14ac:dyDescent="0.25">
      <c r="B18" s="341"/>
      <c r="C18" s="370"/>
      <c r="D18" s="371"/>
      <c r="E18" s="150">
        <v>2</v>
      </c>
      <c r="F18" s="154" t="s">
        <v>396</v>
      </c>
      <c r="G18" s="157" t="s">
        <v>365</v>
      </c>
      <c r="H18" s="156">
        <v>43800</v>
      </c>
      <c r="I18" s="213" t="s">
        <v>365</v>
      </c>
      <c r="J18" s="156">
        <v>43800</v>
      </c>
      <c r="K18" s="216" t="s">
        <v>408</v>
      </c>
    </row>
    <row r="19" spans="2:11" ht="58.5" customHeight="1" x14ac:dyDescent="0.25">
      <c r="B19" s="189">
        <v>3</v>
      </c>
      <c r="C19" s="190" t="s">
        <v>393</v>
      </c>
      <c r="D19" s="191" t="s">
        <v>365</v>
      </c>
      <c r="E19" s="150">
        <v>1</v>
      </c>
      <c r="F19" s="154" t="s">
        <v>397</v>
      </c>
      <c r="G19" s="192" t="s">
        <v>365</v>
      </c>
      <c r="H19" s="193">
        <v>43709</v>
      </c>
      <c r="I19" s="210" t="s">
        <v>365</v>
      </c>
      <c r="J19" s="211">
        <v>43709</v>
      </c>
      <c r="K19" s="205" t="s">
        <v>403</v>
      </c>
    </row>
    <row r="20" spans="2:11" ht="81" customHeight="1" x14ac:dyDescent="0.25">
      <c r="B20" s="195">
        <v>4</v>
      </c>
      <c r="C20" s="196" t="s">
        <v>401</v>
      </c>
      <c r="D20" s="197" t="s">
        <v>365</v>
      </c>
      <c r="E20" s="150">
        <v>1</v>
      </c>
      <c r="F20" s="154" t="s">
        <v>402</v>
      </c>
      <c r="G20" s="210" t="s">
        <v>365</v>
      </c>
      <c r="H20" s="211">
        <v>43739</v>
      </c>
      <c r="I20" s="210" t="s">
        <v>365</v>
      </c>
      <c r="J20" s="211">
        <v>43739</v>
      </c>
      <c r="K20" s="153" t="s">
        <v>409</v>
      </c>
    </row>
    <row r="21" spans="2:11" s="133" customFormat="1" ht="21.75" customHeight="1" x14ac:dyDescent="0.25">
      <c r="B21" s="347" t="s">
        <v>333</v>
      </c>
      <c r="C21" s="347"/>
      <c r="D21" s="142">
        <f>SUM(D15:D18)</f>
        <v>0</v>
      </c>
      <c r="E21" s="348" t="s">
        <v>334</v>
      </c>
      <c r="F21" s="348"/>
      <c r="G21" s="142">
        <f>SUM(G15:G18)</f>
        <v>0</v>
      </c>
      <c r="H21" s="142"/>
      <c r="I21" s="132"/>
      <c r="J21" s="132"/>
      <c r="K21" s="132"/>
    </row>
  </sheetData>
  <sheetProtection selectLockedCells="1" selectUnlockedCells="1"/>
  <mergeCells count="21">
    <mergeCell ref="C7:E7"/>
    <mergeCell ref="C8:E8"/>
    <mergeCell ref="C9:E9"/>
    <mergeCell ref="C10:E10"/>
    <mergeCell ref="C11:E11"/>
    <mergeCell ref="B2:B5"/>
    <mergeCell ref="C2:J2"/>
    <mergeCell ref="C3:J3"/>
    <mergeCell ref="C4:J4"/>
    <mergeCell ref="C5:G5"/>
    <mergeCell ref="H5:J5"/>
    <mergeCell ref="B21:C21"/>
    <mergeCell ref="E21:F21"/>
    <mergeCell ref="I13:K13"/>
    <mergeCell ref="B13:H13"/>
    <mergeCell ref="B17:B18"/>
    <mergeCell ref="C17:C18"/>
    <mergeCell ref="D17:D18"/>
    <mergeCell ref="B15:B16"/>
    <mergeCell ref="C15:C16"/>
    <mergeCell ref="D15:D16"/>
  </mergeCells>
  <pageMargins left="1" right="1" top="1" bottom="1" header="0.5" footer="0.5"/>
  <pageSetup scale="2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topLeftCell="A19" workbookViewId="0">
      <selection activeCell="A56" sqref="A56"/>
    </sheetView>
  </sheetViews>
  <sheetFormatPr baseColWidth="10" defaultRowHeight="12.75" x14ac:dyDescent="0.2"/>
  <cols>
    <col min="1" max="1" width="65.28515625" style="48" bestFit="1" customWidth="1"/>
    <col min="2" max="2" width="11.42578125" style="48"/>
    <col min="3" max="3" width="63.42578125" style="49" customWidth="1"/>
    <col min="4" max="4" width="11.42578125" style="49"/>
    <col min="5" max="5" width="11.42578125" style="110"/>
    <col min="6" max="6" width="18.85546875" style="110" customWidth="1"/>
    <col min="7" max="7" width="11.42578125" style="48" customWidth="1"/>
    <col min="8" max="11" width="20.7109375" style="48" customWidth="1"/>
    <col min="12" max="12" width="11.42578125" style="48"/>
    <col min="13" max="16" width="11.42578125" style="48" hidden="1" customWidth="1"/>
    <col min="17" max="17" width="15.85546875" style="48" hidden="1" customWidth="1"/>
    <col min="18" max="20" width="11.42578125" style="48" hidden="1" customWidth="1"/>
    <col min="21" max="22" width="0" style="48" hidden="1" customWidth="1"/>
    <col min="23" max="256" width="11.42578125" style="48"/>
    <col min="257" max="257" width="65.28515625" style="48" bestFit="1" customWidth="1"/>
    <col min="258" max="258" width="11.42578125" style="48"/>
    <col min="259" max="259" width="63.42578125" style="48" customWidth="1"/>
    <col min="260" max="261" width="11.42578125" style="48"/>
    <col min="262" max="262" width="18.85546875" style="48" customWidth="1"/>
    <col min="263" max="263" width="11.42578125" style="48" customWidth="1"/>
    <col min="264" max="267" width="20.7109375" style="48" customWidth="1"/>
    <col min="268" max="268" width="11.42578125" style="48"/>
    <col min="269" max="278" width="0" style="48" hidden="1" customWidth="1"/>
    <col min="279" max="512" width="11.42578125" style="48"/>
    <col min="513" max="513" width="65.28515625" style="48" bestFit="1" customWidth="1"/>
    <col min="514" max="514" width="11.42578125" style="48"/>
    <col min="515" max="515" width="63.42578125" style="48" customWidth="1"/>
    <col min="516" max="517" width="11.42578125" style="48"/>
    <col min="518" max="518" width="18.85546875" style="48" customWidth="1"/>
    <col min="519" max="519" width="11.42578125" style="48" customWidth="1"/>
    <col min="520" max="523" width="20.7109375" style="48" customWidth="1"/>
    <col min="524" max="524" width="11.42578125" style="48"/>
    <col min="525" max="534" width="0" style="48" hidden="1" customWidth="1"/>
    <col min="535" max="768" width="11.42578125" style="48"/>
    <col min="769" max="769" width="65.28515625" style="48" bestFit="1" customWidth="1"/>
    <col min="770" max="770" width="11.42578125" style="48"/>
    <col min="771" max="771" width="63.42578125" style="48" customWidth="1"/>
    <col min="772" max="773" width="11.42578125" style="48"/>
    <col min="774" max="774" width="18.85546875" style="48" customWidth="1"/>
    <col min="775" max="775" width="11.42578125" style="48" customWidth="1"/>
    <col min="776" max="779" width="20.7109375" style="48" customWidth="1"/>
    <col min="780" max="780" width="11.42578125" style="48"/>
    <col min="781" max="790" width="0" style="48" hidden="1" customWidth="1"/>
    <col min="791" max="1024" width="11.42578125" style="48"/>
    <col min="1025" max="1025" width="65.28515625" style="48" bestFit="1" customWidth="1"/>
    <col min="1026" max="1026" width="11.42578125" style="48"/>
    <col min="1027" max="1027" width="63.42578125" style="48" customWidth="1"/>
    <col min="1028" max="1029" width="11.42578125" style="48"/>
    <col min="1030" max="1030" width="18.85546875" style="48" customWidth="1"/>
    <col min="1031" max="1031" width="11.42578125" style="48" customWidth="1"/>
    <col min="1032" max="1035" width="20.7109375" style="48" customWidth="1"/>
    <col min="1036" max="1036" width="11.42578125" style="48"/>
    <col min="1037" max="1046" width="0" style="48" hidden="1" customWidth="1"/>
    <col min="1047" max="1280" width="11.42578125" style="48"/>
    <col min="1281" max="1281" width="65.28515625" style="48" bestFit="1" customWidth="1"/>
    <col min="1282" max="1282" width="11.42578125" style="48"/>
    <col min="1283" max="1283" width="63.42578125" style="48" customWidth="1"/>
    <col min="1284" max="1285" width="11.42578125" style="48"/>
    <col min="1286" max="1286" width="18.85546875" style="48" customWidth="1"/>
    <col min="1287" max="1287" width="11.42578125" style="48" customWidth="1"/>
    <col min="1288" max="1291" width="20.7109375" style="48" customWidth="1"/>
    <col min="1292" max="1292" width="11.42578125" style="48"/>
    <col min="1293" max="1302" width="0" style="48" hidden="1" customWidth="1"/>
    <col min="1303" max="1536" width="11.42578125" style="48"/>
    <col min="1537" max="1537" width="65.28515625" style="48" bestFit="1" customWidth="1"/>
    <col min="1538" max="1538" width="11.42578125" style="48"/>
    <col min="1539" max="1539" width="63.42578125" style="48" customWidth="1"/>
    <col min="1540" max="1541" width="11.42578125" style="48"/>
    <col min="1542" max="1542" width="18.85546875" style="48" customWidth="1"/>
    <col min="1543" max="1543" width="11.42578125" style="48" customWidth="1"/>
    <col min="1544" max="1547" width="20.7109375" style="48" customWidth="1"/>
    <col min="1548" max="1548" width="11.42578125" style="48"/>
    <col min="1549" max="1558" width="0" style="48" hidden="1" customWidth="1"/>
    <col min="1559" max="1792" width="11.42578125" style="48"/>
    <col min="1793" max="1793" width="65.28515625" style="48" bestFit="1" customWidth="1"/>
    <col min="1794" max="1794" width="11.42578125" style="48"/>
    <col min="1795" max="1795" width="63.42578125" style="48" customWidth="1"/>
    <col min="1796" max="1797" width="11.42578125" style="48"/>
    <col min="1798" max="1798" width="18.85546875" style="48" customWidth="1"/>
    <col min="1799" max="1799" width="11.42578125" style="48" customWidth="1"/>
    <col min="1800" max="1803" width="20.7109375" style="48" customWidth="1"/>
    <col min="1804" max="1804" width="11.42578125" style="48"/>
    <col min="1805" max="1814" width="0" style="48" hidden="1" customWidth="1"/>
    <col min="1815" max="2048" width="11.42578125" style="48"/>
    <col min="2049" max="2049" width="65.28515625" style="48" bestFit="1" customWidth="1"/>
    <col min="2050" max="2050" width="11.42578125" style="48"/>
    <col min="2051" max="2051" width="63.42578125" style="48" customWidth="1"/>
    <col min="2052" max="2053" width="11.42578125" style="48"/>
    <col min="2054" max="2054" width="18.85546875" style="48" customWidth="1"/>
    <col min="2055" max="2055" width="11.42578125" style="48" customWidth="1"/>
    <col min="2056" max="2059" width="20.7109375" style="48" customWidth="1"/>
    <col min="2060" max="2060" width="11.42578125" style="48"/>
    <col min="2061" max="2070" width="0" style="48" hidden="1" customWidth="1"/>
    <col min="2071" max="2304" width="11.42578125" style="48"/>
    <col min="2305" max="2305" width="65.28515625" style="48" bestFit="1" customWidth="1"/>
    <col min="2306" max="2306" width="11.42578125" style="48"/>
    <col min="2307" max="2307" width="63.42578125" style="48" customWidth="1"/>
    <col min="2308" max="2309" width="11.42578125" style="48"/>
    <col min="2310" max="2310" width="18.85546875" style="48" customWidth="1"/>
    <col min="2311" max="2311" width="11.42578125" style="48" customWidth="1"/>
    <col min="2312" max="2315" width="20.7109375" style="48" customWidth="1"/>
    <col min="2316" max="2316" width="11.42578125" style="48"/>
    <col min="2317" max="2326" width="0" style="48" hidden="1" customWidth="1"/>
    <col min="2327" max="2560" width="11.42578125" style="48"/>
    <col min="2561" max="2561" width="65.28515625" style="48" bestFit="1" customWidth="1"/>
    <col min="2562" max="2562" width="11.42578125" style="48"/>
    <col min="2563" max="2563" width="63.42578125" style="48" customWidth="1"/>
    <col min="2564" max="2565" width="11.42578125" style="48"/>
    <col min="2566" max="2566" width="18.85546875" style="48" customWidth="1"/>
    <col min="2567" max="2567" width="11.42578125" style="48" customWidth="1"/>
    <col min="2568" max="2571" width="20.7109375" style="48" customWidth="1"/>
    <col min="2572" max="2572" width="11.42578125" style="48"/>
    <col min="2573" max="2582" width="0" style="48" hidden="1" customWidth="1"/>
    <col min="2583" max="2816" width="11.42578125" style="48"/>
    <col min="2817" max="2817" width="65.28515625" style="48" bestFit="1" customWidth="1"/>
    <col min="2818" max="2818" width="11.42578125" style="48"/>
    <col min="2819" max="2819" width="63.42578125" style="48" customWidth="1"/>
    <col min="2820" max="2821" width="11.42578125" style="48"/>
    <col min="2822" max="2822" width="18.85546875" style="48" customWidth="1"/>
    <col min="2823" max="2823" width="11.42578125" style="48" customWidth="1"/>
    <col min="2824" max="2827" width="20.7109375" style="48" customWidth="1"/>
    <col min="2828" max="2828" width="11.42578125" style="48"/>
    <col min="2829" max="2838" width="0" style="48" hidden="1" customWidth="1"/>
    <col min="2839" max="3072" width="11.42578125" style="48"/>
    <col min="3073" max="3073" width="65.28515625" style="48" bestFit="1" customWidth="1"/>
    <col min="3074" max="3074" width="11.42578125" style="48"/>
    <col min="3075" max="3075" width="63.42578125" style="48" customWidth="1"/>
    <col min="3076" max="3077" width="11.42578125" style="48"/>
    <col min="3078" max="3078" width="18.85546875" style="48" customWidth="1"/>
    <col min="3079" max="3079" width="11.42578125" style="48" customWidth="1"/>
    <col min="3080" max="3083" width="20.7109375" style="48" customWidth="1"/>
    <col min="3084" max="3084" width="11.42578125" style="48"/>
    <col min="3085" max="3094" width="0" style="48" hidden="1" customWidth="1"/>
    <col min="3095" max="3328" width="11.42578125" style="48"/>
    <col min="3329" max="3329" width="65.28515625" style="48" bestFit="1" customWidth="1"/>
    <col min="3330" max="3330" width="11.42578125" style="48"/>
    <col min="3331" max="3331" width="63.42578125" style="48" customWidth="1"/>
    <col min="3332" max="3333" width="11.42578125" style="48"/>
    <col min="3334" max="3334" width="18.85546875" style="48" customWidth="1"/>
    <col min="3335" max="3335" width="11.42578125" style="48" customWidth="1"/>
    <col min="3336" max="3339" width="20.7109375" style="48" customWidth="1"/>
    <col min="3340" max="3340" width="11.42578125" style="48"/>
    <col min="3341" max="3350" width="0" style="48" hidden="1" customWidth="1"/>
    <col min="3351" max="3584" width="11.42578125" style="48"/>
    <col min="3585" max="3585" width="65.28515625" style="48" bestFit="1" customWidth="1"/>
    <col min="3586" max="3586" width="11.42578125" style="48"/>
    <col min="3587" max="3587" width="63.42578125" style="48" customWidth="1"/>
    <col min="3588" max="3589" width="11.42578125" style="48"/>
    <col min="3590" max="3590" width="18.85546875" style="48" customWidth="1"/>
    <col min="3591" max="3591" width="11.42578125" style="48" customWidth="1"/>
    <col min="3592" max="3595" width="20.7109375" style="48" customWidth="1"/>
    <col min="3596" max="3596" width="11.42578125" style="48"/>
    <col min="3597" max="3606" width="0" style="48" hidden="1" customWidth="1"/>
    <col min="3607" max="3840" width="11.42578125" style="48"/>
    <col min="3841" max="3841" width="65.28515625" style="48" bestFit="1" customWidth="1"/>
    <col min="3842" max="3842" width="11.42578125" style="48"/>
    <col min="3843" max="3843" width="63.42578125" style="48" customWidth="1"/>
    <col min="3844" max="3845" width="11.42578125" style="48"/>
    <col min="3846" max="3846" width="18.85546875" style="48" customWidth="1"/>
    <col min="3847" max="3847" width="11.42578125" style="48" customWidth="1"/>
    <col min="3848" max="3851" width="20.7109375" style="48" customWidth="1"/>
    <col min="3852" max="3852" width="11.42578125" style="48"/>
    <col min="3853" max="3862" width="0" style="48" hidden="1" customWidth="1"/>
    <col min="3863" max="4096" width="11.42578125" style="48"/>
    <col min="4097" max="4097" width="65.28515625" style="48" bestFit="1" customWidth="1"/>
    <col min="4098" max="4098" width="11.42578125" style="48"/>
    <col min="4099" max="4099" width="63.42578125" style="48" customWidth="1"/>
    <col min="4100" max="4101" width="11.42578125" style="48"/>
    <col min="4102" max="4102" width="18.85546875" style="48" customWidth="1"/>
    <col min="4103" max="4103" width="11.42578125" style="48" customWidth="1"/>
    <col min="4104" max="4107" width="20.7109375" style="48" customWidth="1"/>
    <col min="4108" max="4108" width="11.42578125" style="48"/>
    <col min="4109" max="4118" width="0" style="48" hidden="1" customWidth="1"/>
    <col min="4119" max="4352" width="11.42578125" style="48"/>
    <col min="4353" max="4353" width="65.28515625" style="48" bestFit="1" customWidth="1"/>
    <col min="4354" max="4354" width="11.42578125" style="48"/>
    <col min="4355" max="4355" width="63.42578125" style="48" customWidth="1"/>
    <col min="4356" max="4357" width="11.42578125" style="48"/>
    <col min="4358" max="4358" width="18.85546875" style="48" customWidth="1"/>
    <col min="4359" max="4359" width="11.42578125" style="48" customWidth="1"/>
    <col min="4360" max="4363" width="20.7109375" style="48" customWidth="1"/>
    <col min="4364" max="4364" width="11.42578125" style="48"/>
    <col min="4365" max="4374" width="0" style="48" hidden="1" customWidth="1"/>
    <col min="4375" max="4608" width="11.42578125" style="48"/>
    <col min="4609" max="4609" width="65.28515625" style="48" bestFit="1" customWidth="1"/>
    <col min="4610" max="4610" width="11.42578125" style="48"/>
    <col min="4611" max="4611" width="63.42578125" style="48" customWidth="1"/>
    <col min="4612" max="4613" width="11.42578125" style="48"/>
    <col min="4614" max="4614" width="18.85546875" style="48" customWidth="1"/>
    <col min="4615" max="4615" width="11.42578125" style="48" customWidth="1"/>
    <col min="4616" max="4619" width="20.7109375" style="48" customWidth="1"/>
    <col min="4620" max="4620" width="11.42578125" style="48"/>
    <col min="4621" max="4630" width="0" style="48" hidden="1" customWidth="1"/>
    <col min="4631" max="4864" width="11.42578125" style="48"/>
    <col min="4865" max="4865" width="65.28515625" style="48" bestFit="1" customWidth="1"/>
    <col min="4866" max="4866" width="11.42578125" style="48"/>
    <col min="4867" max="4867" width="63.42578125" style="48" customWidth="1"/>
    <col min="4868" max="4869" width="11.42578125" style="48"/>
    <col min="4870" max="4870" width="18.85546875" style="48" customWidth="1"/>
    <col min="4871" max="4871" width="11.42578125" style="48" customWidth="1"/>
    <col min="4872" max="4875" width="20.7109375" style="48" customWidth="1"/>
    <col min="4876" max="4876" width="11.42578125" style="48"/>
    <col min="4877" max="4886" width="0" style="48" hidden="1" customWidth="1"/>
    <col min="4887" max="5120" width="11.42578125" style="48"/>
    <col min="5121" max="5121" width="65.28515625" style="48" bestFit="1" customWidth="1"/>
    <col min="5122" max="5122" width="11.42578125" style="48"/>
    <col min="5123" max="5123" width="63.42578125" style="48" customWidth="1"/>
    <col min="5124" max="5125" width="11.42578125" style="48"/>
    <col min="5126" max="5126" width="18.85546875" style="48" customWidth="1"/>
    <col min="5127" max="5127" width="11.42578125" style="48" customWidth="1"/>
    <col min="5128" max="5131" width="20.7109375" style="48" customWidth="1"/>
    <col min="5132" max="5132" width="11.42578125" style="48"/>
    <col min="5133" max="5142" width="0" style="48" hidden="1" customWidth="1"/>
    <col min="5143" max="5376" width="11.42578125" style="48"/>
    <col min="5377" max="5377" width="65.28515625" style="48" bestFit="1" customWidth="1"/>
    <col min="5378" max="5378" width="11.42578125" style="48"/>
    <col min="5379" max="5379" width="63.42578125" style="48" customWidth="1"/>
    <col min="5380" max="5381" width="11.42578125" style="48"/>
    <col min="5382" max="5382" width="18.85546875" style="48" customWidth="1"/>
    <col min="5383" max="5383" width="11.42578125" style="48" customWidth="1"/>
    <col min="5384" max="5387" width="20.7109375" style="48" customWidth="1"/>
    <col min="5388" max="5388" width="11.42578125" style="48"/>
    <col min="5389" max="5398" width="0" style="48" hidden="1" customWidth="1"/>
    <col min="5399" max="5632" width="11.42578125" style="48"/>
    <col min="5633" max="5633" width="65.28515625" style="48" bestFit="1" customWidth="1"/>
    <col min="5634" max="5634" width="11.42578125" style="48"/>
    <col min="5635" max="5635" width="63.42578125" style="48" customWidth="1"/>
    <col min="5636" max="5637" width="11.42578125" style="48"/>
    <col min="5638" max="5638" width="18.85546875" style="48" customWidth="1"/>
    <col min="5639" max="5639" width="11.42578125" style="48" customWidth="1"/>
    <col min="5640" max="5643" width="20.7109375" style="48" customWidth="1"/>
    <col min="5644" max="5644" width="11.42578125" style="48"/>
    <col min="5645" max="5654" width="0" style="48" hidden="1" customWidth="1"/>
    <col min="5655" max="5888" width="11.42578125" style="48"/>
    <col min="5889" max="5889" width="65.28515625" style="48" bestFit="1" customWidth="1"/>
    <col min="5890" max="5890" width="11.42578125" style="48"/>
    <col min="5891" max="5891" width="63.42578125" style="48" customWidth="1"/>
    <col min="5892" max="5893" width="11.42578125" style="48"/>
    <col min="5894" max="5894" width="18.85546875" style="48" customWidth="1"/>
    <col min="5895" max="5895" width="11.42578125" style="48" customWidth="1"/>
    <col min="5896" max="5899" width="20.7109375" style="48" customWidth="1"/>
    <col min="5900" max="5900" width="11.42578125" style="48"/>
    <col min="5901" max="5910" width="0" style="48" hidden="1" customWidth="1"/>
    <col min="5911" max="6144" width="11.42578125" style="48"/>
    <col min="6145" max="6145" width="65.28515625" style="48" bestFit="1" customWidth="1"/>
    <col min="6146" max="6146" width="11.42578125" style="48"/>
    <col min="6147" max="6147" width="63.42578125" style="48" customWidth="1"/>
    <col min="6148" max="6149" width="11.42578125" style="48"/>
    <col min="6150" max="6150" width="18.85546875" style="48" customWidth="1"/>
    <col min="6151" max="6151" width="11.42578125" style="48" customWidth="1"/>
    <col min="6152" max="6155" width="20.7109375" style="48" customWidth="1"/>
    <col min="6156" max="6156" width="11.42578125" style="48"/>
    <col min="6157" max="6166" width="0" style="48" hidden="1" customWidth="1"/>
    <col min="6167" max="6400" width="11.42578125" style="48"/>
    <col min="6401" max="6401" width="65.28515625" style="48" bestFit="1" customWidth="1"/>
    <col min="6402" max="6402" width="11.42578125" style="48"/>
    <col min="6403" max="6403" width="63.42578125" style="48" customWidth="1"/>
    <col min="6404" max="6405" width="11.42578125" style="48"/>
    <col min="6406" max="6406" width="18.85546875" style="48" customWidth="1"/>
    <col min="6407" max="6407" width="11.42578125" style="48" customWidth="1"/>
    <col min="6408" max="6411" width="20.7109375" style="48" customWidth="1"/>
    <col min="6412" max="6412" width="11.42578125" style="48"/>
    <col min="6413" max="6422" width="0" style="48" hidden="1" customWidth="1"/>
    <col min="6423" max="6656" width="11.42578125" style="48"/>
    <col min="6657" max="6657" width="65.28515625" style="48" bestFit="1" customWidth="1"/>
    <col min="6658" max="6658" width="11.42578125" style="48"/>
    <col min="6659" max="6659" width="63.42578125" style="48" customWidth="1"/>
    <col min="6660" max="6661" width="11.42578125" style="48"/>
    <col min="6662" max="6662" width="18.85546875" style="48" customWidth="1"/>
    <col min="6663" max="6663" width="11.42578125" style="48" customWidth="1"/>
    <col min="6664" max="6667" width="20.7109375" style="48" customWidth="1"/>
    <col min="6668" max="6668" width="11.42578125" style="48"/>
    <col min="6669" max="6678" width="0" style="48" hidden="1" customWidth="1"/>
    <col min="6679" max="6912" width="11.42578125" style="48"/>
    <col min="6913" max="6913" width="65.28515625" style="48" bestFit="1" customWidth="1"/>
    <col min="6914" max="6914" width="11.42578125" style="48"/>
    <col min="6915" max="6915" width="63.42578125" style="48" customWidth="1"/>
    <col min="6916" max="6917" width="11.42578125" style="48"/>
    <col min="6918" max="6918" width="18.85546875" style="48" customWidth="1"/>
    <col min="6919" max="6919" width="11.42578125" style="48" customWidth="1"/>
    <col min="6920" max="6923" width="20.7109375" style="48" customWidth="1"/>
    <col min="6924" max="6924" width="11.42578125" style="48"/>
    <col min="6925" max="6934" width="0" style="48" hidden="1" customWidth="1"/>
    <col min="6935" max="7168" width="11.42578125" style="48"/>
    <col min="7169" max="7169" width="65.28515625" style="48" bestFit="1" customWidth="1"/>
    <col min="7170" max="7170" width="11.42578125" style="48"/>
    <col min="7171" max="7171" width="63.42578125" style="48" customWidth="1"/>
    <col min="7172" max="7173" width="11.42578125" style="48"/>
    <col min="7174" max="7174" width="18.85546875" style="48" customWidth="1"/>
    <col min="7175" max="7175" width="11.42578125" style="48" customWidth="1"/>
    <col min="7176" max="7179" width="20.7109375" style="48" customWidth="1"/>
    <col min="7180" max="7180" width="11.42578125" style="48"/>
    <col min="7181" max="7190" width="0" style="48" hidden="1" customWidth="1"/>
    <col min="7191" max="7424" width="11.42578125" style="48"/>
    <col min="7425" max="7425" width="65.28515625" style="48" bestFit="1" customWidth="1"/>
    <col min="7426" max="7426" width="11.42578125" style="48"/>
    <col min="7427" max="7427" width="63.42578125" style="48" customWidth="1"/>
    <col min="7428" max="7429" width="11.42578125" style="48"/>
    <col min="7430" max="7430" width="18.85546875" style="48" customWidth="1"/>
    <col min="7431" max="7431" width="11.42578125" style="48" customWidth="1"/>
    <col min="7432" max="7435" width="20.7109375" style="48" customWidth="1"/>
    <col min="7436" max="7436" width="11.42578125" style="48"/>
    <col min="7437" max="7446" width="0" style="48" hidden="1" customWidth="1"/>
    <col min="7447" max="7680" width="11.42578125" style="48"/>
    <col min="7681" max="7681" width="65.28515625" style="48" bestFit="1" customWidth="1"/>
    <col min="7682" max="7682" width="11.42578125" style="48"/>
    <col min="7683" max="7683" width="63.42578125" style="48" customWidth="1"/>
    <col min="7684" max="7685" width="11.42578125" style="48"/>
    <col min="7686" max="7686" width="18.85546875" style="48" customWidth="1"/>
    <col min="7687" max="7687" width="11.42578125" style="48" customWidth="1"/>
    <col min="7688" max="7691" width="20.7109375" style="48" customWidth="1"/>
    <col min="7692" max="7692" width="11.42578125" style="48"/>
    <col min="7693" max="7702" width="0" style="48" hidden="1" customWidth="1"/>
    <col min="7703" max="7936" width="11.42578125" style="48"/>
    <col min="7937" max="7937" width="65.28515625" style="48" bestFit="1" customWidth="1"/>
    <col min="7938" max="7938" width="11.42578125" style="48"/>
    <col min="7939" max="7939" width="63.42578125" style="48" customWidth="1"/>
    <col min="7940" max="7941" width="11.42578125" style="48"/>
    <col min="7942" max="7942" width="18.85546875" style="48" customWidth="1"/>
    <col min="7943" max="7943" width="11.42578125" style="48" customWidth="1"/>
    <col min="7944" max="7947" width="20.7109375" style="48" customWidth="1"/>
    <col min="7948" max="7948" width="11.42578125" style="48"/>
    <col min="7949" max="7958" width="0" style="48" hidden="1" customWidth="1"/>
    <col min="7959" max="8192" width="11.42578125" style="48"/>
    <col min="8193" max="8193" width="65.28515625" style="48" bestFit="1" customWidth="1"/>
    <col min="8194" max="8194" width="11.42578125" style="48"/>
    <col min="8195" max="8195" width="63.42578125" style="48" customWidth="1"/>
    <col min="8196" max="8197" width="11.42578125" style="48"/>
    <col min="8198" max="8198" width="18.85546875" style="48" customWidth="1"/>
    <col min="8199" max="8199" width="11.42578125" style="48" customWidth="1"/>
    <col min="8200" max="8203" width="20.7109375" style="48" customWidth="1"/>
    <col min="8204" max="8204" width="11.42578125" style="48"/>
    <col min="8205" max="8214" width="0" style="48" hidden="1" customWidth="1"/>
    <col min="8215" max="8448" width="11.42578125" style="48"/>
    <col min="8449" max="8449" width="65.28515625" style="48" bestFit="1" customWidth="1"/>
    <col min="8450" max="8450" width="11.42578125" style="48"/>
    <col min="8451" max="8451" width="63.42578125" style="48" customWidth="1"/>
    <col min="8452" max="8453" width="11.42578125" style="48"/>
    <col min="8454" max="8454" width="18.85546875" style="48" customWidth="1"/>
    <col min="8455" max="8455" width="11.42578125" style="48" customWidth="1"/>
    <col min="8456" max="8459" width="20.7109375" style="48" customWidth="1"/>
    <col min="8460" max="8460" width="11.42578125" style="48"/>
    <col min="8461" max="8470" width="0" style="48" hidden="1" customWidth="1"/>
    <col min="8471" max="8704" width="11.42578125" style="48"/>
    <col min="8705" max="8705" width="65.28515625" style="48" bestFit="1" customWidth="1"/>
    <col min="8706" max="8706" width="11.42578125" style="48"/>
    <col min="8707" max="8707" width="63.42578125" style="48" customWidth="1"/>
    <col min="8708" max="8709" width="11.42578125" style="48"/>
    <col min="8710" max="8710" width="18.85546875" style="48" customWidth="1"/>
    <col min="8711" max="8711" width="11.42578125" style="48" customWidth="1"/>
    <col min="8712" max="8715" width="20.7109375" style="48" customWidth="1"/>
    <col min="8716" max="8716" width="11.42578125" style="48"/>
    <col min="8717" max="8726" width="0" style="48" hidden="1" customWidth="1"/>
    <col min="8727" max="8960" width="11.42578125" style="48"/>
    <col min="8961" max="8961" width="65.28515625" style="48" bestFit="1" customWidth="1"/>
    <col min="8962" max="8962" width="11.42578125" style="48"/>
    <col min="8963" max="8963" width="63.42578125" style="48" customWidth="1"/>
    <col min="8964" max="8965" width="11.42578125" style="48"/>
    <col min="8966" max="8966" width="18.85546875" style="48" customWidth="1"/>
    <col min="8967" max="8967" width="11.42578125" style="48" customWidth="1"/>
    <col min="8968" max="8971" width="20.7109375" style="48" customWidth="1"/>
    <col min="8972" max="8972" width="11.42578125" style="48"/>
    <col min="8973" max="8982" width="0" style="48" hidden="1" customWidth="1"/>
    <col min="8983" max="9216" width="11.42578125" style="48"/>
    <col min="9217" max="9217" width="65.28515625" style="48" bestFit="1" customWidth="1"/>
    <col min="9218" max="9218" width="11.42578125" style="48"/>
    <col min="9219" max="9219" width="63.42578125" style="48" customWidth="1"/>
    <col min="9220" max="9221" width="11.42578125" style="48"/>
    <col min="9222" max="9222" width="18.85546875" style="48" customWidth="1"/>
    <col min="9223" max="9223" width="11.42578125" style="48" customWidth="1"/>
    <col min="9224" max="9227" width="20.7109375" style="48" customWidth="1"/>
    <col min="9228" max="9228" width="11.42578125" style="48"/>
    <col min="9229" max="9238" width="0" style="48" hidden="1" customWidth="1"/>
    <col min="9239" max="9472" width="11.42578125" style="48"/>
    <col min="9473" max="9473" width="65.28515625" style="48" bestFit="1" customWidth="1"/>
    <col min="9474" max="9474" width="11.42578125" style="48"/>
    <col min="9475" max="9475" width="63.42578125" style="48" customWidth="1"/>
    <col min="9476" max="9477" width="11.42578125" style="48"/>
    <col min="9478" max="9478" width="18.85546875" style="48" customWidth="1"/>
    <col min="9479" max="9479" width="11.42578125" style="48" customWidth="1"/>
    <col min="9480" max="9483" width="20.7109375" style="48" customWidth="1"/>
    <col min="9484" max="9484" width="11.42578125" style="48"/>
    <col min="9485" max="9494" width="0" style="48" hidden="1" customWidth="1"/>
    <col min="9495" max="9728" width="11.42578125" style="48"/>
    <col min="9729" max="9729" width="65.28515625" style="48" bestFit="1" customWidth="1"/>
    <col min="9730" max="9730" width="11.42578125" style="48"/>
    <col min="9731" max="9731" width="63.42578125" style="48" customWidth="1"/>
    <col min="9732" max="9733" width="11.42578125" style="48"/>
    <col min="9734" max="9734" width="18.85546875" style="48" customWidth="1"/>
    <col min="9735" max="9735" width="11.42578125" style="48" customWidth="1"/>
    <col min="9736" max="9739" width="20.7109375" style="48" customWidth="1"/>
    <col min="9740" max="9740" width="11.42578125" style="48"/>
    <col min="9741" max="9750" width="0" style="48" hidden="1" customWidth="1"/>
    <col min="9751" max="9984" width="11.42578125" style="48"/>
    <col min="9985" max="9985" width="65.28515625" style="48" bestFit="1" customWidth="1"/>
    <col min="9986" max="9986" width="11.42578125" style="48"/>
    <col min="9987" max="9987" width="63.42578125" style="48" customWidth="1"/>
    <col min="9988" max="9989" width="11.42578125" style="48"/>
    <col min="9990" max="9990" width="18.85546875" style="48" customWidth="1"/>
    <col min="9991" max="9991" width="11.42578125" style="48" customWidth="1"/>
    <col min="9992" max="9995" width="20.7109375" style="48" customWidth="1"/>
    <col min="9996" max="9996" width="11.42578125" style="48"/>
    <col min="9997" max="10006" width="0" style="48" hidden="1" customWidth="1"/>
    <col min="10007" max="10240" width="11.42578125" style="48"/>
    <col min="10241" max="10241" width="65.28515625" style="48" bestFit="1" customWidth="1"/>
    <col min="10242" max="10242" width="11.42578125" style="48"/>
    <col min="10243" max="10243" width="63.42578125" style="48" customWidth="1"/>
    <col min="10244" max="10245" width="11.42578125" style="48"/>
    <col min="10246" max="10246" width="18.85546875" style="48" customWidth="1"/>
    <col min="10247" max="10247" width="11.42578125" style="48" customWidth="1"/>
    <col min="10248" max="10251" width="20.7109375" style="48" customWidth="1"/>
    <col min="10252" max="10252" width="11.42578125" style="48"/>
    <col min="10253" max="10262" width="0" style="48" hidden="1" customWidth="1"/>
    <col min="10263" max="10496" width="11.42578125" style="48"/>
    <col min="10497" max="10497" width="65.28515625" style="48" bestFit="1" customWidth="1"/>
    <col min="10498" max="10498" width="11.42578125" style="48"/>
    <col min="10499" max="10499" width="63.42578125" style="48" customWidth="1"/>
    <col min="10500" max="10501" width="11.42578125" style="48"/>
    <col min="10502" max="10502" width="18.85546875" style="48" customWidth="1"/>
    <col min="10503" max="10503" width="11.42578125" style="48" customWidth="1"/>
    <col min="10504" max="10507" width="20.7109375" style="48" customWidth="1"/>
    <col min="10508" max="10508" width="11.42578125" style="48"/>
    <col min="10509" max="10518" width="0" style="48" hidden="1" customWidth="1"/>
    <col min="10519" max="10752" width="11.42578125" style="48"/>
    <col min="10753" max="10753" width="65.28515625" style="48" bestFit="1" customWidth="1"/>
    <col min="10754" max="10754" width="11.42578125" style="48"/>
    <col min="10755" max="10755" width="63.42578125" style="48" customWidth="1"/>
    <col min="10756" max="10757" width="11.42578125" style="48"/>
    <col min="10758" max="10758" width="18.85546875" style="48" customWidth="1"/>
    <col min="10759" max="10759" width="11.42578125" style="48" customWidth="1"/>
    <col min="10760" max="10763" width="20.7109375" style="48" customWidth="1"/>
    <col min="10764" max="10764" width="11.42578125" style="48"/>
    <col min="10765" max="10774" width="0" style="48" hidden="1" customWidth="1"/>
    <col min="10775" max="11008" width="11.42578125" style="48"/>
    <col min="11009" max="11009" width="65.28515625" style="48" bestFit="1" customWidth="1"/>
    <col min="11010" max="11010" width="11.42578125" style="48"/>
    <col min="11011" max="11011" width="63.42578125" style="48" customWidth="1"/>
    <col min="11012" max="11013" width="11.42578125" style="48"/>
    <col min="11014" max="11014" width="18.85546875" style="48" customWidth="1"/>
    <col min="11015" max="11015" width="11.42578125" style="48" customWidth="1"/>
    <col min="11016" max="11019" width="20.7109375" style="48" customWidth="1"/>
    <col min="11020" max="11020" width="11.42578125" style="48"/>
    <col min="11021" max="11030" width="0" style="48" hidden="1" customWidth="1"/>
    <col min="11031" max="11264" width="11.42578125" style="48"/>
    <col min="11265" max="11265" width="65.28515625" style="48" bestFit="1" customWidth="1"/>
    <col min="11266" max="11266" width="11.42578125" style="48"/>
    <col min="11267" max="11267" width="63.42578125" style="48" customWidth="1"/>
    <col min="11268" max="11269" width="11.42578125" style="48"/>
    <col min="11270" max="11270" width="18.85546875" style="48" customWidth="1"/>
    <col min="11271" max="11271" width="11.42578125" style="48" customWidth="1"/>
    <col min="11272" max="11275" width="20.7109375" style="48" customWidth="1"/>
    <col min="11276" max="11276" width="11.42578125" style="48"/>
    <col min="11277" max="11286" width="0" style="48" hidden="1" customWidth="1"/>
    <col min="11287" max="11520" width="11.42578125" style="48"/>
    <col min="11521" max="11521" width="65.28515625" style="48" bestFit="1" customWidth="1"/>
    <col min="11522" max="11522" width="11.42578125" style="48"/>
    <col min="11523" max="11523" width="63.42578125" style="48" customWidth="1"/>
    <col min="11524" max="11525" width="11.42578125" style="48"/>
    <col min="11526" max="11526" width="18.85546875" style="48" customWidth="1"/>
    <col min="11527" max="11527" width="11.42578125" style="48" customWidth="1"/>
    <col min="11528" max="11531" width="20.7109375" style="48" customWidth="1"/>
    <col min="11532" max="11532" width="11.42578125" style="48"/>
    <col min="11533" max="11542" width="0" style="48" hidden="1" customWidth="1"/>
    <col min="11543" max="11776" width="11.42578125" style="48"/>
    <col min="11777" max="11777" width="65.28515625" style="48" bestFit="1" customWidth="1"/>
    <col min="11778" max="11778" width="11.42578125" style="48"/>
    <col min="11779" max="11779" width="63.42578125" style="48" customWidth="1"/>
    <col min="11780" max="11781" width="11.42578125" style="48"/>
    <col min="11782" max="11782" width="18.85546875" style="48" customWidth="1"/>
    <col min="11783" max="11783" width="11.42578125" style="48" customWidth="1"/>
    <col min="11784" max="11787" width="20.7109375" style="48" customWidth="1"/>
    <col min="11788" max="11788" width="11.42578125" style="48"/>
    <col min="11789" max="11798" width="0" style="48" hidden="1" customWidth="1"/>
    <col min="11799" max="12032" width="11.42578125" style="48"/>
    <col min="12033" max="12033" width="65.28515625" style="48" bestFit="1" customWidth="1"/>
    <col min="12034" max="12034" width="11.42578125" style="48"/>
    <col min="12035" max="12035" width="63.42578125" style="48" customWidth="1"/>
    <col min="12036" max="12037" width="11.42578125" style="48"/>
    <col min="12038" max="12038" width="18.85546875" style="48" customWidth="1"/>
    <col min="12039" max="12039" width="11.42578125" style="48" customWidth="1"/>
    <col min="12040" max="12043" width="20.7109375" style="48" customWidth="1"/>
    <col min="12044" max="12044" width="11.42578125" style="48"/>
    <col min="12045" max="12054" width="0" style="48" hidden="1" customWidth="1"/>
    <col min="12055" max="12288" width="11.42578125" style="48"/>
    <col min="12289" max="12289" width="65.28515625" style="48" bestFit="1" customWidth="1"/>
    <col min="12290" max="12290" width="11.42578125" style="48"/>
    <col min="12291" max="12291" width="63.42578125" style="48" customWidth="1"/>
    <col min="12292" max="12293" width="11.42578125" style="48"/>
    <col min="12294" max="12294" width="18.85546875" style="48" customWidth="1"/>
    <col min="12295" max="12295" width="11.42578125" style="48" customWidth="1"/>
    <col min="12296" max="12299" width="20.7109375" style="48" customWidth="1"/>
    <col min="12300" max="12300" width="11.42578125" style="48"/>
    <col min="12301" max="12310" width="0" style="48" hidden="1" customWidth="1"/>
    <col min="12311" max="12544" width="11.42578125" style="48"/>
    <col min="12545" max="12545" width="65.28515625" style="48" bestFit="1" customWidth="1"/>
    <col min="12546" max="12546" width="11.42578125" style="48"/>
    <col min="12547" max="12547" width="63.42578125" style="48" customWidth="1"/>
    <col min="12548" max="12549" width="11.42578125" style="48"/>
    <col min="12550" max="12550" width="18.85546875" style="48" customWidth="1"/>
    <col min="12551" max="12551" width="11.42578125" style="48" customWidth="1"/>
    <col min="12552" max="12555" width="20.7109375" style="48" customWidth="1"/>
    <col min="12556" max="12556" width="11.42578125" style="48"/>
    <col min="12557" max="12566" width="0" style="48" hidden="1" customWidth="1"/>
    <col min="12567" max="12800" width="11.42578125" style="48"/>
    <col min="12801" max="12801" width="65.28515625" style="48" bestFit="1" customWidth="1"/>
    <col min="12802" max="12802" width="11.42578125" style="48"/>
    <col min="12803" max="12803" width="63.42578125" style="48" customWidth="1"/>
    <col min="12804" max="12805" width="11.42578125" style="48"/>
    <col min="12806" max="12806" width="18.85546875" style="48" customWidth="1"/>
    <col min="12807" max="12807" width="11.42578125" style="48" customWidth="1"/>
    <col min="12808" max="12811" width="20.7109375" style="48" customWidth="1"/>
    <col min="12812" max="12812" width="11.42578125" style="48"/>
    <col min="12813" max="12822" width="0" style="48" hidden="1" customWidth="1"/>
    <col min="12823" max="13056" width="11.42578125" style="48"/>
    <col min="13057" max="13057" width="65.28515625" style="48" bestFit="1" customWidth="1"/>
    <col min="13058" max="13058" width="11.42578125" style="48"/>
    <col min="13059" max="13059" width="63.42578125" style="48" customWidth="1"/>
    <col min="13060" max="13061" width="11.42578125" style="48"/>
    <col min="13062" max="13062" width="18.85546875" style="48" customWidth="1"/>
    <col min="13063" max="13063" width="11.42578125" style="48" customWidth="1"/>
    <col min="13064" max="13067" width="20.7109375" style="48" customWidth="1"/>
    <col min="13068" max="13068" width="11.42578125" style="48"/>
    <col min="13069" max="13078" width="0" style="48" hidden="1" customWidth="1"/>
    <col min="13079" max="13312" width="11.42578125" style="48"/>
    <col min="13313" max="13313" width="65.28515625" style="48" bestFit="1" customWidth="1"/>
    <col min="13314" max="13314" width="11.42578125" style="48"/>
    <col min="13315" max="13315" width="63.42578125" style="48" customWidth="1"/>
    <col min="13316" max="13317" width="11.42578125" style="48"/>
    <col min="13318" max="13318" width="18.85546875" style="48" customWidth="1"/>
    <col min="13319" max="13319" width="11.42578125" style="48" customWidth="1"/>
    <col min="13320" max="13323" width="20.7109375" style="48" customWidth="1"/>
    <col min="13324" max="13324" width="11.42578125" style="48"/>
    <col min="13325" max="13334" width="0" style="48" hidden="1" customWidth="1"/>
    <col min="13335" max="13568" width="11.42578125" style="48"/>
    <col min="13569" max="13569" width="65.28515625" style="48" bestFit="1" customWidth="1"/>
    <col min="13570" max="13570" width="11.42578125" style="48"/>
    <col min="13571" max="13571" width="63.42578125" style="48" customWidth="1"/>
    <col min="13572" max="13573" width="11.42578125" style="48"/>
    <col min="13574" max="13574" width="18.85546875" style="48" customWidth="1"/>
    <col min="13575" max="13575" width="11.42578125" style="48" customWidth="1"/>
    <col min="13576" max="13579" width="20.7109375" style="48" customWidth="1"/>
    <col min="13580" max="13580" width="11.42578125" style="48"/>
    <col min="13581" max="13590" width="0" style="48" hidden="1" customWidth="1"/>
    <col min="13591" max="13824" width="11.42578125" style="48"/>
    <col min="13825" max="13825" width="65.28515625" style="48" bestFit="1" customWidth="1"/>
    <col min="13826" max="13826" width="11.42578125" style="48"/>
    <col min="13827" max="13827" width="63.42578125" style="48" customWidth="1"/>
    <col min="13828" max="13829" width="11.42578125" style="48"/>
    <col min="13830" max="13830" width="18.85546875" style="48" customWidth="1"/>
    <col min="13831" max="13831" width="11.42578125" style="48" customWidth="1"/>
    <col min="13832" max="13835" width="20.7109375" style="48" customWidth="1"/>
    <col min="13836" max="13836" width="11.42578125" style="48"/>
    <col min="13837" max="13846" width="0" style="48" hidden="1" customWidth="1"/>
    <col min="13847" max="14080" width="11.42578125" style="48"/>
    <col min="14081" max="14081" width="65.28515625" style="48" bestFit="1" customWidth="1"/>
    <col min="14082" max="14082" width="11.42578125" style="48"/>
    <col min="14083" max="14083" width="63.42578125" style="48" customWidth="1"/>
    <col min="14084" max="14085" width="11.42578125" style="48"/>
    <col min="14086" max="14086" width="18.85546875" style="48" customWidth="1"/>
    <col min="14087" max="14087" width="11.42578125" style="48" customWidth="1"/>
    <col min="14088" max="14091" width="20.7109375" style="48" customWidth="1"/>
    <col min="14092" max="14092" width="11.42578125" style="48"/>
    <col min="14093" max="14102" width="0" style="48" hidden="1" customWidth="1"/>
    <col min="14103" max="14336" width="11.42578125" style="48"/>
    <col min="14337" max="14337" width="65.28515625" style="48" bestFit="1" customWidth="1"/>
    <col min="14338" max="14338" width="11.42578125" style="48"/>
    <col min="14339" max="14339" width="63.42578125" style="48" customWidth="1"/>
    <col min="14340" max="14341" width="11.42578125" style="48"/>
    <col min="14342" max="14342" width="18.85546875" style="48" customWidth="1"/>
    <col min="14343" max="14343" width="11.42578125" style="48" customWidth="1"/>
    <col min="14344" max="14347" width="20.7109375" style="48" customWidth="1"/>
    <col min="14348" max="14348" width="11.42578125" style="48"/>
    <col min="14349" max="14358" width="0" style="48" hidden="1" customWidth="1"/>
    <col min="14359" max="14592" width="11.42578125" style="48"/>
    <col min="14593" max="14593" width="65.28515625" style="48" bestFit="1" customWidth="1"/>
    <col min="14594" max="14594" width="11.42578125" style="48"/>
    <col min="14595" max="14595" width="63.42578125" style="48" customWidth="1"/>
    <col min="14596" max="14597" width="11.42578125" style="48"/>
    <col min="14598" max="14598" width="18.85546875" style="48" customWidth="1"/>
    <col min="14599" max="14599" width="11.42578125" style="48" customWidth="1"/>
    <col min="14600" max="14603" width="20.7109375" style="48" customWidth="1"/>
    <col min="14604" max="14604" width="11.42578125" style="48"/>
    <col min="14605" max="14614" width="0" style="48" hidden="1" customWidth="1"/>
    <col min="14615" max="14848" width="11.42578125" style="48"/>
    <col min="14849" max="14849" width="65.28515625" style="48" bestFit="1" customWidth="1"/>
    <col min="14850" max="14850" width="11.42578125" style="48"/>
    <col min="14851" max="14851" width="63.42578125" style="48" customWidth="1"/>
    <col min="14852" max="14853" width="11.42578125" style="48"/>
    <col min="14854" max="14854" width="18.85546875" style="48" customWidth="1"/>
    <col min="14855" max="14855" width="11.42578125" style="48" customWidth="1"/>
    <col min="14856" max="14859" width="20.7109375" style="48" customWidth="1"/>
    <col min="14860" max="14860" width="11.42578125" style="48"/>
    <col min="14861" max="14870" width="0" style="48" hidden="1" customWidth="1"/>
    <col min="14871" max="15104" width="11.42578125" style="48"/>
    <col min="15105" max="15105" width="65.28515625" style="48" bestFit="1" customWidth="1"/>
    <col min="15106" max="15106" width="11.42578125" style="48"/>
    <col min="15107" max="15107" width="63.42578125" style="48" customWidth="1"/>
    <col min="15108" max="15109" width="11.42578125" style="48"/>
    <col min="15110" max="15110" width="18.85546875" style="48" customWidth="1"/>
    <col min="15111" max="15111" width="11.42578125" style="48" customWidth="1"/>
    <col min="15112" max="15115" width="20.7109375" style="48" customWidth="1"/>
    <col min="15116" max="15116" width="11.42578125" style="48"/>
    <col min="15117" max="15126" width="0" style="48" hidden="1" customWidth="1"/>
    <col min="15127" max="15360" width="11.42578125" style="48"/>
    <col min="15361" max="15361" width="65.28515625" style="48" bestFit="1" customWidth="1"/>
    <col min="15362" max="15362" width="11.42578125" style="48"/>
    <col min="15363" max="15363" width="63.42578125" style="48" customWidth="1"/>
    <col min="15364" max="15365" width="11.42578125" style="48"/>
    <col min="15366" max="15366" width="18.85546875" style="48" customWidth="1"/>
    <col min="15367" max="15367" width="11.42578125" style="48" customWidth="1"/>
    <col min="15368" max="15371" width="20.7109375" style="48" customWidth="1"/>
    <col min="15372" max="15372" width="11.42578125" style="48"/>
    <col min="15373" max="15382" width="0" style="48" hidden="1" customWidth="1"/>
    <col min="15383" max="15616" width="11.42578125" style="48"/>
    <col min="15617" max="15617" width="65.28515625" style="48" bestFit="1" customWidth="1"/>
    <col min="15618" max="15618" width="11.42578125" style="48"/>
    <col min="15619" max="15619" width="63.42578125" style="48" customWidth="1"/>
    <col min="15620" max="15621" width="11.42578125" style="48"/>
    <col min="15622" max="15622" width="18.85546875" style="48" customWidth="1"/>
    <col min="15623" max="15623" width="11.42578125" style="48" customWidth="1"/>
    <col min="15624" max="15627" width="20.7109375" style="48" customWidth="1"/>
    <col min="15628" max="15628" width="11.42578125" style="48"/>
    <col min="15629" max="15638" width="0" style="48" hidden="1" customWidth="1"/>
    <col min="15639" max="15872" width="11.42578125" style="48"/>
    <col min="15873" max="15873" width="65.28515625" style="48" bestFit="1" customWidth="1"/>
    <col min="15874" max="15874" width="11.42578125" style="48"/>
    <col min="15875" max="15875" width="63.42578125" style="48" customWidth="1"/>
    <col min="15876" max="15877" width="11.42578125" style="48"/>
    <col min="15878" max="15878" width="18.85546875" style="48" customWidth="1"/>
    <col min="15879" max="15879" width="11.42578125" style="48" customWidth="1"/>
    <col min="15880" max="15883" width="20.7109375" style="48" customWidth="1"/>
    <col min="15884" max="15884" width="11.42578125" style="48"/>
    <col min="15885" max="15894" width="0" style="48" hidden="1" customWidth="1"/>
    <col min="15895" max="16128" width="11.42578125" style="48"/>
    <col min="16129" max="16129" width="65.28515625" style="48" bestFit="1" customWidth="1"/>
    <col min="16130" max="16130" width="11.42578125" style="48"/>
    <col min="16131" max="16131" width="63.42578125" style="48" customWidth="1"/>
    <col min="16132" max="16133" width="11.42578125" style="48"/>
    <col min="16134" max="16134" width="18.85546875" style="48" customWidth="1"/>
    <col min="16135" max="16135" width="11.42578125" style="48" customWidth="1"/>
    <col min="16136" max="16139" width="20.7109375" style="48" customWidth="1"/>
    <col min="16140" max="16140" width="11.42578125" style="48"/>
    <col min="16141" max="16150" width="0" style="48" hidden="1" customWidth="1"/>
    <col min="16151" max="16384" width="11.42578125" style="48"/>
  </cols>
  <sheetData>
    <row r="1" spans="1:20" ht="37.5" customHeight="1" x14ac:dyDescent="0.2">
      <c r="A1" s="47" t="s">
        <v>140</v>
      </c>
      <c r="C1" s="47" t="s">
        <v>141</v>
      </c>
      <c r="E1" s="47" t="s">
        <v>142</v>
      </c>
      <c r="F1" s="47" t="s">
        <v>143</v>
      </c>
      <c r="H1" s="389" t="s">
        <v>144</v>
      </c>
      <c r="I1" s="389"/>
      <c r="J1" s="389"/>
      <c r="K1" s="389"/>
      <c r="L1" s="390" t="s">
        <v>145</v>
      </c>
      <c r="M1" s="391"/>
      <c r="N1" s="391"/>
      <c r="O1" s="391"/>
      <c r="P1" s="50"/>
      <c r="Q1" s="392" t="s">
        <v>146</v>
      </c>
      <c r="R1" s="392"/>
      <c r="S1" s="392"/>
      <c r="T1" s="392"/>
    </row>
    <row r="2" spans="1:20" ht="21" customHeight="1" thickBot="1" x14ac:dyDescent="0.25">
      <c r="A2" s="51" t="s">
        <v>147</v>
      </c>
      <c r="C2" s="52" t="s">
        <v>148</v>
      </c>
      <c r="E2" s="53">
        <v>1</v>
      </c>
      <c r="F2" s="53" t="s">
        <v>149</v>
      </c>
      <c r="H2" s="384" t="s">
        <v>150</v>
      </c>
      <c r="I2" s="385"/>
      <c r="J2" s="385"/>
      <c r="K2" s="386"/>
      <c r="M2" s="54">
        <v>2012</v>
      </c>
      <c r="N2" s="54"/>
      <c r="O2" s="54"/>
      <c r="P2" s="55"/>
      <c r="Q2" s="47"/>
      <c r="R2" s="56" t="s">
        <v>151</v>
      </c>
      <c r="S2" s="56" t="s">
        <v>152</v>
      </c>
      <c r="T2" s="56" t="s">
        <v>153</v>
      </c>
    </row>
    <row r="3" spans="1:20" ht="19.5" customHeight="1" x14ac:dyDescent="0.2">
      <c r="A3" s="57" t="s">
        <v>154</v>
      </c>
      <c r="C3" s="52" t="s">
        <v>155</v>
      </c>
      <c r="E3" s="53">
        <v>2</v>
      </c>
      <c r="F3" s="53" t="s">
        <v>156</v>
      </c>
      <c r="H3" s="393" t="s">
        <v>157</v>
      </c>
      <c r="I3" s="58">
        <v>2017</v>
      </c>
      <c r="J3" s="59"/>
      <c r="K3" s="60"/>
      <c r="M3" s="61" t="s">
        <v>151</v>
      </c>
      <c r="N3" s="61" t="s">
        <v>152</v>
      </c>
      <c r="O3" s="61" t="s">
        <v>153</v>
      </c>
      <c r="P3" s="55"/>
      <c r="Q3" s="62" t="s">
        <v>158</v>
      </c>
      <c r="R3" s="63">
        <v>479830</v>
      </c>
      <c r="S3" s="63">
        <v>222331</v>
      </c>
      <c r="T3" s="63">
        <v>257499</v>
      </c>
    </row>
    <row r="4" spans="1:20" ht="15.75" customHeight="1" x14ac:dyDescent="0.2">
      <c r="A4" s="64" t="s">
        <v>159</v>
      </c>
      <c r="C4" s="52" t="s">
        <v>160</v>
      </c>
      <c r="E4" s="53">
        <v>3</v>
      </c>
      <c r="F4" s="53" t="s">
        <v>161</v>
      </c>
      <c r="H4" s="394"/>
      <c r="I4" s="65" t="s">
        <v>151</v>
      </c>
      <c r="J4" s="66" t="s">
        <v>152</v>
      </c>
      <c r="K4" s="67" t="s">
        <v>153</v>
      </c>
      <c r="M4" s="63">
        <v>7571345</v>
      </c>
      <c r="N4" s="63">
        <v>3653868</v>
      </c>
      <c r="O4" s="63">
        <v>3917477</v>
      </c>
      <c r="P4" s="55"/>
      <c r="Q4" s="62" t="s">
        <v>162</v>
      </c>
      <c r="R4" s="63">
        <v>135160</v>
      </c>
      <c r="S4" s="63">
        <v>62795</v>
      </c>
      <c r="T4" s="63">
        <v>72365</v>
      </c>
    </row>
    <row r="5" spans="1:20" x14ac:dyDescent="0.2">
      <c r="C5" s="52" t="s">
        <v>163</v>
      </c>
      <c r="E5" s="53">
        <v>4</v>
      </c>
      <c r="F5" s="53" t="s">
        <v>164</v>
      </c>
      <c r="H5" s="68" t="s">
        <v>165</v>
      </c>
      <c r="I5" s="69"/>
      <c r="J5" s="70"/>
      <c r="K5" s="71"/>
      <c r="M5" s="72">
        <v>120482</v>
      </c>
      <c r="N5" s="72">
        <v>61704</v>
      </c>
      <c r="O5" s="72">
        <v>58778</v>
      </c>
      <c r="P5" s="55"/>
      <c r="Q5" s="62" t="s">
        <v>166</v>
      </c>
      <c r="R5" s="63">
        <v>109955</v>
      </c>
      <c r="S5" s="63">
        <v>55153</v>
      </c>
      <c r="T5" s="63">
        <v>54802</v>
      </c>
    </row>
    <row r="6" spans="1:20" x14ac:dyDescent="0.2">
      <c r="A6" s="73" t="s">
        <v>112</v>
      </c>
      <c r="C6" s="52" t="s">
        <v>167</v>
      </c>
      <c r="E6" s="53">
        <v>5</v>
      </c>
      <c r="F6" s="53" t="s">
        <v>168</v>
      </c>
      <c r="H6" s="74" t="s">
        <v>151</v>
      </c>
      <c r="I6" s="75">
        <v>8080734</v>
      </c>
      <c r="J6" s="75">
        <v>3912910</v>
      </c>
      <c r="K6" s="75">
        <v>4167824</v>
      </c>
      <c r="M6" s="72">
        <v>120064</v>
      </c>
      <c r="N6" s="72">
        <v>61454</v>
      </c>
      <c r="O6" s="72">
        <v>58610</v>
      </c>
      <c r="P6" s="55"/>
      <c r="Q6" s="62" t="s">
        <v>169</v>
      </c>
      <c r="R6" s="63">
        <v>409257</v>
      </c>
      <c r="S6" s="63">
        <v>199566</v>
      </c>
      <c r="T6" s="63">
        <v>209691</v>
      </c>
    </row>
    <row r="7" spans="1:20" ht="12.75" customHeight="1" x14ac:dyDescent="0.2">
      <c r="A7" s="64" t="s">
        <v>170</v>
      </c>
      <c r="C7" s="52" t="s">
        <v>171</v>
      </c>
      <c r="E7" s="53">
        <v>6</v>
      </c>
      <c r="F7" s="53" t="s">
        <v>172</v>
      </c>
      <c r="H7" s="76" t="s">
        <v>173</v>
      </c>
      <c r="I7" s="77">
        <v>607390</v>
      </c>
      <c r="J7" s="77">
        <v>312062</v>
      </c>
      <c r="K7" s="77">
        <v>295328</v>
      </c>
      <c r="M7" s="72">
        <v>119780</v>
      </c>
      <c r="N7" s="72">
        <v>61272</v>
      </c>
      <c r="O7" s="72">
        <v>58508</v>
      </c>
      <c r="P7" s="55"/>
      <c r="Q7" s="62" t="s">
        <v>174</v>
      </c>
      <c r="R7" s="63">
        <v>400686</v>
      </c>
      <c r="S7" s="63">
        <v>197911</v>
      </c>
      <c r="T7" s="63">
        <v>202775</v>
      </c>
    </row>
    <row r="8" spans="1:20" ht="14.25" customHeight="1" x14ac:dyDescent="0.2">
      <c r="A8" s="64" t="s">
        <v>175</v>
      </c>
      <c r="C8" s="52" t="s">
        <v>176</v>
      </c>
      <c r="E8" s="53">
        <v>7</v>
      </c>
      <c r="F8" s="53" t="s">
        <v>177</v>
      </c>
      <c r="H8" s="76" t="s">
        <v>178</v>
      </c>
      <c r="I8" s="77">
        <v>601914</v>
      </c>
      <c r="J8" s="77">
        <v>308936</v>
      </c>
      <c r="K8" s="77">
        <v>292978</v>
      </c>
      <c r="M8" s="72">
        <v>119273</v>
      </c>
      <c r="N8" s="72">
        <v>61064</v>
      </c>
      <c r="O8" s="72">
        <v>58209</v>
      </c>
      <c r="P8" s="55"/>
      <c r="Q8" s="62" t="s">
        <v>179</v>
      </c>
      <c r="R8" s="63">
        <v>201593</v>
      </c>
      <c r="S8" s="63">
        <v>99557</v>
      </c>
      <c r="T8" s="63">
        <v>102036</v>
      </c>
    </row>
    <row r="9" spans="1:20" ht="15.75" customHeight="1" x14ac:dyDescent="0.2">
      <c r="A9" s="64" t="s">
        <v>180</v>
      </c>
      <c r="C9" s="47" t="s">
        <v>181</v>
      </c>
      <c r="E9" s="53">
        <v>8</v>
      </c>
      <c r="F9" s="53" t="s">
        <v>182</v>
      </c>
      <c r="H9" s="76" t="s">
        <v>183</v>
      </c>
      <c r="I9" s="77">
        <v>602967</v>
      </c>
      <c r="J9" s="77">
        <v>308654</v>
      </c>
      <c r="K9" s="77">
        <v>294313</v>
      </c>
      <c r="M9" s="72">
        <v>118935</v>
      </c>
      <c r="N9" s="72">
        <v>60931</v>
      </c>
      <c r="O9" s="72">
        <v>58004</v>
      </c>
      <c r="P9" s="55"/>
      <c r="Q9" s="62" t="s">
        <v>184</v>
      </c>
      <c r="R9" s="63">
        <v>597522</v>
      </c>
      <c r="S9" s="63">
        <v>292176</v>
      </c>
      <c r="T9" s="63">
        <v>305346</v>
      </c>
    </row>
    <row r="10" spans="1:20" x14ac:dyDescent="0.2">
      <c r="A10" s="64" t="s">
        <v>185</v>
      </c>
      <c r="C10" s="52" t="s">
        <v>186</v>
      </c>
      <c r="E10" s="53">
        <v>9</v>
      </c>
      <c r="F10" s="53" t="s">
        <v>187</v>
      </c>
      <c r="H10" s="76" t="s">
        <v>188</v>
      </c>
      <c r="I10" s="77">
        <v>632370</v>
      </c>
      <c r="J10" s="77">
        <v>321173</v>
      </c>
      <c r="K10" s="77">
        <v>311197</v>
      </c>
      <c r="M10" s="72">
        <v>118833</v>
      </c>
      <c r="N10" s="72">
        <v>60903</v>
      </c>
      <c r="O10" s="72">
        <v>57930</v>
      </c>
      <c r="P10" s="55"/>
      <c r="Q10" s="62" t="s">
        <v>189</v>
      </c>
      <c r="R10" s="63">
        <v>1030623</v>
      </c>
      <c r="S10" s="63">
        <v>502287</v>
      </c>
      <c r="T10" s="63">
        <v>528336</v>
      </c>
    </row>
    <row r="11" spans="1:20" x14ac:dyDescent="0.2">
      <c r="A11" s="64" t="s">
        <v>190</v>
      </c>
      <c r="C11" s="52" t="s">
        <v>191</v>
      </c>
      <c r="E11" s="53">
        <v>10</v>
      </c>
      <c r="F11" s="53" t="s">
        <v>192</v>
      </c>
      <c r="H11" s="76" t="s">
        <v>193</v>
      </c>
      <c r="I11" s="77">
        <v>672749</v>
      </c>
      <c r="J11" s="77">
        <v>339928</v>
      </c>
      <c r="K11" s="77">
        <v>332821</v>
      </c>
      <c r="M11" s="72">
        <v>118730</v>
      </c>
      <c r="N11" s="72">
        <v>60874</v>
      </c>
      <c r="O11" s="72">
        <v>57856</v>
      </c>
      <c r="P11" s="55"/>
      <c r="Q11" s="62" t="s">
        <v>194</v>
      </c>
      <c r="R11" s="63">
        <v>353859</v>
      </c>
      <c r="S11" s="63">
        <v>167533</v>
      </c>
      <c r="T11" s="63">
        <v>186326</v>
      </c>
    </row>
    <row r="12" spans="1:20" x14ac:dyDescent="0.2">
      <c r="A12" s="64" t="s">
        <v>195</v>
      </c>
      <c r="C12" s="52" t="s">
        <v>196</v>
      </c>
      <c r="E12" s="53">
        <v>11</v>
      </c>
      <c r="F12" s="53" t="s">
        <v>197</v>
      </c>
      <c r="H12" s="76" t="s">
        <v>198</v>
      </c>
      <c r="I12" s="77">
        <v>650902</v>
      </c>
      <c r="J12" s="77">
        <v>329064</v>
      </c>
      <c r="K12" s="77">
        <v>321838</v>
      </c>
      <c r="M12" s="72">
        <v>118696</v>
      </c>
      <c r="N12" s="72">
        <v>60878</v>
      </c>
      <c r="O12" s="72">
        <v>57818</v>
      </c>
      <c r="P12" s="55"/>
      <c r="Q12" s="62" t="s">
        <v>199</v>
      </c>
      <c r="R12" s="63">
        <v>851299</v>
      </c>
      <c r="S12" s="63">
        <v>406597</v>
      </c>
      <c r="T12" s="63">
        <v>444702</v>
      </c>
    </row>
    <row r="13" spans="1:20" x14ac:dyDescent="0.2">
      <c r="A13" s="64" t="s">
        <v>200</v>
      </c>
      <c r="C13" s="52" t="s">
        <v>201</v>
      </c>
      <c r="E13" s="53">
        <v>12</v>
      </c>
      <c r="F13" s="53" t="s">
        <v>202</v>
      </c>
      <c r="H13" s="76" t="s">
        <v>203</v>
      </c>
      <c r="I13" s="77">
        <v>651442</v>
      </c>
      <c r="J13" s="77">
        <v>316050</v>
      </c>
      <c r="K13" s="77">
        <v>335392</v>
      </c>
      <c r="M13" s="72">
        <v>119101</v>
      </c>
      <c r="N13" s="72">
        <v>61076</v>
      </c>
      <c r="O13" s="72">
        <v>58025</v>
      </c>
      <c r="P13" s="55"/>
      <c r="Q13" s="62" t="s">
        <v>204</v>
      </c>
      <c r="R13" s="63">
        <v>1094488</v>
      </c>
      <c r="S13" s="63">
        <v>518960</v>
      </c>
      <c r="T13" s="63">
        <v>575528</v>
      </c>
    </row>
    <row r="14" spans="1:20" x14ac:dyDescent="0.2">
      <c r="A14" s="64" t="s">
        <v>205</v>
      </c>
      <c r="C14" s="52" t="s">
        <v>206</v>
      </c>
      <c r="E14" s="53">
        <v>13</v>
      </c>
      <c r="F14" s="53" t="s">
        <v>207</v>
      </c>
      <c r="H14" s="76" t="s">
        <v>208</v>
      </c>
      <c r="I14" s="77">
        <v>640060</v>
      </c>
      <c r="J14" s="77">
        <v>303971</v>
      </c>
      <c r="K14" s="77">
        <v>336089</v>
      </c>
      <c r="M14" s="72">
        <v>119856</v>
      </c>
      <c r="N14" s="72">
        <v>61418</v>
      </c>
      <c r="O14" s="72">
        <v>58438</v>
      </c>
      <c r="P14" s="55"/>
      <c r="Q14" s="62" t="s">
        <v>209</v>
      </c>
      <c r="R14" s="63">
        <v>234948</v>
      </c>
      <c r="S14" s="63">
        <v>112703</v>
      </c>
      <c r="T14" s="63">
        <v>122245</v>
      </c>
    </row>
    <row r="15" spans="1:20" x14ac:dyDescent="0.2">
      <c r="A15" s="64" t="s">
        <v>210</v>
      </c>
      <c r="C15" s="52" t="s">
        <v>211</v>
      </c>
      <c r="E15" s="53">
        <v>14</v>
      </c>
      <c r="F15" s="53" t="s">
        <v>212</v>
      </c>
      <c r="H15" s="76" t="s">
        <v>213</v>
      </c>
      <c r="I15" s="77">
        <v>563389</v>
      </c>
      <c r="J15" s="77">
        <v>268367</v>
      </c>
      <c r="K15" s="77">
        <v>295022</v>
      </c>
      <c r="M15" s="72">
        <v>121019</v>
      </c>
      <c r="N15" s="72">
        <v>61921</v>
      </c>
      <c r="O15" s="72">
        <v>59098</v>
      </c>
      <c r="P15" s="55"/>
      <c r="Q15" s="62" t="s">
        <v>214</v>
      </c>
      <c r="R15" s="63">
        <v>147933</v>
      </c>
      <c r="S15" s="63">
        <v>68544</v>
      </c>
      <c r="T15" s="63">
        <v>79389</v>
      </c>
    </row>
    <row r="16" spans="1:20" x14ac:dyDescent="0.2">
      <c r="A16" s="64" t="s">
        <v>215</v>
      </c>
      <c r="C16" s="52" t="s">
        <v>216</v>
      </c>
      <c r="E16" s="53">
        <v>15</v>
      </c>
      <c r="F16" s="53" t="s">
        <v>217</v>
      </c>
      <c r="H16" s="76" t="s">
        <v>218</v>
      </c>
      <c r="I16" s="77">
        <v>519261</v>
      </c>
      <c r="J16" s="77">
        <v>244556</v>
      </c>
      <c r="K16" s="77">
        <v>274705</v>
      </c>
      <c r="M16" s="72">
        <v>122272</v>
      </c>
      <c r="N16" s="72">
        <v>62471</v>
      </c>
      <c r="O16" s="72">
        <v>59801</v>
      </c>
      <c r="P16" s="55"/>
      <c r="Q16" s="62" t="s">
        <v>219</v>
      </c>
      <c r="R16" s="63">
        <v>98209</v>
      </c>
      <c r="S16" s="63">
        <v>49277</v>
      </c>
      <c r="T16" s="63">
        <v>48932</v>
      </c>
    </row>
    <row r="17" spans="1:20" x14ac:dyDescent="0.2">
      <c r="A17" s="78" t="s">
        <v>220</v>
      </c>
      <c r="C17" s="52" t="s">
        <v>221</v>
      </c>
      <c r="E17" s="53">
        <v>16</v>
      </c>
      <c r="F17" s="53" t="s">
        <v>222</v>
      </c>
      <c r="H17" s="76" t="s">
        <v>223</v>
      </c>
      <c r="I17" s="77">
        <v>503389</v>
      </c>
      <c r="J17" s="77">
        <v>233302</v>
      </c>
      <c r="K17" s="77">
        <v>270087</v>
      </c>
      <c r="M17" s="72">
        <v>123722</v>
      </c>
      <c r="N17" s="72">
        <v>63080</v>
      </c>
      <c r="O17" s="72">
        <v>60642</v>
      </c>
      <c r="P17" s="55"/>
      <c r="Q17" s="62" t="s">
        <v>224</v>
      </c>
      <c r="R17" s="63">
        <v>108457</v>
      </c>
      <c r="S17" s="63">
        <v>52580</v>
      </c>
      <c r="T17" s="63">
        <v>55877</v>
      </c>
    </row>
    <row r="18" spans="1:20" ht="33.75" customHeight="1" x14ac:dyDescent="0.2">
      <c r="A18" s="79" t="s">
        <v>90</v>
      </c>
      <c r="C18" s="52" t="s">
        <v>225</v>
      </c>
      <c r="E18" s="53">
        <v>17</v>
      </c>
      <c r="F18" s="53" t="s">
        <v>226</v>
      </c>
      <c r="H18" s="76" t="s">
        <v>227</v>
      </c>
      <c r="I18" s="77">
        <v>439872</v>
      </c>
      <c r="J18" s="77">
        <v>200142</v>
      </c>
      <c r="K18" s="77">
        <v>239730</v>
      </c>
      <c r="M18" s="72">
        <v>125124</v>
      </c>
      <c r="N18" s="72">
        <v>63639</v>
      </c>
      <c r="O18" s="72">
        <v>61485</v>
      </c>
      <c r="P18" s="55"/>
      <c r="Q18" s="62" t="s">
        <v>228</v>
      </c>
      <c r="R18" s="63">
        <v>258212</v>
      </c>
      <c r="S18" s="63">
        <v>125944</v>
      </c>
      <c r="T18" s="63">
        <v>132268</v>
      </c>
    </row>
    <row r="19" spans="1:20" ht="33.75" customHeight="1" x14ac:dyDescent="0.2">
      <c r="A19" s="79" t="s">
        <v>91</v>
      </c>
      <c r="C19" s="52" t="s">
        <v>229</v>
      </c>
      <c r="E19" s="53">
        <v>18</v>
      </c>
      <c r="F19" s="53" t="s">
        <v>230</v>
      </c>
      <c r="H19" s="76" t="s">
        <v>231</v>
      </c>
      <c r="I19" s="77">
        <v>341916</v>
      </c>
      <c r="J19" s="77">
        <v>152813</v>
      </c>
      <c r="K19" s="77">
        <v>189103</v>
      </c>
      <c r="M19" s="72">
        <v>126598</v>
      </c>
      <c r="N19" s="72">
        <v>64282</v>
      </c>
      <c r="O19" s="72">
        <v>62316</v>
      </c>
      <c r="P19" s="55"/>
      <c r="Q19" s="62" t="s">
        <v>232</v>
      </c>
      <c r="R19" s="63">
        <v>24160</v>
      </c>
      <c r="S19" s="63">
        <v>12726</v>
      </c>
      <c r="T19" s="63">
        <v>11434</v>
      </c>
    </row>
    <row r="20" spans="1:20" ht="33.75" customHeight="1" x14ac:dyDescent="0.2">
      <c r="A20" s="79" t="s">
        <v>92</v>
      </c>
      <c r="C20" s="52" t="s">
        <v>233</v>
      </c>
      <c r="E20" s="53">
        <v>19</v>
      </c>
      <c r="F20" s="53" t="s">
        <v>234</v>
      </c>
      <c r="H20" s="76" t="s">
        <v>235</v>
      </c>
      <c r="I20" s="77">
        <v>253646</v>
      </c>
      <c r="J20" s="77">
        <v>111646</v>
      </c>
      <c r="K20" s="77">
        <v>142000</v>
      </c>
      <c r="M20" s="72">
        <v>128143</v>
      </c>
      <c r="N20" s="72">
        <v>65043</v>
      </c>
      <c r="O20" s="72">
        <v>63100</v>
      </c>
      <c r="P20" s="55"/>
      <c r="Q20" s="62" t="s">
        <v>236</v>
      </c>
      <c r="R20" s="63">
        <v>377272</v>
      </c>
      <c r="S20" s="63">
        <v>184951</v>
      </c>
      <c r="T20" s="63">
        <v>192321</v>
      </c>
    </row>
    <row r="21" spans="1:20" ht="33.75" customHeight="1" x14ac:dyDescent="0.2">
      <c r="A21" s="79" t="s">
        <v>93</v>
      </c>
      <c r="C21" s="52" t="s">
        <v>237</v>
      </c>
      <c r="E21" s="53">
        <v>20</v>
      </c>
      <c r="F21" s="53" t="s">
        <v>238</v>
      </c>
      <c r="H21" s="76" t="s">
        <v>239</v>
      </c>
      <c r="I21" s="77">
        <v>177853</v>
      </c>
      <c r="J21" s="77">
        <v>76747</v>
      </c>
      <c r="K21" s="77">
        <v>101106</v>
      </c>
      <c r="M21" s="72">
        <v>129625</v>
      </c>
      <c r="N21" s="72">
        <v>65820</v>
      </c>
      <c r="O21" s="72">
        <v>63805</v>
      </c>
      <c r="P21" s="55"/>
      <c r="Q21" s="62" t="s">
        <v>240</v>
      </c>
      <c r="R21" s="63">
        <v>651586</v>
      </c>
      <c r="S21" s="63">
        <v>319009</v>
      </c>
      <c r="T21" s="63">
        <v>332577</v>
      </c>
    </row>
    <row r="22" spans="1:20" ht="33.75" customHeight="1" x14ac:dyDescent="0.2">
      <c r="A22" s="79" t="s">
        <v>241</v>
      </c>
      <c r="C22" s="52" t="s">
        <v>242</v>
      </c>
      <c r="E22" s="53">
        <v>55</v>
      </c>
      <c r="F22" s="53" t="s">
        <v>243</v>
      </c>
      <c r="H22" s="76" t="s">
        <v>244</v>
      </c>
      <c r="I22" s="77">
        <v>113108</v>
      </c>
      <c r="J22" s="77">
        <v>45521</v>
      </c>
      <c r="K22" s="77">
        <v>67587</v>
      </c>
      <c r="M22" s="72">
        <v>131107</v>
      </c>
      <c r="N22" s="72">
        <v>66558</v>
      </c>
      <c r="O22" s="72">
        <v>64549</v>
      </c>
      <c r="P22" s="55"/>
      <c r="Q22" s="62" t="s">
        <v>245</v>
      </c>
      <c r="R22" s="63">
        <v>6296</v>
      </c>
      <c r="S22" s="63">
        <v>3268</v>
      </c>
      <c r="T22" s="63">
        <v>3028</v>
      </c>
    </row>
    <row r="23" spans="1:20" ht="33.75" customHeight="1" x14ac:dyDescent="0.2">
      <c r="A23" s="79" t="s">
        <v>95</v>
      </c>
      <c r="C23" s="80" t="s">
        <v>246</v>
      </c>
      <c r="E23" s="53">
        <v>66</v>
      </c>
      <c r="F23" s="53" t="s">
        <v>247</v>
      </c>
      <c r="H23" s="76" t="s">
        <v>248</v>
      </c>
      <c r="I23" s="77">
        <v>108506</v>
      </c>
      <c r="J23" s="77">
        <v>39978</v>
      </c>
      <c r="K23" s="77">
        <v>68528</v>
      </c>
      <c r="M23" s="72">
        <v>132790</v>
      </c>
      <c r="N23" s="72">
        <v>67353</v>
      </c>
      <c r="O23" s="72">
        <v>65437</v>
      </c>
      <c r="P23" s="55"/>
      <c r="Q23" s="81" t="s">
        <v>151</v>
      </c>
      <c r="R23" s="82">
        <f>SUM(R3:R22)</f>
        <v>7571345</v>
      </c>
      <c r="S23" s="82">
        <f>SUM(S3:S22)</f>
        <v>3653868</v>
      </c>
      <c r="T23" s="82">
        <f>SUM(T3:T22)</f>
        <v>3917477</v>
      </c>
    </row>
    <row r="24" spans="1:20" ht="33.75" customHeight="1" thickBot="1" x14ac:dyDescent="0.25">
      <c r="A24" s="79" t="s">
        <v>96</v>
      </c>
      <c r="C24" s="52" t="s">
        <v>249</v>
      </c>
      <c r="E24" s="53">
        <v>77</v>
      </c>
      <c r="F24" s="53" t="s">
        <v>250</v>
      </c>
      <c r="M24" s="72">
        <v>133340</v>
      </c>
      <c r="N24" s="72">
        <v>67602</v>
      </c>
      <c r="O24" s="72">
        <v>65738</v>
      </c>
      <c r="P24" s="55"/>
    </row>
    <row r="25" spans="1:20" ht="33.75" customHeight="1" x14ac:dyDescent="0.2">
      <c r="A25" s="79" t="s">
        <v>97</v>
      </c>
      <c r="C25" s="52" t="s">
        <v>251</v>
      </c>
      <c r="E25" s="53">
        <v>88</v>
      </c>
      <c r="F25" s="53" t="s">
        <v>252</v>
      </c>
      <c r="M25" s="72">
        <v>132165</v>
      </c>
      <c r="N25" s="72">
        <v>67024</v>
      </c>
      <c r="O25" s="72">
        <v>65141</v>
      </c>
      <c r="P25" s="55"/>
      <c r="Q25" s="395" t="s">
        <v>253</v>
      </c>
      <c r="R25" s="396"/>
      <c r="S25" s="396"/>
      <c r="T25" s="397"/>
    </row>
    <row r="26" spans="1:20" ht="15" customHeight="1" thickBot="1" x14ac:dyDescent="0.25">
      <c r="A26" s="78" t="s">
        <v>254</v>
      </c>
      <c r="C26" s="52" t="s">
        <v>255</v>
      </c>
      <c r="E26" s="53">
        <v>98</v>
      </c>
      <c r="F26" s="53" t="s">
        <v>256</v>
      </c>
      <c r="M26" s="72">
        <v>129957</v>
      </c>
      <c r="N26" s="72">
        <v>65924</v>
      </c>
      <c r="O26" s="72">
        <v>64033</v>
      </c>
      <c r="P26" s="55"/>
      <c r="Q26" s="384" t="s">
        <v>150</v>
      </c>
      <c r="R26" s="385"/>
      <c r="S26" s="385"/>
      <c r="T26" s="386"/>
    </row>
    <row r="27" spans="1:20" s="84" customFormat="1" ht="26.25" customHeight="1" x14ac:dyDescent="0.2">
      <c r="A27" s="83" t="s">
        <v>257</v>
      </c>
      <c r="C27" s="85" t="s">
        <v>258</v>
      </c>
      <c r="D27" s="86"/>
      <c r="E27" s="87"/>
      <c r="F27" s="87"/>
      <c r="M27" s="88">
        <v>127797</v>
      </c>
      <c r="N27" s="88">
        <v>64838</v>
      </c>
      <c r="O27" s="88">
        <v>62959</v>
      </c>
      <c r="P27" s="89"/>
      <c r="Q27" s="387" t="s">
        <v>157</v>
      </c>
      <c r="R27" s="90">
        <v>2015</v>
      </c>
      <c r="S27" s="91"/>
      <c r="T27" s="92"/>
    </row>
    <row r="28" spans="1:20" s="84" customFormat="1" ht="26.25" customHeight="1" x14ac:dyDescent="0.2">
      <c r="A28" s="83" t="s">
        <v>259</v>
      </c>
      <c r="C28" s="85" t="s">
        <v>260</v>
      </c>
      <c r="D28" s="86"/>
      <c r="E28" s="93"/>
      <c r="F28" s="93"/>
      <c r="M28" s="88">
        <v>125232</v>
      </c>
      <c r="N28" s="88">
        <v>63602</v>
      </c>
      <c r="O28" s="88">
        <v>61630</v>
      </c>
      <c r="P28" s="89"/>
      <c r="Q28" s="388"/>
      <c r="R28" s="94" t="s">
        <v>151</v>
      </c>
      <c r="S28" s="95" t="s">
        <v>152</v>
      </c>
      <c r="T28" s="96" t="s">
        <v>153</v>
      </c>
    </row>
    <row r="29" spans="1:20" s="84" customFormat="1" ht="44.25" customHeight="1" x14ac:dyDescent="0.2">
      <c r="A29" s="83" t="s">
        <v>261</v>
      </c>
      <c r="C29" s="85" t="s">
        <v>262</v>
      </c>
      <c r="D29" s="86"/>
      <c r="E29" s="93"/>
      <c r="F29" s="93"/>
      <c r="M29" s="88">
        <v>124055</v>
      </c>
      <c r="N29" s="88">
        <v>62761</v>
      </c>
      <c r="O29" s="88">
        <v>61294</v>
      </c>
      <c r="P29" s="89"/>
      <c r="Q29" s="97" t="s">
        <v>165</v>
      </c>
      <c r="R29" s="98"/>
      <c r="S29" s="99"/>
      <c r="T29" s="100"/>
    </row>
    <row r="30" spans="1:20" s="84" customFormat="1" ht="26.25" customHeight="1" x14ac:dyDescent="0.2">
      <c r="A30" s="83" t="s">
        <v>263</v>
      </c>
      <c r="C30" s="85" t="s">
        <v>264</v>
      </c>
      <c r="D30" s="86"/>
      <c r="E30" s="93"/>
      <c r="F30" s="93"/>
      <c r="M30" s="88">
        <v>125190</v>
      </c>
      <c r="N30" s="88">
        <v>62619</v>
      </c>
      <c r="O30" s="88">
        <v>62571</v>
      </c>
      <c r="P30" s="89"/>
      <c r="Q30" s="101" t="s">
        <v>151</v>
      </c>
      <c r="R30" s="102">
        <v>7878783</v>
      </c>
      <c r="S30" s="103">
        <v>3810013</v>
      </c>
      <c r="T30" s="104">
        <v>4068770</v>
      </c>
    </row>
    <row r="31" spans="1:20" s="84" customFormat="1" ht="26.25" customHeight="1" x14ac:dyDescent="0.2">
      <c r="A31" s="78" t="s">
        <v>265</v>
      </c>
      <c r="C31" s="85" t="s">
        <v>266</v>
      </c>
      <c r="D31" s="86"/>
      <c r="E31" s="93"/>
      <c r="F31" s="93"/>
      <c r="M31" s="88">
        <v>127692</v>
      </c>
      <c r="N31" s="88">
        <v>62895</v>
      </c>
      <c r="O31" s="88">
        <v>64797</v>
      </c>
      <c r="P31" s="89"/>
      <c r="Q31" s="105" t="s">
        <v>173</v>
      </c>
      <c r="R31" s="106">
        <v>603230</v>
      </c>
      <c r="S31" s="107">
        <v>309432</v>
      </c>
      <c r="T31" s="108">
        <v>293798</v>
      </c>
    </row>
    <row r="32" spans="1:20" ht="14.25" customHeight="1" x14ac:dyDescent="0.2">
      <c r="A32" s="109" t="s">
        <v>267</v>
      </c>
      <c r="C32" s="52" t="s">
        <v>268</v>
      </c>
      <c r="M32" s="72">
        <v>129742</v>
      </c>
      <c r="N32" s="72">
        <v>62993</v>
      </c>
      <c r="O32" s="72">
        <v>66749</v>
      </c>
      <c r="P32" s="55"/>
      <c r="Q32" s="111" t="s">
        <v>178</v>
      </c>
      <c r="R32" s="112">
        <v>598182</v>
      </c>
      <c r="S32" s="113">
        <v>306434</v>
      </c>
      <c r="T32" s="114">
        <v>291748</v>
      </c>
    </row>
    <row r="33" spans="1:20" x14ac:dyDescent="0.2">
      <c r="A33" s="109" t="s">
        <v>269</v>
      </c>
      <c r="C33" s="47" t="s">
        <v>270</v>
      </c>
      <c r="M33" s="72">
        <v>131768</v>
      </c>
      <c r="N33" s="72">
        <v>63030</v>
      </c>
      <c r="O33" s="72">
        <v>68738</v>
      </c>
      <c r="P33" s="55"/>
      <c r="Q33" s="111" t="s">
        <v>183</v>
      </c>
      <c r="R33" s="112">
        <v>605068</v>
      </c>
      <c r="S33" s="113">
        <v>309819</v>
      </c>
      <c r="T33" s="114">
        <v>295249</v>
      </c>
    </row>
    <row r="34" spans="1:20" ht="25.5" x14ac:dyDescent="0.2">
      <c r="A34" s="109" t="s">
        <v>271</v>
      </c>
      <c r="C34" s="52" t="s">
        <v>176</v>
      </c>
      <c r="M34" s="72">
        <v>132712</v>
      </c>
      <c r="N34" s="72">
        <v>62862</v>
      </c>
      <c r="O34" s="72">
        <v>69850</v>
      </c>
      <c r="P34" s="55"/>
      <c r="Q34" s="111" t="s">
        <v>188</v>
      </c>
      <c r="R34" s="112">
        <v>642476</v>
      </c>
      <c r="S34" s="113">
        <v>325752</v>
      </c>
      <c r="T34" s="114">
        <v>316724</v>
      </c>
    </row>
    <row r="35" spans="1:20" x14ac:dyDescent="0.2">
      <c r="A35" s="109" t="s">
        <v>272</v>
      </c>
      <c r="C35" s="52" t="s">
        <v>273</v>
      </c>
      <c r="M35" s="72">
        <v>131882</v>
      </c>
      <c r="N35" s="72">
        <v>62354</v>
      </c>
      <c r="O35" s="72">
        <v>69528</v>
      </c>
      <c r="P35" s="55"/>
      <c r="Q35" s="111" t="s">
        <v>193</v>
      </c>
      <c r="R35" s="112">
        <v>669960</v>
      </c>
      <c r="S35" s="113">
        <v>338888</v>
      </c>
      <c r="T35" s="114">
        <v>331072</v>
      </c>
    </row>
    <row r="36" spans="1:20" ht="25.5" x14ac:dyDescent="0.2">
      <c r="A36" s="109" t="s">
        <v>274</v>
      </c>
      <c r="C36" s="52" t="s">
        <v>275</v>
      </c>
      <c r="M36" s="72">
        <v>129823</v>
      </c>
      <c r="N36" s="72">
        <v>61588</v>
      </c>
      <c r="O36" s="72">
        <v>68235</v>
      </c>
      <c r="P36" s="55"/>
      <c r="Q36" s="111" t="s">
        <v>198</v>
      </c>
      <c r="R36" s="112">
        <v>635633</v>
      </c>
      <c r="S36" s="113">
        <v>319048</v>
      </c>
      <c r="T36" s="114">
        <v>316585</v>
      </c>
    </row>
    <row r="37" spans="1:20" ht="25.5" x14ac:dyDescent="0.2">
      <c r="A37" s="109" t="s">
        <v>276</v>
      </c>
      <c r="C37" s="52" t="s">
        <v>277</v>
      </c>
      <c r="D37" s="115"/>
      <c r="M37" s="72">
        <v>127922</v>
      </c>
      <c r="N37" s="72">
        <v>60850</v>
      </c>
      <c r="O37" s="72">
        <v>67072</v>
      </c>
      <c r="P37" s="55"/>
      <c r="Q37" s="111" t="s">
        <v>203</v>
      </c>
      <c r="R37" s="112">
        <v>657874</v>
      </c>
      <c r="S37" s="113">
        <v>313458</v>
      </c>
      <c r="T37" s="114">
        <v>344416</v>
      </c>
    </row>
    <row r="38" spans="1:20" x14ac:dyDescent="0.2">
      <c r="A38" s="47" t="s">
        <v>278</v>
      </c>
      <c r="C38" s="52" t="s">
        <v>279</v>
      </c>
      <c r="D38" s="116"/>
      <c r="M38" s="72">
        <v>126082</v>
      </c>
      <c r="N38" s="72">
        <v>60165</v>
      </c>
      <c r="O38" s="72">
        <v>65917</v>
      </c>
      <c r="P38" s="55"/>
      <c r="Q38" s="111" t="s">
        <v>208</v>
      </c>
      <c r="R38" s="112">
        <v>614779</v>
      </c>
      <c r="S38" s="113">
        <v>293158</v>
      </c>
      <c r="T38" s="114">
        <v>321621</v>
      </c>
    </row>
    <row r="39" spans="1:20" x14ac:dyDescent="0.2">
      <c r="A39" s="51" t="s">
        <v>280</v>
      </c>
      <c r="C39" s="52" t="s">
        <v>281</v>
      </c>
      <c r="D39" s="116"/>
      <c r="M39" s="72">
        <v>123600</v>
      </c>
      <c r="N39" s="72">
        <v>59117</v>
      </c>
      <c r="O39" s="72">
        <v>64483</v>
      </c>
      <c r="P39" s="55"/>
      <c r="Q39" s="111" t="s">
        <v>213</v>
      </c>
      <c r="R39" s="112">
        <v>536343</v>
      </c>
      <c r="S39" s="113">
        <v>254902</v>
      </c>
      <c r="T39" s="114">
        <v>281441</v>
      </c>
    </row>
    <row r="40" spans="1:20" x14ac:dyDescent="0.2">
      <c r="A40" s="57" t="s">
        <v>282</v>
      </c>
      <c r="C40" s="52" t="s">
        <v>283</v>
      </c>
      <c r="D40" s="116"/>
      <c r="M40" s="72">
        <v>120324</v>
      </c>
      <c r="N40" s="72">
        <v>57551</v>
      </c>
      <c r="O40" s="72">
        <v>62773</v>
      </c>
      <c r="P40" s="55"/>
      <c r="Q40" s="111" t="s">
        <v>218</v>
      </c>
      <c r="R40" s="112">
        <v>516837</v>
      </c>
      <c r="S40" s="113">
        <v>242123</v>
      </c>
      <c r="T40" s="114">
        <v>274714</v>
      </c>
    </row>
    <row r="41" spans="1:20" x14ac:dyDescent="0.2">
      <c r="A41" s="64" t="s">
        <v>284</v>
      </c>
      <c r="M41" s="72">
        <v>116606</v>
      </c>
      <c r="N41" s="72">
        <v>55686</v>
      </c>
      <c r="O41" s="72">
        <v>60920</v>
      </c>
      <c r="P41" s="55"/>
      <c r="Q41" s="111" t="s">
        <v>223</v>
      </c>
      <c r="R41" s="112">
        <v>489703</v>
      </c>
      <c r="S41" s="113">
        <v>225926</v>
      </c>
      <c r="T41" s="114">
        <v>263777</v>
      </c>
    </row>
    <row r="42" spans="1:20" x14ac:dyDescent="0.2">
      <c r="A42" s="64" t="s">
        <v>285</v>
      </c>
      <c r="M42" s="72">
        <v>112852</v>
      </c>
      <c r="N42" s="72">
        <v>53849</v>
      </c>
      <c r="O42" s="72">
        <v>59003</v>
      </c>
      <c r="P42" s="55"/>
      <c r="Q42" s="111" t="s">
        <v>227</v>
      </c>
      <c r="R42" s="112">
        <v>406084</v>
      </c>
      <c r="S42" s="113">
        <v>183930</v>
      </c>
      <c r="T42" s="114">
        <v>222154</v>
      </c>
    </row>
    <row r="43" spans="1:20" x14ac:dyDescent="0.2">
      <c r="A43" s="64" t="s">
        <v>286</v>
      </c>
      <c r="M43" s="72">
        <v>108852</v>
      </c>
      <c r="N43" s="72">
        <v>51919</v>
      </c>
      <c r="O43" s="72">
        <v>56933</v>
      </c>
      <c r="P43" s="55"/>
      <c r="Q43" s="111" t="s">
        <v>231</v>
      </c>
      <c r="R43" s="112">
        <v>309925</v>
      </c>
      <c r="S43" s="113">
        <v>138521</v>
      </c>
      <c r="T43" s="114">
        <v>171404</v>
      </c>
    </row>
    <row r="44" spans="1:20" x14ac:dyDescent="0.2">
      <c r="A44" s="47" t="s">
        <v>287</v>
      </c>
      <c r="M44" s="72">
        <v>105945</v>
      </c>
      <c r="N44" s="72">
        <v>50470</v>
      </c>
      <c r="O44" s="72">
        <v>55475</v>
      </c>
      <c r="P44" s="55"/>
      <c r="Q44" s="111" t="s">
        <v>235</v>
      </c>
      <c r="R44" s="112">
        <v>230197</v>
      </c>
      <c r="S44" s="113">
        <v>101631</v>
      </c>
      <c r="T44" s="114">
        <v>128566</v>
      </c>
    </row>
    <row r="45" spans="1:20" ht="15" x14ac:dyDescent="0.25">
      <c r="A45" s="117" t="s">
        <v>288</v>
      </c>
      <c r="M45" s="72">
        <v>104800</v>
      </c>
      <c r="N45" s="72">
        <v>49806</v>
      </c>
      <c r="O45" s="72">
        <v>54994</v>
      </c>
      <c r="P45" s="55"/>
      <c r="Q45" s="111" t="s">
        <v>239</v>
      </c>
      <c r="R45" s="112">
        <v>158670</v>
      </c>
      <c r="S45" s="113">
        <v>68583</v>
      </c>
      <c r="T45" s="114">
        <v>90087</v>
      </c>
    </row>
    <row r="46" spans="1:20" ht="15" x14ac:dyDescent="0.25">
      <c r="A46" s="117" t="s">
        <v>289</v>
      </c>
      <c r="M46" s="72">
        <v>104794</v>
      </c>
      <c r="N46" s="72">
        <v>49648</v>
      </c>
      <c r="O46" s="72">
        <v>55146</v>
      </c>
      <c r="P46" s="55"/>
      <c r="Q46" s="111" t="s">
        <v>244</v>
      </c>
      <c r="R46" s="112">
        <v>103406</v>
      </c>
      <c r="S46" s="113">
        <v>41392</v>
      </c>
      <c r="T46" s="114">
        <v>62014</v>
      </c>
    </row>
    <row r="47" spans="1:20" ht="15.75" thickBot="1" x14ac:dyDescent="0.3">
      <c r="A47" s="117" t="s">
        <v>290</v>
      </c>
      <c r="M47" s="72">
        <v>104561</v>
      </c>
      <c r="N47" s="72">
        <v>49381</v>
      </c>
      <c r="O47" s="72">
        <v>55180</v>
      </c>
      <c r="P47" s="55"/>
      <c r="Q47" s="118" t="s">
        <v>248</v>
      </c>
      <c r="R47" s="119">
        <v>100416</v>
      </c>
      <c r="S47" s="120">
        <v>37016</v>
      </c>
      <c r="T47" s="121">
        <v>63400</v>
      </c>
    </row>
    <row r="48" spans="1:20" ht="15" x14ac:dyDescent="0.25">
      <c r="A48" s="117" t="s">
        <v>291</v>
      </c>
      <c r="M48" s="72">
        <v>104278</v>
      </c>
      <c r="N48" s="72">
        <v>49084</v>
      </c>
      <c r="O48" s="72">
        <v>55194</v>
      </c>
      <c r="P48" s="55"/>
      <c r="Q48" s="55"/>
      <c r="R48" s="55"/>
      <c r="S48" s="55"/>
      <c r="T48" s="55"/>
    </row>
    <row r="49" spans="1:20" ht="15" x14ac:dyDescent="0.25">
      <c r="A49" s="117" t="s">
        <v>292</v>
      </c>
      <c r="M49" s="72">
        <v>103962</v>
      </c>
      <c r="N49" s="72">
        <v>48778</v>
      </c>
      <c r="O49" s="72">
        <v>55184</v>
      </c>
      <c r="P49" s="55"/>
      <c r="Q49" s="55"/>
      <c r="R49" s="55"/>
      <c r="S49" s="55"/>
      <c r="T49" s="55"/>
    </row>
    <row r="50" spans="1:20" ht="15" x14ac:dyDescent="0.25">
      <c r="A50" s="117" t="s">
        <v>293</v>
      </c>
      <c r="M50" s="72">
        <v>103448</v>
      </c>
      <c r="N50" s="72">
        <v>48396</v>
      </c>
      <c r="O50" s="72">
        <v>55052</v>
      </c>
      <c r="P50" s="55"/>
      <c r="Q50" s="55"/>
      <c r="R50" s="55"/>
      <c r="S50" s="55"/>
      <c r="T50" s="55"/>
    </row>
    <row r="51" spans="1:20" ht="15" x14ac:dyDescent="0.25">
      <c r="A51" s="117" t="s">
        <v>294</v>
      </c>
      <c r="M51" s="72">
        <v>102715</v>
      </c>
      <c r="N51" s="72">
        <v>47923</v>
      </c>
      <c r="O51" s="72">
        <v>54792</v>
      </c>
      <c r="P51" s="55"/>
      <c r="Q51" s="55"/>
      <c r="R51" s="55"/>
      <c r="S51" s="55"/>
      <c r="T51" s="55"/>
    </row>
    <row r="52" spans="1:20" ht="15" x14ac:dyDescent="0.25">
      <c r="A52" s="117" t="s">
        <v>295</v>
      </c>
      <c r="M52" s="72">
        <v>101971</v>
      </c>
      <c r="N52" s="72">
        <v>47444</v>
      </c>
      <c r="O52" s="72">
        <v>54527</v>
      </c>
      <c r="P52" s="55"/>
      <c r="Q52" s="55"/>
      <c r="R52" s="55"/>
      <c r="S52" s="55"/>
      <c r="T52" s="55"/>
    </row>
    <row r="53" spans="1:20" ht="15" x14ac:dyDescent="0.25">
      <c r="A53" s="117" t="s">
        <v>296</v>
      </c>
      <c r="M53" s="72">
        <v>101260</v>
      </c>
      <c r="N53" s="72">
        <v>46986</v>
      </c>
      <c r="O53" s="72">
        <v>54274</v>
      </c>
      <c r="P53" s="55"/>
      <c r="Q53" s="55"/>
      <c r="R53" s="55"/>
      <c r="S53" s="55"/>
      <c r="T53" s="55"/>
    </row>
    <row r="54" spans="1:20" ht="15" x14ac:dyDescent="0.25">
      <c r="A54" s="117" t="s">
        <v>297</v>
      </c>
      <c r="M54" s="72">
        <v>99728</v>
      </c>
      <c r="N54" s="72">
        <v>46141</v>
      </c>
      <c r="O54" s="72">
        <v>53587</v>
      </c>
      <c r="P54" s="55"/>
      <c r="Q54" s="55"/>
      <c r="R54" s="55"/>
      <c r="S54" s="55"/>
      <c r="T54" s="55"/>
    </row>
    <row r="55" spans="1:20" x14ac:dyDescent="0.2">
      <c r="A55" s="47" t="s">
        <v>298</v>
      </c>
      <c r="M55" s="72">
        <v>97001</v>
      </c>
      <c r="N55" s="72">
        <v>44730</v>
      </c>
      <c r="O55" s="72">
        <v>52271</v>
      </c>
      <c r="P55" s="55"/>
      <c r="Q55" s="55"/>
      <c r="R55" s="55"/>
      <c r="S55" s="55"/>
      <c r="T55" s="55"/>
    </row>
    <row r="56" spans="1:20" ht="75" x14ac:dyDescent="0.25">
      <c r="A56" s="122" t="s">
        <v>299</v>
      </c>
      <c r="M56" s="72">
        <v>93445</v>
      </c>
      <c r="N56" s="72">
        <v>42931</v>
      </c>
      <c r="O56" s="72">
        <v>50514</v>
      </c>
      <c r="P56" s="55"/>
      <c r="Q56" s="55"/>
      <c r="R56" s="55"/>
      <c r="S56" s="55"/>
      <c r="T56" s="55"/>
    </row>
    <row r="57" spans="1:20" ht="45" x14ac:dyDescent="0.25">
      <c r="A57" s="123" t="s">
        <v>300</v>
      </c>
      <c r="M57" s="72">
        <v>89853</v>
      </c>
      <c r="N57" s="72">
        <v>41126</v>
      </c>
      <c r="O57" s="72">
        <v>48727</v>
      </c>
      <c r="P57" s="55"/>
      <c r="Q57" s="55"/>
      <c r="R57" s="55"/>
      <c r="S57" s="55"/>
      <c r="T57" s="55"/>
    </row>
    <row r="58" spans="1:20" ht="30" x14ac:dyDescent="0.25">
      <c r="A58" s="123" t="s">
        <v>301</v>
      </c>
      <c r="M58" s="72">
        <v>86123</v>
      </c>
      <c r="N58" s="72">
        <v>39261</v>
      </c>
      <c r="O58" s="72">
        <v>46862</v>
      </c>
      <c r="P58" s="55"/>
      <c r="Q58" s="55"/>
      <c r="R58" s="55"/>
      <c r="S58" s="55"/>
      <c r="T58" s="55"/>
    </row>
    <row r="59" spans="1:20" ht="60" x14ac:dyDescent="0.25">
      <c r="A59" s="123" t="s">
        <v>302</v>
      </c>
      <c r="M59" s="72">
        <v>82296</v>
      </c>
      <c r="N59" s="72">
        <v>37385</v>
      </c>
      <c r="O59" s="72">
        <v>44911</v>
      </c>
      <c r="P59" s="55"/>
      <c r="Q59" s="55"/>
      <c r="R59" s="55"/>
      <c r="S59" s="55"/>
      <c r="T59" s="55"/>
    </row>
    <row r="60" spans="1:20" ht="30" x14ac:dyDescent="0.25">
      <c r="A60" s="123" t="s">
        <v>303</v>
      </c>
      <c r="M60" s="72">
        <v>78491</v>
      </c>
      <c r="N60" s="72">
        <v>35569</v>
      </c>
      <c r="O60" s="72">
        <v>42922</v>
      </c>
      <c r="P60" s="55"/>
      <c r="Q60" s="55"/>
      <c r="R60" s="55"/>
      <c r="S60" s="55"/>
      <c r="T60" s="55"/>
    </row>
    <row r="61" spans="1:20" ht="30" x14ac:dyDescent="0.25">
      <c r="A61" s="123" t="s">
        <v>304</v>
      </c>
      <c r="M61" s="72">
        <v>74708</v>
      </c>
      <c r="N61" s="72">
        <v>33799</v>
      </c>
      <c r="O61" s="72">
        <v>40909</v>
      </c>
      <c r="P61" s="55"/>
      <c r="Q61" s="55"/>
      <c r="R61" s="55"/>
      <c r="S61" s="55"/>
      <c r="T61" s="55"/>
    </row>
    <row r="62" spans="1:20" ht="45" x14ac:dyDescent="0.25">
      <c r="A62" s="123" t="s">
        <v>305</v>
      </c>
      <c r="M62" s="72">
        <v>70811</v>
      </c>
      <c r="N62" s="72">
        <v>31979</v>
      </c>
      <c r="O62" s="72">
        <v>38832</v>
      </c>
      <c r="P62" s="55"/>
      <c r="Q62" s="55"/>
      <c r="R62" s="55"/>
      <c r="S62" s="55"/>
      <c r="T62" s="55"/>
    </row>
    <row r="63" spans="1:20" x14ac:dyDescent="0.2">
      <c r="M63" s="72">
        <v>66807</v>
      </c>
      <c r="N63" s="72">
        <v>30117</v>
      </c>
      <c r="O63" s="72">
        <v>36690</v>
      </c>
      <c r="P63" s="55"/>
      <c r="Q63" s="55"/>
      <c r="R63" s="55"/>
      <c r="S63" s="55"/>
      <c r="T63" s="55"/>
    </row>
    <row r="64" spans="1:20" x14ac:dyDescent="0.2">
      <c r="M64" s="72">
        <v>63071</v>
      </c>
      <c r="N64" s="72">
        <v>28387</v>
      </c>
      <c r="O64" s="72">
        <v>34684</v>
      </c>
      <c r="P64" s="55"/>
      <c r="Q64" s="55"/>
      <c r="R64" s="55"/>
      <c r="S64" s="55"/>
      <c r="T64" s="55"/>
    </row>
    <row r="65" spans="13:20" x14ac:dyDescent="0.2">
      <c r="M65" s="72">
        <v>59761</v>
      </c>
      <c r="N65" s="72">
        <v>26856</v>
      </c>
      <c r="O65" s="72">
        <v>32905</v>
      </c>
      <c r="P65" s="55"/>
      <c r="Q65" s="55"/>
      <c r="R65" s="55"/>
      <c r="S65" s="55"/>
      <c r="T65" s="55"/>
    </row>
    <row r="66" spans="13:20" x14ac:dyDescent="0.2">
      <c r="M66" s="72">
        <v>56749</v>
      </c>
      <c r="N66" s="72">
        <v>25466</v>
      </c>
      <c r="O66" s="72">
        <v>31283</v>
      </c>
      <c r="P66" s="55"/>
      <c r="Q66" s="55"/>
      <c r="R66" s="55"/>
      <c r="S66" s="55"/>
      <c r="T66" s="55"/>
    </row>
    <row r="67" spans="13:20" x14ac:dyDescent="0.2">
      <c r="M67" s="72">
        <v>53748</v>
      </c>
      <c r="N67" s="72">
        <v>24086</v>
      </c>
      <c r="O67" s="72">
        <v>29662</v>
      </c>
      <c r="P67" s="55"/>
      <c r="Q67" s="55"/>
      <c r="R67" s="55"/>
      <c r="S67" s="55"/>
      <c r="T67" s="55"/>
    </row>
    <row r="68" spans="13:20" x14ac:dyDescent="0.2">
      <c r="M68" s="72">
        <v>50833</v>
      </c>
      <c r="N68" s="72">
        <v>22745</v>
      </c>
      <c r="O68" s="72">
        <v>28088</v>
      </c>
      <c r="P68" s="55"/>
      <c r="Q68" s="55"/>
      <c r="R68" s="55"/>
      <c r="S68" s="55"/>
      <c r="T68" s="55"/>
    </row>
    <row r="69" spans="13:20" x14ac:dyDescent="0.2">
      <c r="M69" s="72">
        <v>47916</v>
      </c>
      <c r="N69" s="72">
        <v>21407</v>
      </c>
      <c r="O69" s="72">
        <v>26509</v>
      </c>
      <c r="P69" s="55"/>
      <c r="Q69" s="55"/>
      <c r="R69" s="55"/>
      <c r="S69" s="55"/>
      <c r="T69" s="55"/>
    </row>
    <row r="70" spans="13:20" x14ac:dyDescent="0.2">
      <c r="M70" s="72">
        <v>44929</v>
      </c>
      <c r="N70" s="72">
        <v>20042</v>
      </c>
      <c r="O70" s="72">
        <v>24887</v>
      </c>
      <c r="P70" s="55"/>
      <c r="Q70" s="55"/>
      <c r="R70" s="55"/>
      <c r="S70" s="55"/>
      <c r="T70" s="55"/>
    </row>
    <row r="71" spans="13:20" x14ac:dyDescent="0.2">
      <c r="M71" s="72">
        <v>41939</v>
      </c>
      <c r="N71" s="72">
        <v>18676</v>
      </c>
      <c r="O71" s="72">
        <v>23263</v>
      </c>
      <c r="P71" s="55"/>
      <c r="Q71" s="55"/>
      <c r="R71" s="55"/>
      <c r="S71" s="55"/>
      <c r="T71" s="55"/>
    </row>
    <row r="72" spans="13:20" x14ac:dyDescent="0.2">
      <c r="M72" s="72">
        <v>39086</v>
      </c>
      <c r="N72" s="72">
        <v>17369</v>
      </c>
      <c r="O72" s="72">
        <v>21717</v>
      </c>
      <c r="P72" s="55"/>
      <c r="Q72" s="55"/>
      <c r="R72" s="55"/>
      <c r="S72" s="55"/>
      <c r="T72" s="55"/>
    </row>
    <row r="73" spans="13:20" x14ac:dyDescent="0.2">
      <c r="M73" s="72">
        <v>36348</v>
      </c>
      <c r="N73" s="72">
        <v>16117</v>
      </c>
      <c r="O73" s="72">
        <v>20231</v>
      </c>
      <c r="P73" s="55"/>
      <c r="Q73" s="55"/>
      <c r="R73" s="55"/>
      <c r="S73" s="55"/>
      <c r="T73" s="55"/>
    </row>
    <row r="74" spans="13:20" x14ac:dyDescent="0.2">
      <c r="M74" s="72">
        <v>33755</v>
      </c>
      <c r="N74" s="72">
        <v>14898</v>
      </c>
      <c r="O74" s="72">
        <v>18857</v>
      </c>
      <c r="P74" s="55"/>
      <c r="Q74" s="55"/>
      <c r="R74" s="55"/>
      <c r="S74" s="55"/>
      <c r="T74" s="55"/>
    </row>
    <row r="75" spans="13:20" x14ac:dyDescent="0.2">
      <c r="M75" s="72">
        <v>31333</v>
      </c>
      <c r="N75" s="72">
        <v>13708</v>
      </c>
      <c r="O75" s="72">
        <v>17625</v>
      </c>
      <c r="P75" s="55"/>
      <c r="Q75" s="55"/>
      <c r="R75" s="55"/>
      <c r="S75" s="55"/>
      <c r="T75" s="55"/>
    </row>
    <row r="76" spans="13:20" x14ac:dyDescent="0.2">
      <c r="M76" s="72">
        <v>28832</v>
      </c>
      <c r="N76" s="72">
        <v>12440</v>
      </c>
      <c r="O76" s="72">
        <v>16392</v>
      </c>
      <c r="P76" s="55"/>
      <c r="Q76" s="55"/>
      <c r="R76" s="55"/>
      <c r="S76" s="55"/>
      <c r="T76" s="55"/>
    </row>
    <row r="77" spans="13:20" x14ac:dyDescent="0.2">
      <c r="M77" s="72">
        <v>26662</v>
      </c>
      <c r="N77" s="72">
        <v>11342</v>
      </c>
      <c r="O77" s="72">
        <v>15320</v>
      </c>
      <c r="P77" s="55"/>
      <c r="Q77" s="55"/>
      <c r="R77" s="55"/>
      <c r="S77" s="55"/>
      <c r="T77" s="55"/>
    </row>
    <row r="78" spans="13:20" x14ac:dyDescent="0.2">
      <c r="M78" s="72">
        <v>24625</v>
      </c>
      <c r="N78" s="72">
        <v>10306</v>
      </c>
      <c r="O78" s="72">
        <v>14319</v>
      </c>
      <c r="P78" s="55"/>
      <c r="Q78" s="55"/>
      <c r="R78" s="55"/>
      <c r="S78" s="55"/>
      <c r="T78" s="55"/>
    </row>
    <row r="79" spans="13:20" x14ac:dyDescent="0.2">
      <c r="M79" s="72">
        <v>22734</v>
      </c>
      <c r="N79" s="72">
        <v>9334</v>
      </c>
      <c r="O79" s="72">
        <v>13400</v>
      </c>
      <c r="P79" s="55"/>
      <c r="Q79" s="55"/>
      <c r="R79" s="55"/>
      <c r="S79" s="55"/>
      <c r="T79" s="55"/>
    </row>
    <row r="80" spans="13:20" x14ac:dyDescent="0.2">
      <c r="M80" s="72">
        <v>20994</v>
      </c>
      <c r="N80" s="72">
        <v>8432</v>
      </c>
      <c r="O80" s="72">
        <v>12562</v>
      </c>
      <c r="P80" s="55"/>
      <c r="Q80" s="55"/>
      <c r="R80" s="55"/>
      <c r="S80" s="55"/>
      <c r="T80" s="55"/>
    </row>
    <row r="81" spans="13:20" x14ac:dyDescent="0.2">
      <c r="M81" s="72">
        <v>19408</v>
      </c>
      <c r="N81" s="72">
        <v>7603</v>
      </c>
      <c r="O81" s="72">
        <v>11805</v>
      </c>
      <c r="P81" s="55"/>
      <c r="Q81" s="55"/>
      <c r="R81" s="55"/>
      <c r="S81" s="55"/>
      <c r="T81" s="55"/>
    </row>
    <row r="82" spans="13:20" x14ac:dyDescent="0.2">
      <c r="M82" s="72">
        <v>17988</v>
      </c>
      <c r="N82" s="72">
        <v>7002</v>
      </c>
      <c r="O82" s="72">
        <v>10986</v>
      </c>
      <c r="P82" s="55"/>
      <c r="Q82" s="55"/>
      <c r="R82" s="55"/>
      <c r="S82" s="55"/>
      <c r="T82" s="55"/>
    </row>
    <row r="83" spans="13:20" x14ac:dyDescent="0.2">
      <c r="M83" s="72">
        <v>16675</v>
      </c>
      <c r="N83" s="72">
        <v>6510</v>
      </c>
      <c r="O83" s="72">
        <v>10165</v>
      </c>
      <c r="P83" s="55"/>
      <c r="Q83" s="55"/>
      <c r="R83" s="55"/>
      <c r="S83" s="55"/>
      <c r="T83" s="55"/>
    </row>
    <row r="84" spans="13:20" x14ac:dyDescent="0.2">
      <c r="M84" s="72">
        <v>15472</v>
      </c>
      <c r="N84" s="72">
        <v>6134</v>
      </c>
      <c r="O84" s="72">
        <v>9338</v>
      </c>
      <c r="P84" s="55"/>
      <c r="Q84" s="55"/>
      <c r="R84" s="55"/>
      <c r="S84" s="55"/>
      <c r="T84" s="55"/>
    </row>
    <row r="85" spans="13:20" x14ac:dyDescent="0.2">
      <c r="M85" s="62">
        <v>89747</v>
      </c>
      <c r="N85" s="62">
        <v>33084</v>
      </c>
      <c r="O85" s="62">
        <v>56663</v>
      </c>
      <c r="P85" s="55"/>
      <c r="Q85" s="55"/>
      <c r="R85" s="55"/>
      <c r="S85" s="55"/>
      <c r="T85" s="55"/>
    </row>
  </sheetData>
  <mergeCells count="8">
    <mergeCell ref="Q26:T26"/>
    <mergeCell ref="Q27:Q28"/>
    <mergeCell ref="H1:K1"/>
    <mergeCell ref="L1:O1"/>
    <mergeCell ref="Q1:T1"/>
    <mergeCell ref="H2:K2"/>
    <mergeCell ref="H3:H4"/>
    <mergeCell ref="Q25:T25"/>
  </mergeCells>
  <dataValidations count="1">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formula1>$A$13:$A$41</formula1>
    </dataValidation>
  </dataValidations>
  <pageMargins left="0.75" right="0.75" top="1" bottom="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Metas_Magnitud</vt:lpstr>
      <vt:lpstr>Anualización</vt:lpstr>
      <vt:lpstr>1_Acompañamiento y conceptos </vt:lpstr>
      <vt:lpstr>Act_1</vt:lpstr>
      <vt:lpstr>2_PAAC</vt:lpstr>
      <vt:lpstr>Act_2</vt:lpstr>
      <vt:lpstr>Variables</vt:lpstr>
      <vt:lpstr>'1_Acompañamiento y conceptos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Guerrero Tibatá</dc:creator>
  <cp:lastModifiedBy>Luz Dary Guerrero Tibata</cp:lastModifiedBy>
  <cp:lastPrinted>2019-02-14T22:02:37Z</cp:lastPrinted>
  <dcterms:created xsi:type="dcterms:W3CDTF">2014-11-26T14:33:56Z</dcterms:created>
  <dcterms:modified xsi:type="dcterms:W3CDTF">2020-01-23T12:55:54Z</dcterms:modified>
</cp:coreProperties>
</file>