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tabRatio="453" activeTab="3"/>
  </bookViews>
  <sheets>
    <sheet name="Sección 1. Metas_Magnitud" sheetId="1" r:id="rId1"/>
    <sheet name="Anualización" sheetId="2" r:id="rId2"/>
    <sheet name="1. PAAI" sheetId="3" r:id="rId3"/>
    <sheet name="Act_1" sheetId="4" r:id="rId4"/>
    <sheet name="Variables" sheetId="5" state="hidden" r:id="rId5"/>
    <sheet name="Hoja1" sheetId="6" state="hidden" r:id="rId6"/>
  </sheets>
  <externalReferences>
    <externalReference r:id="rId9"/>
    <externalReference r:id="rId10"/>
    <externalReference r:id="rId11"/>
  </externalReferences>
  <definedNames>
    <definedName name="CONDICION_POBLACIONAL" localSheetId="4">#REF!</definedName>
    <definedName name="CONDICION_POBLACIONAL">'[1]Variables'!$C$1:$C$24</definedName>
    <definedName name="GRUPO_ETAREO" localSheetId="4">#REF!</definedName>
    <definedName name="GRUPO_ETAREO">'[1]Variables'!$A$1:$A$8</definedName>
    <definedName name="GRUPO_ETAREOS">#REF!</definedName>
    <definedName name="GRUPO_ETARIO">#REF!</definedName>
    <definedName name="GRUPO_ETNICO">#REF!</definedName>
    <definedName name="GRUPOETNICO">#REF!</definedName>
    <definedName name="GRUPOS_ETNICOS" localSheetId="4">#REF!</definedName>
    <definedName name="GRUPOS_ETNICOS">'[1]Variables'!$H$1:$H$8</definedName>
    <definedName name="LOCALIDAD">#REF!</definedName>
    <definedName name="LOCALIZACION">#REF!</definedName>
  </definedNames>
  <calcPr fullCalcOnLoad="1"/>
</workbook>
</file>

<file path=xl/sharedStrings.xml><?xml version="1.0" encoding="utf-8"?>
<sst xmlns="http://schemas.openxmlformats.org/spreadsheetml/2006/main" count="416" uniqueCount="354">
  <si>
    <t>Jun</t>
  </si>
  <si>
    <t>Jul</t>
  </si>
  <si>
    <t>Ago</t>
  </si>
  <si>
    <t>Sep</t>
  </si>
  <si>
    <t>Oct</t>
  </si>
  <si>
    <t>Nov</t>
  </si>
  <si>
    <t>Dic</t>
  </si>
  <si>
    <t>No.</t>
  </si>
  <si>
    <t>PLAN ESTRATÉGICO SDM</t>
  </si>
  <si>
    <t>OBJETIVO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</si>
  <si>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</si>
  <si>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</si>
  <si>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</si>
  <si>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</si>
  <si>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</si>
  <si>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</si>
  <si>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</si>
  <si>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</si>
  <si>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</si>
  <si>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</si>
  <si>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</si>
  <si>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</si>
  <si>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</si>
  <si>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</si>
  <si>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</si>
  <si>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</si>
  <si>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</si>
  <si>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</si>
  <si>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0-5 años Primera infancia </t>
  </si>
  <si>
    <t>Usaquen</t>
  </si>
  <si>
    <t>Grupos de edad</t>
  </si>
  <si>
    <t>Total</t>
  </si>
  <si>
    <t>Hombres</t>
  </si>
  <si>
    <t>Mujeres</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</si>
  <si>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</si>
  <si>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</si>
  <si>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</si>
  <si>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</si>
  <si>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</si>
  <si>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</si>
  <si>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</si>
  <si>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</si>
  <si>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</si>
  <si>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</si>
  <si>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</si>
  <si>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</si>
  <si>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</si>
  <si>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</si>
  <si>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</si>
  <si>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</si>
  <si>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</si>
  <si>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</si>
  <si>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</si>
  <si>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</si>
  <si>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</si>
  <si>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</si>
  <si>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</si>
  <si>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</si>
  <si>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</si>
  <si>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</si>
  <si>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</si>
  <si>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</si>
  <si>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</si>
  <si>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</si>
  <si>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</si>
  <si>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</si>
  <si>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</si>
  <si>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</si>
  <si>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</si>
  <si>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</si>
  <si>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</si>
  <si>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</si>
  <si>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</si>
  <si>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</si>
  <si>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</si>
  <si>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</si>
  <si>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</si>
  <si>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</si>
  <si>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</si>
  <si>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</si>
  <si>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</si>
  <si>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</si>
  <si>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</si>
  <si>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</si>
  <si>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</si>
  <si>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</si>
  <si>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</si>
  <si>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</si>
  <si>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</si>
  <si>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</si>
  <si>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</si>
  <si>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</si>
  <si>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</si>
  <si>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</si>
  <si>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</si>
  <si>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</si>
  <si>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</si>
  <si>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</si>
  <si>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</si>
  <si>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</si>
  <si>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</si>
  <si>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</si>
  <si>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</si>
  <si>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</si>
  <si>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</si>
  <si>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</si>
  <si>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</si>
  <si>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</si>
  <si>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</si>
  <si>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OBJETIVO DEL SISTEMA INTEGRADO DE GESTIÓN</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</si>
  <si>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</si>
  <si>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</si>
  <si>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</si>
  <si>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</si>
  <si>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</si>
  <si>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</si>
  <si>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</si>
  <si>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</si>
  <si>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</si>
  <si>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</si>
  <si>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</si>
  <si>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</si>
  <si>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</si>
  <si>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</si>
  <si>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</si>
  <si>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</si>
  <si>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</si>
  <si>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</si>
  <si>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</si>
  <si>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</si>
  <si>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</si>
  <si>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</si>
  <si>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</si>
  <si>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</si>
  <si>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</si>
  <si>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</si>
  <si>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</si>
  <si>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</si>
  <si>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</si>
  <si>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</si>
  <si>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</si>
  <si>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</si>
  <si>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</si>
  <si>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PILAR / EJES</t>
  </si>
  <si>
    <t>457-458-459 : BOGOTÁ D.C. Proyecciones de población 2005-2015, según grupos de edad y por sexo.</t>
  </si>
  <si>
    <t xml:space="preserve"> Proyección Poblacion 2012 según Localidad.</t>
  </si>
  <si>
    <t>Localidad 2012</t>
  </si>
  <si>
    <t>02- Pilar Democracia Urbana</t>
  </si>
  <si>
    <t>04- Eje Transversal Nuevo Ordenamiento Territorial</t>
  </si>
  <si>
    <t>USAQUÉN</t>
  </si>
  <si>
    <t>07- Eje Transversal Gobierno legítimo, fortalecimiento local y eficiencia</t>
  </si>
  <si>
    <t>CHAPINERO</t>
  </si>
  <si>
    <t>SANTA FE</t>
  </si>
  <si>
    <t>SAN CRISTÓBAL</t>
  </si>
  <si>
    <t>USME</t>
  </si>
  <si>
    <t>TUNJUELITO</t>
  </si>
  <si>
    <t>BOSA</t>
  </si>
  <si>
    <t>KENNEDY</t>
  </si>
  <si>
    <t>FONTIBÓN</t>
  </si>
  <si>
    <t>ENGATIVÁ</t>
  </si>
  <si>
    <t>SUBA</t>
  </si>
  <si>
    <t>B. UNIDOS</t>
  </si>
  <si>
    <t>TEUSAQUILLO</t>
  </si>
  <si>
    <t>LOS MÁRTIRES</t>
  </si>
  <si>
    <t>A. NARIÑO</t>
  </si>
  <si>
    <t>PTE. ARANDA</t>
  </si>
  <si>
    <t>CANDELARIA</t>
  </si>
  <si>
    <t>R.URIBE</t>
  </si>
  <si>
    <t>C. BOLÍVAR</t>
  </si>
  <si>
    <t>SUMAPAZ</t>
  </si>
  <si>
    <t>COMPONENTES DE LA VISIÓN</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</si>
  <si>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</si>
  <si>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</si>
  <si>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</si>
  <si>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</si>
  <si>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</si>
  <si>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</si>
  <si>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</si>
  <si>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</si>
  <si>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</si>
  <si>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</si>
  <si>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</si>
  <si>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</si>
  <si>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</si>
  <si>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</si>
  <si>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</si>
  <si>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</si>
  <si>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</si>
  <si>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Formato de programación y seguimiento al Plan Operativo Anual de gestión sin inversión</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</si>
  <si>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</si>
  <si>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</si>
  <si>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</si>
  <si>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</si>
  <si>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</si>
  <si>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</si>
  <si>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</si>
  <si>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</si>
  <si>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</si>
  <si>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</si>
  <si>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 xml:space="preserve">ESTIMACIONES DE POBLACIÓN 1985-2005  (4) Y PROYECCIONES DE POBLACIÓN 2005-2020 NACIONAL, DEPARTAMENTAL Y MUNICIPAL POR SEXO, GRUPOS QUINQUENALES DE EDAD </t>
  </si>
  <si>
    <t>5. Ser transparente, incluyente, equitativa en género y garantista de la participación e involucramiento ciudadanos y del sector privado</t>
  </si>
  <si>
    <t>SUBSECRETARIA RESPONSABLE:</t>
  </si>
  <si>
    <t>TIPO DE ANUALIZACIÓN</t>
  </si>
  <si>
    <t xml:space="preserve">VARIABLE </t>
  </si>
  <si>
    <t>Código: PE01-PR01-F02</t>
  </si>
  <si>
    <t>PROGRAMACIÓN CUATRIENIO</t>
  </si>
  <si>
    <t>MAGNITUD CUATRIENIO</t>
  </si>
  <si>
    <t>Versión: 1.0</t>
  </si>
  <si>
    <t>VERSIÓN: 1.0</t>
  </si>
  <si>
    <t>% CUMPLIMIENTO CUATRIENIO</t>
  </si>
  <si>
    <t xml:space="preserve">SISTEMA INTEGRADO DE GESTION DISTRITAL BAJO EL ESTÁNDAR MIPG
</t>
  </si>
  <si>
    <t>Formato de Hoja de Vida Indicador</t>
  </si>
  <si>
    <t xml:space="preserve">CODIGO: PE01-PR01-F03 </t>
  </si>
  <si>
    <t>VERSIÓN 1.0</t>
  </si>
  <si>
    <t>HOJA DE VIDA INDICADOR</t>
  </si>
  <si>
    <t>SECRETARÍA DISTRITAL DE MOVILIDAD</t>
  </si>
  <si>
    <t>SECCIÓN 1. Identificación del Indicador</t>
  </si>
  <si>
    <t>1. Código Meta</t>
  </si>
  <si>
    <t>N.A.</t>
  </si>
  <si>
    <t xml:space="preserve">2.  Descripción Meta </t>
  </si>
  <si>
    <t>Cumplir el 100%  de las actividades programadas en el Plan Anual de Auditoría Interna -PAAI vigencia 2019</t>
  </si>
  <si>
    <t>3. Fuente PMR</t>
  </si>
  <si>
    <t>NO</t>
  </si>
  <si>
    <t>4. Dependencia responsable</t>
  </si>
  <si>
    <t>Oficina de Control Interno</t>
  </si>
  <si>
    <t>5. Meta con territorialización</t>
  </si>
  <si>
    <t>6. Proyecto</t>
  </si>
  <si>
    <t>7. Código del Proyecto</t>
  </si>
  <si>
    <t>Suma</t>
  </si>
  <si>
    <t>8. Proceso</t>
  </si>
  <si>
    <t>Evaluación</t>
  </si>
  <si>
    <t>9. Código del proceso</t>
  </si>
  <si>
    <t>PV01</t>
  </si>
  <si>
    <t>10. Objetivo estratégico</t>
  </si>
  <si>
    <t>11. Meta Producto</t>
  </si>
  <si>
    <t>12. Nombre del indicador</t>
  </si>
  <si>
    <t>Cumplimiento a  las actividades programadas en el Plan Anual de Auditoría Interna -PAAI vigencia 2019</t>
  </si>
  <si>
    <t>13. Tipología</t>
  </si>
  <si>
    <t>Eficiencia</t>
  </si>
  <si>
    <t>14. Fecha de programación</t>
  </si>
  <si>
    <t>Enero de 2019</t>
  </si>
  <si>
    <t>15. Tipo anualización</t>
  </si>
  <si>
    <t>16. Objetivo y descripción del Indicador</t>
  </si>
  <si>
    <t>Medir el grado de cumplimiento en la ejecución de auditorías en el PAAI para la vigencia 2019</t>
  </si>
  <si>
    <t>Trimestral</t>
  </si>
  <si>
    <t>17. Fuente u origen de Datos</t>
  </si>
  <si>
    <t>Plan anual de auditorías internas - PAAI vigencia 2019 y Archivo de la OCI</t>
  </si>
  <si>
    <t>18. Fórmula de Cálculo</t>
  </si>
  <si>
    <t>(Número de  actividades cumplidas en el periodo / número Total de actividades programadas en el PAAI 2019)*100</t>
  </si>
  <si>
    <t>19. Unidad de medida del indicador</t>
  </si>
  <si>
    <t>Porcentaje</t>
  </si>
  <si>
    <t xml:space="preserve">20.  Nombre de las Variables </t>
  </si>
  <si>
    <t>VARIABLE 1 - Numerador</t>
  </si>
  <si>
    <t>VARIABLE 2 - Denominador</t>
  </si>
  <si>
    <t>Número de  actividades cumplidas en el periodo</t>
  </si>
  <si>
    <t>número Total de actividades programadas en el PAAI 2019</t>
  </si>
  <si>
    <t>21. Unidad de medida (de la variable)</t>
  </si>
  <si>
    <t>Cantidad</t>
  </si>
  <si>
    <t>22. Descripción de la variable</t>
  </si>
  <si>
    <t>Comprende el número de Auditorias, informes, seguimientos y demas actividades cumplidas en el PAAI 2019</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</si>
  <si>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</si>
  <si>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</si>
  <si>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</si>
  <si>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</si>
  <si>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</si>
  <si>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</si>
  <si>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</si>
  <si>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</si>
  <si>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</si>
  <si>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</si>
  <si>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</si>
  <si>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</si>
  <si>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</si>
  <si>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</si>
  <si>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</si>
  <si>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</si>
  <si>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</si>
  <si>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</si>
  <si>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</si>
  <si>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</si>
  <si>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</si>
  <si>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</si>
  <si>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</si>
  <si>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</si>
  <si>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</si>
  <si>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</si>
  <si>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</si>
  <si>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</si>
  <si>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</si>
  <si>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</si>
  <si>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</si>
  <si>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</si>
  <si>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</si>
  <si>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</si>
  <si>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</si>
  <si>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</si>
  <si>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</si>
  <si>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</si>
  <si>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</si>
  <si>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Diego Nairo Useche Rueda</t>
  </si>
  <si>
    <t>41. Director / Jefe de Oficina / Subdirector</t>
  </si>
  <si>
    <t>44. Subsecretario (a) / Ordenador (a) de gasto</t>
  </si>
  <si>
    <t>Nasly Jennifer Ruíz González</t>
  </si>
  <si>
    <t>42. Firma Director / Jefe Oficina</t>
  </si>
  <si>
    <t>45. Firma Subsecretario  (a) / Ordenador (a) de gasto</t>
  </si>
  <si>
    <t>43. Firma Subdirector</t>
  </si>
  <si>
    <t xml:space="preserve">SISTEMA INTEGRADO DE GESTION DISTRITAL  BAJO EL ESTÁNDAR MIPG
</t>
  </si>
  <si>
    <r>
      <t>Formato de Anexo de Ac</t>
    </r>
    <r>
      <rPr>
        <b/>
        <sz val="10"/>
        <color indexed="8"/>
        <rFont val="Arial"/>
        <family val="2"/>
      </rPr>
      <t>tividades</t>
    </r>
  </si>
  <si>
    <t>CÓDIGO: PE01-PR01-F07</t>
  </si>
  <si>
    <t>CODIGO Y NOMBRE DEL PROYECTO DE INVERSIÓN O DEL POA SIN INVERSIÓN</t>
  </si>
  <si>
    <t>OFICINA DE CONTROL INTERNO</t>
  </si>
  <si>
    <t>SUBSECRETARÍA RESPONSABLE:</t>
  </si>
  <si>
    <t>SUBSECRETARÍA DE GESTIÓN CORPORATIVA</t>
  </si>
  <si>
    <t>ORDENADOR DEL GASTO:</t>
  </si>
  <si>
    <t>NASLY JENNIFER RUÍZ GONZÁLEZ</t>
  </si>
  <si>
    <t>META POA ASOCIADA</t>
  </si>
  <si>
    <t>Sección No. 1: PROGRAMACIÓN  VIGENCIA 2019</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</si>
  <si>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</si>
  <si>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</si>
  <si>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</si>
  <si>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</si>
  <si>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</si>
  <si>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</si>
  <si>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</si>
  <si>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</si>
  <si>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</si>
  <si>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</si>
  <si>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</si>
  <si>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Realizar el 100% de los informes  y actividades programados en el PAAI 2019</t>
  </si>
  <si>
    <t>Cumplir con las 25 actividades programadas en el trimestre de acuerdo al Plan Anual de Auditoría Interna -PAAI 2019.</t>
  </si>
  <si>
    <t>Cumplir con las 18 actividades programadas en el trimestre de acuerdo al Plan Anual de Auditoría Interna -PAAI 2019.</t>
  </si>
  <si>
    <t>TOTAL MAGNITUD VIGENCIA</t>
  </si>
  <si>
    <t>TOTAL</t>
  </si>
  <si>
    <t>SISTEMA INTEGRADO DE GESTION DISTRITAL BAJO EL ESTÁNDAR MIPG</t>
  </si>
  <si>
    <t xml:space="preserve">OFICINA DE CONTROL INTERNO </t>
  </si>
  <si>
    <t>Cumplimiento a las actividades programadas en el plan anual de auditorias internas PAAI vigencia 2019</t>
  </si>
  <si>
    <t>% de Cumplimiento = (Número de  actividades cumplidas en el periodo /número Total de actividades programadas en el PAAI 2019 )*100</t>
  </si>
  <si>
    <t>Potencialización del desarrollo y competitividad a través de la gestión ética y transparente.</t>
  </si>
  <si>
    <t>SUBSECRETARIA DE GESTIÓN CORPORATIVA</t>
  </si>
  <si>
    <t>N.A</t>
  </si>
  <si>
    <t>POA GESTIÓN SIN INVERSIÓN CONTROL INTERNO</t>
  </si>
  <si>
    <t xml:space="preserve">SEGUIMIENTO PLAN OPERATIVO ANUAL - POA                                         VIGENCIA:_2019  </t>
  </si>
  <si>
    <t>MAGNITUD META - Vigencia</t>
  </si>
  <si>
    <t xml:space="preserve">Durante el periodo reportado no se presentaron retrasos. </t>
  </si>
  <si>
    <t>Cumplir con las 20 actividades programadas en el trimestre de acuerdo al Plan Anual de Auditoría Interna -PAAI 2019.</t>
  </si>
  <si>
    <t>Cumplir con las 23 actividades programadas en el trimestre de acuerdo al Plan Anual de Auditoría Interna -PAAI 2019.</t>
  </si>
  <si>
    <t>Aida  Nelly Linares Velandia</t>
  </si>
  <si>
    <t>En abril  se presentaron once  (11) actividades así:: 1.  Informe de seguimiento al Plan de Mejoramiento Archivistico;  2, Metas Plan de Desarrollo:  3. Nuevo Marco Normativo Contable; 4 Informe Austeridad del Gasto: 5..Plan Anual de Adquisiciones y Presupuesto; 6. Instrumentos de la Oficina de Control Interno;  7.Seguimiento al reporte de la cuenta anual en el SIVICOF; 8. Se asisitió   al Coomité  de Conciliacion; 9.Se acudió   al Comité  de Gestion y Desempeño; 10. Se brindo asesoria del PMP; 11.Se asistió al Comité de Coordinacion  de Control Interno. 
En Mayo  se realizaron 6 actividades así: 1.Informe de seguimiento al Mapa de Riesgos de Corrupción ; .2. Infome de seguimiento al manejo de protccion y bienens de la Entidad , 3.Seguimiento al plan anual de adquisiciones PAA,  4.Informe de seguimiento de Arqueo Caja Menor 5.  Informe de seguimiento SIDEAP  6. se realizó la sensibiizacion en materia de riesgos.
En Junio  se presentaron tres   (3)  informes así: 1.Segumiento al Mapa de Riesgos de Gestión; 2.  Informe del seguimiento al PM: 5. Se asistió al comite de conciliacion.</t>
  </si>
  <si>
    <t xml:space="preserve">En Julio - 1. Se presentó al CICCI informe de avance del desarrollo del PAAI del primer semestre. 2. Se entregó informe de seguimiento al Plan de Mejoramiento Archivístico. 3. Se entregó el informe de seguimiento y recomendaciones orientadas al cumplimiento de las metas del Plan de Desarrollo a cargo de la entidad. 4. Se entregó el informe pormenorizado evaluación sistema de control interno. 5. Se entregó informe de transición al nuevo marco normativo contable. 6. Se entregó informe sobre las medidas sobre austeridad del gasto. 7. Se realizó evaluación y seguimiento Plan de Mejoramiento Institucional. 8.  Se realizó seguimiento al plan anual de adquisiciones PAA y a la ejecución presupuestal. 9.  Se realizó seguimiento y reporte a los instrumentos de gestión de la OCI. 10. Se desarrolló la auditoría de Calidad. 11. Se realizó el seguimiento al reporte de la cuenta mensual SIVICOF. 
En Agosto – 1. Se realizó un (1) conversatorios de control interno. 2. Se realizó el seguimiento al reporte de la cuenta mensual SIVICOF. 
En Septiembre – 1. Se realizó el Informe de seguimiento al mapa de Riesgos de Corrupción. 2. Se realizó el informe de seguimiento al PAAC. 3. Se realizó la evaluación a la gestión sobre quejas, sugerencias y reclamos. 4. Se realizó la auditoría a la contratación / proceso Gestión Jurídica. 5. Se realizó la auditoría de participación ciudadana y control social / proceso de gestión social. 6. Se realizó la auditoria Especial Proceso Aplicación de Pagos. 7. Se participó en los comités de conciliación, de contratación y de gestión y desempeño.8. Se realizó el seguimiento al reporte de la cuenta mensual SIVICOF. </t>
  </si>
  <si>
    <r>
      <t>En</t>
    </r>
    <r>
      <rPr>
        <b/>
        <sz val="9"/>
        <color indexed="8"/>
        <rFont val="Arial Narrow"/>
        <family val="2"/>
      </rPr>
      <t xml:space="preserve"> enero </t>
    </r>
    <r>
      <rPr>
        <sz val="9"/>
        <color indexed="8"/>
        <rFont val="Arial Narrow"/>
        <family val="2"/>
      </rPr>
      <t xml:space="preserve">se presentaron trece (13) informes así: 1. informe de avance del desarrollo del PAAI, al CICI. 2, Informe de seguimiento al mapa de Riesgos de Corrupción. 3.   Seguimiento al Plan de Mejoramiento Archivístico. 4.Evaluación institucional gestión dependencias, 5. Evaluación sistema control interno contable a CGN, 6.Informe de seguimiento y recomendaciones orientadas al cumplimiento de las metas del Plan de Desarrollo a cargo de la entidad. 7. Informe de seguimiento al plan anticorrupción y de atención al ciudadano institucional, 8. Informe gestión Oficina de Control Interno, 9.Informe sobre las medidas sobre austeridad del gasto, 10. Evaluación y seguimiento Plan de Mejoramiento Institucional -, 11. Evaluación y seguimiento Plan de Mejoramiento por procesos; 12. Seguimiento al reporte de la cuenta mensual en el SIVICOF, 13. Seguimiento a  los instrumentos de gestión de la  OCI (Mapa de riesgos; PMI; PMP; POA; MIPG. 
En </t>
    </r>
    <r>
      <rPr>
        <b/>
        <sz val="9"/>
        <color indexed="8"/>
        <rFont val="Arial Narrow"/>
        <family val="2"/>
      </rPr>
      <t>febrero</t>
    </r>
    <r>
      <rPr>
        <sz val="9"/>
        <color indexed="8"/>
        <rFont val="Arial Narrow"/>
        <family val="2"/>
      </rPr>
      <t xml:space="preserve"> se realizaron 8 actividades así: 1. Acompañar y asesorar a los procesos o dependencias en la auditoría externa de regularidad y de desempeño de la Contraloría de Bogotá.2.  Evaluación a la gestión sobre quejas, sugerencias y reclamos (corte 30 dic), 3. Reporte de la cuenta anual en el SIVICOF (-Avance planes de mejoramiento, - Austeridad, - Informe Control Interno Contable, - Informe Ejecutivo Anual del SCI, - Informe de Gestión de la OCI). 4. Informe de transición al nuevo marco normativo contable (Dic 31). 5. Informe de transición al nuevo marco normativo contable (Dic 31). 6. Seguimiento al reporte de la cuenta mensual SIVICOF.7. Seguimiento al plan anual de adquisiciones PAA, Seguimiento ejecución presupuestal y estados financiero. 8,Seguimiento a la implementación Ley transparencia.
En </t>
    </r>
    <r>
      <rPr>
        <b/>
        <sz val="9"/>
        <color indexed="8"/>
        <rFont val="Arial Narrow"/>
        <family val="2"/>
      </rPr>
      <t>Marzo</t>
    </r>
    <r>
      <rPr>
        <sz val="9"/>
        <color indexed="8"/>
        <rFont val="Arial Narrow"/>
        <family val="2"/>
      </rPr>
      <t xml:space="preserve">, se presentaron cuatro (4) informes así: 1. Informe Pormenorizado de evaluación del Sistema de Control Interno SCI al Departamento Administrativo de la función Pública D.A.F.P. (marzo), 2. Informe a evaluación al cumplimiento de las disposiciones sobre derechos de autor a DNDA, 3. Informe Ejecutivo Anual  (FURAG),  4. Informe del seguimiento al Plan Anual de Adquisiciones PAA (Corte a febrero) , 5. Informe del segumiento al reporte de la cuenta mensual en SIVICOF y 6.  Conversatorio de Control Interno.
</t>
    </r>
    <r>
      <rPr>
        <b/>
        <sz val="9"/>
        <color indexed="8"/>
        <rFont val="Arial Narrow"/>
        <family val="2"/>
      </rPr>
      <t>Nota:</t>
    </r>
    <r>
      <rPr>
        <sz val="9"/>
        <color indexed="8"/>
        <rFont val="Arial Narrow"/>
        <family val="2"/>
      </rPr>
      <t xml:space="preserve"> El seguimento detallado a estos informes puede consultarse en la página WEB.</t>
    </r>
  </si>
  <si>
    <t xml:space="preserve">De acuerdo con lo programado en el PAAI 2019, se cumplio  con las actividades definidas, alcanzando un 104.7% de avance del plan. El avance de dicho plan se presento en el Comité Institucional de Coordinación de Control Interno (CICCI).  </t>
  </si>
  <si>
    <t xml:space="preserve">El beneficio fundamental de está labor, es el de brindar alertas preventivas a la alta Dirección a través de los diferentes informes que se presentan, así como contribuir al logro de los objetivos, planes y metas de la SDM. De igual manera, se promueve y fomenta la cultura del control como herramienta escencial para el buen uso de los recursos, la mitigación de los riesgos y el fortalecimiento de los procesos de autoevaluación. </t>
  </si>
  <si>
    <r>
      <rPr>
        <b/>
        <sz val="9"/>
        <rFont val="Arial"/>
        <family val="2"/>
      </rPr>
      <t>En Enero</t>
    </r>
    <r>
      <rPr>
        <sz val="9"/>
        <color indexed="8"/>
        <rFont val="Arial"/>
        <family val="2"/>
      </rPr>
      <t xml:space="preserve"> se presentaron trece (13) informes así: 1. informe de avance del desarrollo del PAAI, al CICI. 2, Informe de seguimiento al mapa de Riesgos de Corrupción. 3.   Seguimiento al Plan de Mejoramiento Archivístico. 4.Evaluación institucional gestión dependencias, 5. Evaluación sistema control interno contable a CGN, 6.Informe de seguimiento y recomendaciones orientadas al cumplimiento de las metas del Plan de Desarrollo a cargo de la entidad. 7. Informe de seguimiento al plan anticorrupción y de atención al ciudadano institucional, 8. Informe gestión Oficina de Control Interno, 9.Informe sobre las medidas sobre austeridad del gasto, 10. Evaluación y seguimiento Plan de Mejoramiento Institucional -, 11. Evaluación y seguimiento Plan de Mejoramiento por procesos; 12. Seguimiento al reporte de la cuenta mensual en el SIVICOF, 13. Seguimiento a  los instrumentos de gestión de la  OCI (Mapa de riesgos; PMI; PMP; POA; MIPG. 
</t>
    </r>
    <r>
      <rPr>
        <b/>
        <sz val="9"/>
        <color indexed="8"/>
        <rFont val="Arial"/>
        <family val="2"/>
      </rPr>
      <t>En Febrero</t>
    </r>
    <r>
      <rPr>
        <sz val="9"/>
        <color indexed="8"/>
        <rFont val="Arial"/>
        <family val="2"/>
      </rPr>
      <t xml:space="preserve"> se realizaron 8 actividades así: 1. Acompañar y asesorar a los procesos o dependencias en la auditoría externa de regularidad y de desempeño de la Contraloría de Bogotá.2.  Evaluación a la gestión sobre quejas, sugerencias y reclamos (corte 30 dic), 3. Reporte de la cuenta anual en el SIVICOF (-Avance planes de mejoramiento, - Austeridad, - Informe Control Interno Contable, - Informe Ejecutivo Anual del SCI, - Informe de Gestión de la OCI). 4. Informe de transición al nuevo marco normativo contable (Dic 31). 5. Informe de transición al nuevo marco normativo contable (Dic 31). 6. Seguimiento al reporte de la cuenta mensual SIVICOF.7. Seguimiento al plan anual de adquisiciones PAA, Seguimiento ejecución presupuestal y estados financiero. 8,Seguimiento a la implementación Ley transparencia.
</t>
    </r>
    <r>
      <rPr>
        <b/>
        <sz val="9"/>
        <color indexed="8"/>
        <rFont val="Arial"/>
        <family val="2"/>
      </rPr>
      <t>En Marzo</t>
    </r>
    <r>
      <rPr>
        <sz val="9"/>
        <color indexed="8"/>
        <rFont val="Arial"/>
        <family val="2"/>
      </rPr>
      <t xml:space="preserve">, se presentaron cuatro (4) informes así: 1. Informe Pormenorizado de evaluación del Sistema de Control Interno SCI al Departamento Administrativo de la función Pública D.A.F.P. (marzo), 2. Informe a evaluación al cumplimiento de las disposiciones sobre derechos de autor a DNDA, 3. Informe Ejecutivo Anual  (FURAG),  4. Informe del seguimiento al Plan Anual de Adquisiciones PAA (Corte a febrero) , 5. Informe del segumiento al reporte de la cuenta mensual en SIVICOF y 6.  Conversatorio de Control Interno. 
</t>
    </r>
    <r>
      <rPr>
        <b/>
        <sz val="9"/>
        <color indexed="8"/>
        <rFont val="Arial"/>
        <family val="2"/>
      </rPr>
      <t>En Abril</t>
    </r>
    <r>
      <rPr>
        <sz val="9"/>
        <color indexed="8"/>
        <rFont val="Arial"/>
        <family val="2"/>
      </rPr>
      <t xml:space="preserve">  se presentaron once  (11) actividades así:: 1.  Informe de seguimiento al Plan de Mejoramiento Archivistico;  2, Metas Plan de Desarrollo:  3. Nuevo Marco Normativo Contable; 4 Informe Austeridad del Gasto: 5..Plan Anual de Adquisiciones y Presupuesto; 6. Instrumentos de la Oficina de Control Interno;  7.Seguimiento al reporte de la cuenta anual en el SIVICOF; 8. Se asisitió   al Coomité  de Conciliacion; 9.Se acudió   al Comité  de Gestion y Desempeño; 10. Se brindo asesoria del PMP; 11.Se asistió al Comité de Coordinacion  de Control Interno. 
</t>
    </r>
    <r>
      <rPr>
        <b/>
        <sz val="9"/>
        <color indexed="8"/>
        <rFont val="Arial"/>
        <family val="2"/>
      </rPr>
      <t xml:space="preserve">En Mayo </t>
    </r>
    <r>
      <rPr>
        <sz val="9"/>
        <color indexed="8"/>
        <rFont val="Arial"/>
        <family val="2"/>
      </rPr>
      <t xml:space="preserve"> se realizaron 6 actividades así: 1.Informe de seguimiento al Mapa de Riesgos de Corrupción ; .2. Infome de seguimiento al manejo de protccion y bienens de la Entidad , 3.Seguimiento al plan anual de adquisiciones PAA,  4.Informe de seguimiento de Arqueo Caja Menor 5.  Informe de seguimiento SIDEAP  6. se realizó la sensibiizacion en materia de riesgos.
</t>
    </r>
    <r>
      <rPr>
        <b/>
        <sz val="9"/>
        <color indexed="8"/>
        <rFont val="Arial"/>
        <family val="2"/>
      </rPr>
      <t>En Junio</t>
    </r>
    <r>
      <rPr>
        <sz val="9"/>
        <color indexed="8"/>
        <rFont val="Arial"/>
        <family val="2"/>
      </rPr>
      <t xml:space="preserve">  se presentaron tres   (3)  informes así: 1.Segumiento al Mapa de Riesgos de Gestión; 2.  Informe del seguimiento al PM: 5. Se asistió al comite de conciliacion.
</t>
    </r>
    <r>
      <rPr>
        <b/>
        <sz val="9"/>
        <color indexed="8"/>
        <rFont val="Arial"/>
        <family val="2"/>
      </rPr>
      <t>En Julio -</t>
    </r>
    <r>
      <rPr>
        <sz val="9"/>
        <color indexed="8"/>
        <rFont val="Arial"/>
        <family val="2"/>
      </rPr>
      <t xml:space="preserve"> 1. Se presentó al CICCI informe de avance del desarrollo del PAAI del primer semestre. 2. Se entregó informe de seguimiento al Plan de Mejoramiento Archivístico. 3. Se entregó el informe de seguimiento y recomendaciones orientadas al cumplimiento de las metas del Plan de Desarrollo a cargo de la entidad. 4. Se entregó el informe pormenorizado evaluación sistema de control interno. 5. Se entregó informe de transición al nuevo marco normativo contable. 6. Se entregó informe sobre las medidas sobre austeridad del gasto. 7. Se realizó evaluación y seguimiento Plan de Mejoramiento Institucional. 8.  Se realizó seguimiento al plan anual de adquisiciones PAA y a la ejecución presupuestal. 9.  Se realizó seguimiento y reporte a los instrumentos de gestión de la OCI. 10. Se desarrolló la auditoría de Calidad. 11. Se realizó el seguimiento al reporte de la cuenta mensual SIVICOF. 
</t>
    </r>
    <r>
      <rPr>
        <b/>
        <sz val="9"/>
        <color indexed="8"/>
        <rFont val="Arial"/>
        <family val="2"/>
      </rPr>
      <t>En Agosto</t>
    </r>
    <r>
      <rPr>
        <sz val="9"/>
        <color indexed="8"/>
        <rFont val="Arial"/>
        <family val="2"/>
      </rPr>
      <t xml:space="preserve"> – 1. Se realizó un (1) conversatorios de control interno. 2. Se realizó el seguimiento al reporte de la cuenta mensual SIVICOF. 
</t>
    </r>
    <r>
      <rPr>
        <b/>
        <sz val="9"/>
        <color indexed="8"/>
        <rFont val="Arial"/>
        <family val="2"/>
      </rPr>
      <t xml:space="preserve">En Septiembre </t>
    </r>
    <r>
      <rPr>
        <sz val="9"/>
        <color indexed="8"/>
        <rFont val="Arial"/>
        <family val="2"/>
      </rPr>
      <t xml:space="preserve">– 1. Se realizó el Informe de seguimiento al mapa de Riesgos de Corrupción. 2. Se realizó el informe de seguimiento al PAAC. 3. Se realizó la evaluación a la gestión sobre quejas, sugerencias y reclamos. 4. Se realizó la auditoría a la contratación / proceso Gestión Jurídica. 5. Se realizó la auditoría de participación ciudadana y control social / proceso de gestión social. 6. Se realizó la auditoria Especial Proceso Aplicación de Pagos. 7. Se participó en los comités de conciliación, de contratación y de gestión y desempeño.8. Se realizó el seguimiento al reporte de la cuenta mensual SIVICOF. 
</t>
    </r>
    <r>
      <rPr>
        <b/>
        <sz val="9"/>
        <color indexed="8"/>
        <rFont val="Arial"/>
        <family val="2"/>
      </rPr>
      <t xml:space="preserve">Octubre- 1. </t>
    </r>
    <r>
      <rPr>
        <sz val="9"/>
        <color indexed="8"/>
        <rFont val="Arial"/>
        <family val="2"/>
      </rPr>
      <t>El 18/10/2019 se realizó el asesoramiento al proceso de Gestión de Trámites y Servicios para la Ciudadanía, relacionado con el establecimiento de causas y el proceso de la formulación del plan de mejoramiento producto de Acciones por Autocontrol realizado en la dependencia DAC;</t>
    </r>
    <r>
      <rPr>
        <b/>
        <sz val="9"/>
        <color indexed="8"/>
        <rFont val="Arial"/>
        <family val="2"/>
      </rPr>
      <t xml:space="preserve"> 2.</t>
    </r>
    <r>
      <rPr>
        <sz val="9"/>
        <color indexed="8"/>
        <rFont val="Arial"/>
        <family val="2"/>
      </rPr>
      <t xml:space="preserve"> Se participo en el comite de Control Interno Contable el día   18 de Octubre 2019. </t>
    </r>
    <r>
      <rPr>
        <b/>
        <sz val="9"/>
        <color indexed="8"/>
        <rFont val="Arial"/>
        <family val="2"/>
      </rPr>
      <t>3</t>
    </r>
    <r>
      <rPr>
        <sz val="9"/>
        <color indexed="8"/>
        <rFont val="Arial"/>
        <family val="2"/>
      </rPr>
      <t>. Se asistio al comite  que realiza la Dirección de Representación Judicial los dias 24 y  30 de octubre del 2019 ;</t>
    </r>
    <r>
      <rPr>
        <b/>
        <sz val="9"/>
        <color indexed="8"/>
        <rFont val="Arial"/>
        <family val="2"/>
      </rPr>
      <t xml:space="preserve"> 4</t>
    </r>
    <r>
      <rPr>
        <sz val="9"/>
        <color indexed="8"/>
        <rFont val="Arial"/>
        <family val="2"/>
      </rPr>
      <t xml:space="preserve">. Se participo en el comite de archivo el  día 23  de octubre  2019; </t>
    </r>
    <r>
      <rPr>
        <b/>
        <sz val="9"/>
        <color indexed="8"/>
        <rFont val="Arial"/>
        <family val="2"/>
      </rPr>
      <t xml:space="preserve">5. </t>
    </r>
    <r>
      <rPr>
        <sz val="9"/>
        <color indexed="8"/>
        <rFont val="Arial"/>
        <family val="2"/>
      </rPr>
      <t xml:space="preserve">El día 15/10/2019 se remitio el seguimiento del PMA  a corte septiembre de 2019. </t>
    </r>
    <r>
      <rPr>
        <b/>
        <sz val="9"/>
        <color indexed="8"/>
        <rFont val="Arial"/>
        <family val="2"/>
      </rPr>
      <t xml:space="preserve"> 6. </t>
    </r>
    <r>
      <rPr>
        <sz val="9"/>
        <color indexed="8"/>
        <rFont val="Arial"/>
        <family val="2"/>
      </rPr>
      <t xml:space="preserve">  El 29 de octubre del 2019 se remitio  el informe de Austeridad en el Gasto correspondiente al III trimestre del año 2019;</t>
    </r>
    <r>
      <rPr>
        <b/>
        <sz val="9"/>
        <color indexed="8"/>
        <rFont val="Arial"/>
        <family val="2"/>
      </rPr>
      <t xml:space="preserve"> 7</t>
    </r>
    <r>
      <rPr>
        <sz val="9"/>
        <color indexed="8"/>
        <rFont val="Arial"/>
        <family val="2"/>
      </rPr>
      <t xml:space="preserve">. se realizo el seguimiento al plan anual de adquisiciones PAA, </t>
    </r>
    <r>
      <rPr>
        <b/>
        <sz val="9"/>
        <color indexed="8"/>
        <rFont val="Arial"/>
        <family val="2"/>
      </rPr>
      <t>8</t>
    </r>
    <r>
      <rPr>
        <sz val="9"/>
        <color indexed="8"/>
        <rFont val="Arial"/>
        <family val="2"/>
      </rPr>
      <t xml:space="preserve"> se efectuo el seguimiento de  ejecución presupuestal y estados financieros (Sept. 30) el dia 30 de octubre de 2019; </t>
    </r>
    <r>
      <rPr>
        <b/>
        <sz val="9"/>
        <color indexed="8"/>
        <rFont val="Arial"/>
        <family val="2"/>
      </rPr>
      <t>9.</t>
    </r>
    <r>
      <rPr>
        <sz val="9"/>
        <color indexed="8"/>
        <rFont val="Arial"/>
        <family val="2"/>
      </rPr>
      <t xml:space="preserve"> En el mes de octubrede 2019 se publicó en la intranet los TIPS de contratación, cohecho y utocontrol;  </t>
    </r>
    <r>
      <rPr>
        <b/>
        <sz val="9"/>
        <color indexed="8"/>
        <rFont val="Arial"/>
        <family val="2"/>
      </rPr>
      <t>10.</t>
    </r>
    <r>
      <rPr>
        <sz val="9"/>
        <color indexed="8"/>
        <rFont val="Arial"/>
        <family val="2"/>
      </rPr>
      <t xml:space="preserve">En el mes de octubre de realizo el  seguimiento a las politica , en mesa de trabajo realizada el 22-10-18, donde se analizo plan de adecuacion y sostenibilidad.
</t>
    </r>
    <r>
      <rPr>
        <b/>
        <sz val="9"/>
        <color indexed="8"/>
        <rFont val="Arial"/>
        <family val="2"/>
      </rPr>
      <t>Noviembre -1</t>
    </r>
    <r>
      <rPr>
        <sz val="9"/>
        <color indexed="8"/>
        <rFont val="Arial"/>
        <family val="2"/>
      </rPr>
      <t xml:space="preserve">. Se llevó a cabo el comité CICCI el día 25 de noviembre, se realizó y suscribió el acta respectiva; </t>
    </r>
    <r>
      <rPr>
        <b/>
        <sz val="9"/>
        <color indexed="8"/>
        <rFont val="Arial"/>
        <family val="2"/>
      </rPr>
      <t>2.</t>
    </r>
    <r>
      <rPr>
        <sz val="9"/>
        <color indexed="8"/>
        <rFont val="Arial"/>
        <family val="2"/>
      </rPr>
      <t xml:space="preserve"> Se asistió al comité el día 27 de Noviembre. El acta la realiza la Dirección de Representación Judicial; </t>
    </r>
    <r>
      <rPr>
        <b/>
        <sz val="9"/>
        <color indexed="8"/>
        <rFont val="Arial"/>
        <family val="2"/>
      </rPr>
      <t xml:space="preserve">3. </t>
    </r>
    <r>
      <rPr>
        <sz val="9"/>
        <color indexed="8"/>
        <rFont val="Arial"/>
        <family val="2"/>
      </rPr>
      <t>En el mes de octubre y conforme lo establecido con el PAAI 2019 se procedió a estructurar la solicitud de información requerida para realizar el seguimiento, el cual inicia su ejecución el 01/11/2019;</t>
    </r>
    <r>
      <rPr>
        <b/>
        <sz val="9"/>
        <color indexed="8"/>
        <rFont val="Arial"/>
        <family val="2"/>
      </rPr>
      <t xml:space="preserve"> 4.</t>
    </r>
    <r>
      <rPr>
        <sz val="9"/>
        <color indexed="8"/>
        <rFont val="Arial"/>
        <family val="2"/>
      </rPr>
      <t xml:space="preserve"> Se realizó el informe Pormenorizado de Control Interno, el cual quedó publicado en página web, intranet y en la carpeta compartida el 13 de noviembre de 2019, Se remitió al Secretario de Movilidad el 13 de noviembre de 2019 mediante memorando SDM-OCI-24736;</t>
    </r>
    <r>
      <rPr>
        <b/>
        <sz val="9"/>
        <color indexed="8"/>
        <rFont val="Arial"/>
        <family val="2"/>
      </rPr>
      <t xml:space="preserve"> 5.</t>
    </r>
    <r>
      <rPr>
        <sz val="9"/>
        <color indexed="8"/>
        <rFont val="Arial"/>
        <family val="2"/>
      </rPr>
      <t xml:space="preserve"> Se realizó el informe de evaluación ARQUEO CAJA MENOR No 2 para el segundo  semestre del 2019, el cual se entregó a la Dirección de Representación Judicial mediante memorando SDM-OCI-260640-2019 del 29-11-2019; </t>
    </r>
    <r>
      <rPr>
        <b/>
        <sz val="9"/>
        <color indexed="8"/>
        <rFont val="Arial"/>
        <family val="2"/>
      </rPr>
      <t>6</t>
    </r>
    <r>
      <rPr>
        <sz val="9"/>
        <color indexed="8"/>
        <rFont val="Arial"/>
        <family val="2"/>
      </rPr>
      <t xml:space="preserve">. No se adelantó el seguimiento teniendo en cuenta que la dependencia informó " (...)   Desde el  5 de noviembre, la firma MGI PAEZ ASOCIADOS (contratada y pagada con recursos del convenio BID)  realiza el proceso de auditoría externa que cubre el período 2017  a 2019;
</t>
    </r>
    <r>
      <rPr>
        <b/>
        <sz val="9"/>
        <color indexed="8"/>
        <rFont val="Arial"/>
        <family val="2"/>
      </rPr>
      <t>Diciembre - 1.</t>
    </r>
    <r>
      <rPr>
        <sz val="9"/>
        <color indexed="8"/>
        <rFont val="Arial"/>
        <family val="2"/>
      </rPr>
      <t xml:space="preserve"> Para Fomentar la cultura de control Asociada al Riesgo de Gestión en el mes de diciembre de 2019 se publicaron 3 tips:   cohecho, autocontrol y contratación;</t>
    </r>
    <r>
      <rPr>
        <b/>
        <sz val="9"/>
        <color indexed="8"/>
        <rFont val="Arial"/>
        <family val="2"/>
      </rPr>
      <t xml:space="preserve"> 2</t>
    </r>
    <r>
      <rPr>
        <sz val="9"/>
        <color indexed="8"/>
        <rFont val="Arial"/>
        <family val="2"/>
      </rPr>
      <t xml:space="preserve">. Se participó en el CIGD el día 18 de diciembre. Las actas las realiza la OAP; </t>
    </r>
    <r>
      <rPr>
        <b/>
        <sz val="9"/>
        <color indexed="8"/>
        <rFont val="Arial"/>
        <family val="2"/>
      </rPr>
      <t>3.</t>
    </r>
    <r>
      <rPr>
        <sz val="9"/>
        <color indexed="8"/>
        <rFont val="Arial"/>
        <family val="2"/>
      </rPr>
      <t xml:space="preserve">  Se   asistió a los comités de los días:  3 y 19 de diciembre de 2019;</t>
    </r>
    <r>
      <rPr>
        <b/>
        <sz val="9"/>
        <color indexed="8"/>
        <rFont val="Arial"/>
        <family val="2"/>
      </rPr>
      <t xml:space="preserve"> 4.</t>
    </r>
    <r>
      <rPr>
        <sz val="9"/>
        <color indexed="8"/>
        <rFont val="Arial"/>
        <family val="2"/>
      </rPr>
      <t xml:space="preserve">  En el mes de diciembre se efectuará el seguimiento al Mapa de Riesgos Institucional, en cuanto a los riesgos de gestión, se publicaron en la página web de la entidad y en la intranet; </t>
    </r>
    <r>
      <rPr>
        <b/>
        <sz val="9"/>
        <color indexed="8"/>
        <rFont val="Arial"/>
        <family val="2"/>
      </rPr>
      <t>5.</t>
    </r>
    <r>
      <rPr>
        <sz val="9"/>
        <color indexed="8"/>
        <rFont val="Arial"/>
        <family val="2"/>
      </rPr>
      <t xml:space="preserve"> En el mes de diciembre se entregó el informe final al Secretario y se solicitó publicación en la página WEB</t>
    </r>
    <r>
      <rPr>
        <b/>
        <sz val="9"/>
        <color indexed="8"/>
        <rFont val="Arial"/>
        <family val="2"/>
      </rPr>
      <t>; 6</t>
    </r>
    <r>
      <rPr>
        <sz val="9"/>
        <color indexed="8"/>
        <rFont val="Arial"/>
        <family val="2"/>
      </rPr>
      <t xml:space="preserve">. Se realizó la reunión de apertura de la  Auditoria Sistema de Gestión Anti soborno  y se tiene previsto terminar el ejercicio el día  24-12-2019; </t>
    </r>
    <r>
      <rPr>
        <b/>
        <sz val="9"/>
        <color indexed="8"/>
        <rFont val="Arial"/>
        <family val="2"/>
      </rPr>
      <t>7</t>
    </r>
    <r>
      <rPr>
        <sz val="9"/>
        <color indexed="8"/>
        <rFont val="Arial"/>
        <family val="2"/>
      </rPr>
      <t xml:space="preserve">. El  17-12-2019 se verificó por parte de las áreas y líderes de política la información a cargar por parte de la OAPI, la OCI realizo sus respectivas observaciones. La OCI cargo en el FURAGII en lo relacionado con el componente de control interno; </t>
    </r>
    <r>
      <rPr>
        <b/>
        <sz val="9"/>
        <color indexed="8"/>
        <rFont val="Arial"/>
        <family val="2"/>
      </rPr>
      <t>8</t>
    </r>
    <r>
      <rPr>
        <sz val="9"/>
        <color indexed="8"/>
        <rFont val="Arial"/>
        <family val="2"/>
      </rPr>
      <t xml:space="preserve">. El 17-12-2019 se verificó por parte de las áreas y líderes de política la información a cargar por parte de la OAPI, la OCI realizo sus respectivas observaciones. La OCI cargo en el FURAGII en lo relacionado con el componente de control interno; </t>
    </r>
    <r>
      <rPr>
        <b/>
        <sz val="9"/>
        <color indexed="8"/>
        <rFont val="Arial"/>
        <family val="2"/>
      </rPr>
      <t>9.</t>
    </r>
    <r>
      <rPr>
        <sz val="9"/>
        <color indexed="8"/>
        <rFont val="Arial"/>
        <family val="2"/>
      </rPr>
      <t xml:space="preserve"> El 17-12-2019 se verificó por parte de las áreas y líderes de política la información a cargar por parte de la OAPI, la OCI realizo sus respectivas observaciones. La OCI cargo en el FURAGII en lo relacionado con el componente de control interno; </t>
    </r>
    <r>
      <rPr>
        <b/>
        <sz val="9"/>
        <color indexed="8"/>
        <rFont val="Arial"/>
        <family val="2"/>
      </rPr>
      <t>10.</t>
    </r>
    <r>
      <rPr>
        <sz val="9"/>
        <color indexed="8"/>
        <rFont val="Arial"/>
        <family val="2"/>
      </rPr>
      <t xml:space="preserve">  El 17-12-2019 se verificó por parte de las áreas y líderes de política la información a cargar por parte de la OAPI, la OCI realizo sus respectivas observaciones. La OCI cargo en el FURAGII en lo relacionado con el componente de control interno; </t>
    </r>
    <r>
      <rPr>
        <b/>
        <sz val="9"/>
        <color indexed="8"/>
        <rFont val="Arial"/>
        <family val="2"/>
      </rPr>
      <t>11</t>
    </r>
    <r>
      <rPr>
        <sz val="9"/>
        <color indexed="8"/>
        <rFont val="Arial"/>
        <family val="2"/>
      </rPr>
      <t>. El 17-12-2019 se verificó por parte de las áreas y líderes de política la información a cargar por parte de la OAPI, la OCI realizo sus respectivas observaciones. La OCI cargo en el FURAGII en lo relacionado con el componente de control interno.</t>
    </r>
  </si>
  <si>
    <r>
      <rPr>
        <b/>
        <sz val="9"/>
        <color indexed="8"/>
        <rFont val="Arial Narrow"/>
        <family val="2"/>
      </rPr>
      <t>Octubre-</t>
    </r>
    <r>
      <rPr>
        <sz val="9"/>
        <color indexed="8"/>
        <rFont val="Arial Narrow"/>
        <family val="2"/>
      </rPr>
      <t xml:space="preserve"> 1. El 18/10/2019 se realizó el asesoramiento al proceso de Gestión de Trámites y Servicios para la Ciudadanía, relacionado con el establecimiento de causas y el proceso de la formulación del plan de mejoramiento producto de Acciones por Autocontrol realizado en la dependencia DAC; 2. Se participo en el comite de Control Interno Contable el día   18 de Octubre 2019. 3. Se asistio al comite  que realiza la Dirección de Representación Judicial los dias 24 y  30 de octubre del 2019 ; 4. Se participo en el comite de archivo el  día 23  de octubre  2019; 5. El día 15/10/2019 se remitio el seguimiento del PMA  a corte septiembre de 2019.  6.   El 29 de octubre del 2019 se remitio  el informe de Austeridad en el Gasto correspondiente al III trimestre del año 2019; 7. se realizo el seguimiento al plan anual de adquisiciones PAA, 8 se efectuo el seguimiento de  ejecución presupuestal y estados financieros (Sept. 30) el dia 30 de octubre de 2019; 9. En el mes de octubrede 2019 se publicó en la intranet los TIPS de contratación, cohecho y utocontrol;  10.En el mes de octubre de realizo el  seguimiento a las politica , en mesa de trabajo realizada el 22-10-18, donde se analizo plan de adecuacion y sostenibilidad.
</t>
    </r>
    <r>
      <rPr>
        <b/>
        <sz val="9"/>
        <color indexed="8"/>
        <rFont val="Arial Narrow"/>
        <family val="2"/>
      </rPr>
      <t>Noviembre</t>
    </r>
    <r>
      <rPr>
        <sz val="9"/>
        <color indexed="8"/>
        <rFont val="Arial Narrow"/>
        <family val="2"/>
      </rPr>
      <t xml:space="preserve"> -1. Se llevó a cabo el comité CICCI el día 25 de noviembre, se realizó y suscribió el acta respectiva; 2. Se asistió al comité el día 27 de Noviembre. El acta la realiza la Dirección de Representación Judicial; 3. En el mes de octubre y conforme lo establecido con el PAAI 2019 se procedió a estructurar la solicitud de información requerida para realizar el seguimiento, el cual inicia su ejecución el 01/11/2019; 4. Se realizó el informe Pormenorizado de Control Interno, el cual quedó publicado en página web, intranet y en la carpeta compartida el 13 de noviembre de 2019, Se remitió al Secretario de Movilidad el 13 de noviembre de 2019 mediante memorando SDM-OCI-24736; 5. Se realizó el informe de evaluación ARQUEO CAJA MENOR No 2 para el segundo  semestre del 2019, el cual se entregó a la Dirección de Representación Judicial mediante memorando SDM-OCI-260640-2019 del 29-11-2019; 6. No se adelantó el seguimiento teniendo en cuenta que la dependencia informó " (...)   Desde el  5 de noviembre, la firma MGI PAEZ ASOCIADOS (contratada y pagada con recursos del convenio BID)  realiza el proceso de auditoría externa que cubre el período 2017  a 2019;
</t>
    </r>
    <r>
      <rPr>
        <b/>
        <sz val="9"/>
        <color indexed="8"/>
        <rFont val="Arial Narrow"/>
        <family val="2"/>
      </rPr>
      <t>Diciembre</t>
    </r>
    <r>
      <rPr>
        <sz val="9"/>
        <color indexed="8"/>
        <rFont val="Arial Narrow"/>
        <family val="2"/>
      </rPr>
      <t xml:space="preserve"> - 1. Para Fomentar la cultura de control Asociada al Riesgo de Gestión en el mes de diciembre de 2019 se publicaron 3 tips:   cohecho, autocontrol y contratación; 2. Se participó en el CIGD el día 18 de diciembre. Las actas las realiza la OAP; 3.  Se   asistió a los comités de los días:  3 y 19 de diciembre de 2019; 4.  En el mes de diciembre se efectuará el seguimiento al Mapa de Riesgos Institucional, en cuanto a los riesgos de gestión, se publicaron en la página web de la entidad y en la intranet; 5. En el mes de diciembre se entregó el informe final al Secretario y se solicitó publicación en la página WEB; 6. Se realizó la reunión de apertura de la  Auditoria Sistema de Gestión Anti soborno  y se tiene previsto terminar el ejercicio el día  24-12-2019; 7. El  17-12-2019 se verificó por parte de las áreas y líderes de política la información a cargar por parte de la OAPI, la OCI realizo sus respectivas observaciones. La OCI cargo en el FURAGII en lo relacionado con el componente de control interno; 8. El 17-12-2019 se verificó por parte de las áreas y líderes de política la información a cargar por parte de la OAPI, la OCI realizo sus respectivas observaciones. La OCI cargo en el FURAGII en lo relacionado con el componente de control interno; 9. El 17-12-2019 se verificó por parte de las áreas y líderes de política la información a cargar por parte de la OAPI, la OCI realizo sus respectivas observaciones. La OCI cargo en el FURAGII en lo relacionado con el componente de control interno; 10.  El 17-12-2019 se verificó por parte de las áreas y líderes de política la información a cargar por parte de la OAPI, la OCI realizo sus respectivas observaciones. La OCI cargo en el FURAGII en lo relacionado con el componente de control interno; 11. El 17-12-2019 se verificó por parte de las áreas y líderes de política la información a cargar por parte de la OAPI, la OCI realizo sus respectivas observaciones. La OCI cargo en el FURAGII en lo relacionado con el componente de control interno.</t>
    </r>
  </si>
</sst>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240A]dddd\,\ d\ &quot;de&quot;\ mmmm\ &quot;de&quot;\ yyyy"/>
    <numFmt numFmtId="188" formatCode="dd/mm/yy;@"/>
    <numFmt numFmtId="189" formatCode="[$-240A]h:mm:ss\ AM/PM"/>
  </numFmts>
  <fonts count="102">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sz val="8"/>
      <name val="Arial"/>
      <family val="2"/>
    </font>
    <font>
      <b/>
      <sz val="8"/>
      <name val="Arial"/>
      <family val="2"/>
    </font>
    <font>
      <sz val="11"/>
      <name val="Arial"/>
      <family val="2"/>
    </font>
    <font>
      <u val="single"/>
      <sz val="11"/>
      <name val="Arial"/>
      <family val="2"/>
    </font>
    <font>
      <b/>
      <sz val="10"/>
      <color indexed="8"/>
      <name val="Arial"/>
      <family val="2"/>
    </font>
    <font>
      <sz val="11"/>
      <name val="Calibri"/>
      <family val="2"/>
    </font>
    <font>
      <b/>
      <sz val="9"/>
      <color indexed="8"/>
      <name val="Arial Narrow"/>
      <family val="2"/>
    </font>
    <font>
      <sz val="9"/>
      <color indexed="8"/>
      <name val="Arial Narrow"/>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sz val="12"/>
      <color indexed="8"/>
      <name val="Arial"/>
      <family val="2"/>
    </font>
    <font>
      <sz val="10"/>
      <color indexed="8"/>
      <name val="Arial"/>
      <family val="2"/>
    </font>
    <font>
      <sz val="8"/>
      <color indexed="8"/>
      <name val="Calibri"/>
      <family val="2"/>
    </font>
    <font>
      <b/>
      <sz val="8"/>
      <color indexed="8"/>
      <name val="Arial"/>
      <family val="2"/>
    </font>
    <font>
      <sz val="8"/>
      <color indexed="8"/>
      <name val="Arial"/>
      <family val="2"/>
    </font>
    <font>
      <sz val="9"/>
      <color indexed="55"/>
      <name val="Arial"/>
      <family val="2"/>
    </font>
    <font>
      <b/>
      <sz val="11"/>
      <color indexed="8"/>
      <name val="Arial"/>
      <family val="2"/>
    </font>
    <font>
      <sz val="9"/>
      <color indexed="22"/>
      <name val="Arial"/>
      <family val="2"/>
    </font>
    <font>
      <sz val="11"/>
      <color indexed="62"/>
      <name val="Arial"/>
      <family val="2"/>
    </font>
    <font>
      <sz val="11"/>
      <color indexed="8"/>
      <name val="Arial"/>
      <family val="2"/>
    </font>
    <font>
      <sz val="10"/>
      <color indexed="10"/>
      <name val="Arial"/>
      <family val="2"/>
    </font>
    <font>
      <sz val="7"/>
      <color indexed="8"/>
      <name val="Arial"/>
      <family val="2"/>
    </font>
    <font>
      <b/>
      <sz val="14"/>
      <color indexed="8"/>
      <name val="Arial"/>
      <family val="2"/>
    </font>
    <font>
      <b/>
      <sz val="12"/>
      <color indexed="8"/>
      <name val="Arial"/>
      <family val="2"/>
    </font>
    <font>
      <sz val="11"/>
      <color indexed="10"/>
      <name val="Arial"/>
      <family val="2"/>
    </font>
    <font>
      <sz val="10"/>
      <color indexed="8"/>
      <name val="Calibri"/>
      <family val="0"/>
    </font>
    <font>
      <sz val="9"/>
      <color indexed="63"/>
      <name val="Calibri"/>
      <family val="0"/>
    </font>
    <font>
      <sz val="14"/>
      <color indexed="63"/>
      <name val="Calibri"/>
      <family val="0"/>
    </font>
    <font>
      <sz val="8.25"/>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2"/>
      <color theme="1"/>
      <name val="Arial"/>
      <family val="2"/>
    </font>
    <font>
      <sz val="10"/>
      <color rgb="FF000000"/>
      <name val="Arial"/>
      <family val="2"/>
    </font>
    <font>
      <sz val="8"/>
      <color theme="1"/>
      <name val="Calibri"/>
      <family val="2"/>
    </font>
    <font>
      <b/>
      <sz val="8"/>
      <color theme="1"/>
      <name val="Arial"/>
      <family val="2"/>
    </font>
    <font>
      <sz val="8"/>
      <color theme="1"/>
      <name val="Arial"/>
      <family val="2"/>
    </font>
    <font>
      <b/>
      <sz val="10"/>
      <color theme="1"/>
      <name val="Arial"/>
      <family val="2"/>
    </font>
    <font>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sz val="11"/>
      <color theme="4"/>
      <name val="Arial"/>
      <family val="2"/>
    </font>
    <font>
      <sz val="11"/>
      <color theme="1"/>
      <name val="Arial"/>
      <family val="2"/>
    </font>
    <font>
      <sz val="10"/>
      <color rgb="FFFF0000"/>
      <name val="Arial"/>
      <family val="2"/>
    </font>
    <font>
      <sz val="7"/>
      <color theme="1"/>
      <name val="Arial"/>
      <family val="2"/>
    </font>
    <font>
      <b/>
      <sz val="9"/>
      <color theme="1"/>
      <name val="Arial"/>
      <family val="2"/>
    </font>
    <font>
      <sz val="9"/>
      <color theme="1"/>
      <name val="Arial Narrow"/>
      <family val="2"/>
    </font>
    <font>
      <b/>
      <sz val="12"/>
      <color theme="1"/>
      <name val="Arial"/>
      <family val="2"/>
    </font>
    <font>
      <b/>
      <sz val="14"/>
      <color theme="1"/>
      <name val="Arial"/>
      <family val="2"/>
    </font>
    <font>
      <sz val="11"/>
      <color rgb="FFFF0000"/>
      <name val="Arial"/>
      <family val="2"/>
    </font>
    <font>
      <b/>
      <sz val="11"/>
      <color theme="3" tint="-0.499969989061355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indexed="10"/>
        <bgColor indexed="64"/>
      </patternFill>
    </fill>
    <fill>
      <patternFill patternType="solid">
        <fgColor indexed="47"/>
        <bgColor indexed="64"/>
      </patternFill>
    </fill>
    <fill>
      <patternFill patternType="solid">
        <fgColor indexed="9"/>
        <bgColor indexed="64"/>
      </patternFill>
    </fill>
    <fill>
      <patternFill patternType="solid">
        <fgColor rgb="FFFFFFFF"/>
        <bgColor indexed="64"/>
      </patternFill>
    </fill>
    <fill>
      <patternFill patternType="solid">
        <fgColor theme="3" tint="0.7999799847602844"/>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color indexed="63"/>
      </left>
      <right style="thin"/>
      <top style="thin"/>
      <bottom/>
    </border>
    <border>
      <left>
        <color indexed="63"/>
      </left>
      <right>
        <color indexed="63"/>
      </right>
      <top style="thin"/>
      <bottom style="thin"/>
    </border>
    <border>
      <left>
        <color indexed="63"/>
      </left>
      <right style="thin"/>
      <top style="thin"/>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style="hair">
        <color indexed="10"/>
      </bottom>
    </border>
    <border>
      <left style="medium"/>
      <right style="medium"/>
      <top style="medium"/>
      <bottom/>
    </border>
    <border>
      <left style="medium"/>
      <right style="medium"/>
      <top>
        <color indexed="63"/>
      </top>
      <bottom style="hair">
        <color indexed="10"/>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180" fontId="2" fillId="0" borderId="0" applyFont="0" applyFill="0" applyBorder="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0" fontId="7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6" fillId="0" borderId="8" applyNumberFormat="0" applyFill="0" applyAlignment="0" applyProtection="0"/>
    <xf numFmtId="0" fontId="77" fillId="0" borderId="9" applyNumberFormat="0" applyFill="0" applyAlignment="0" applyProtection="0"/>
  </cellStyleXfs>
  <cellXfs count="316">
    <xf numFmtId="0" fontId="0" fillId="0" borderId="0" xfId="0" applyFont="1" applyAlignment="1">
      <alignment/>
    </xf>
    <xf numFmtId="0" fontId="0" fillId="0" borderId="0" xfId="0" applyFill="1" applyAlignment="1" applyProtection="1">
      <alignment/>
      <protection/>
    </xf>
    <xf numFmtId="0" fontId="0" fillId="0" borderId="0" xfId="0" applyAlignment="1" applyProtection="1">
      <alignment/>
      <protection/>
    </xf>
    <xf numFmtId="0" fontId="0" fillId="33" borderId="0" xfId="0" applyFill="1" applyBorder="1" applyAlignment="1" applyProtection="1">
      <alignment/>
      <protection/>
    </xf>
    <xf numFmtId="0" fontId="78"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xf>
    <xf numFmtId="183" fontId="78" fillId="33" borderId="0" xfId="0" applyNumberFormat="1" applyFont="1" applyFill="1" applyBorder="1" applyAlignment="1" applyProtection="1">
      <alignment horizontal="center" vertical="center" wrapText="1"/>
      <protection/>
    </xf>
    <xf numFmtId="0" fontId="79" fillId="33" borderId="0" xfId="0" applyFont="1" applyFill="1" applyBorder="1" applyAlignment="1" applyProtection="1">
      <alignment vertical="center" wrapText="1"/>
      <protection/>
    </xf>
    <xf numFmtId="0" fontId="78" fillId="33" borderId="0" xfId="0" applyFont="1" applyFill="1" applyBorder="1" applyAlignment="1" applyProtection="1">
      <alignment vertical="center"/>
      <protection/>
    </xf>
    <xf numFmtId="0" fontId="2" fillId="0" borderId="0" xfId="64">
      <alignment/>
      <protection/>
    </xf>
    <xf numFmtId="0" fontId="2" fillId="0" borderId="0" xfId="64" applyAlignment="1">
      <alignment vertical="center"/>
      <protection/>
    </xf>
    <xf numFmtId="0" fontId="2" fillId="0" borderId="10" xfId="61" applyBorder="1" applyAlignment="1">
      <alignment vertical="center"/>
      <protection/>
    </xf>
    <xf numFmtId="0" fontId="2" fillId="0" borderId="10" xfId="64" applyBorder="1" applyAlignment="1">
      <alignment vertical="center"/>
      <protection/>
    </xf>
    <xf numFmtId="0" fontId="2" fillId="0" borderId="10" xfId="64" applyBorder="1" applyAlignment="1">
      <alignment horizontal="center" vertical="center"/>
      <protection/>
    </xf>
    <xf numFmtId="0" fontId="2" fillId="0" borderId="10" xfId="61" applyBorder="1" applyAlignment="1">
      <alignment wrapText="1"/>
      <protection/>
    </xf>
    <xf numFmtId="0" fontId="3" fillId="34" borderId="10" xfId="64" applyFont="1" applyFill="1" applyBorder="1" applyAlignment="1">
      <alignment horizontal="center" vertical="center"/>
      <protection/>
    </xf>
    <xf numFmtId="0" fontId="2" fillId="0" borderId="10" xfId="64" applyBorder="1">
      <alignment/>
      <protection/>
    </xf>
    <xf numFmtId="0" fontId="3" fillId="34" borderId="10" xfId="64" applyFont="1" applyFill="1" applyBorder="1" applyAlignment="1">
      <alignment horizontal="center"/>
      <protection/>
    </xf>
    <xf numFmtId="0" fontId="2" fillId="0" borderId="10" xfId="0" applyFont="1" applyBorder="1" applyAlignment="1">
      <alignment vertical="center" wrapText="1"/>
    </xf>
    <xf numFmtId="0" fontId="2" fillId="0" borderId="10" xfId="64" applyBorder="1" applyAlignment="1">
      <alignment vertical="center" wrapText="1"/>
      <protection/>
    </xf>
    <xf numFmtId="0" fontId="2" fillId="0" borderId="0" xfId="64" applyAlignment="1">
      <alignment horizontal="center" vertical="center"/>
      <protection/>
    </xf>
    <xf numFmtId="0" fontId="3" fillId="0" borderId="0" xfId="64" applyFont="1" applyBorder="1" applyAlignment="1">
      <alignment vertical="center"/>
      <protection/>
    </xf>
    <xf numFmtId="0" fontId="2" fillId="0" borderId="0" xfId="64" applyBorder="1" applyAlignment="1">
      <alignment vertical="center"/>
      <protection/>
    </xf>
    <xf numFmtId="0" fontId="80" fillId="0" borderId="0" xfId="0" applyFont="1" applyFill="1" applyAlignment="1" applyProtection="1">
      <alignment/>
      <protection/>
    </xf>
    <xf numFmtId="0" fontId="80" fillId="0" borderId="0" xfId="0" applyFont="1" applyFill="1" applyAlignment="1" applyProtection="1">
      <alignment horizontal="center" vertical="center"/>
      <protection/>
    </xf>
    <xf numFmtId="10" fontId="6" fillId="2" borderId="10" xfId="58" applyNumberFormat="1" applyFont="1" applyFill="1" applyBorder="1" applyAlignment="1" applyProtection="1">
      <alignment horizontal="center" vertical="center" wrapText="1"/>
      <protection/>
    </xf>
    <xf numFmtId="0" fontId="3" fillId="34" borderId="10" xfId="61" applyFont="1" applyFill="1" applyBorder="1" applyAlignment="1">
      <alignment horizontal="center" vertical="center"/>
      <protection/>
    </xf>
    <xf numFmtId="181" fontId="7" fillId="35" borderId="10" xfId="0" applyNumberFormat="1" applyFont="1" applyFill="1" applyBorder="1" applyAlignment="1" applyProtection="1">
      <alignment vertical="center" wrapText="1"/>
      <protection/>
    </xf>
    <xf numFmtId="0" fontId="81" fillId="0" borderId="0" xfId="0" applyFont="1" applyAlignment="1" applyProtection="1">
      <alignment/>
      <protection/>
    </xf>
    <xf numFmtId="181" fontId="7" fillId="35" borderId="11" xfId="0" applyNumberFormat="1" applyFont="1" applyFill="1" applyBorder="1" applyAlignment="1" applyProtection="1">
      <alignment vertical="center" wrapText="1"/>
      <protection/>
    </xf>
    <xf numFmtId="181" fontId="8" fillId="33" borderId="10" xfId="0" applyNumberFormat="1" applyFont="1" applyFill="1" applyBorder="1" applyAlignment="1" applyProtection="1">
      <alignment horizontal="center" vertical="center" wrapText="1"/>
      <protection/>
    </xf>
    <xf numFmtId="0" fontId="6" fillId="2" borderId="12" xfId="58" applyFont="1" applyFill="1" applyBorder="1" applyAlignment="1" applyProtection="1">
      <alignment horizontal="center" vertical="center" wrapText="1"/>
      <protection/>
    </xf>
    <xf numFmtId="0" fontId="9" fillId="36" borderId="13" xfId="63" applyFont="1" applyFill="1" applyBorder="1" applyAlignment="1">
      <alignment horizontal="center" vertical="center"/>
      <protection/>
    </xf>
    <xf numFmtId="0" fontId="9" fillId="36" borderId="14" xfId="63" applyFont="1" applyFill="1" applyBorder="1" applyAlignment="1">
      <alignment horizontal="center" vertical="center"/>
      <protection/>
    </xf>
    <xf numFmtId="0" fontId="9" fillId="36" borderId="15" xfId="63" applyFont="1" applyFill="1" applyBorder="1" applyAlignment="1">
      <alignment horizontal="center" vertical="center"/>
      <protection/>
    </xf>
    <xf numFmtId="0" fontId="9" fillId="36" borderId="16" xfId="63" applyFont="1" applyFill="1" applyBorder="1" applyAlignment="1">
      <alignment horizontal="center" vertical="center" wrapText="1"/>
      <protection/>
    </xf>
    <xf numFmtId="0" fontId="9" fillId="36" borderId="17" xfId="63" applyFont="1" applyFill="1" applyBorder="1" applyAlignment="1">
      <alignment horizontal="center" vertical="center" wrapText="1"/>
      <protection/>
    </xf>
    <xf numFmtId="0" fontId="9" fillId="36" borderId="18" xfId="63" applyFont="1" applyFill="1" applyBorder="1" applyAlignment="1">
      <alignment horizontal="center" vertical="center" wrapText="1"/>
      <protection/>
    </xf>
    <xf numFmtId="0" fontId="4" fillId="37" borderId="19" xfId="63" applyFont="1" applyFill="1" applyBorder="1">
      <alignment/>
      <protection/>
    </xf>
    <xf numFmtId="0" fontId="5" fillId="37" borderId="20" xfId="63" applyFont="1" applyFill="1" applyBorder="1" applyAlignment="1">
      <alignment horizontal="center"/>
      <protection/>
    </xf>
    <xf numFmtId="0" fontId="5" fillId="37" borderId="0" xfId="63" applyFont="1" applyFill="1" applyBorder="1" applyAlignment="1">
      <alignment horizontal="center"/>
      <protection/>
    </xf>
    <xf numFmtId="0" fontId="5" fillId="37" borderId="21" xfId="63" applyFont="1" applyFill="1" applyBorder="1" applyAlignment="1">
      <alignment horizontal="center"/>
      <protection/>
    </xf>
    <xf numFmtId="0" fontId="2" fillId="0" borderId="0" xfId="64" applyFont="1">
      <alignment/>
      <protection/>
    </xf>
    <xf numFmtId="0" fontId="0" fillId="0" borderId="10" xfId="0" applyFont="1" applyBorder="1" applyAlignment="1">
      <alignment wrapText="1"/>
    </xf>
    <xf numFmtId="0" fontId="0" fillId="0" borderId="10" xfId="0" applyFont="1" applyBorder="1" applyAlignment="1">
      <alignment horizontal="justify" wrapText="1"/>
    </xf>
    <xf numFmtId="3" fontId="3" fillId="38" borderId="0" xfId="64" applyNumberFormat="1" applyFont="1" applyFill="1" applyBorder="1" applyAlignment="1">
      <alignment vertical="center"/>
      <protection/>
    </xf>
    <xf numFmtId="0" fontId="4" fillId="34" borderId="10" xfId="61" applyFont="1" applyFill="1" applyBorder="1" applyAlignment="1">
      <alignment horizontal="center" vertical="center"/>
      <protection/>
    </xf>
    <xf numFmtId="0" fontId="2" fillId="0" borderId="0" xfId="61">
      <alignment/>
      <protection/>
    </xf>
    <xf numFmtId="0" fontId="4" fillId="34" borderId="10" xfId="61" applyFont="1" applyFill="1" applyBorder="1" applyAlignment="1">
      <alignment horizontal="center" wrapText="1"/>
      <protection/>
    </xf>
    <xf numFmtId="0" fontId="4" fillId="34" borderId="10" xfId="61" applyFont="1" applyFill="1" applyBorder="1" applyAlignment="1">
      <alignment horizontal="center" vertical="center" wrapText="1"/>
      <protection/>
    </xf>
    <xf numFmtId="0" fontId="2" fillId="0" borderId="10" xfId="61" applyBorder="1">
      <alignment/>
      <protection/>
    </xf>
    <xf numFmtId="3" fontId="4" fillId="0" borderId="10" xfId="61" applyNumberFormat="1" applyFont="1" applyFill="1" applyBorder="1" applyAlignment="1">
      <alignment horizontal="right"/>
      <protection/>
    </xf>
    <xf numFmtId="0" fontId="4" fillId="0" borderId="10" xfId="61" applyFont="1" applyFill="1" applyBorder="1" applyAlignment="1">
      <alignment horizontal="center"/>
      <protection/>
    </xf>
    <xf numFmtId="3" fontId="5" fillId="0" borderId="10" xfId="61" applyNumberFormat="1" applyFont="1" applyFill="1" applyBorder="1" applyAlignment="1">
      <alignment/>
      <protection/>
    </xf>
    <xf numFmtId="0" fontId="5" fillId="0" borderId="22" xfId="63" applyFont="1" applyFill="1" applyBorder="1" applyAlignment="1">
      <alignment horizontal="center"/>
      <protection/>
    </xf>
    <xf numFmtId="3" fontId="5" fillId="0" borderId="16" xfId="63" applyNumberFormat="1" applyFont="1" applyFill="1" applyBorder="1" applyAlignment="1">
      <alignment/>
      <protection/>
    </xf>
    <xf numFmtId="3" fontId="5" fillId="0" borderId="17" xfId="63" applyNumberFormat="1" applyFont="1" applyFill="1" applyBorder="1" applyAlignment="1">
      <alignment/>
      <protection/>
    </xf>
    <xf numFmtId="3" fontId="5" fillId="0" borderId="18" xfId="63" applyNumberFormat="1" applyFont="1" applyFill="1" applyBorder="1" applyAlignment="1">
      <alignment/>
      <protection/>
    </xf>
    <xf numFmtId="0" fontId="5" fillId="0" borderId="23" xfId="63" applyFont="1" applyFill="1" applyBorder="1" applyAlignment="1">
      <alignment horizontal="center"/>
      <protection/>
    </xf>
    <xf numFmtId="3" fontId="5" fillId="0" borderId="24" xfId="63" applyNumberFormat="1" applyFont="1" applyFill="1" applyBorder="1" applyAlignment="1">
      <alignment/>
      <protection/>
    </xf>
    <xf numFmtId="3" fontId="5" fillId="0" borderId="25" xfId="63" applyNumberFormat="1" applyFont="1" applyFill="1" applyBorder="1" applyAlignment="1">
      <alignment/>
      <protection/>
    </xf>
    <xf numFmtId="3" fontId="5" fillId="0" borderId="26" xfId="63" applyNumberFormat="1" applyFont="1" applyFill="1" applyBorder="1" applyAlignment="1">
      <alignment/>
      <protection/>
    </xf>
    <xf numFmtId="3" fontId="2" fillId="0" borderId="10" xfId="61" applyNumberFormat="1" applyBorder="1">
      <alignment/>
      <protection/>
    </xf>
    <xf numFmtId="0" fontId="82" fillId="39" borderId="10" xfId="0" applyFont="1" applyFill="1" applyBorder="1" applyAlignment="1">
      <alignment horizontal="justify" vertical="center" wrapText="1"/>
    </xf>
    <xf numFmtId="0" fontId="2" fillId="0" borderId="10" xfId="64" applyFont="1" applyBorder="1" applyAlignment="1">
      <alignment vertical="center"/>
      <protection/>
    </xf>
    <xf numFmtId="0" fontId="2" fillId="0" borderId="0" xfId="64" applyFont="1" applyAlignment="1">
      <alignment vertical="center"/>
      <protection/>
    </xf>
    <xf numFmtId="0" fontId="2" fillId="0" borderId="0" xfId="64" applyFont="1" applyBorder="1" applyAlignment="1">
      <alignment horizontal="center" vertical="center"/>
      <protection/>
    </xf>
    <xf numFmtId="3" fontId="2" fillId="0" borderId="10" xfId="61" applyNumberFormat="1" applyFont="1" applyFill="1" applyBorder="1" applyAlignment="1">
      <alignment/>
      <protection/>
    </xf>
    <xf numFmtId="0" fontId="2" fillId="0" borderId="0" xfId="61" applyFont="1">
      <alignment/>
      <protection/>
    </xf>
    <xf numFmtId="0" fontId="10" fillId="36" borderId="13" xfId="63" applyFont="1" applyFill="1" applyBorder="1" applyAlignment="1">
      <alignment horizontal="centerContinuous" vertical="center"/>
      <protection/>
    </xf>
    <xf numFmtId="0" fontId="10" fillId="36" borderId="14" xfId="63" applyFont="1" applyFill="1" applyBorder="1" applyAlignment="1">
      <alignment horizontal="centerContinuous" vertical="center"/>
      <protection/>
    </xf>
    <xf numFmtId="0" fontId="10" fillId="36" borderId="15" xfId="63" applyFont="1" applyFill="1" applyBorder="1" applyAlignment="1">
      <alignment horizontal="centerContinuous" vertical="center"/>
      <protection/>
    </xf>
    <xf numFmtId="0" fontId="2" fillId="0" borderId="0" xfId="64" applyFont="1" applyAlignment="1">
      <alignment horizontal="center" vertical="center"/>
      <protection/>
    </xf>
    <xf numFmtId="0" fontId="10" fillId="36" borderId="16" xfId="63" applyFont="1" applyFill="1" applyBorder="1" applyAlignment="1">
      <alignment horizontal="center" vertical="center" wrapText="1"/>
      <protection/>
    </xf>
    <xf numFmtId="0" fontId="10" fillId="36" borderId="17" xfId="63" applyFont="1" applyFill="1" applyBorder="1" applyAlignment="1">
      <alignment horizontal="center" vertical="center" wrapText="1"/>
      <protection/>
    </xf>
    <xf numFmtId="0" fontId="10" fillId="36" borderId="18" xfId="63" applyFont="1" applyFill="1" applyBorder="1" applyAlignment="1">
      <alignment horizontal="center" vertical="center" wrapText="1"/>
      <protection/>
    </xf>
    <xf numFmtId="0" fontId="3" fillId="37" borderId="19" xfId="63" applyFont="1" applyFill="1" applyBorder="1">
      <alignment/>
      <protection/>
    </xf>
    <xf numFmtId="0" fontId="2" fillId="37" borderId="20" xfId="63" applyFont="1" applyFill="1" applyBorder="1" applyAlignment="1">
      <alignment horizontal="center"/>
      <protection/>
    </xf>
    <xf numFmtId="0" fontId="2" fillId="37" borderId="0" xfId="63" applyFont="1" applyFill="1" applyBorder="1" applyAlignment="1">
      <alignment horizontal="center"/>
      <protection/>
    </xf>
    <xf numFmtId="0" fontId="2" fillId="37" borderId="21" xfId="63" applyFont="1" applyFill="1" applyBorder="1" applyAlignment="1">
      <alignment horizontal="center"/>
      <protection/>
    </xf>
    <xf numFmtId="0" fontId="3" fillId="0" borderId="22" xfId="63" applyFont="1" applyFill="1" applyBorder="1" applyAlignment="1">
      <alignment horizontal="center"/>
      <protection/>
    </xf>
    <xf numFmtId="3" fontId="3" fillId="0" borderId="16" xfId="63" applyNumberFormat="1" applyFont="1" applyFill="1" applyBorder="1" applyAlignment="1">
      <alignment horizontal="right"/>
      <protection/>
    </xf>
    <xf numFmtId="3" fontId="3" fillId="0" borderId="17" xfId="63" applyNumberFormat="1" applyFont="1" applyFill="1" applyBorder="1" applyAlignment="1">
      <alignment horizontal="right"/>
      <protection/>
    </xf>
    <xf numFmtId="3" fontId="3" fillId="0" borderId="18" xfId="63" applyNumberFormat="1" applyFont="1" applyFill="1" applyBorder="1" applyAlignment="1">
      <alignment horizontal="right"/>
      <protection/>
    </xf>
    <xf numFmtId="0" fontId="2" fillId="0" borderId="22" xfId="63" applyFont="1" applyFill="1" applyBorder="1" applyAlignment="1">
      <alignment horizontal="center"/>
      <protection/>
    </xf>
    <xf numFmtId="3" fontId="2" fillId="0" borderId="16" xfId="63" applyNumberFormat="1" applyFont="1" applyFill="1" applyBorder="1" applyAlignment="1">
      <alignment/>
      <protection/>
    </xf>
    <xf numFmtId="3" fontId="2" fillId="0" borderId="17" xfId="63" applyNumberFormat="1" applyFont="1" applyFill="1" applyBorder="1" applyAlignment="1">
      <alignment/>
      <protection/>
    </xf>
    <xf numFmtId="3" fontId="2" fillId="0" borderId="18" xfId="63" applyNumberFormat="1" applyFont="1" applyFill="1" applyBorder="1" applyAlignment="1">
      <alignment/>
      <protection/>
    </xf>
    <xf numFmtId="0" fontId="82" fillId="0" borderId="10" xfId="0" applyFont="1" applyBorder="1" applyAlignment="1">
      <alignment horizontal="justify" vertical="center" wrapText="1"/>
    </xf>
    <xf numFmtId="0" fontId="0" fillId="0" borderId="10" xfId="0" applyFont="1" applyBorder="1" applyAlignment="1">
      <alignment/>
    </xf>
    <xf numFmtId="0" fontId="3" fillId="34" borderId="10" xfId="61" applyFont="1" applyFill="1" applyBorder="1" applyAlignment="1">
      <alignment horizontal="center" vertical="center"/>
      <protection/>
    </xf>
    <xf numFmtId="0" fontId="4" fillId="33" borderId="10" xfId="63" applyFont="1" applyFill="1" applyBorder="1" applyAlignment="1">
      <alignment horizontal="center"/>
      <protection/>
    </xf>
    <xf numFmtId="3" fontId="4" fillId="33" borderId="10" xfId="58" applyNumberFormat="1" applyFont="1" applyFill="1" applyBorder="1" applyAlignment="1">
      <alignment horizontal="right"/>
      <protection/>
    </xf>
    <xf numFmtId="0" fontId="5" fillId="33" borderId="10" xfId="63" applyFont="1" applyFill="1" applyBorder="1" applyAlignment="1">
      <alignment horizontal="center"/>
      <protection/>
    </xf>
    <xf numFmtId="3" fontId="5" fillId="33" borderId="10" xfId="58" applyNumberFormat="1" applyFont="1" applyFill="1" applyBorder="1" applyAlignment="1">
      <alignment/>
      <protection/>
    </xf>
    <xf numFmtId="0" fontId="83" fillId="0" borderId="0" xfId="0" applyFont="1" applyBorder="1" applyAlignment="1" applyProtection="1">
      <alignment/>
      <protection/>
    </xf>
    <xf numFmtId="0" fontId="83" fillId="0" borderId="0" xfId="0" applyFont="1" applyAlignment="1" applyProtection="1">
      <alignment/>
      <protection/>
    </xf>
    <xf numFmtId="0" fontId="83" fillId="33" borderId="0" xfId="0" applyFont="1" applyFill="1" applyBorder="1" applyAlignment="1" applyProtection="1">
      <alignment/>
      <protection/>
    </xf>
    <xf numFmtId="0" fontId="84" fillId="0" borderId="0" xfId="0" applyFont="1" applyAlignment="1" applyProtection="1">
      <alignment/>
      <protection/>
    </xf>
    <xf numFmtId="0" fontId="12" fillId="2" borderId="10" xfId="0" applyFont="1" applyFill="1" applyBorder="1" applyAlignment="1" applyProtection="1">
      <alignment horizontal="center" vertical="center" wrapText="1"/>
      <protection/>
    </xf>
    <xf numFmtId="0" fontId="85" fillId="0" borderId="0" xfId="0" applyFont="1" applyAlignment="1" applyProtection="1">
      <alignment/>
      <protection/>
    </xf>
    <xf numFmtId="0" fontId="85" fillId="0" borderId="0" xfId="0" applyFont="1" applyAlignment="1" applyProtection="1">
      <alignment horizontal="right" vertical="center"/>
      <protection/>
    </xf>
    <xf numFmtId="0" fontId="85" fillId="0" borderId="10" xfId="0" applyFont="1" applyBorder="1" applyAlignment="1" applyProtection="1">
      <alignment horizontal="center" vertical="center" wrapText="1"/>
      <protection locked="0"/>
    </xf>
    <xf numFmtId="0" fontId="85" fillId="0" borderId="10" xfId="0" applyFont="1" applyBorder="1" applyAlignment="1" applyProtection="1">
      <alignment horizontal="center" vertical="center" wrapText="1"/>
      <protection/>
    </xf>
    <xf numFmtId="0" fontId="86" fillId="0" borderId="0" xfId="0" applyFont="1" applyAlignment="1">
      <alignment horizontal="center"/>
    </xf>
    <xf numFmtId="0" fontId="87" fillId="0" borderId="0" xfId="0" applyFont="1" applyAlignment="1">
      <alignment/>
    </xf>
    <xf numFmtId="0" fontId="86" fillId="0" borderId="0" xfId="0" applyFont="1" applyAlignment="1">
      <alignment/>
    </xf>
    <xf numFmtId="0" fontId="87" fillId="0" borderId="0" xfId="0" applyFont="1" applyFill="1" applyAlignment="1">
      <alignment/>
    </xf>
    <xf numFmtId="0" fontId="80" fillId="0" borderId="0" xfId="0" applyFont="1" applyFill="1" applyAlignment="1">
      <alignment/>
    </xf>
    <xf numFmtId="0" fontId="80" fillId="0" borderId="0" xfId="0" applyFont="1" applyAlignment="1">
      <alignment/>
    </xf>
    <xf numFmtId="0" fontId="86" fillId="0" borderId="0" xfId="0" applyFont="1" applyFill="1" applyBorder="1" applyAlignment="1" applyProtection="1">
      <alignment horizontal="center" vertical="center" wrapText="1"/>
      <protection locked="0"/>
    </xf>
    <xf numFmtId="0" fontId="88" fillId="0" borderId="0" xfId="58" applyFont="1" applyFill="1" applyAlignment="1" applyProtection="1">
      <alignment vertical="center" wrapText="1"/>
      <protection/>
    </xf>
    <xf numFmtId="0" fontId="3" fillId="0" borderId="0" xfId="62" applyFont="1" applyFill="1" applyBorder="1" applyAlignment="1" applyProtection="1">
      <alignment horizontal="center" vertical="center"/>
      <protection/>
    </xf>
    <xf numFmtId="0" fontId="86" fillId="0" borderId="0" xfId="62" applyFont="1" applyFill="1" applyBorder="1" applyAlignment="1">
      <alignment horizontal="center" vertical="center"/>
      <protection/>
    </xf>
    <xf numFmtId="0" fontId="89" fillId="0" borderId="0" xfId="62" applyFont="1" applyFill="1" applyBorder="1" applyAlignment="1">
      <alignment horizontal="center" vertical="center"/>
      <protection/>
    </xf>
    <xf numFmtId="0" fontId="90" fillId="0" borderId="0" xfId="0" applyFont="1" applyFill="1" applyAlignment="1">
      <alignment/>
    </xf>
    <xf numFmtId="0" fontId="6" fillId="40" borderId="10" xfId="62" applyFont="1" applyFill="1" applyBorder="1" applyAlignment="1">
      <alignment horizontal="left" vertical="center" wrapText="1"/>
      <protection/>
    </xf>
    <xf numFmtId="0" fontId="13" fillId="38" borderId="10" xfId="62" applyFont="1" applyFill="1" applyBorder="1" applyAlignment="1">
      <alignment horizontal="center" vertical="center"/>
      <protection/>
    </xf>
    <xf numFmtId="0" fontId="13" fillId="0" borderId="0" xfId="62" applyFont="1" applyFill="1" applyBorder="1" applyAlignment="1">
      <alignment horizontal="center" vertical="top" wrapText="1"/>
      <protection/>
    </xf>
    <xf numFmtId="0" fontId="13" fillId="38" borderId="10" xfId="62" applyFont="1" applyFill="1" applyBorder="1" applyAlignment="1">
      <alignment vertical="center"/>
      <protection/>
    </xf>
    <xf numFmtId="0" fontId="6" fillId="40" borderId="10" xfId="62" applyFont="1" applyFill="1" applyBorder="1" applyAlignment="1">
      <alignment vertical="center" wrapText="1"/>
      <protection/>
    </xf>
    <xf numFmtId="0" fontId="13" fillId="0" borderId="0" xfId="62" applyFont="1" applyFill="1" applyBorder="1" applyAlignment="1">
      <alignment horizontal="center" vertical="center"/>
      <protection/>
    </xf>
    <xf numFmtId="1" fontId="6" fillId="0" borderId="0" xfId="53" applyNumberFormat="1" applyFont="1" applyFill="1" applyBorder="1" applyAlignment="1">
      <alignment horizontal="center" vertical="center" wrapText="1"/>
    </xf>
    <xf numFmtId="0" fontId="6" fillId="0" borderId="0" xfId="67" applyNumberFormat="1" applyFont="1" applyFill="1" applyBorder="1" applyAlignment="1">
      <alignment horizontal="center" vertical="center" wrapText="1"/>
    </xf>
    <xf numFmtId="0" fontId="88" fillId="0" borderId="0" xfId="58" applyFont="1" applyFill="1" applyAlignment="1" applyProtection="1">
      <alignment vertical="center"/>
      <protection/>
    </xf>
    <xf numFmtId="0" fontId="13" fillId="0" borderId="0" xfId="62" applyFont="1" applyFill="1" applyBorder="1" applyAlignment="1">
      <alignment horizontal="left" vertical="center" wrapText="1"/>
      <protection/>
    </xf>
    <xf numFmtId="0" fontId="13" fillId="0" borderId="0" xfId="62" applyFont="1" applyFill="1" applyBorder="1" applyAlignment="1">
      <alignment horizontal="center" vertical="center" wrapText="1"/>
      <protection/>
    </xf>
    <xf numFmtId="0" fontId="6" fillId="0" borderId="0" xfId="62" applyFont="1" applyFill="1" applyBorder="1" applyAlignment="1">
      <alignment horizontal="center" vertical="center" wrapText="1"/>
      <protection/>
    </xf>
    <xf numFmtId="0" fontId="14" fillId="0" borderId="0" xfId="62" applyFont="1" applyFill="1" applyBorder="1" applyAlignment="1">
      <alignment horizontal="center" vertical="center"/>
      <protection/>
    </xf>
    <xf numFmtId="9" fontId="6" fillId="0" borderId="0" xfId="67" applyFont="1" applyFill="1" applyBorder="1" applyAlignment="1">
      <alignment horizontal="center" vertical="center"/>
    </xf>
    <xf numFmtId="0" fontId="91" fillId="0" borderId="0" xfId="58" applyFont="1" applyFill="1" applyAlignment="1" applyProtection="1">
      <alignment vertical="center"/>
      <protection/>
    </xf>
    <xf numFmtId="181" fontId="13" fillId="0" borderId="0" xfId="67" applyNumberFormat="1" applyFont="1" applyFill="1" applyBorder="1" applyAlignment="1">
      <alignment horizontal="center" vertical="top" wrapText="1"/>
    </xf>
    <xf numFmtId="9" fontId="13" fillId="0" borderId="0" xfId="67" applyFont="1" applyFill="1" applyBorder="1" applyAlignment="1">
      <alignment horizontal="center" vertical="top" wrapText="1"/>
    </xf>
    <xf numFmtId="0" fontId="6" fillId="40" borderId="10" xfId="62" applyFont="1" applyFill="1" applyBorder="1" applyAlignment="1">
      <alignment vertical="top" wrapText="1"/>
      <protection/>
    </xf>
    <xf numFmtId="0" fontId="6" fillId="40" borderId="10" xfId="62" applyFont="1" applyFill="1" applyBorder="1" applyAlignment="1">
      <alignment horizontal="center" vertical="center" wrapText="1"/>
      <protection/>
    </xf>
    <xf numFmtId="0" fontId="6" fillId="40" borderId="10" xfId="0" applyFont="1" applyFill="1" applyBorder="1" applyAlignment="1">
      <alignment horizontal="center" vertical="center" wrapText="1"/>
    </xf>
    <xf numFmtId="0" fontId="6" fillId="40" borderId="10" xfId="62" applyFont="1" applyFill="1" applyBorder="1" applyAlignment="1">
      <alignment horizontal="center" vertical="center"/>
      <protection/>
    </xf>
    <xf numFmtId="3" fontId="92" fillId="33" borderId="10" xfId="67" applyNumberFormat="1" applyFont="1" applyFill="1" applyBorder="1" applyAlignment="1" applyProtection="1">
      <alignment horizontal="center" vertical="center" wrapText="1"/>
      <protection locked="0"/>
    </xf>
    <xf numFmtId="3" fontId="13" fillId="33" borderId="10" xfId="67" applyNumberFormat="1" applyFont="1" applyFill="1" applyBorder="1" applyAlignment="1" applyProtection="1">
      <alignment horizontal="center" vertical="center" wrapText="1"/>
      <protection locked="0"/>
    </xf>
    <xf numFmtId="9" fontId="92" fillId="0" borderId="10" xfId="66" applyFont="1" applyBorder="1" applyAlignment="1">
      <alignment horizontal="center" vertical="center" wrapText="1"/>
    </xf>
    <xf numFmtId="9" fontId="93" fillId="0" borderId="10" xfId="66" applyFont="1" applyBorder="1" applyAlignment="1">
      <alignment horizontal="center" vertical="center" wrapText="1"/>
    </xf>
    <xf numFmtId="9" fontId="93" fillId="0" borderId="0" xfId="66" applyFont="1" applyFill="1" applyBorder="1" applyAlignment="1">
      <alignment horizontal="center" vertical="center" wrapText="1"/>
    </xf>
    <xf numFmtId="0" fontId="6" fillId="40" borderId="10" xfId="62" applyFont="1" applyFill="1" applyBorder="1" applyAlignment="1" applyProtection="1">
      <alignment horizontal="justify" vertical="center" wrapText="1"/>
      <protection locked="0"/>
    </xf>
    <xf numFmtId="0" fontId="94" fillId="0" borderId="0" xfId="62" applyFont="1" applyFill="1" applyBorder="1" applyAlignment="1" applyProtection="1">
      <alignment horizontal="center" vertical="center" wrapText="1"/>
      <protection locked="0"/>
    </xf>
    <xf numFmtId="0" fontId="3" fillId="0" borderId="0" xfId="62" applyFont="1" applyFill="1" applyBorder="1" applyAlignment="1">
      <alignment horizontal="center" vertical="center"/>
      <protection/>
    </xf>
    <xf numFmtId="0" fontId="87" fillId="0" borderId="0" xfId="0" applyFont="1" applyFill="1" applyBorder="1" applyAlignment="1">
      <alignment horizontal="center" vertical="center"/>
    </xf>
    <xf numFmtId="0" fontId="6" fillId="40" borderId="10" xfId="62" applyFont="1" applyFill="1" applyBorder="1" applyAlignment="1">
      <alignment horizontal="justify" vertical="center" wrapText="1"/>
      <protection/>
    </xf>
    <xf numFmtId="0" fontId="6" fillId="40" borderId="10" xfId="62" applyFont="1" applyFill="1" applyBorder="1" applyAlignment="1" applyProtection="1">
      <alignment horizontal="center" vertical="center" wrapText="1"/>
      <protection locked="0"/>
    </xf>
    <xf numFmtId="0" fontId="3" fillId="0" borderId="0" xfId="62" applyFont="1" applyFill="1" applyBorder="1" applyAlignment="1" applyProtection="1">
      <alignment horizontal="center" vertical="center" wrapText="1"/>
      <protection locked="0"/>
    </xf>
    <xf numFmtId="0" fontId="13" fillId="38" borderId="10" xfId="62" applyFont="1" applyFill="1" applyBorder="1" applyAlignment="1" applyProtection="1">
      <alignment vertical="center" wrapText="1"/>
      <protection locked="0"/>
    </xf>
    <xf numFmtId="0" fontId="2" fillId="0" borderId="0" xfId="62" applyFont="1" applyFill="1" applyBorder="1" applyAlignment="1" applyProtection="1">
      <alignment horizontal="center" vertical="center"/>
      <protection locked="0"/>
    </xf>
    <xf numFmtId="0" fontId="2" fillId="0" borderId="0" xfId="62" applyFont="1" applyFill="1" applyBorder="1" applyAlignment="1" applyProtection="1">
      <alignment vertical="center" wrapText="1"/>
      <protection locked="0"/>
    </xf>
    <xf numFmtId="0" fontId="95" fillId="0" borderId="0" xfId="0" applyFont="1" applyAlignment="1" applyProtection="1">
      <alignment/>
      <protection/>
    </xf>
    <xf numFmtId="0" fontId="95" fillId="0" borderId="0" xfId="0" applyFont="1" applyAlignment="1" applyProtection="1">
      <alignment horizontal="center"/>
      <protection/>
    </xf>
    <xf numFmtId="0" fontId="95" fillId="0" borderId="0" xfId="0" applyFont="1" applyFill="1" applyAlignment="1" applyProtection="1">
      <alignment horizontal="center"/>
      <protection/>
    </xf>
    <xf numFmtId="0" fontId="3" fillId="38" borderId="0" xfId="62" applyFont="1" applyFill="1" applyAlignment="1">
      <alignment horizontal="center" vertical="center"/>
      <protection/>
    </xf>
    <xf numFmtId="0" fontId="2" fillId="38" borderId="0" xfId="62" applyFont="1" applyFill="1" applyAlignment="1">
      <alignment vertical="center"/>
      <protection/>
    </xf>
    <xf numFmtId="0" fontId="2" fillId="38" borderId="0" xfId="62" applyFont="1" applyFill="1" applyAlignment="1">
      <alignment vertical="top" wrapText="1"/>
      <protection/>
    </xf>
    <xf numFmtId="9" fontId="3" fillId="38" borderId="0" xfId="67" applyFont="1" applyFill="1" applyAlignment="1">
      <alignment vertical="center"/>
    </xf>
    <xf numFmtId="9" fontId="2" fillId="38" borderId="0" xfId="67" applyFont="1" applyFill="1" applyAlignment="1">
      <alignment vertical="center"/>
    </xf>
    <xf numFmtId="0" fontId="2" fillId="0" borderId="0" xfId="62" applyFont="1" applyFill="1" applyAlignment="1">
      <alignment vertical="center"/>
      <protection/>
    </xf>
    <xf numFmtId="0" fontId="0" fillId="0" borderId="0" xfId="0" applyAlignment="1">
      <alignment horizontal="center"/>
    </xf>
    <xf numFmtId="0" fontId="77" fillId="14" borderId="27" xfId="0" applyFont="1" applyFill="1" applyBorder="1" applyAlignment="1">
      <alignment horizontal="center" vertical="center" wrapText="1"/>
    </xf>
    <xf numFmtId="0" fontId="77" fillId="40" borderId="10" xfId="0" applyFont="1" applyFill="1" applyBorder="1" applyAlignment="1">
      <alignment horizontal="center" vertical="center" wrapText="1"/>
    </xf>
    <xf numFmtId="0" fontId="77" fillId="0" borderId="0" xfId="0" applyFont="1" applyFill="1" applyBorder="1" applyAlignment="1">
      <alignment horizontal="center" vertical="center" wrapText="1"/>
    </xf>
    <xf numFmtId="9" fontId="0" fillId="0" borderId="10" xfId="66" applyFont="1" applyBorder="1" applyAlignment="1">
      <alignment horizontal="center" vertical="center"/>
    </xf>
    <xf numFmtId="17" fontId="0" fillId="0" borderId="10" xfId="66" applyNumberFormat="1" applyFont="1" applyBorder="1" applyAlignment="1">
      <alignment horizontal="center" vertical="center"/>
    </xf>
    <xf numFmtId="10"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0" fontId="0" fillId="0" borderId="10" xfId="0" applyBorder="1" applyAlignment="1">
      <alignment horizontal="center" vertical="center" wrapText="1"/>
    </xf>
    <xf numFmtId="9" fontId="77" fillId="14" borderId="10" xfId="66" applyFont="1" applyFill="1" applyBorder="1" applyAlignment="1">
      <alignment horizontal="center" vertical="center" wrapText="1"/>
    </xf>
    <xf numFmtId="0" fontId="77" fillId="40" borderId="10" xfId="0" applyFont="1" applyFill="1" applyBorder="1" applyAlignment="1">
      <alignment vertical="center" wrapText="1"/>
    </xf>
    <xf numFmtId="0" fontId="0" fillId="0" borderId="0" xfId="0" applyAlignment="1">
      <alignment horizontal="center" vertical="center"/>
    </xf>
    <xf numFmtId="169" fontId="81" fillId="0" borderId="10" xfId="51" applyFont="1" applyBorder="1" applyAlignment="1" applyProtection="1">
      <alignment vertical="center" wrapText="1"/>
      <protection locked="0"/>
    </xf>
    <xf numFmtId="3" fontId="92" fillId="33" borderId="10" xfId="67" applyNumberFormat="1" applyFont="1" applyFill="1" applyBorder="1" applyAlignment="1">
      <alignment horizontal="center" vertical="center"/>
    </xf>
    <xf numFmtId="3" fontId="13" fillId="33" borderId="10" xfId="67" applyNumberFormat="1" applyFont="1" applyFill="1" applyBorder="1" applyAlignment="1">
      <alignment horizontal="center" vertical="center"/>
    </xf>
    <xf numFmtId="0" fontId="11" fillId="35" borderId="10" xfId="0" applyFont="1" applyFill="1" applyBorder="1" applyAlignment="1" applyProtection="1">
      <alignment horizontal="center" vertical="center" wrapText="1"/>
      <protection/>
    </xf>
    <xf numFmtId="188" fontId="0" fillId="0" borderId="10" xfId="66" applyNumberFormat="1" applyFont="1" applyBorder="1" applyAlignment="1">
      <alignment horizontal="center" vertical="center"/>
    </xf>
    <xf numFmtId="0" fontId="0" fillId="0" borderId="10" xfId="0" applyBorder="1" applyAlignment="1">
      <alignment vertical="center" wrapText="1"/>
    </xf>
    <xf numFmtId="0" fontId="81" fillId="0" borderId="0" xfId="0" applyFont="1" applyAlignment="1" applyProtection="1">
      <alignment horizontal="center"/>
      <protection/>
    </xf>
    <xf numFmtId="0" fontId="0" fillId="0" borderId="0" xfId="0" applyAlignment="1" applyProtection="1">
      <alignment horizontal="center"/>
      <protection/>
    </xf>
    <xf numFmtId="9" fontId="80" fillId="0" borderId="0" xfId="66" applyFont="1" applyFill="1" applyAlignment="1" applyProtection="1">
      <alignment horizontal="center" vertical="center"/>
      <protection/>
    </xf>
    <xf numFmtId="9" fontId="0" fillId="0" borderId="0" xfId="66" applyFont="1" applyAlignment="1" applyProtection="1">
      <alignment/>
      <protection/>
    </xf>
    <xf numFmtId="0" fontId="0" fillId="33" borderId="0" xfId="0" applyFill="1" applyAlignment="1">
      <alignment/>
    </xf>
    <xf numFmtId="0" fontId="87" fillId="33" borderId="0" xfId="0" applyFont="1" applyFill="1" applyBorder="1" applyAlignment="1" applyProtection="1">
      <alignment horizontal="center"/>
      <protection locked="0"/>
    </xf>
    <xf numFmtId="0" fontId="86" fillId="33" borderId="0" xfId="0" applyFont="1" applyFill="1" applyBorder="1" applyAlignment="1" applyProtection="1">
      <alignment horizontal="center" vertical="center" wrapText="1"/>
      <protection locked="0"/>
    </xf>
    <xf numFmtId="0" fontId="77" fillId="33" borderId="0" xfId="0" applyFont="1" applyFill="1" applyBorder="1" applyAlignment="1">
      <alignment horizontal="center"/>
    </xf>
    <xf numFmtId="0" fontId="96" fillId="33" borderId="0" xfId="0" applyFont="1" applyFill="1" applyBorder="1" applyAlignment="1" applyProtection="1">
      <alignment vertical="center" wrapText="1"/>
      <protection/>
    </xf>
    <xf numFmtId="0" fontId="96" fillId="33" borderId="0" xfId="0" applyFont="1" applyFill="1" applyBorder="1" applyAlignment="1" applyProtection="1">
      <alignment horizontal="center" vertical="center" wrapText="1"/>
      <protection/>
    </xf>
    <xf numFmtId="0" fontId="0" fillId="33" borderId="0" xfId="0" applyFill="1" applyAlignment="1">
      <alignment horizontal="center"/>
    </xf>
    <xf numFmtId="0" fontId="96" fillId="33" borderId="10" xfId="0" applyFont="1" applyFill="1" applyBorder="1" applyAlignment="1" applyProtection="1">
      <alignment horizontal="justify" vertical="center" wrapText="1"/>
      <protection/>
    </xf>
    <xf numFmtId="181" fontId="85" fillId="33" borderId="10" xfId="0" applyNumberFormat="1" applyFont="1" applyFill="1" applyBorder="1" applyAlignment="1" applyProtection="1">
      <alignment horizontal="center" vertical="center" wrapText="1"/>
      <protection/>
    </xf>
    <xf numFmtId="181" fontId="85" fillId="0" borderId="10" xfId="0" applyNumberFormat="1" applyFont="1" applyBorder="1" applyAlignment="1" applyProtection="1">
      <alignment horizontal="center" vertical="center" wrapText="1"/>
      <protection/>
    </xf>
    <xf numFmtId="9" fontId="93" fillId="0" borderId="10" xfId="66" applyNumberFormat="1" applyFont="1" applyBorder="1" applyAlignment="1">
      <alignment horizontal="center" vertical="center" wrapText="1"/>
    </xf>
    <xf numFmtId="14" fontId="0" fillId="0" borderId="10" xfId="0" applyNumberFormat="1" applyBorder="1" applyAlignment="1">
      <alignment horizontal="center" vertical="center"/>
    </xf>
    <xf numFmtId="17" fontId="97" fillId="0" borderId="10" xfId="0" applyNumberFormat="1" applyFont="1" applyBorder="1" applyAlignment="1">
      <alignment horizontal="justify" vertical="center" wrapText="1"/>
    </xf>
    <xf numFmtId="0" fontId="97" fillId="0" borderId="10" xfId="0" applyFont="1" applyBorder="1" applyAlignment="1">
      <alignment horizontal="justify" vertical="center" wrapText="1"/>
    </xf>
    <xf numFmtId="10" fontId="77" fillId="40" borderId="10" xfId="0" applyNumberFormat="1" applyFont="1" applyFill="1" applyBorder="1" applyAlignment="1">
      <alignment horizontal="center" vertical="center" wrapText="1"/>
    </xf>
    <xf numFmtId="9" fontId="0" fillId="0" borderId="0" xfId="66" applyFont="1" applyAlignment="1">
      <alignment/>
    </xf>
    <xf numFmtId="181" fontId="0" fillId="0" borderId="0" xfId="66" applyNumberFormat="1" applyFont="1" applyAlignment="1">
      <alignment/>
    </xf>
    <xf numFmtId="181" fontId="83" fillId="33" borderId="0" xfId="0" applyNumberFormat="1" applyFont="1" applyFill="1" applyBorder="1" applyAlignment="1" applyProtection="1">
      <alignment/>
      <protection/>
    </xf>
    <xf numFmtId="9" fontId="81" fillId="0" borderId="10" xfId="0" applyNumberFormat="1" applyFont="1" applyBorder="1" applyAlignment="1" applyProtection="1">
      <alignment horizontal="center" vertical="center"/>
      <protection locked="0"/>
    </xf>
    <xf numFmtId="1" fontId="81" fillId="0" borderId="10" xfId="51" applyNumberFormat="1" applyFont="1" applyBorder="1" applyAlignment="1" applyProtection="1">
      <alignment horizontal="center" vertical="center" wrapText="1"/>
      <protection locked="0"/>
    </xf>
    <xf numFmtId="1" fontId="81" fillId="33" borderId="10" xfId="51" applyNumberFormat="1" applyFont="1" applyFill="1" applyBorder="1" applyAlignment="1" applyProtection="1">
      <alignment horizontal="center" vertical="center" wrapText="1"/>
      <protection locked="0"/>
    </xf>
    <xf numFmtId="1" fontId="7" fillId="33" borderId="10" xfId="67" applyNumberFormat="1" applyFont="1" applyFill="1" applyBorder="1" applyAlignment="1" applyProtection="1">
      <alignment horizontal="center" vertical="center" wrapText="1"/>
      <protection locked="0"/>
    </xf>
    <xf numFmtId="1" fontId="7" fillId="33" borderId="10" xfId="51" applyNumberFormat="1" applyFont="1" applyFill="1" applyBorder="1" applyAlignment="1" applyProtection="1">
      <alignment horizontal="center" vertical="center" wrapText="1"/>
      <protection locked="0"/>
    </xf>
    <xf numFmtId="181" fontId="92" fillId="0" borderId="10" xfId="66" applyNumberFormat="1" applyFont="1" applyBorder="1" applyAlignment="1">
      <alignment horizontal="center" vertical="center" wrapText="1"/>
    </xf>
    <xf numFmtId="181" fontId="93" fillId="0" borderId="10" xfId="66" applyNumberFormat="1" applyFont="1" applyBorder="1" applyAlignment="1">
      <alignment horizontal="center" vertical="center" wrapText="1"/>
    </xf>
    <xf numFmtId="0" fontId="6" fillId="2" borderId="10" xfId="58" applyFont="1" applyFill="1" applyBorder="1" applyAlignment="1" applyProtection="1">
      <alignment horizontal="center" vertical="center" wrapText="1"/>
      <protection/>
    </xf>
    <xf numFmtId="0" fontId="81" fillId="33" borderId="27" xfId="0" applyFont="1" applyFill="1" applyBorder="1" applyAlignment="1" applyProtection="1">
      <alignment horizontal="justify" vertical="center" wrapText="1"/>
      <protection/>
    </xf>
    <xf numFmtId="0" fontId="81" fillId="33" borderId="28" xfId="0" applyFont="1" applyFill="1" applyBorder="1" applyAlignment="1" applyProtection="1">
      <alignment horizontal="justify" vertical="center" wrapText="1"/>
      <protection/>
    </xf>
    <xf numFmtId="0" fontId="81" fillId="33" borderId="29" xfId="0" applyFont="1" applyFill="1" applyBorder="1" applyAlignment="1" applyProtection="1">
      <alignment horizontal="justify" vertical="center" wrapText="1"/>
      <protection/>
    </xf>
    <xf numFmtId="0" fontId="6" fillId="2" borderId="27" xfId="58" applyFont="1" applyFill="1" applyBorder="1" applyAlignment="1" applyProtection="1">
      <alignment horizontal="center" vertical="center" wrapText="1"/>
      <protection/>
    </xf>
    <xf numFmtId="0" fontId="6" fillId="2" borderId="29" xfId="58" applyFont="1" applyFill="1" applyBorder="1" applyAlignment="1" applyProtection="1">
      <alignment horizontal="center" vertical="center" wrapText="1"/>
      <protection/>
    </xf>
    <xf numFmtId="0" fontId="98" fillId="34" borderId="10" xfId="0" applyFont="1" applyFill="1" applyBorder="1" applyAlignment="1" applyProtection="1">
      <alignment horizontal="justify" vertical="center" wrapText="1"/>
      <protection/>
    </xf>
    <xf numFmtId="0" fontId="7" fillId="0" borderId="10" xfId="58" applyFont="1" applyFill="1" applyBorder="1" applyAlignment="1" applyProtection="1">
      <alignment horizontal="justify" vertical="center" wrapText="1"/>
      <protection locked="0"/>
    </xf>
    <xf numFmtId="0" fontId="99" fillId="0" borderId="1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wrapText="1"/>
      <protection/>
    </xf>
    <xf numFmtId="0" fontId="6" fillId="2" borderId="30" xfId="58" applyFont="1" applyFill="1" applyBorder="1" applyAlignment="1" applyProtection="1">
      <alignment horizontal="center" vertical="center" wrapText="1"/>
      <protection/>
    </xf>
    <xf numFmtId="0" fontId="6" fillId="2" borderId="31" xfId="58" applyFont="1" applyFill="1" applyBorder="1" applyAlignment="1" applyProtection="1">
      <alignment horizontal="center" vertical="center" wrapText="1"/>
      <protection/>
    </xf>
    <xf numFmtId="0" fontId="6" fillId="2" borderId="32" xfId="58" applyFont="1" applyFill="1" applyBorder="1" applyAlignment="1" applyProtection="1">
      <alignment horizontal="center" vertical="center" wrapText="1"/>
      <protection/>
    </xf>
    <xf numFmtId="0" fontId="81" fillId="33" borderId="10" xfId="0" applyFont="1" applyFill="1" applyBorder="1" applyAlignment="1" applyProtection="1">
      <alignment horizontal="justify" vertical="center" wrapText="1"/>
      <protection/>
    </xf>
    <xf numFmtId="0" fontId="98" fillId="0" borderId="10" xfId="0" applyFont="1" applyBorder="1" applyAlignment="1" applyProtection="1">
      <alignment horizontal="center" vertical="center" wrapText="1"/>
      <protection/>
    </xf>
    <xf numFmtId="0" fontId="0" fillId="33" borderId="10" xfId="0" applyFill="1" applyBorder="1" applyAlignment="1" applyProtection="1">
      <alignment horizontal="center"/>
      <protection/>
    </xf>
    <xf numFmtId="0" fontId="81" fillId="0" borderId="10" xfId="0" applyFont="1" applyBorder="1" applyAlignment="1" applyProtection="1">
      <alignment horizontal="justify" vertical="center" wrapText="1"/>
      <protection/>
    </xf>
    <xf numFmtId="0" fontId="99" fillId="0" borderId="10" xfId="0" applyFont="1" applyFill="1" applyBorder="1" applyAlignment="1" applyProtection="1">
      <alignment horizontal="center" vertical="center" wrapText="1"/>
      <protection/>
    </xf>
    <xf numFmtId="0" fontId="99" fillId="33" borderId="10" xfId="0" applyFont="1" applyFill="1" applyBorder="1" applyAlignment="1" applyProtection="1">
      <alignment horizontal="center" vertical="center"/>
      <protection/>
    </xf>
    <xf numFmtId="0" fontId="81" fillId="0" borderId="10" xfId="0" applyFont="1" applyBorder="1" applyAlignment="1" applyProtection="1">
      <alignment horizontal="center" vertical="center" wrapText="1"/>
      <protection/>
    </xf>
    <xf numFmtId="0" fontId="6" fillId="41" borderId="11" xfId="0" applyFont="1" applyFill="1" applyBorder="1" applyAlignment="1" applyProtection="1">
      <alignment horizontal="center" vertical="center"/>
      <protection/>
    </xf>
    <xf numFmtId="0" fontId="6" fillId="41" borderId="33" xfId="0" applyFont="1" applyFill="1" applyBorder="1" applyAlignment="1" applyProtection="1">
      <alignment horizontal="center" vertical="center"/>
      <protection/>
    </xf>
    <xf numFmtId="0" fontId="6" fillId="41" borderId="34" xfId="0" applyFont="1" applyFill="1" applyBorder="1" applyAlignment="1" applyProtection="1">
      <alignment horizontal="center" vertical="center"/>
      <protection/>
    </xf>
    <xf numFmtId="10" fontId="81" fillId="33" borderId="10" xfId="66" applyNumberFormat="1" applyFont="1" applyFill="1" applyBorder="1" applyAlignment="1" applyProtection="1">
      <alignment horizontal="justify" vertical="center" wrapText="1"/>
      <protection/>
    </xf>
    <xf numFmtId="0" fontId="83" fillId="0" borderId="10" xfId="0" applyFont="1" applyFill="1" applyBorder="1" applyAlignment="1" applyProtection="1">
      <alignment horizontal="center"/>
      <protection/>
    </xf>
    <xf numFmtId="0" fontId="12" fillId="2" borderId="27" xfId="0" applyFont="1" applyFill="1" applyBorder="1" applyAlignment="1" applyProtection="1">
      <alignment horizontal="center" vertical="center" wrapText="1"/>
      <protection/>
    </xf>
    <xf numFmtId="0" fontId="12" fillId="2" borderId="29" xfId="0" applyFont="1" applyFill="1" applyBorder="1" applyAlignment="1" applyProtection="1">
      <alignment horizontal="center" vertical="center" wrapText="1"/>
      <protection/>
    </xf>
    <xf numFmtId="0" fontId="12" fillId="41" borderId="10" xfId="0" applyFont="1" applyFill="1" applyBorder="1" applyAlignment="1" applyProtection="1">
      <alignment horizontal="center" vertical="center" wrapText="1"/>
      <protection/>
    </xf>
    <xf numFmtId="0" fontId="84" fillId="0" borderId="10" xfId="0" applyFont="1" applyBorder="1" applyAlignment="1" applyProtection="1">
      <alignment horizontal="center" vertical="center" wrapText="1"/>
      <protection/>
    </xf>
    <xf numFmtId="0" fontId="84" fillId="33" borderId="10" xfId="0" applyFont="1" applyFill="1" applyBorder="1" applyAlignment="1" applyProtection="1">
      <alignment horizontal="center" vertical="center"/>
      <protection/>
    </xf>
    <xf numFmtId="0" fontId="84" fillId="0" borderId="10" xfId="0" applyFont="1" applyFill="1" applyBorder="1" applyAlignment="1" applyProtection="1">
      <alignment horizontal="center" vertical="center" wrapText="1"/>
      <protection/>
    </xf>
    <xf numFmtId="0" fontId="13" fillId="38" borderId="10" xfId="62" applyFont="1" applyFill="1" applyBorder="1" applyAlignment="1" applyProtection="1">
      <alignment horizontal="center" vertical="center" wrapText="1"/>
      <protection locked="0"/>
    </xf>
    <xf numFmtId="0" fontId="6" fillId="40" borderId="10" xfId="62" applyFont="1" applyFill="1" applyBorder="1" applyAlignment="1" applyProtection="1">
      <alignment horizontal="justify" vertical="center" wrapText="1"/>
      <protection locked="0"/>
    </xf>
    <xf numFmtId="0" fontId="13" fillId="38" borderId="10" xfId="62" applyFont="1" applyFill="1" applyBorder="1" applyAlignment="1" applyProtection="1">
      <alignment horizontal="center" vertical="center"/>
      <protection locked="0"/>
    </xf>
    <xf numFmtId="0" fontId="6" fillId="40" borderId="10" xfId="62" applyFont="1" applyFill="1" applyBorder="1" applyAlignment="1" applyProtection="1">
      <alignment horizontal="left" vertical="center" wrapText="1"/>
      <protection locked="0"/>
    </xf>
    <xf numFmtId="0" fontId="6" fillId="40" borderId="10" xfId="62" applyFont="1" applyFill="1" applyBorder="1" applyAlignment="1">
      <alignment horizontal="justify" vertical="center" wrapText="1"/>
      <protection/>
    </xf>
    <xf numFmtId="0" fontId="6" fillId="40" borderId="10" xfId="62" applyFont="1" applyFill="1" applyBorder="1" applyAlignment="1" applyProtection="1">
      <alignment horizontal="center" vertical="center" wrapText="1"/>
      <protection locked="0"/>
    </xf>
    <xf numFmtId="0" fontId="6" fillId="38" borderId="10" xfId="62" applyFont="1" applyFill="1" applyBorder="1" applyAlignment="1" applyProtection="1">
      <alignment horizontal="center" vertical="center" wrapText="1"/>
      <protection locked="0"/>
    </xf>
    <xf numFmtId="0" fontId="6" fillId="40" borderId="10" xfId="62" applyFont="1" applyFill="1" applyBorder="1" applyAlignment="1">
      <alignment horizontal="justify" vertical="center"/>
      <protection/>
    </xf>
    <xf numFmtId="0" fontId="89" fillId="8" borderId="10" xfId="62" applyFont="1" applyFill="1" applyBorder="1" applyAlignment="1">
      <alignment horizontal="center" vertical="center"/>
      <protection/>
    </xf>
    <xf numFmtId="0" fontId="89" fillId="0" borderId="10" xfId="62" applyFont="1" applyFill="1" applyBorder="1" applyAlignment="1">
      <alignment horizontal="center" vertical="center"/>
      <protection/>
    </xf>
    <xf numFmtId="0" fontId="80" fillId="33" borderId="10" xfId="0" applyFont="1" applyFill="1" applyBorder="1" applyAlignment="1">
      <alignment horizontal="justify" vertical="top" wrapText="1"/>
    </xf>
    <xf numFmtId="0" fontId="93" fillId="33" borderId="10" xfId="0" applyFont="1" applyFill="1" applyBorder="1" applyAlignment="1">
      <alignment horizontal="left" vertical="center"/>
    </xf>
    <xf numFmtId="0" fontId="93" fillId="33" borderId="11" xfId="0" applyFont="1" applyFill="1" applyBorder="1" applyAlignment="1">
      <alignment horizontal="justify" vertical="center" wrapText="1"/>
    </xf>
    <xf numFmtId="0" fontId="93" fillId="33" borderId="33" xfId="0" applyFont="1" applyFill="1" applyBorder="1" applyAlignment="1">
      <alignment horizontal="justify" vertical="center" wrapText="1"/>
    </xf>
    <xf numFmtId="0" fontId="93" fillId="33" borderId="34" xfId="0" applyFont="1" applyFill="1" applyBorder="1" applyAlignment="1">
      <alignment horizontal="justify" vertical="center" wrapText="1"/>
    </xf>
    <xf numFmtId="14" fontId="13" fillId="38" borderId="10" xfId="62" applyNumberFormat="1" applyFont="1" applyFill="1" applyBorder="1" applyAlignment="1">
      <alignment horizontal="center" vertical="center" wrapText="1"/>
      <protection/>
    </xf>
    <xf numFmtId="0" fontId="13" fillId="33" borderId="10" xfId="62" applyFont="1" applyFill="1" applyBorder="1" applyAlignment="1">
      <alignment horizontal="center" vertical="center" wrapText="1"/>
      <protection/>
    </xf>
    <xf numFmtId="9" fontId="13" fillId="38" borderId="10" xfId="67" applyFont="1" applyFill="1" applyBorder="1" applyAlignment="1">
      <alignment horizontal="center" vertical="center" wrapText="1"/>
    </xf>
    <xf numFmtId="0" fontId="13" fillId="38" borderId="10" xfId="62" applyFont="1" applyFill="1" applyBorder="1" applyAlignment="1">
      <alignment horizontal="center" vertical="center"/>
      <protection/>
    </xf>
    <xf numFmtId="9" fontId="6" fillId="38" borderId="10" xfId="67" applyFont="1" applyFill="1" applyBorder="1" applyAlignment="1">
      <alignment horizontal="center" vertical="center"/>
    </xf>
    <xf numFmtId="0" fontId="13" fillId="38" borderId="10" xfId="62" applyFont="1" applyFill="1" applyBorder="1" applyAlignment="1" applyProtection="1">
      <alignment horizontal="justify" vertical="center" wrapText="1"/>
      <protection locked="0"/>
    </xf>
    <xf numFmtId="0" fontId="100" fillId="38" borderId="10" xfId="62" applyFont="1" applyFill="1" applyBorder="1" applyAlignment="1" applyProtection="1">
      <alignment horizontal="justify" vertical="center" wrapText="1"/>
      <protection locked="0"/>
    </xf>
    <xf numFmtId="0" fontId="13" fillId="0" borderId="10" xfId="62" applyFont="1" applyFill="1" applyBorder="1" applyAlignment="1">
      <alignment horizontal="justify" vertical="center" wrapText="1"/>
      <protection/>
    </xf>
    <xf numFmtId="0" fontId="13" fillId="0" borderId="10" xfId="62" applyFont="1" applyFill="1" applyBorder="1" applyAlignment="1">
      <alignment horizontal="center" vertical="center" wrapText="1"/>
      <protection/>
    </xf>
    <xf numFmtId="9" fontId="13" fillId="0" borderId="10" xfId="66" applyNumberFormat="1" applyFont="1" applyFill="1" applyBorder="1" applyAlignment="1">
      <alignment horizontal="center" vertical="center" wrapText="1"/>
    </xf>
    <xf numFmtId="0" fontId="14" fillId="38" borderId="10" xfId="62" applyFont="1" applyFill="1" applyBorder="1" applyAlignment="1">
      <alignment horizontal="center" vertical="center"/>
      <protection/>
    </xf>
    <xf numFmtId="0" fontId="6" fillId="40" borderId="10" xfId="62" applyFont="1" applyFill="1" applyBorder="1" applyAlignment="1">
      <alignment horizontal="left" vertical="center" wrapText="1"/>
      <protection/>
    </xf>
    <xf numFmtId="0" fontId="6" fillId="40" borderId="10" xfId="62" applyFont="1" applyFill="1" applyBorder="1" applyAlignment="1">
      <alignment horizontal="center" vertical="center"/>
      <protection/>
    </xf>
    <xf numFmtId="9" fontId="6" fillId="40" borderId="10" xfId="67" applyFont="1" applyFill="1" applyBorder="1" applyAlignment="1">
      <alignment horizontal="center" vertical="center"/>
    </xf>
    <xf numFmtId="0" fontId="13" fillId="33" borderId="10" xfId="62" applyFont="1" applyFill="1" applyBorder="1" applyAlignment="1">
      <alignment horizontal="center" vertical="center"/>
      <protection/>
    </xf>
    <xf numFmtId="49" fontId="13" fillId="38" borderId="10" xfId="62" applyNumberFormat="1" applyFont="1" applyFill="1" applyBorder="1" applyAlignment="1">
      <alignment horizontal="center" vertical="center"/>
      <protection/>
    </xf>
    <xf numFmtId="0" fontId="13" fillId="0" borderId="10" xfId="62" applyFont="1" applyBorder="1" applyAlignment="1">
      <alignment horizontal="center" vertical="center" wrapText="1"/>
      <protection/>
    </xf>
    <xf numFmtId="1" fontId="13" fillId="33" borderId="10" xfId="53" applyNumberFormat="1" applyFont="1" applyFill="1" applyBorder="1" applyAlignment="1">
      <alignment horizontal="center" vertical="center" wrapText="1"/>
    </xf>
    <xf numFmtId="9" fontId="13" fillId="38" borderId="10" xfId="67" applyFont="1" applyFill="1" applyBorder="1" applyAlignment="1">
      <alignment horizontal="center" vertical="center"/>
    </xf>
    <xf numFmtId="0" fontId="13" fillId="33" borderId="10" xfId="67" applyNumberFormat="1" applyFont="1" applyFill="1" applyBorder="1" applyAlignment="1">
      <alignment horizontal="center" vertical="center" wrapText="1"/>
    </xf>
    <xf numFmtId="0" fontId="13" fillId="0" borderId="10" xfId="62" applyFont="1" applyFill="1" applyBorder="1" applyAlignment="1">
      <alignment horizontal="center" vertical="center"/>
      <protection/>
    </xf>
    <xf numFmtId="0" fontId="6" fillId="38" borderId="10" xfId="62" applyFont="1" applyFill="1" applyBorder="1" applyAlignment="1" applyProtection="1">
      <alignment horizontal="center" vertical="center"/>
      <protection/>
    </xf>
    <xf numFmtId="0" fontId="13" fillId="38" borderId="10" xfId="62" applyFont="1" applyFill="1" applyBorder="1" applyAlignment="1">
      <alignment horizontal="center" vertical="top" wrapText="1"/>
      <protection/>
    </xf>
    <xf numFmtId="0" fontId="87" fillId="0" borderId="10" xfId="0" applyFont="1" applyBorder="1" applyAlignment="1" applyProtection="1">
      <alignment horizontal="center"/>
      <protection locked="0"/>
    </xf>
    <xf numFmtId="0" fontId="89" fillId="0" borderId="10" xfId="0" applyFont="1" applyFill="1" applyBorder="1" applyAlignment="1" applyProtection="1">
      <alignment horizontal="center" vertical="center" wrapText="1"/>
      <protection locked="0"/>
    </xf>
    <xf numFmtId="0" fontId="89" fillId="0" borderId="10" xfId="0" applyFont="1" applyBorder="1" applyAlignment="1" applyProtection="1">
      <alignment horizontal="center" vertical="center" wrapText="1"/>
      <protection locked="0"/>
    </xf>
    <xf numFmtId="0" fontId="89" fillId="33" borderId="10" xfId="0" applyFont="1" applyFill="1" applyBorder="1" applyAlignment="1" applyProtection="1">
      <alignment horizontal="center" vertical="center" wrapText="1"/>
      <protection locked="0"/>
    </xf>
    <xf numFmtId="9" fontId="0" fillId="0" borderId="27" xfId="66" applyFont="1" applyBorder="1" applyAlignment="1">
      <alignment horizontal="center" vertical="center"/>
    </xf>
    <xf numFmtId="9" fontId="0" fillId="0" borderId="28" xfId="66" applyFont="1" applyBorder="1" applyAlignment="1">
      <alignment horizontal="center" vertical="center"/>
    </xf>
    <xf numFmtId="9" fontId="0" fillId="0" borderId="29" xfId="66" applyFont="1" applyBorder="1" applyAlignment="1">
      <alignment horizontal="center" vertical="center"/>
    </xf>
    <xf numFmtId="0" fontId="87" fillId="33" borderId="10" xfId="0" applyFont="1" applyFill="1" applyBorder="1" applyAlignment="1" applyProtection="1">
      <alignment horizontal="center"/>
      <protection locked="0"/>
    </xf>
    <xf numFmtId="0" fontId="86" fillId="33" borderId="10" xfId="0" applyFont="1" applyFill="1" applyBorder="1" applyAlignment="1" applyProtection="1">
      <alignment horizontal="center" vertical="center" wrapText="1"/>
      <protection locked="0"/>
    </xf>
    <xf numFmtId="0" fontId="96" fillId="33" borderId="10" xfId="0" applyFont="1" applyFill="1" applyBorder="1" applyAlignment="1" applyProtection="1">
      <alignment horizontal="center" vertical="center" wrapText="1"/>
      <protection/>
    </xf>
    <xf numFmtId="0" fontId="77" fillId="33" borderId="10" xfId="0" applyFont="1" applyFill="1" applyBorder="1" applyAlignment="1">
      <alignment horizontal="center"/>
    </xf>
    <xf numFmtId="0" fontId="77" fillId="14" borderId="11" xfId="0" applyFont="1" applyFill="1" applyBorder="1" applyAlignment="1">
      <alignment horizontal="center" vertical="center" wrapText="1"/>
    </xf>
    <xf numFmtId="0" fontId="77" fillId="14" borderId="34" xfId="0" applyFont="1" applyFill="1" applyBorder="1" applyAlignment="1">
      <alignment horizontal="center" vertical="center" wrapText="1"/>
    </xf>
    <xf numFmtId="9" fontId="77" fillId="14" borderId="11" xfId="66" applyFont="1" applyFill="1" applyBorder="1" applyAlignment="1">
      <alignment horizontal="center" vertical="center" wrapText="1"/>
    </xf>
    <xf numFmtId="9" fontId="77" fillId="14" borderId="34" xfId="66" applyFont="1" applyFill="1" applyBorder="1" applyAlignment="1">
      <alignment horizontal="center" vertical="center" wrapText="1"/>
    </xf>
    <xf numFmtId="0" fontId="101" fillId="42" borderId="11" xfId="0" applyFont="1" applyFill="1" applyBorder="1" applyAlignment="1">
      <alignment horizontal="center" vertical="center"/>
    </xf>
    <xf numFmtId="0" fontId="101" fillId="42" borderId="33" xfId="0" applyFont="1" applyFill="1" applyBorder="1" applyAlignment="1">
      <alignment horizontal="center" vertical="center"/>
    </xf>
    <xf numFmtId="0" fontId="101" fillId="42" borderId="34" xfId="0" applyFont="1" applyFill="1" applyBorder="1" applyAlignment="1">
      <alignment horizontal="center" vertical="center"/>
    </xf>
    <xf numFmtId="0" fontId="63" fillId="43" borderId="35" xfId="0" applyFont="1" applyFill="1" applyBorder="1" applyAlignment="1">
      <alignment horizontal="center"/>
    </xf>
    <xf numFmtId="0" fontId="63" fillId="43" borderId="0" xfId="0" applyFont="1" applyFill="1" applyBorder="1" applyAlignment="1">
      <alignment horizont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Font="1" applyBorder="1" applyAlignment="1">
      <alignment horizontal="center" vertical="center" wrapText="1"/>
    </xf>
    <xf numFmtId="0" fontId="16" fillId="0" borderId="10" xfId="0" applyFont="1" applyBorder="1" applyAlignment="1">
      <alignment/>
    </xf>
    <xf numFmtId="0" fontId="3" fillId="0" borderId="36" xfId="63" applyFont="1" applyBorder="1" applyAlignment="1">
      <alignment horizontal="center" vertical="center" wrapText="1"/>
      <protection/>
    </xf>
    <xf numFmtId="0" fontId="3" fillId="0" borderId="37" xfId="63" applyFont="1" applyBorder="1" applyAlignment="1">
      <alignment horizontal="center" vertical="center" wrapText="1"/>
      <protection/>
    </xf>
    <xf numFmtId="0" fontId="3" fillId="0" borderId="38" xfId="63" applyFont="1" applyBorder="1" applyAlignment="1">
      <alignment horizontal="center" vertical="center" wrapText="1"/>
      <protection/>
    </xf>
    <xf numFmtId="0" fontId="3" fillId="0" borderId="39" xfId="63" applyFont="1" applyFill="1" applyBorder="1" applyAlignment="1">
      <alignment horizontal="center" vertical="center" wrapText="1"/>
      <protection/>
    </xf>
    <xf numFmtId="0" fontId="3" fillId="0" borderId="40" xfId="63" applyFont="1" applyFill="1" applyBorder="1" applyAlignment="1">
      <alignment horizontal="center" vertical="center" wrapText="1"/>
      <protection/>
    </xf>
    <xf numFmtId="0" fontId="3" fillId="0" borderId="41" xfId="63" applyFont="1" applyFill="1" applyBorder="1" applyAlignment="1">
      <alignment horizontal="center" vertical="center" wrapText="1"/>
      <protection/>
    </xf>
    <xf numFmtId="49" fontId="10" fillId="36" borderId="42" xfId="63" applyNumberFormat="1" applyFont="1" applyFill="1" applyBorder="1" applyAlignment="1">
      <alignment horizontal="center" vertical="center" wrapText="1"/>
      <protection/>
    </xf>
    <xf numFmtId="49" fontId="10" fillId="36" borderId="22" xfId="63" applyNumberFormat="1" applyFont="1" applyFill="1" applyBorder="1" applyAlignment="1">
      <alignment horizontal="center" vertical="center" wrapText="1"/>
      <protection/>
    </xf>
    <xf numFmtId="0" fontId="3" fillId="0" borderId="10" xfId="63" applyFont="1" applyBorder="1" applyAlignment="1">
      <alignment horizontal="center" vertical="center" wrapText="1"/>
      <protection/>
    </xf>
    <xf numFmtId="3" fontId="3" fillId="34" borderId="34" xfId="64" applyNumberFormat="1" applyFont="1" applyFill="1" applyBorder="1" applyAlignment="1">
      <alignment horizontal="center" vertical="center"/>
      <protection/>
    </xf>
    <xf numFmtId="3" fontId="3" fillId="34" borderId="10" xfId="64" applyNumberFormat="1" applyFont="1" applyFill="1" applyBorder="1" applyAlignment="1">
      <alignment horizontal="center" vertical="center"/>
      <protection/>
    </xf>
    <xf numFmtId="0" fontId="3" fillId="34" borderId="10" xfId="61" applyFont="1" applyFill="1" applyBorder="1" applyAlignment="1">
      <alignment horizontal="center" vertical="center"/>
      <protection/>
    </xf>
    <xf numFmtId="49" fontId="9" fillId="36" borderId="43" xfId="63" applyNumberFormat="1" applyFont="1" applyFill="1" applyBorder="1" applyAlignment="1">
      <alignment horizontal="center" vertical="center" wrapText="1"/>
      <protection/>
    </xf>
    <xf numFmtId="49" fontId="9" fillId="36" borderId="44" xfId="63" applyNumberFormat="1" applyFont="1" applyFill="1" applyBorder="1" applyAlignment="1">
      <alignment horizontal="center" vertical="center" wrapText="1"/>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Moneda 2" xfId="56"/>
    <cellStyle name="Neutral" xfId="57"/>
    <cellStyle name="Normal 2" xfId="58"/>
    <cellStyle name="Normal 2 2" xfId="59"/>
    <cellStyle name="Normal 3" xfId="60"/>
    <cellStyle name="Normal 3 2" xfId="61"/>
    <cellStyle name="Normal 4" xfId="62"/>
    <cellStyle name="Normal 8" xfId="63"/>
    <cellStyle name="Normal_573_2009_ Actualizado 22_12_2009" xfId="64"/>
    <cellStyle name="Notas" xfId="65"/>
    <cellStyle name="Percent" xfId="66"/>
    <cellStyle name="Porcentual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Avance del Indicador</a:t>
            </a:r>
          </a:p>
        </c:rich>
      </c:tx>
      <c:layout>
        <c:manualLayout>
          <c:xMode val="factor"/>
          <c:yMode val="factor"/>
          <c:x val="-0.004"/>
          <c:y val="-0.0105"/>
        </c:manualLayout>
      </c:layout>
      <c:spPr>
        <a:noFill/>
        <a:ln>
          <a:noFill/>
        </a:ln>
      </c:spPr>
    </c:title>
    <c:plotArea>
      <c:layout>
        <c:manualLayout>
          <c:xMode val="edge"/>
          <c:yMode val="edge"/>
          <c:x val="0.00525"/>
          <c:y val="0.11675"/>
          <c:w val="0.9725"/>
          <c:h val="0.79275"/>
        </c:manualLayout>
      </c:layout>
      <c:lineChart>
        <c:grouping val="standard"/>
        <c:varyColors val="0"/>
        <c:ser>
          <c:idx val="0"/>
          <c:order val="0"/>
          <c:tx>
            <c:strRef>
              <c:f>'1. PAAI'!$C$28</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 PAAI'!$A$29:$A$40</c:f>
              <c:strCache/>
            </c:strRef>
          </c:cat>
          <c:val>
            <c:numRef>
              <c:f>'1. PAAI'!$C$29:$C$40</c:f>
              <c:numCache/>
            </c:numRef>
          </c:val>
          <c:smooth val="0"/>
        </c:ser>
        <c:ser>
          <c:idx val="1"/>
          <c:order val="1"/>
          <c:tx>
            <c:strRef>
              <c:f>'1. PAAI'!$E$28</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 PAAI'!$A$29:$A$40</c:f>
              <c:strCache/>
            </c:strRef>
          </c:cat>
          <c:val>
            <c:numRef>
              <c:f>'1. PAAI'!$E$29:$E$40</c:f>
              <c:numCache/>
            </c:numRef>
          </c:val>
          <c:smooth val="0"/>
        </c:ser>
        <c:marker val="1"/>
        <c:axId val="50139739"/>
        <c:axId val="48604468"/>
      </c:lineChart>
      <c:catAx>
        <c:axId val="5013973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48604468"/>
        <c:crosses val="autoZero"/>
        <c:auto val="1"/>
        <c:lblOffset val="100"/>
        <c:tickLblSkip val="1"/>
        <c:noMultiLvlLbl val="0"/>
      </c:catAx>
      <c:valAx>
        <c:axId val="486044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0139739"/>
        <c:crossesAt val="1"/>
        <c:crossBetween val="between"/>
        <c:dispUnits/>
      </c:valAx>
      <c:spPr>
        <a:noFill/>
        <a:ln>
          <a:noFill/>
        </a:ln>
      </c:spPr>
    </c:plotArea>
    <c:legend>
      <c:legendPos val="b"/>
      <c:layout>
        <c:manualLayout>
          <c:xMode val="edge"/>
          <c:yMode val="edge"/>
          <c:x val="0.0405"/>
          <c:y val="0.909"/>
          <c:w val="0.915"/>
          <c:h val="0.07"/>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1</xdr:col>
      <xdr:colOff>1466850</xdr:colOff>
      <xdr:row>3</xdr:row>
      <xdr:rowOff>257175</xdr:rowOff>
    </xdr:to>
    <xdr:pic>
      <xdr:nvPicPr>
        <xdr:cNvPr id="1" name="Imagen 1"/>
        <xdr:cNvPicPr preferRelativeResize="1">
          <a:picLocks noChangeAspect="1"/>
        </xdr:cNvPicPr>
      </xdr:nvPicPr>
      <xdr:blipFill>
        <a:blip r:embed="rId1"/>
        <a:stretch>
          <a:fillRect/>
        </a:stretch>
      </xdr:blipFill>
      <xdr:spPr>
        <a:xfrm>
          <a:off x="0" y="76200"/>
          <a:ext cx="197167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85725</xdr:rowOff>
    </xdr:from>
    <xdr:to>
      <xdr:col>1</xdr:col>
      <xdr:colOff>428625</xdr:colOff>
      <xdr:row>3</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361950" y="85725"/>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76200</xdr:rowOff>
    </xdr:from>
    <xdr:to>
      <xdr:col>0</xdr:col>
      <xdr:colOff>1343025</xdr:colOff>
      <xdr:row>3</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352425" y="76200"/>
          <a:ext cx="990600" cy="1257300"/>
        </a:xfrm>
        <a:prstGeom prst="rect">
          <a:avLst/>
        </a:prstGeom>
        <a:noFill/>
        <a:ln w="9525" cmpd="sng">
          <a:noFill/>
        </a:ln>
      </xdr:spPr>
    </xdr:pic>
    <xdr:clientData/>
  </xdr:twoCellAnchor>
  <xdr:twoCellAnchor>
    <xdr:from>
      <xdr:col>2</xdr:col>
      <xdr:colOff>676275</xdr:colOff>
      <xdr:row>42</xdr:row>
      <xdr:rowOff>104775</xdr:rowOff>
    </xdr:from>
    <xdr:to>
      <xdr:col>5</xdr:col>
      <xdr:colOff>1333500</xdr:colOff>
      <xdr:row>46</xdr:row>
      <xdr:rowOff>495300</xdr:rowOff>
    </xdr:to>
    <xdr:graphicFrame>
      <xdr:nvGraphicFramePr>
        <xdr:cNvPr id="2" name="Gráfico 2"/>
        <xdr:cNvGraphicFramePr/>
      </xdr:nvGraphicFramePr>
      <xdr:xfrm>
        <a:off x="3771900" y="15563850"/>
        <a:ext cx="4800600" cy="2790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171450</xdr:rowOff>
    </xdr:from>
    <xdr:to>
      <xdr:col>0</xdr:col>
      <xdr:colOff>1752600</xdr:colOff>
      <xdr:row>3</xdr:row>
      <xdr:rowOff>314325</xdr:rowOff>
    </xdr:to>
    <xdr:pic>
      <xdr:nvPicPr>
        <xdr:cNvPr id="1" name="Imagen 1"/>
        <xdr:cNvPicPr preferRelativeResize="1">
          <a:picLocks noChangeAspect="1"/>
        </xdr:cNvPicPr>
      </xdr:nvPicPr>
      <xdr:blipFill>
        <a:blip r:embed="rId1"/>
        <a:stretch>
          <a:fillRect/>
        </a:stretch>
      </xdr:blipFill>
      <xdr:spPr>
        <a:xfrm>
          <a:off x="142875" y="171450"/>
          <a:ext cx="1609725" cy="1543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movilidad.movilidadbogota.gov.co/GRUPO%20PAI\4.%20POA\POA%202017\7.%20II%20TRIMESTRE\2.%20FORMATO%20NUEVO\1.%20POL&#205;TICA%20SECTORIAL\1.%20POA_PRYTO_339_TRIM_II_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intranetmovilidad.movilidadbogota.gov.co/NMUNOZ\PERFIL%20NMU&#209;OZ\Downloads\PE01-PR01-F02%20Formato%20de%20programaci&#243;n%20y%20seguimiento%20al%20Plan%20Operativo%20Anual%20de%20gesti&#243;n%20sin%20inversi&#243;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W29"/>
  <sheetViews>
    <sheetView showGridLines="0" zoomScale="55" zoomScaleNormal="55" workbookViewId="0" topLeftCell="A1">
      <selection activeCell="U14" sqref="U14"/>
    </sheetView>
  </sheetViews>
  <sheetFormatPr defaultColWidth="0" defaultRowHeight="15" zeroHeight="1"/>
  <cols>
    <col min="1" max="1" width="7.57421875" style="2" customWidth="1"/>
    <col min="2" max="7" width="22.57421875" style="2" customWidth="1"/>
    <col min="8" max="8" width="31.140625" style="2" customWidth="1"/>
    <col min="9" max="21" width="11.8515625" style="2" customWidth="1"/>
    <col min="22" max="23" width="33.421875" style="2" customWidth="1"/>
    <col min="24" max="16384" width="0" style="2" hidden="1" customWidth="1"/>
  </cols>
  <sheetData>
    <row r="1" spans="1:23" s="3" customFormat="1" ht="39.75" customHeight="1">
      <c r="A1" s="223"/>
      <c r="B1" s="223"/>
      <c r="C1" s="225" t="s">
        <v>210</v>
      </c>
      <c r="D1" s="225"/>
      <c r="E1" s="225"/>
      <c r="F1" s="225"/>
      <c r="G1" s="225"/>
      <c r="H1" s="225"/>
      <c r="I1" s="225"/>
      <c r="J1" s="225"/>
      <c r="K1" s="225"/>
      <c r="L1" s="225"/>
      <c r="M1" s="225"/>
      <c r="N1" s="225"/>
      <c r="O1" s="225"/>
      <c r="P1" s="225"/>
      <c r="Q1" s="225"/>
      <c r="R1" s="225"/>
      <c r="S1" s="225"/>
      <c r="T1" s="225"/>
      <c r="U1" s="225"/>
      <c r="V1" s="225"/>
      <c r="W1" s="225"/>
    </row>
    <row r="2" spans="1:23" s="3" customFormat="1" ht="40.5" customHeight="1">
      <c r="A2" s="223"/>
      <c r="B2" s="223"/>
      <c r="C2" s="225" t="s">
        <v>16</v>
      </c>
      <c r="D2" s="225"/>
      <c r="E2" s="225"/>
      <c r="F2" s="225"/>
      <c r="G2" s="225"/>
      <c r="H2" s="225"/>
      <c r="I2" s="225"/>
      <c r="J2" s="225"/>
      <c r="K2" s="225"/>
      <c r="L2" s="225"/>
      <c r="M2" s="225"/>
      <c r="N2" s="225"/>
      <c r="O2" s="225"/>
      <c r="P2" s="225"/>
      <c r="Q2" s="225"/>
      <c r="R2" s="225"/>
      <c r="S2" s="225"/>
      <c r="T2" s="225"/>
      <c r="U2" s="225"/>
      <c r="V2" s="225"/>
      <c r="W2" s="225"/>
    </row>
    <row r="3" spans="1:23" s="3" customFormat="1" ht="42.75" customHeight="1">
      <c r="A3" s="223"/>
      <c r="B3" s="223"/>
      <c r="C3" s="225" t="s">
        <v>188</v>
      </c>
      <c r="D3" s="225"/>
      <c r="E3" s="225"/>
      <c r="F3" s="225"/>
      <c r="G3" s="225"/>
      <c r="H3" s="225"/>
      <c r="I3" s="225"/>
      <c r="J3" s="225"/>
      <c r="K3" s="225"/>
      <c r="L3" s="225"/>
      <c r="M3" s="225"/>
      <c r="N3" s="225"/>
      <c r="O3" s="225"/>
      <c r="P3" s="225"/>
      <c r="Q3" s="225"/>
      <c r="R3" s="225"/>
      <c r="S3" s="225"/>
      <c r="T3" s="225"/>
      <c r="U3" s="225"/>
      <c r="V3" s="225"/>
      <c r="W3" s="225"/>
    </row>
    <row r="4" spans="1:23" s="3" customFormat="1" ht="33.75" customHeight="1">
      <c r="A4" s="223"/>
      <c r="B4" s="223"/>
      <c r="C4" s="216" t="s">
        <v>20</v>
      </c>
      <c r="D4" s="216"/>
      <c r="E4" s="216"/>
      <c r="F4" s="216"/>
      <c r="G4" s="216"/>
      <c r="H4" s="216"/>
      <c r="I4" s="216"/>
      <c r="J4" s="226" t="s">
        <v>208</v>
      </c>
      <c r="K4" s="226"/>
      <c r="L4" s="226"/>
      <c r="M4" s="226"/>
      <c r="N4" s="226"/>
      <c r="O4" s="226"/>
      <c r="P4" s="226"/>
      <c r="Q4" s="226"/>
      <c r="R4" s="226"/>
      <c r="S4" s="226"/>
      <c r="T4" s="226"/>
      <c r="U4" s="226"/>
      <c r="V4" s="226"/>
      <c r="W4" s="226"/>
    </row>
    <row r="5" spans="3:14" s="3" customFormat="1" ht="21.75" customHeight="1">
      <c r="C5" s="8"/>
      <c r="D5" s="8"/>
      <c r="E5" s="8"/>
      <c r="F5" s="8"/>
      <c r="G5" s="5"/>
      <c r="H5" s="4"/>
      <c r="I5" s="5"/>
      <c r="J5" s="6"/>
      <c r="K5" s="7"/>
      <c r="L5" s="7"/>
      <c r="M5" s="7"/>
      <c r="N5" s="7"/>
    </row>
    <row r="6" spans="1:19" s="96" customFormat="1" ht="24.75" customHeight="1">
      <c r="A6" s="95"/>
      <c r="B6" s="222" t="s">
        <v>24</v>
      </c>
      <c r="C6" s="222"/>
      <c r="D6" s="222" t="s">
        <v>334</v>
      </c>
      <c r="E6" s="222"/>
      <c r="F6" s="222"/>
      <c r="G6" s="97"/>
      <c r="H6" s="97"/>
      <c r="I6" s="97"/>
      <c r="J6" s="97"/>
      <c r="K6" s="97"/>
      <c r="L6" s="97"/>
      <c r="M6" s="97"/>
      <c r="N6" s="97"/>
      <c r="O6" s="97"/>
      <c r="P6" s="97"/>
      <c r="Q6" s="97"/>
      <c r="R6" s="97"/>
      <c r="S6" s="97"/>
    </row>
    <row r="7" spans="1:19" s="96" customFormat="1" ht="30" customHeight="1">
      <c r="A7" s="95"/>
      <c r="B7" s="222" t="s">
        <v>201</v>
      </c>
      <c r="C7" s="222"/>
      <c r="D7" s="222" t="s">
        <v>312</v>
      </c>
      <c r="E7" s="222"/>
      <c r="F7" s="222"/>
      <c r="G7" s="97"/>
      <c r="H7" s="97"/>
      <c r="I7" s="97"/>
      <c r="J7" s="97"/>
      <c r="K7" s="97"/>
      <c r="L7" s="97"/>
      <c r="M7" s="97"/>
      <c r="N7" s="97"/>
      <c r="O7" s="97"/>
      <c r="P7" s="97"/>
      <c r="Q7" s="97"/>
      <c r="R7" s="97"/>
      <c r="S7" s="97"/>
    </row>
    <row r="8" s="1" customFormat="1" ht="14.25" customHeight="1"/>
    <row r="9" spans="1:23" s="23" customFormat="1" ht="45" customHeight="1">
      <c r="A9" s="228" t="s">
        <v>23</v>
      </c>
      <c r="B9" s="229"/>
      <c r="C9" s="229"/>
      <c r="D9" s="229"/>
      <c r="E9" s="229"/>
      <c r="F9" s="229"/>
      <c r="G9" s="229"/>
      <c r="H9" s="229"/>
      <c r="I9" s="229"/>
      <c r="J9" s="229"/>
      <c r="K9" s="229"/>
      <c r="L9" s="229"/>
      <c r="M9" s="229"/>
      <c r="N9" s="229"/>
      <c r="O9" s="229"/>
      <c r="P9" s="229"/>
      <c r="Q9" s="229"/>
      <c r="R9" s="229"/>
      <c r="S9" s="229"/>
      <c r="T9" s="229"/>
      <c r="U9" s="229"/>
      <c r="V9" s="229"/>
      <c r="W9" s="230"/>
    </row>
    <row r="10" spans="1:23" s="24" customFormat="1" ht="38.25" customHeight="1">
      <c r="A10" s="208" t="s">
        <v>7</v>
      </c>
      <c r="B10" s="208" t="s">
        <v>8</v>
      </c>
      <c r="C10" s="208"/>
      <c r="D10" s="208"/>
      <c r="E10" s="212" t="s">
        <v>19</v>
      </c>
      <c r="F10" s="212" t="s">
        <v>107</v>
      </c>
      <c r="G10" s="208" t="s">
        <v>15</v>
      </c>
      <c r="H10" s="208" t="s">
        <v>108</v>
      </c>
      <c r="I10" s="218" t="s">
        <v>341</v>
      </c>
      <c r="J10" s="219"/>
      <c r="K10" s="219"/>
      <c r="L10" s="219"/>
      <c r="M10" s="219"/>
      <c r="N10" s="219"/>
      <c r="O10" s="219"/>
      <c r="P10" s="219"/>
      <c r="Q10" s="219"/>
      <c r="R10" s="219"/>
      <c r="S10" s="219"/>
      <c r="T10" s="219"/>
      <c r="U10" s="219"/>
      <c r="V10" s="219"/>
      <c r="W10" s="220"/>
    </row>
    <row r="11" spans="1:23" s="24" customFormat="1" ht="76.5" customHeight="1">
      <c r="A11" s="208"/>
      <c r="B11" s="31" t="s">
        <v>22</v>
      </c>
      <c r="C11" s="31" t="s">
        <v>9</v>
      </c>
      <c r="D11" s="31" t="s">
        <v>109</v>
      </c>
      <c r="E11" s="213"/>
      <c r="F11" s="213"/>
      <c r="G11" s="208"/>
      <c r="H11" s="208"/>
      <c r="I11" s="25" t="s">
        <v>13</v>
      </c>
      <c r="J11" s="25" t="s">
        <v>14</v>
      </c>
      <c r="K11" s="25" t="s">
        <v>10</v>
      </c>
      <c r="L11" s="25" t="s">
        <v>11</v>
      </c>
      <c r="M11" s="25" t="s">
        <v>12</v>
      </c>
      <c r="N11" s="25" t="s">
        <v>0</v>
      </c>
      <c r="O11" s="25" t="s">
        <v>1</v>
      </c>
      <c r="P11" s="25" t="s">
        <v>2</v>
      </c>
      <c r="Q11" s="25" t="s">
        <v>3</v>
      </c>
      <c r="R11" s="25" t="s">
        <v>4</v>
      </c>
      <c r="S11" s="25" t="s">
        <v>5</v>
      </c>
      <c r="T11" s="25" t="s">
        <v>6</v>
      </c>
      <c r="U11" s="25" t="s">
        <v>17</v>
      </c>
      <c r="V11" s="217" t="s">
        <v>18</v>
      </c>
      <c r="W11" s="217"/>
    </row>
    <row r="12" spans="1:23" s="28" customFormat="1" ht="69.75" customHeight="1">
      <c r="A12" s="227">
        <f>+'1. PAAI'!B8</f>
        <v>1</v>
      </c>
      <c r="B12" s="224" t="s">
        <v>337</v>
      </c>
      <c r="C12" s="221" t="s">
        <v>141</v>
      </c>
      <c r="D12" s="209" t="s">
        <v>131</v>
      </c>
      <c r="E12" s="224" t="s">
        <v>21</v>
      </c>
      <c r="F12" s="214" t="str">
        <f>+'1. PAAI'!E8</f>
        <v>Cumplir el 100%  de las actividades programadas en el Plan Anual de Auditoría Interna -PAAI vigencia 2019</v>
      </c>
      <c r="G12" s="215" t="s">
        <v>335</v>
      </c>
      <c r="H12" s="27" t="s">
        <v>254</v>
      </c>
      <c r="I12" s="202">
        <v>13</v>
      </c>
      <c r="J12" s="202">
        <v>8</v>
      </c>
      <c r="K12" s="202">
        <v>5</v>
      </c>
      <c r="L12" s="203">
        <v>11</v>
      </c>
      <c r="M12" s="203">
        <v>6</v>
      </c>
      <c r="N12" s="203">
        <v>3</v>
      </c>
      <c r="O12" s="203">
        <f>+'1. PAAI'!B35</f>
        <v>11</v>
      </c>
      <c r="P12" s="203">
        <f>+'1. PAAI'!B36</f>
        <v>2</v>
      </c>
      <c r="Q12" s="203">
        <f>+'1. PAAI'!B37</f>
        <v>8</v>
      </c>
      <c r="R12" s="203">
        <v>9</v>
      </c>
      <c r="S12" s="203">
        <v>5</v>
      </c>
      <c r="T12" s="203">
        <v>9</v>
      </c>
      <c r="U12" s="204">
        <f>+SUM(I12:T12)</f>
        <v>90</v>
      </c>
      <c r="V12" s="231" t="str">
        <f>+'1. PAAI'!B41</f>
        <v>De acuerdo con lo programado en el PAAI 2019, se cumplio  con las actividades definidas, alcanzando un 104.7% de avance del plan. El avance de dicho plan se presento en el Comité Institucional de Coordinación de Control Interno (CICCI).  </v>
      </c>
      <c r="W12" s="231"/>
    </row>
    <row r="13" spans="1:23" s="28" customFormat="1" ht="69.75" customHeight="1">
      <c r="A13" s="227"/>
      <c r="B13" s="224"/>
      <c r="C13" s="221"/>
      <c r="D13" s="210"/>
      <c r="E13" s="224"/>
      <c r="F13" s="214"/>
      <c r="G13" s="215"/>
      <c r="H13" s="27" t="s">
        <v>255</v>
      </c>
      <c r="I13" s="202">
        <f>+'1. PAAI'!D29</f>
        <v>13</v>
      </c>
      <c r="J13" s="202">
        <f>+'1. PAAI'!D30</f>
        <v>7</v>
      </c>
      <c r="K13" s="202">
        <f>+'1. PAAI'!D31</f>
        <v>5</v>
      </c>
      <c r="L13" s="203">
        <f>+'1. PAAI'!D32</f>
        <v>11</v>
      </c>
      <c r="M13" s="203">
        <f>+'1. PAAI'!D33</f>
        <v>4</v>
      </c>
      <c r="N13" s="203">
        <f>+'1. PAAI'!D34</f>
        <v>3</v>
      </c>
      <c r="O13" s="205">
        <v>11</v>
      </c>
      <c r="P13" s="205">
        <v>2</v>
      </c>
      <c r="Q13" s="205">
        <v>7</v>
      </c>
      <c r="R13" s="205">
        <v>9</v>
      </c>
      <c r="S13" s="205">
        <v>5</v>
      </c>
      <c r="T13" s="205">
        <v>9</v>
      </c>
      <c r="U13" s="204">
        <f>+SUM(I13:T13)</f>
        <v>86</v>
      </c>
      <c r="V13" s="231"/>
      <c r="W13" s="231"/>
    </row>
    <row r="14" spans="1:23" s="28" customFormat="1" ht="69.75" customHeight="1">
      <c r="A14" s="227"/>
      <c r="B14" s="224"/>
      <c r="C14" s="221"/>
      <c r="D14" s="211"/>
      <c r="E14" s="224"/>
      <c r="F14" s="214"/>
      <c r="G14" s="215"/>
      <c r="H14" s="29" t="s">
        <v>336</v>
      </c>
      <c r="I14" s="201">
        <f>+I12/I13</f>
        <v>1</v>
      </c>
      <c r="J14" s="201">
        <f aca="true" t="shared" si="0" ref="J14:T14">+J12/J13</f>
        <v>1.1428571428571428</v>
      </c>
      <c r="K14" s="201">
        <f t="shared" si="0"/>
        <v>1</v>
      </c>
      <c r="L14" s="201">
        <f t="shared" si="0"/>
        <v>1</v>
      </c>
      <c r="M14" s="201">
        <f t="shared" si="0"/>
        <v>1.5</v>
      </c>
      <c r="N14" s="201">
        <f t="shared" si="0"/>
        <v>1</v>
      </c>
      <c r="O14" s="201">
        <f t="shared" si="0"/>
        <v>1</v>
      </c>
      <c r="P14" s="201">
        <f t="shared" si="0"/>
        <v>1</v>
      </c>
      <c r="Q14" s="201">
        <f t="shared" si="0"/>
        <v>1.1428571428571428</v>
      </c>
      <c r="R14" s="201">
        <f t="shared" si="0"/>
        <v>1</v>
      </c>
      <c r="S14" s="201">
        <f t="shared" si="0"/>
        <v>1</v>
      </c>
      <c r="T14" s="201">
        <f t="shared" si="0"/>
        <v>1</v>
      </c>
      <c r="U14" s="30">
        <f>+U12/U13</f>
        <v>1.0465116279069768</v>
      </c>
      <c r="V14" s="231"/>
      <c r="W14" s="231"/>
    </row>
    <row r="15" ht="15" hidden="1"/>
    <row r="16" ht="15" hidden="1"/>
    <row r="17" spans="7:11" ht="15" hidden="1">
      <c r="G17" s="24">
        <v>13</v>
      </c>
      <c r="H17" s="181">
        <f aca="true" t="shared" si="1" ref="H17:H28">+G17/$G$29</f>
        <v>0.14285714285714285</v>
      </c>
      <c r="I17" s="181">
        <f>+SUM(H17:H19)</f>
        <v>0.27472527472527475</v>
      </c>
      <c r="J17" s="173">
        <v>13</v>
      </c>
      <c r="K17" s="181">
        <f>+J17/$G$29</f>
        <v>0.14285714285714285</v>
      </c>
    </row>
    <row r="18" spans="7:11" ht="15.75" hidden="1">
      <c r="G18" s="179">
        <v>7</v>
      </c>
      <c r="H18" s="181">
        <f t="shared" si="1"/>
        <v>0.07692307692307693</v>
      </c>
      <c r="I18" s="181"/>
      <c r="J18" s="173">
        <v>8</v>
      </c>
      <c r="K18" s="181">
        <f aca="true" t="shared" si="2" ref="K18:K28">+J18/$G$29</f>
        <v>0.08791208791208792</v>
      </c>
    </row>
    <row r="19" spans="7:11" ht="15.75" hidden="1">
      <c r="G19" s="179">
        <v>5</v>
      </c>
      <c r="H19" s="181">
        <f t="shared" si="1"/>
        <v>0.054945054945054944</v>
      </c>
      <c r="I19" s="181"/>
      <c r="J19" s="173">
        <v>5</v>
      </c>
      <c r="K19" s="181">
        <f t="shared" si="2"/>
        <v>0.054945054945054944</v>
      </c>
    </row>
    <row r="20" spans="7:11" ht="15.75" hidden="1">
      <c r="G20" s="179">
        <v>11</v>
      </c>
      <c r="H20" s="181">
        <f t="shared" si="1"/>
        <v>0.12087912087912088</v>
      </c>
      <c r="I20" s="181">
        <f>+SUM(H20:H22)</f>
        <v>0.1978021978021978</v>
      </c>
      <c r="J20" s="2">
        <v>11</v>
      </c>
      <c r="K20" s="181">
        <f t="shared" si="2"/>
        <v>0.12087912087912088</v>
      </c>
    </row>
    <row r="21" spans="7:11" ht="15" hidden="1">
      <c r="G21" s="180">
        <v>4</v>
      </c>
      <c r="H21" s="181">
        <f t="shared" si="1"/>
        <v>0.04395604395604396</v>
      </c>
      <c r="I21" s="181"/>
      <c r="J21" s="2">
        <v>6</v>
      </c>
      <c r="K21" s="181">
        <f t="shared" si="2"/>
        <v>0.06593406593406594</v>
      </c>
    </row>
    <row r="22" spans="7:11" ht="15" hidden="1">
      <c r="G22" s="180">
        <v>3</v>
      </c>
      <c r="H22" s="181">
        <f t="shared" si="1"/>
        <v>0.03296703296703297</v>
      </c>
      <c r="I22" s="181"/>
      <c r="J22" s="2">
        <v>3</v>
      </c>
      <c r="K22" s="181">
        <f t="shared" si="2"/>
        <v>0.03296703296703297</v>
      </c>
    </row>
    <row r="23" spans="7:11" ht="15" hidden="1">
      <c r="G23" s="180">
        <v>19</v>
      </c>
      <c r="H23" s="181">
        <f t="shared" si="1"/>
        <v>0.2087912087912088</v>
      </c>
      <c r="I23" s="181">
        <f>+SUM(H23:H25)</f>
        <v>0.32967032967032966</v>
      </c>
      <c r="K23" s="181">
        <f t="shared" si="2"/>
        <v>0</v>
      </c>
    </row>
    <row r="24" spans="7:11" ht="15" hidden="1">
      <c r="G24" s="180">
        <v>7</v>
      </c>
      <c r="H24" s="181">
        <f t="shared" si="1"/>
        <v>0.07692307692307693</v>
      </c>
      <c r="I24" s="181"/>
      <c r="K24" s="181">
        <f t="shared" si="2"/>
        <v>0</v>
      </c>
    </row>
    <row r="25" spans="7:11" ht="15" hidden="1">
      <c r="G25" s="180">
        <v>4</v>
      </c>
      <c r="H25" s="181">
        <f t="shared" si="1"/>
        <v>0.04395604395604396</v>
      </c>
      <c r="I25" s="181"/>
      <c r="K25" s="181">
        <f t="shared" si="2"/>
        <v>0</v>
      </c>
    </row>
    <row r="26" spans="7:11" ht="15" hidden="1">
      <c r="G26" s="180">
        <v>9</v>
      </c>
      <c r="H26" s="181">
        <f t="shared" si="1"/>
        <v>0.0989010989010989</v>
      </c>
      <c r="I26" s="181">
        <f>+SUM(H26:H28)</f>
        <v>0.19780219780219782</v>
      </c>
      <c r="K26" s="181">
        <f t="shared" si="2"/>
        <v>0</v>
      </c>
    </row>
    <row r="27" spans="7:11" ht="15" hidden="1">
      <c r="G27" s="180">
        <v>5</v>
      </c>
      <c r="H27" s="181">
        <f t="shared" si="1"/>
        <v>0.054945054945054944</v>
      </c>
      <c r="I27" s="182"/>
      <c r="K27" s="181">
        <f t="shared" si="2"/>
        <v>0</v>
      </c>
    </row>
    <row r="28" spans="7:11" ht="15" hidden="1">
      <c r="G28" s="180">
        <v>4</v>
      </c>
      <c r="H28" s="181">
        <f t="shared" si="1"/>
        <v>0.04395604395604396</v>
      </c>
      <c r="I28" s="182"/>
      <c r="K28" s="181">
        <f t="shared" si="2"/>
        <v>0</v>
      </c>
    </row>
    <row r="29" ht="15" hidden="1">
      <c r="G29" s="2">
        <f>SUM(G17:G28)</f>
        <v>91</v>
      </c>
    </row>
  </sheetData>
  <sheetProtection/>
  <mergeCells count="27">
    <mergeCell ref="C1:W1"/>
    <mergeCell ref="C2:W2"/>
    <mergeCell ref="C3:W3"/>
    <mergeCell ref="J4:W4"/>
    <mergeCell ref="A10:A11"/>
    <mergeCell ref="A12:A14"/>
    <mergeCell ref="A9:W9"/>
    <mergeCell ref="E10:E11"/>
    <mergeCell ref="E12:E14"/>
    <mergeCell ref="V12:W14"/>
    <mergeCell ref="C4:I4"/>
    <mergeCell ref="V11:W11"/>
    <mergeCell ref="I10:W10"/>
    <mergeCell ref="C12:C14"/>
    <mergeCell ref="B6:C6"/>
    <mergeCell ref="D6:F6"/>
    <mergeCell ref="B7:C7"/>
    <mergeCell ref="D7:F7"/>
    <mergeCell ref="A1:B4"/>
    <mergeCell ref="B12:B14"/>
    <mergeCell ref="B10:D10"/>
    <mergeCell ref="D12:D14"/>
    <mergeCell ref="F10:F11"/>
    <mergeCell ref="F12:F14"/>
    <mergeCell ref="H10:H11"/>
    <mergeCell ref="G12:G14"/>
    <mergeCell ref="G10:G11"/>
  </mergeCells>
  <printOptions/>
  <pageMargins left="0.7086614173228347" right="0.7086614173228347" top="0.7480314960629921" bottom="0.7480314960629921" header="0.31496062992125984" footer="0.31496062992125984"/>
  <pageSetup fitToHeight="1" fitToWidth="1" horizontalDpi="600" verticalDpi="600" orientation="landscape" paperSize="3" scale="67"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R13"/>
  <sheetViews>
    <sheetView zoomScalePageLayoutView="0" workbookViewId="0" topLeftCell="A1">
      <selection activeCell="I11" sqref="I11"/>
    </sheetView>
  </sheetViews>
  <sheetFormatPr defaultColWidth="0" defaultRowHeight="15" zeroHeight="1"/>
  <cols>
    <col min="1" max="1" width="8.57421875" style="96" customWidth="1"/>
    <col min="2" max="2" width="11.28125" style="96" customWidth="1"/>
    <col min="3" max="3" width="14.57421875" style="96" customWidth="1"/>
    <col min="4" max="4" width="14.7109375" style="96" customWidth="1"/>
    <col min="5" max="11" width="16.57421875" style="96" customWidth="1"/>
    <col min="12" max="16384" width="0" style="96" hidden="1" customWidth="1"/>
  </cols>
  <sheetData>
    <row r="1" spans="1:11" s="97" customFormat="1" ht="21.75" customHeight="1">
      <c r="A1" s="232"/>
      <c r="B1" s="232"/>
      <c r="C1" s="238" t="s">
        <v>333</v>
      </c>
      <c r="D1" s="238"/>
      <c r="E1" s="238"/>
      <c r="F1" s="238"/>
      <c r="G1" s="238"/>
      <c r="H1" s="238"/>
      <c r="I1" s="238"/>
      <c r="J1" s="238"/>
      <c r="K1" s="238"/>
    </row>
    <row r="2" spans="1:11" s="97" customFormat="1" ht="18" customHeight="1">
      <c r="A2" s="232"/>
      <c r="B2" s="232"/>
      <c r="C2" s="238" t="s">
        <v>16</v>
      </c>
      <c r="D2" s="238"/>
      <c r="E2" s="238"/>
      <c r="F2" s="238"/>
      <c r="G2" s="238"/>
      <c r="H2" s="238"/>
      <c r="I2" s="238"/>
      <c r="J2" s="238"/>
      <c r="K2" s="238"/>
    </row>
    <row r="3" spans="1:11" s="97" customFormat="1" ht="18" customHeight="1">
      <c r="A3" s="232"/>
      <c r="B3" s="232"/>
      <c r="C3" s="238" t="s">
        <v>188</v>
      </c>
      <c r="D3" s="238"/>
      <c r="E3" s="238"/>
      <c r="F3" s="238"/>
      <c r="G3" s="238"/>
      <c r="H3" s="238"/>
      <c r="I3" s="238"/>
      <c r="J3" s="238"/>
      <c r="K3" s="238"/>
    </row>
    <row r="4" spans="1:11" s="97" customFormat="1" ht="18" customHeight="1">
      <c r="A4" s="232"/>
      <c r="B4" s="232"/>
      <c r="C4" s="237" t="s">
        <v>204</v>
      </c>
      <c r="D4" s="237"/>
      <c r="E4" s="237"/>
      <c r="F4" s="237"/>
      <c r="G4" s="237" t="s">
        <v>207</v>
      </c>
      <c r="H4" s="237"/>
      <c r="I4" s="237"/>
      <c r="J4" s="237"/>
      <c r="K4" s="237"/>
    </row>
    <row r="5" s="97" customFormat="1" ht="33.75" customHeight="1"/>
    <row r="6" spans="1:18" ht="24.75" customHeight="1">
      <c r="A6" s="236" t="s">
        <v>24</v>
      </c>
      <c r="B6" s="236"/>
      <c r="C6" s="236" t="s">
        <v>334</v>
      </c>
      <c r="D6" s="236"/>
      <c r="E6" s="236"/>
      <c r="F6" s="97"/>
      <c r="G6" s="97"/>
      <c r="H6" s="97"/>
      <c r="I6" s="97"/>
      <c r="J6" s="97"/>
      <c r="K6" s="97"/>
      <c r="L6" s="97"/>
      <c r="M6" s="97"/>
      <c r="N6" s="97"/>
      <c r="O6" s="97"/>
      <c r="P6" s="97"/>
      <c r="Q6" s="97"/>
      <c r="R6" s="97"/>
    </row>
    <row r="7" spans="1:18" ht="30" customHeight="1">
      <c r="A7" s="236" t="s">
        <v>201</v>
      </c>
      <c r="B7" s="236"/>
      <c r="C7" s="236" t="s">
        <v>338</v>
      </c>
      <c r="D7" s="236"/>
      <c r="E7" s="236"/>
      <c r="F7" s="97"/>
      <c r="G7" s="200"/>
      <c r="H7" s="97"/>
      <c r="I7" s="97"/>
      <c r="J7" s="97"/>
      <c r="K7" s="97"/>
      <c r="L7" s="97"/>
      <c r="M7" s="97"/>
      <c r="N7" s="97"/>
      <c r="O7" s="97"/>
      <c r="P7" s="97"/>
      <c r="Q7" s="97"/>
      <c r="R7" s="97"/>
    </row>
    <row r="8" spans="1:18" ht="24.75" customHeight="1">
      <c r="A8" s="97"/>
      <c r="B8" s="97"/>
      <c r="C8" s="97"/>
      <c r="D8" s="97"/>
      <c r="E8" s="97"/>
      <c r="F8" s="97"/>
      <c r="G8" s="97"/>
      <c r="H8" s="97"/>
      <c r="I8" s="97"/>
      <c r="J8" s="97"/>
      <c r="K8" s="97"/>
      <c r="L8" s="97"/>
      <c r="M8" s="97"/>
      <c r="N8" s="97"/>
      <c r="O8" s="97"/>
      <c r="P8" s="97"/>
      <c r="Q8" s="97"/>
      <c r="R8" s="97"/>
    </row>
    <row r="9" spans="1:18" s="98" customFormat="1" ht="36.75" customHeight="1">
      <c r="A9" s="235" t="s">
        <v>205</v>
      </c>
      <c r="B9" s="235"/>
      <c r="C9" s="235"/>
      <c r="D9" s="235"/>
      <c r="E9" s="235"/>
      <c r="F9" s="235"/>
      <c r="G9" s="235"/>
      <c r="H9" s="235"/>
      <c r="I9" s="235"/>
      <c r="J9" s="235"/>
      <c r="K9" s="233" t="s">
        <v>209</v>
      </c>
      <c r="L9" s="97"/>
      <c r="M9" s="97"/>
      <c r="N9" s="97"/>
      <c r="O9" s="97"/>
      <c r="P9" s="97"/>
      <c r="Q9" s="97"/>
      <c r="R9" s="97"/>
    </row>
    <row r="10" spans="1:18" s="98" customFormat="1" ht="38.25" customHeight="1">
      <c r="A10" s="99" t="s">
        <v>7</v>
      </c>
      <c r="B10" s="99" t="s">
        <v>107</v>
      </c>
      <c r="C10" s="99" t="s">
        <v>202</v>
      </c>
      <c r="D10" s="99" t="s">
        <v>203</v>
      </c>
      <c r="E10" s="99" t="s">
        <v>206</v>
      </c>
      <c r="F10" s="99">
        <v>2016</v>
      </c>
      <c r="G10" s="99">
        <v>2017</v>
      </c>
      <c r="H10" s="99">
        <v>2018</v>
      </c>
      <c r="I10" s="99">
        <v>2019</v>
      </c>
      <c r="J10" s="99">
        <v>2020</v>
      </c>
      <c r="K10" s="234"/>
      <c r="L10" s="97"/>
      <c r="M10" s="97"/>
      <c r="N10" s="97"/>
      <c r="O10" s="97"/>
      <c r="P10" s="97"/>
      <c r="Q10" s="97"/>
      <c r="R10" s="97"/>
    </row>
    <row r="11" spans="1:18" s="100" customFormat="1" ht="146.25" customHeight="1">
      <c r="A11" s="102">
        <v>1</v>
      </c>
      <c r="B11" s="103" t="s">
        <v>220</v>
      </c>
      <c r="C11" s="103" t="s">
        <v>228</v>
      </c>
      <c r="D11" s="176" t="s">
        <v>342</v>
      </c>
      <c r="E11" s="192">
        <v>1</v>
      </c>
      <c r="F11" s="191">
        <v>1</v>
      </c>
      <c r="G11" s="191">
        <v>1</v>
      </c>
      <c r="H11" s="191">
        <v>1</v>
      </c>
      <c r="I11" s="191">
        <f>+'Sección 1. Metas_Magnitud'!U14</f>
        <v>1.0465116279069768</v>
      </c>
      <c r="J11" s="191">
        <v>1</v>
      </c>
      <c r="K11" s="191">
        <f>AVERAGE(F11,G11,H11,'Sección 1. Metas_Magnitud'!U14,0)/Anualización!E11</f>
        <v>0.8093023255813954</v>
      </c>
      <c r="L11" s="97"/>
      <c r="M11" s="97"/>
      <c r="N11" s="97"/>
      <c r="O11" s="97"/>
      <c r="P11" s="97"/>
      <c r="Q11" s="97"/>
      <c r="R11" s="97"/>
    </row>
    <row r="12" spans="5:11" s="100" customFormat="1" ht="11.25" hidden="1">
      <c r="E12" s="101"/>
      <c r="F12" s="101"/>
      <c r="G12" s="101"/>
      <c r="H12" s="101"/>
      <c r="I12" s="101"/>
      <c r="J12" s="101"/>
      <c r="K12" s="101"/>
    </row>
    <row r="13" spans="5:11" s="100" customFormat="1" ht="11.25" hidden="1">
      <c r="E13" s="101"/>
      <c r="F13" s="101"/>
      <c r="G13" s="101"/>
      <c r="H13" s="101"/>
      <c r="I13" s="101"/>
      <c r="J13" s="101"/>
      <c r="K13" s="101"/>
    </row>
    <row r="14" s="100" customFormat="1" ht="11.25" hidden="1"/>
    <row r="15" s="100" customFormat="1" ht="11.25" hidden="1"/>
    <row r="16" ht="11.25" hidden="1"/>
  </sheetData>
  <sheetProtection/>
  <mergeCells count="12">
    <mergeCell ref="C3:K3"/>
    <mergeCell ref="G4:K4"/>
    <mergeCell ref="A1:B4"/>
    <mergeCell ref="K9:K10"/>
    <mergeCell ref="A9:J9"/>
    <mergeCell ref="A6:B6"/>
    <mergeCell ref="C6:E6"/>
    <mergeCell ref="A7:B7"/>
    <mergeCell ref="C7:E7"/>
    <mergeCell ref="C4:F4"/>
    <mergeCell ref="C1:K1"/>
    <mergeCell ref="C2:K2"/>
  </mergeCells>
  <printOptions/>
  <pageMargins left="1" right="1" top="1" bottom="1" header="0.5" footer="0.5"/>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dimension ref="A1:W66"/>
  <sheetViews>
    <sheetView zoomScale="85" zoomScaleNormal="85" zoomScalePageLayoutView="0" workbookViewId="0" topLeftCell="A20">
      <selection activeCell="G40" sqref="G40:H40"/>
    </sheetView>
  </sheetViews>
  <sheetFormatPr defaultColWidth="0" defaultRowHeight="15" zeroHeight="1"/>
  <cols>
    <col min="1" max="1" width="25.7109375" style="104" customWidth="1"/>
    <col min="2" max="5" width="20.7109375" style="105" customWidth="1"/>
    <col min="6" max="6" width="20.7109375" style="106" customWidth="1"/>
    <col min="7" max="8" width="20.7109375" style="105" customWidth="1"/>
    <col min="9" max="10" width="22.421875" style="107" hidden="1" customWidth="1"/>
    <col min="11" max="20" width="0" style="108" hidden="1" customWidth="1"/>
    <col min="21" max="23" width="0" style="109" hidden="1" customWidth="1"/>
    <col min="24" max="16384" width="0" style="105" hidden="1" customWidth="1"/>
  </cols>
  <sheetData>
    <row r="1" spans="1:23" ht="33.75" customHeight="1">
      <c r="A1" s="277"/>
      <c r="B1" s="278" t="s">
        <v>210</v>
      </c>
      <c r="C1" s="278"/>
      <c r="D1" s="278"/>
      <c r="E1" s="278"/>
      <c r="F1" s="278"/>
      <c r="G1" s="278"/>
      <c r="H1" s="278"/>
      <c r="I1" s="110"/>
      <c r="J1" s="108"/>
      <c r="K1" s="111"/>
      <c r="T1" s="109"/>
      <c r="W1" s="105"/>
    </row>
    <row r="2" spans="1:23" ht="25.5" customHeight="1">
      <c r="A2" s="277"/>
      <c r="B2" s="279" t="s">
        <v>16</v>
      </c>
      <c r="C2" s="279"/>
      <c r="D2" s="279"/>
      <c r="E2" s="279"/>
      <c r="F2" s="279"/>
      <c r="G2" s="279"/>
      <c r="H2" s="279"/>
      <c r="I2" s="110"/>
      <c r="J2" s="108"/>
      <c r="K2" s="111"/>
      <c r="T2" s="109"/>
      <c r="W2" s="105"/>
    </row>
    <row r="3" spans="1:23" ht="25.5" customHeight="1">
      <c r="A3" s="277"/>
      <c r="B3" s="279" t="s">
        <v>211</v>
      </c>
      <c r="C3" s="279"/>
      <c r="D3" s="279"/>
      <c r="E3" s="279"/>
      <c r="F3" s="279"/>
      <c r="G3" s="279"/>
      <c r="H3" s="279"/>
      <c r="I3" s="110"/>
      <c r="J3" s="108"/>
      <c r="K3" s="111"/>
      <c r="T3" s="109"/>
      <c r="W3" s="105"/>
    </row>
    <row r="4" spans="1:23" ht="25.5" customHeight="1">
      <c r="A4" s="277"/>
      <c r="B4" s="279" t="s">
        <v>212</v>
      </c>
      <c r="C4" s="279"/>
      <c r="D4" s="279"/>
      <c r="E4" s="279"/>
      <c r="F4" s="280" t="s">
        <v>213</v>
      </c>
      <c r="G4" s="280"/>
      <c r="H4" s="280"/>
      <c r="I4" s="110"/>
      <c r="J4" s="108"/>
      <c r="K4" s="111"/>
      <c r="T4" s="109"/>
      <c r="W4" s="105"/>
    </row>
    <row r="5" spans="1:10" ht="23.25" customHeight="1">
      <c r="A5" s="275" t="s">
        <v>214</v>
      </c>
      <c r="B5" s="275"/>
      <c r="C5" s="275"/>
      <c r="D5" s="275"/>
      <c r="E5" s="275"/>
      <c r="F5" s="275"/>
      <c r="G5" s="275"/>
      <c r="H5" s="275"/>
      <c r="I5" s="112"/>
      <c r="J5" s="112"/>
    </row>
    <row r="6" spans="1:10" ht="24" customHeight="1">
      <c r="A6" s="248" t="s">
        <v>215</v>
      </c>
      <c r="B6" s="248"/>
      <c r="C6" s="248"/>
      <c r="D6" s="248"/>
      <c r="E6" s="248"/>
      <c r="F6" s="248"/>
      <c r="G6" s="248"/>
      <c r="H6" s="248"/>
      <c r="I6" s="113"/>
      <c r="J6" s="113"/>
    </row>
    <row r="7" spans="1:13" ht="24" customHeight="1">
      <c r="A7" s="247" t="s">
        <v>216</v>
      </c>
      <c r="B7" s="247"/>
      <c r="C7" s="247"/>
      <c r="D7" s="247"/>
      <c r="E7" s="247"/>
      <c r="F7" s="247"/>
      <c r="G7" s="247"/>
      <c r="H7" s="247"/>
      <c r="I7" s="114"/>
      <c r="J7" s="114"/>
      <c r="M7" s="115"/>
    </row>
    <row r="8" spans="1:13" ht="30.75" customHeight="1">
      <c r="A8" s="116" t="s">
        <v>217</v>
      </c>
      <c r="B8" s="117">
        <v>1</v>
      </c>
      <c r="C8" s="265" t="s">
        <v>219</v>
      </c>
      <c r="D8" s="265"/>
      <c r="E8" s="276" t="s">
        <v>220</v>
      </c>
      <c r="F8" s="276"/>
      <c r="G8" s="276"/>
      <c r="H8" s="276"/>
      <c r="I8" s="118"/>
      <c r="J8" s="118"/>
      <c r="L8" s="111"/>
      <c r="M8" s="115"/>
    </row>
    <row r="9" spans="1:13" ht="30.75" customHeight="1">
      <c r="A9" s="116" t="s">
        <v>221</v>
      </c>
      <c r="B9" s="117" t="s">
        <v>222</v>
      </c>
      <c r="C9" s="265" t="s">
        <v>223</v>
      </c>
      <c r="D9" s="265"/>
      <c r="E9" s="257" t="s">
        <v>224</v>
      </c>
      <c r="F9" s="257"/>
      <c r="G9" s="120" t="s">
        <v>225</v>
      </c>
      <c r="H9" s="119" t="s">
        <v>222</v>
      </c>
      <c r="I9" s="121"/>
      <c r="J9" s="121"/>
      <c r="L9" s="111"/>
      <c r="M9" s="115"/>
    </row>
    <row r="10" spans="1:13" ht="30.75" customHeight="1">
      <c r="A10" s="116" t="s">
        <v>226</v>
      </c>
      <c r="B10" s="270" t="s">
        <v>218</v>
      </c>
      <c r="C10" s="270"/>
      <c r="D10" s="270"/>
      <c r="E10" s="270"/>
      <c r="F10" s="120" t="s">
        <v>227</v>
      </c>
      <c r="G10" s="271" t="s">
        <v>218</v>
      </c>
      <c r="H10" s="271"/>
      <c r="I10" s="122"/>
      <c r="J10" s="122"/>
      <c r="L10" s="111"/>
      <c r="M10" s="115"/>
    </row>
    <row r="11" spans="1:12" ht="30.75" customHeight="1">
      <c r="A11" s="116" t="s">
        <v>229</v>
      </c>
      <c r="B11" s="272" t="s">
        <v>230</v>
      </c>
      <c r="C11" s="272"/>
      <c r="D11" s="272"/>
      <c r="E11" s="272"/>
      <c r="F11" s="120" t="s">
        <v>231</v>
      </c>
      <c r="G11" s="273" t="s">
        <v>232</v>
      </c>
      <c r="H11" s="273"/>
      <c r="I11" s="123"/>
      <c r="J11" s="123"/>
      <c r="L11" s="124"/>
    </row>
    <row r="12" spans="1:12" ht="30.75" customHeight="1">
      <c r="A12" s="116" t="s">
        <v>233</v>
      </c>
      <c r="B12" s="262" t="s">
        <v>141</v>
      </c>
      <c r="C12" s="262"/>
      <c r="D12" s="262"/>
      <c r="E12" s="262"/>
      <c r="F12" s="262"/>
      <c r="G12" s="262"/>
      <c r="H12" s="262"/>
      <c r="I12" s="125"/>
      <c r="J12" s="125"/>
      <c r="L12" s="124"/>
    </row>
    <row r="13" spans="1:13" ht="30.75" customHeight="1">
      <c r="A13" s="116" t="s">
        <v>234</v>
      </c>
      <c r="B13" s="274" t="s">
        <v>218</v>
      </c>
      <c r="C13" s="274"/>
      <c r="D13" s="274"/>
      <c r="E13" s="274"/>
      <c r="F13" s="274"/>
      <c r="G13" s="274"/>
      <c r="H13" s="274"/>
      <c r="I13" s="121"/>
      <c r="J13" s="121"/>
      <c r="L13" s="124"/>
      <c r="M13" s="115"/>
    </row>
    <row r="14" spans="1:13" ht="30.75" customHeight="1">
      <c r="A14" s="116" t="s">
        <v>235</v>
      </c>
      <c r="B14" s="255" t="s">
        <v>236</v>
      </c>
      <c r="C14" s="255"/>
      <c r="D14" s="255"/>
      <c r="E14" s="255"/>
      <c r="F14" s="120" t="s">
        <v>237</v>
      </c>
      <c r="G14" s="268" t="s">
        <v>238</v>
      </c>
      <c r="H14" s="268"/>
      <c r="I14" s="121"/>
      <c r="J14" s="121"/>
      <c r="L14" s="124"/>
      <c r="M14" s="115"/>
    </row>
    <row r="15" spans="1:12" ht="30.75" customHeight="1">
      <c r="A15" s="116" t="s">
        <v>239</v>
      </c>
      <c r="B15" s="269" t="s">
        <v>240</v>
      </c>
      <c r="C15" s="269"/>
      <c r="D15" s="269"/>
      <c r="E15" s="269"/>
      <c r="F15" s="120" t="s">
        <v>241</v>
      </c>
      <c r="G15" s="268" t="s">
        <v>228</v>
      </c>
      <c r="H15" s="268"/>
      <c r="I15" s="121"/>
      <c r="J15" s="121"/>
      <c r="L15" s="124"/>
    </row>
    <row r="16" spans="1:13" ht="40.5" customHeight="1">
      <c r="A16" s="116" t="s">
        <v>242</v>
      </c>
      <c r="B16" s="255" t="s">
        <v>243</v>
      </c>
      <c r="C16" s="255"/>
      <c r="D16" s="255"/>
      <c r="E16" s="255"/>
      <c r="F16" s="255"/>
      <c r="G16" s="255"/>
      <c r="H16" s="255"/>
      <c r="I16" s="125"/>
      <c r="J16" s="125"/>
      <c r="L16" s="124"/>
      <c r="M16" s="115"/>
    </row>
    <row r="17" spans="1:13" ht="30.75" customHeight="1">
      <c r="A17" s="116" t="s">
        <v>245</v>
      </c>
      <c r="B17" s="255" t="s">
        <v>246</v>
      </c>
      <c r="C17" s="255"/>
      <c r="D17" s="255"/>
      <c r="E17" s="255"/>
      <c r="F17" s="255"/>
      <c r="G17" s="255"/>
      <c r="H17" s="255"/>
      <c r="I17" s="126"/>
      <c r="J17" s="126"/>
      <c r="L17" s="124"/>
      <c r="M17" s="115"/>
    </row>
    <row r="18" spans="1:13" ht="30.75" customHeight="1">
      <c r="A18" s="116" t="s">
        <v>247</v>
      </c>
      <c r="B18" s="262" t="s">
        <v>248</v>
      </c>
      <c r="C18" s="262"/>
      <c r="D18" s="262"/>
      <c r="E18" s="262"/>
      <c r="F18" s="262"/>
      <c r="G18" s="262"/>
      <c r="H18" s="262"/>
      <c r="I18" s="127"/>
      <c r="J18" s="127"/>
      <c r="L18" s="124"/>
      <c r="M18" s="115"/>
    </row>
    <row r="19" spans="1:13" ht="30.75" customHeight="1">
      <c r="A19" s="116" t="s">
        <v>249</v>
      </c>
      <c r="B19" s="264" t="s">
        <v>250</v>
      </c>
      <c r="C19" s="264"/>
      <c r="D19" s="264"/>
      <c r="E19" s="264"/>
      <c r="F19" s="264"/>
      <c r="G19" s="264"/>
      <c r="H19" s="264"/>
      <c r="I19" s="128"/>
      <c r="J19" s="128"/>
      <c r="L19" s="124"/>
      <c r="M19" s="115"/>
    </row>
    <row r="20" spans="1:13" ht="27.75" customHeight="1">
      <c r="A20" s="265" t="s">
        <v>251</v>
      </c>
      <c r="B20" s="266" t="s">
        <v>252</v>
      </c>
      <c r="C20" s="266"/>
      <c r="D20" s="266"/>
      <c r="E20" s="267" t="s">
        <v>253</v>
      </c>
      <c r="F20" s="267"/>
      <c r="G20" s="267"/>
      <c r="H20" s="267"/>
      <c r="I20" s="129"/>
      <c r="J20" s="129"/>
      <c r="L20" s="124"/>
      <c r="M20" s="115"/>
    </row>
    <row r="21" spans="1:13" ht="27" customHeight="1">
      <c r="A21" s="265"/>
      <c r="B21" s="262" t="s">
        <v>254</v>
      </c>
      <c r="C21" s="262"/>
      <c r="D21" s="262"/>
      <c r="E21" s="262" t="s">
        <v>255</v>
      </c>
      <c r="F21" s="262"/>
      <c r="G21" s="262"/>
      <c r="H21" s="262"/>
      <c r="I21" s="127"/>
      <c r="J21" s="127"/>
      <c r="L21" s="124"/>
      <c r="M21" s="115"/>
    </row>
    <row r="22" spans="1:13" ht="39.75" customHeight="1">
      <c r="A22" s="116" t="s">
        <v>256</v>
      </c>
      <c r="B22" s="257" t="s">
        <v>257</v>
      </c>
      <c r="C22" s="257"/>
      <c r="D22" s="257"/>
      <c r="E22" s="257" t="s">
        <v>257</v>
      </c>
      <c r="F22" s="257"/>
      <c r="G22" s="257"/>
      <c r="H22" s="257"/>
      <c r="I22" s="121"/>
      <c r="J22" s="121"/>
      <c r="L22" s="124"/>
      <c r="M22" s="115"/>
    </row>
    <row r="23" spans="1:13" ht="44.25" customHeight="1">
      <c r="A23" s="116" t="s">
        <v>258</v>
      </c>
      <c r="B23" s="261" t="s">
        <v>259</v>
      </c>
      <c r="C23" s="261"/>
      <c r="D23" s="261"/>
      <c r="E23" s="262" t="s">
        <v>259</v>
      </c>
      <c r="F23" s="262"/>
      <c r="G23" s="262"/>
      <c r="H23" s="262"/>
      <c r="I23" s="126"/>
      <c r="J23" s="126"/>
      <c r="L23" s="130"/>
      <c r="M23" s="115"/>
    </row>
    <row r="24" spans="1:12" ht="29.25" customHeight="1">
      <c r="A24" s="116" t="s">
        <v>260</v>
      </c>
      <c r="B24" s="254">
        <v>43466</v>
      </c>
      <c r="C24" s="255"/>
      <c r="D24" s="255"/>
      <c r="E24" s="120" t="s">
        <v>261</v>
      </c>
      <c r="F24" s="263">
        <v>1</v>
      </c>
      <c r="G24" s="263"/>
      <c r="H24" s="263"/>
      <c r="I24" s="131"/>
      <c r="J24" s="131"/>
      <c r="L24" s="130"/>
    </row>
    <row r="25" spans="1:12" ht="27" customHeight="1">
      <c r="A25" s="116" t="s">
        <v>262</v>
      </c>
      <c r="B25" s="254">
        <v>43830</v>
      </c>
      <c r="C25" s="255"/>
      <c r="D25" s="255"/>
      <c r="E25" s="120" t="s">
        <v>263</v>
      </c>
      <c r="F25" s="256">
        <v>1</v>
      </c>
      <c r="G25" s="256"/>
      <c r="H25" s="256"/>
      <c r="I25" s="132"/>
      <c r="J25" s="132"/>
      <c r="L25" s="130"/>
    </row>
    <row r="26" spans="1:12" ht="47.25" customHeight="1">
      <c r="A26" s="116" t="s">
        <v>264</v>
      </c>
      <c r="B26" s="257" t="s">
        <v>244</v>
      </c>
      <c r="C26" s="257"/>
      <c r="D26" s="257"/>
      <c r="E26" s="133" t="s">
        <v>265</v>
      </c>
      <c r="F26" s="258" t="s">
        <v>339</v>
      </c>
      <c r="G26" s="258"/>
      <c r="H26" s="258"/>
      <c r="I26" s="129"/>
      <c r="J26" s="129"/>
      <c r="L26" s="130"/>
    </row>
    <row r="27" spans="1:12" ht="30" customHeight="1">
      <c r="A27" s="247" t="s">
        <v>266</v>
      </c>
      <c r="B27" s="247"/>
      <c r="C27" s="247"/>
      <c r="D27" s="247"/>
      <c r="E27" s="247"/>
      <c r="F27" s="247"/>
      <c r="G27" s="247"/>
      <c r="H27" s="247"/>
      <c r="I27" s="114"/>
      <c r="J27" s="114"/>
      <c r="L27" s="130"/>
    </row>
    <row r="28" spans="1:12" ht="56.25" customHeight="1">
      <c r="A28" s="134" t="s">
        <v>267</v>
      </c>
      <c r="B28" s="134" t="s">
        <v>268</v>
      </c>
      <c r="C28" s="134" t="s">
        <v>269</v>
      </c>
      <c r="D28" s="134" t="s">
        <v>270</v>
      </c>
      <c r="E28" s="134" t="s">
        <v>271</v>
      </c>
      <c r="F28" s="135" t="s">
        <v>272</v>
      </c>
      <c r="G28" s="135" t="s">
        <v>273</v>
      </c>
      <c r="H28" s="134" t="s">
        <v>274</v>
      </c>
      <c r="I28" s="127"/>
      <c r="J28" s="127"/>
      <c r="L28" s="130"/>
    </row>
    <row r="29" spans="1:12" ht="19.5" customHeight="1">
      <c r="A29" s="136" t="s">
        <v>275</v>
      </c>
      <c r="B29" s="174">
        <v>13</v>
      </c>
      <c r="C29" s="175">
        <f>+B29</f>
        <v>13</v>
      </c>
      <c r="D29" s="137">
        <v>13</v>
      </c>
      <c r="E29" s="138">
        <f>+D29</f>
        <v>13</v>
      </c>
      <c r="F29" s="139">
        <f>+B29/D29</f>
        <v>1</v>
      </c>
      <c r="G29" s="139">
        <f>+C29/$E$40</f>
        <v>0.1511627906976744</v>
      </c>
      <c r="H29" s="140">
        <f>+G29/$F$25</f>
        <v>0.1511627906976744</v>
      </c>
      <c r="I29" s="141"/>
      <c r="J29" s="141"/>
      <c r="L29" s="130"/>
    </row>
    <row r="30" spans="1:12" ht="19.5" customHeight="1">
      <c r="A30" s="136" t="s">
        <v>276</v>
      </c>
      <c r="B30" s="174">
        <v>8</v>
      </c>
      <c r="C30" s="175">
        <f>+C29+B30</f>
        <v>21</v>
      </c>
      <c r="D30" s="137">
        <v>7</v>
      </c>
      <c r="E30" s="138">
        <f>+D30+E29</f>
        <v>20</v>
      </c>
      <c r="F30" s="139">
        <f aca="true" t="shared" si="0" ref="F30:F40">+B30/D30</f>
        <v>1.1428571428571428</v>
      </c>
      <c r="G30" s="139">
        <f aca="true" t="shared" si="1" ref="G30:G40">+C30/$E$40</f>
        <v>0.2441860465116279</v>
      </c>
      <c r="H30" s="140">
        <f aca="true" t="shared" si="2" ref="H30:H40">+G30/$F$25</f>
        <v>0.2441860465116279</v>
      </c>
      <c r="I30" s="141"/>
      <c r="J30" s="141"/>
      <c r="L30" s="130"/>
    </row>
    <row r="31" spans="1:12" ht="19.5" customHeight="1">
      <c r="A31" s="136" t="s">
        <v>277</v>
      </c>
      <c r="B31" s="174">
        <v>5</v>
      </c>
      <c r="C31" s="175">
        <f aca="true" t="shared" si="3" ref="C31:C40">+C30+B31</f>
        <v>26</v>
      </c>
      <c r="D31" s="137">
        <v>5</v>
      </c>
      <c r="E31" s="138">
        <f aca="true" t="shared" si="4" ref="E31:E40">+D31+E30</f>
        <v>25</v>
      </c>
      <c r="F31" s="139">
        <f t="shared" si="0"/>
        <v>1</v>
      </c>
      <c r="G31" s="139">
        <f t="shared" si="1"/>
        <v>0.3023255813953488</v>
      </c>
      <c r="H31" s="140">
        <f t="shared" si="2"/>
        <v>0.3023255813953488</v>
      </c>
      <c r="I31" s="141"/>
      <c r="J31" s="141"/>
      <c r="L31" s="130"/>
    </row>
    <row r="32" spans="1:10" ht="19.5" customHeight="1">
      <c r="A32" s="136" t="s">
        <v>278</v>
      </c>
      <c r="B32" s="174">
        <v>11</v>
      </c>
      <c r="C32" s="175">
        <f t="shared" si="3"/>
        <v>37</v>
      </c>
      <c r="D32" s="137">
        <v>11</v>
      </c>
      <c r="E32" s="138">
        <f t="shared" si="4"/>
        <v>36</v>
      </c>
      <c r="F32" s="139">
        <f t="shared" si="0"/>
        <v>1</v>
      </c>
      <c r="G32" s="139">
        <f t="shared" si="1"/>
        <v>0.43023255813953487</v>
      </c>
      <c r="H32" s="140">
        <f t="shared" si="2"/>
        <v>0.43023255813953487</v>
      </c>
      <c r="I32" s="141"/>
      <c r="J32" s="141"/>
    </row>
    <row r="33" spans="1:10" ht="19.5" customHeight="1">
      <c r="A33" s="136" t="s">
        <v>279</v>
      </c>
      <c r="B33" s="174">
        <v>6</v>
      </c>
      <c r="C33" s="175">
        <f t="shared" si="3"/>
        <v>43</v>
      </c>
      <c r="D33" s="137">
        <v>4</v>
      </c>
      <c r="E33" s="138">
        <f t="shared" si="4"/>
        <v>40</v>
      </c>
      <c r="F33" s="139">
        <f t="shared" si="0"/>
        <v>1.5</v>
      </c>
      <c r="G33" s="139">
        <f t="shared" si="1"/>
        <v>0.5</v>
      </c>
      <c r="H33" s="140">
        <f t="shared" si="2"/>
        <v>0.5</v>
      </c>
      <c r="I33" s="141"/>
      <c r="J33" s="141"/>
    </row>
    <row r="34" spans="1:10" ht="19.5" customHeight="1">
      <c r="A34" s="136" t="s">
        <v>280</v>
      </c>
      <c r="B34" s="174">
        <v>3</v>
      </c>
      <c r="C34" s="175">
        <f t="shared" si="3"/>
        <v>46</v>
      </c>
      <c r="D34" s="137">
        <v>3</v>
      </c>
      <c r="E34" s="138">
        <f t="shared" si="4"/>
        <v>43</v>
      </c>
      <c r="F34" s="139">
        <f t="shared" si="0"/>
        <v>1</v>
      </c>
      <c r="G34" s="139">
        <f t="shared" si="1"/>
        <v>0.5348837209302325</v>
      </c>
      <c r="H34" s="140">
        <f t="shared" si="2"/>
        <v>0.5348837209302325</v>
      </c>
      <c r="I34" s="141"/>
      <c r="J34" s="141"/>
    </row>
    <row r="35" spans="1:10" ht="19.5" customHeight="1">
      <c r="A35" s="136" t="s">
        <v>281</v>
      </c>
      <c r="B35" s="174">
        <v>11</v>
      </c>
      <c r="C35" s="175">
        <f t="shared" si="3"/>
        <v>57</v>
      </c>
      <c r="D35" s="137">
        <v>11</v>
      </c>
      <c r="E35" s="138">
        <f t="shared" si="4"/>
        <v>54</v>
      </c>
      <c r="F35" s="139">
        <f t="shared" si="0"/>
        <v>1</v>
      </c>
      <c r="G35" s="139">
        <f t="shared" si="1"/>
        <v>0.6627906976744186</v>
      </c>
      <c r="H35" s="140">
        <f t="shared" si="2"/>
        <v>0.6627906976744186</v>
      </c>
      <c r="I35" s="141"/>
      <c r="J35" s="141"/>
    </row>
    <row r="36" spans="1:10" ht="19.5" customHeight="1">
      <c r="A36" s="136" t="s">
        <v>282</v>
      </c>
      <c r="B36" s="174">
        <v>2</v>
      </c>
      <c r="C36" s="175">
        <f t="shared" si="3"/>
        <v>59</v>
      </c>
      <c r="D36" s="137">
        <v>2</v>
      </c>
      <c r="E36" s="138">
        <f t="shared" si="4"/>
        <v>56</v>
      </c>
      <c r="F36" s="139">
        <f t="shared" si="0"/>
        <v>1</v>
      </c>
      <c r="G36" s="139">
        <f t="shared" si="1"/>
        <v>0.686046511627907</v>
      </c>
      <c r="H36" s="140">
        <f t="shared" si="2"/>
        <v>0.686046511627907</v>
      </c>
      <c r="I36" s="141"/>
      <c r="J36" s="141"/>
    </row>
    <row r="37" spans="1:10" ht="19.5" customHeight="1">
      <c r="A37" s="136" t="s">
        <v>283</v>
      </c>
      <c r="B37" s="174">
        <v>8</v>
      </c>
      <c r="C37" s="175">
        <f t="shared" si="3"/>
        <v>67</v>
      </c>
      <c r="D37" s="137">
        <v>7</v>
      </c>
      <c r="E37" s="138">
        <f t="shared" si="4"/>
        <v>63</v>
      </c>
      <c r="F37" s="139">
        <f t="shared" si="0"/>
        <v>1.1428571428571428</v>
      </c>
      <c r="G37" s="139">
        <f t="shared" si="1"/>
        <v>0.7790697674418605</v>
      </c>
      <c r="H37" s="140">
        <f t="shared" si="2"/>
        <v>0.7790697674418605</v>
      </c>
      <c r="I37" s="141"/>
      <c r="J37" s="141"/>
    </row>
    <row r="38" spans="1:10" ht="19.5" customHeight="1">
      <c r="A38" s="136" t="s">
        <v>284</v>
      </c>
      <c r="B38" s="174">
        <v>9</v>
      </c>
      <c r="C38" s="175">
        <f t="shared" si="3"/>
        <v>76</v>
      </c>
      <c r="D38" s="137">
        <v>9</v>
      </c>
      <c r="E38" s="138">
        <f t="shared" si="4"/>
        <v>72</v>
      </c>
      <c r="F38" s="139">
        <f t="shared" si="0"/>
        <v>1</v>
      </c>
      <c r="G38" s="139">
        <f t="shared" si="1"/>
        <v>0.8837209302325582</v>
      </c>
      <c r="H38" s="193">
        <f t="shared" si="2"/>
        <v>0.8837209302325582</v>
      </c>
      <c r="I38" s="141"/>
      <c r="J38" s="141"/>
    </row>
    <row r="39" spans="1:10" ht="19.5" customHeight="1">
      <c r="A39" s="136" t="s">
        <v>285</v>
      </c>
      <c r="B39" s="174">
        <v>5</v>
      </c>
      <c r="C39" s="175">
        <f t="shared" si="3"/>
        <v>81</v>
      </c>
      <c r="D39" s="137">
        <v>5</v>
      </c>
      <c r="E39" s="138">
        <f t="shared" si="4"/>
        <v>77</v>
      </c>
      <c r="F39" s="139">
        <f t="shared" si="0"/>
        <v>1</v>
      </c>
      <c r="G39" s="139">
        <f t="shared" si="1"/>
        <v>0.9418604651162791</v>
      </c>
      <c r="H39" s="140">
        <f t="shared" si="2"/>
        <v>0.9418604651162791</v>
      </c>
      <c r="I39" s="141"/>
      <c r="J39" s="141"/>
    </row>
    <row r="40" spans="1:10" ht="19.5" customHeight="1">
      <c r="A40" s="136" t="s">
        <v>286</v>
      </c>
      <c r="B40" s="174">
        <v>9</v>
      </c>
      <c r="C40" s="175">
        <f t="shared" si="3"/>
        <v>90</v>
      </c>
      <c r="D40" s="137">
        <v>9</v>
      </c>
      <c r="E40" s="138">
        <f t="shared" si="4"/>
        <v>86</v>
      </c>
      <c r="F40" s="139">
        <f t="shared" si="0"/>
        <v>1</v>
      </c>
      <c r="G40" s="206">
        <f t="shared" si="1"/>
        <v>1.0465116279069768</v>
      </c>
      <c r="H40" s="207">
        <f t="shared" si="2"/>
        <v>1.0465116279069768</v>
      </c>
      <c r="I40" s="141"/>
      <c r="J40" s="141"/>
    </row>
    <row r="41" spans="1:10" ht="65.25" customHeight="1">
      <c r="A41" s="142" t="s">
        <v>287</v>
      </c>
      <c r="B41" s="259" t="s">
        <v>350</v>
      </c>
      <c r="C41" s="260"/>
      <c r="D41" s="260"/>
      <c r="E41" s="260"/>
      <c r="F41" s="260"/>
      <c r="G41" s="260"/>
      <c r="H41" s="260"/>
      <c r="I41" s="143"/>
      <c r="J41" s="143"/>
    </row>
    <row r="42" spans="1:10" ht="29.25" customHeight="1">
      <c r="A42" s="247" t="s">
        <v>288</v>
      </c>
      <c r="B42" s="247"/>
      <c r="C42" s="247"/>
      <c r="D42" s="247"/>
      <c r="E42" s="247"/>
      <c r="F42" s="247"/>
      <c r="G42" s="247"/>
      <c r="H42" s="247"/>
      <c r="I42" s="114"/>
      <c r="J42" s="114"/>
    </row>
    <row r="43" spans="1:10" ht="47.25" customHeight="1">
      <c r="A43" s="248"/>
      <c r="B43" s="248"/>
      <c r="C43" s="248"/>
      <c r="D43" s="248"/>
      <c r="E43" s="248"/>
      <c r="F43" s="248"/>
      <c r="G43" s="248"/>
      <c r="H43" s="248"/>
      <c r="I43" s="114"/>
      <c r="J43" s="114"/>
    </row>
    <row r="44" spans="1:10" ht="47.25" customHeight="1">
      <c r="A44" s="248"/>
      <c r="B44" s="248"/>
      <c r="C44" s="248"/>
      <c r="D44" s="248"/>
      <c r="E44" s="248"/>
      <c r="F44" s="248"/>
      <c r="G44" s="248"/>
      <c r="H44" s="248"/>
      <c r="I44" s="143"/>
      <c r="J44" s="143"/>
    </row>
    <row r="45" spans="1:10" ht="47.25" customHeight="1">
      <c r="A45" s="248"/>
      <c r="B45" s="248"/>
      <c r="C45" s="248"/>
      <c r="D45" s="248"/>
      <c r="E45" s="248"/>
      <c r="F45" s="248"/>
      <c r="G45" s="248"/>
      <c r="H45" s="248"/>
      <c r="I45" s="143"/>
      <c r="J45" s="143"/>
    </row>
    <row r="46" spans="1:10" ht="47.25" customHeight="1">
      <c r="A46" s="248"/>
      <c r="B46" s="248"/>
      <c r="C46" s="248"/>
      <c r="D46" s="248"/>
      <c r="E46" s="248"/>
      <c r="F46" s="248"/>
      <c r="G46" s="248"/>
      <c r="H46" s="248"/>
      <c r="I46" s="143"/>
      <c r="J46" s="143"/>
    </row>
    <row r="47" spans="1:10" ht="47.25" customHeight="1">
      <c r="A47" s="248"/>
      <c r="B47" s="248"/>
      <c r="C47" s="248"/>
      <c r="D47" s="248"/>
      <c r="E47" s="248"/>
      <c r="F47" s="248"/>
      <c r="G47" s="248"/>
      <c r="H47" s="248"/>
      <c r="I47" s="144"/>
      <c r="J47" s="144"/>
    </row>
    <row r="48" spans="1:10" ht="409.5" customHeight="1">
      <c r="A48" s="116" t="s">
        <v>289</v>
      </c>
      <c r="B48" s="249" t="s">
        <v>352</v>
      </c>
      <c r="C48" s="249"/>
      <c r="D48" s="249"/>
      <c r="E48" s="249"/>
      <c r="F48" s="249"/>
      <c r="G48" s="249"/>
      <c r="H48" s="249"/>
      <c r="I48" s="145"/>
      <c r="J48" s="145"/>
    </row>
    <row r="49" spans="1:10" ht="30">
      <c r="A49" s="116" t="s">
        <v>290</v>
      </c>
      <c r="B49" s="250" t="s">
        <v>343</v>
      </c>
      <c r="C49" s="250"/>
      <c r="D49" s="250"/>
      <c r="E49" s="250"/>
      <c r="F49" s="250"/>
      <c r="G49" s="250"/>
      <c r="H49" s="250"/>
      <c r="I49" s="145"/>
      <c r="J49" s="145"/>
    </row>
    <row r="50" spans="1:10" ht="52.5" customHeight="1">
      <c r="A50" s="146" t="s">
        <v>291</v>
      </c>
      <c r="B50" s="251" t="s">
        <v>351</v>
      </c>
      <c r="C50" s="252"/>
      <c r="D50" s="252"/>
      <c r="E50" s="252"/>
      <c r="F50" s="252"/>
      <c r="G50" s="252"/>
      <c r="H50" s="253"/>
      <c r="I50" s="145"/>
      <c r="J50" s="145"/>
    </row>
    <row r="51" spans="1:10" ht="29.25" customHeight="1">
      <c r="A51" s="247" t="s">
        <v>292</v>
      </c>
      <c r="B51" s="247"/>
      <c r="C51" s="247"/>
      <c r="D51" s="247"/>
      <c r="E51" s="247"/>
      <c r="F51" s="247"/>
      <c r="G51" s="247"/>
      <c r="H51" s="247"/>
      <c r="I51" s="145"/>
      <c r="J51" s="145"/>
    </row>
    <row r="52" spans="1:10" ht="33" customHeight="1">
      <c r="A52" s="243" t="s">
        <v>293</v>
      </c>
      <c r="B52" s="147" t="s">
        <v>294</v>
      </c>
      <c r="C52" s="244" t="s">
        <v>295</v>
      </c>
      <c r="D52" s="244"/>
      <c r="E52" s="244"/>
      <c r="F52" s="244" t="s">
        <v>296</v>
      </c>
      <c r="G52" s="244"/>
      <c r="H52" s="244"/>
      <c r="I52" s="148"/>
      <c r="J52" s="148"/>
    </row>
    <row r="53" spans="1:10" ht="31.5" customHeight="1">
      <c r="A53" s="243"/>
      <c r="B53" s="149"/>
      <c r="C53" s="239"/>
      <c r="D53" s="239"/>
      <c r="E53" s="239"/>
      <c r="F53" s="245"/>
      <c r="G53" s="245"/>
      <c r="H53" s="245"/>
      <c r="I53" s="148"/>
      <c r="J53" s="148"/>
    </row>
    <row r="54" spans="1:10" ht="31.5" customHeight="1">
      <c r="A54" s="146" t="s">
        <v>297</v>
      </c>
      <c r="B54" s="241" t="s">
        <v>346</v>
      </c>
      <c r="C54" s="241"/>
      <c r="D54" s="246" t="s">
        <v>298</v>
      </c>
      <c r="E54" s="246"/>
      <c r="F54" s="241" t="s">
        <v>299</v>
      </c>
      <c r="G54" s="241"/>
      <c r="H54" s="241"/>
      <c r="I54" s="150"/>
      <c r="J54" s="150"/>
    </row>
    <row r="55" spans="1:10" ht="31.5" customHeight="1">
      <c r="A55" s="146" t="s">
        <v>300</v>
      </c>
      <c r="B55" s="239" t="s">
        <v>299</v>
      </c>
      <c r="C55" s="239"/>
      <c r="D55" s="240" t="s">
        <v>301</v>
      </c>
      <c r="E55" s="240"/>
      <c r="F55" s="241" t="s">
        <v>302</v>
      </c>
      <c r="G55" s="241"/>
      <c r="H55" s="241"/>
      <c r="I55" s="150"/>
      <c r="J55" s="150"/>
    </row>
    <row r="56" spans="1:10" ht="31.5" customHeight="1">
      <c r="A56" s="146" t="s">
        <v>303</v>
      </c>
      <c r="B56" s="239"/>
      <c r="C56" s="239"/>
      <c r="D56" s="242" t="s">
        <v>304</v>
      </c>
      <c r="E56" s="242"/>
      <c r="F56" s="239"/>
      <c r="G56" s="239"/>
      <c r="H56" s="239"/>
      <c r="I56" s="151"/>
      <c r="J56" s="151"/>
    </row>
    <row r="57" spans="1:10" ht="31.5" customHeight="1">
      <c r="A57" s="146" t="s">
        <v>305</v>
      </c>
      <c r="B57" s="239"/>
      <c r="C57" s="239"/>
      <c r="D57" s="242"/>
      <c r="E57" s="242"/>
      <c r="F57" s="239"/>
      <c r="G57" s="239"/>
      <c r="H57" s="239"/>
      <c r="I57" s="151"/>
      <c r="J57" s="151"/>
    </row>
    <row r="58" spans="1:10" ht="15" hidden="1">
      <c r="A58" s="152"/>
      <c r="B58" s="152"/>
      <c r="C58" s="2"/>
      <c r="D58" s="2"/>
      <c r="E58" s="2"/>
      <c r="F58" s="2"/>
      <c r="G58" s="2"/>
      <c r="H58" s="153"/>
      <c r="I58" s="154"/>
      <c r="J58" s="154"/>
    </row>
    <row r="59" spans="1:10" ht="12.75" hidden="1">
      <c r="A59" s="155"/>
      <c r="B59" s="156"/>
      <c r="C59" s="156"/>
      <c r="D59" s="157"/>
      <c r="E59" s="157"/>
      <c r="F59" s="158"/>
      <c r="G59" s="159"/>
      <c r="H59" s="156"/>
      <c r="I59" s="160"/>
      <c r="J59" s="160"/>
    </row>
    <row r="60" spans="1:10" ht="12.75" hidden="1">
      <c r="A60" s="155"/>
      <c r="B60" s="156"/>
      <c r="C60" s="156"/>
      <c r="D60" s="157"/>
      <c r="E60" s="157"/>
      <c r="F60" s="158"/>
      <c r="G60" s="159"/>
      <c r="H60" s="156"/>
      <c r="I60" s="160"/>
      <c r="J60" s="160"/>
    </row>
    <row r="61" spans="1:10" ht="12.75" hidden="1">
      <c r="A61" s="155"/>
      <c r="B61" s="156"/>
      <c r="C61" s="156"/>
      <c r="D61" s="157"/>
      <c r="E61" s="157"/>
      <c r="F61" s="158"/>
      <c r="G61" s="159"/>
      <c r="H61" s="156"/>
      <c r="I61" s="160"/>
      <c r="J61" s="160"/>
    </row>
    <row r="62" spans="1:10" ht="12.75" hidden="1">
      <c r="A62" s="155"/>
      <c r="B62" s="156"/>
      <c r="C62" s="156"/>
      <c r="D62" s="157"/>
      <c r="E62" s="157"/>
      <c r="F62" s="158"/>
      <c r="G62" s="159"/>
      <c r="H62" s="156"/>
      <c r="I62" s="160"/>
      <c r="J62" s="160"/>
    </row>
    <row r="63" spans="1:10" ht="12.75" hidden="1">
      <c r="A63" s="155"/>
      <c r="B63" s="156"/>
      <c r="C63" s="156"/>
      <c r="D63" s="157"/>
      <c r="E63" s="157"/>
      <c r="F63" s="158"/>
      <c r="G63" s="159"/>
      <c r="H63" s="156"/>
      <c r="I63" s="160"/>
      <c r="J63" s="160"/>
    </row>
    <row r="64" spans="1:10" ht="12.75" hidden="1">
      <c r="A64" s="155"/>
      <c r="B64" s="156"/>
      <c r="C64" s="156"/>
      <c r="D64" s="157"/>
      <c r="E64" s="157"/>
      <c r="F64" s="158"/>
      <c r="G64" s="159"/>
      <c r="H64" s="156"/>
      <c r="I64" s="160"/>
      <c r="J64" s="160"/>
    </row>
    <row r="65" spans="1:10" ht="12.75" hidden="1">
      <c r="A65" s="155"/>
      <c r="B65" s="156"/>
      <c r="C65" s="156"/>
      <c r="D65" s="157"/>
      <c r="E65" s="157"/>
      <c r="F65" s="158"/>
      <c r="G65" s="159"/>
      <c r="H65" s="156"/>
      <c r="I65" s="160"/>
      <c r="J65" s="160"/>
    </row>
    <row r="66" spans="1:10" ht="12.75" hidden="1">
      <c r="A66" s="155"/>
      <c r="B66" s="156"/>
      <c r="C66" s="156"/>
      <c r="D66" s="157"/>
      <c r="E66" s="157"/>
      <c r="F66" s="158"/>
      <c r="G66" s="159"/>
      <c r="H66" s="156"/>
      <c r="I66" s="160"/>
      <c r="J66" s="160"/>
    </row>
    <row r="67" ht="12.75" hidden="1"/>
  </sheetData>
  <sheetProtection/>
  <mergeCells count="65">
    <mergeCell ref="A1:A4"/>
    <mergeCell ref="B1:H1"/>
    <mergeCell ref="B2:H2"/>
    <mergeCell ref="B3:H3"/>
    <mergeCell ref="B4:E4"/>
    <mergeCell ref="F4:H4"/>
    <mergeCell ref="A5:H5"/>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4:C54"/>
    <mergeCell ref="D54:E54"/>
    <mergeCell ref="F54:H54"/>
    <mergeCell ref="B55:C55"/>
    <mergeCell ref="D55:E55"/>
    <mergeCell ref="F55:H55"/>
    <mergeCell ref="B56:C56"/>
    <mergeCell ref="D56:E57"/>
    <mergeCell ref="F56:H57"/>
    <mergeCell ref="B57:C57"/>
  </mergeCells>
  <dataValidations count="8">
    <dataValidation type="list" allowBlank="1" showInputMessage="1" showErrorMessage="1" sqref="B9 H9">
      <formula1>$M$13:$M$14</formula1>
    </dataValidation>
    <dataValidation type="list" allowBlank="1" showInputMessage="1" showErrorMessage="1" sqref="G15:H15">
      <formula1>$M$7:$M$10</formula1>
    </dataValidation>
    <dataValidation type="list" allowBlank="1" showInputMessage="1" showErrorMessage="1" sqref="B12:H12">
      <formula1>$M$16:$M$23</formula1>
    </dataValidation>
    <dataValidation type="list" allowBlank="1" showInputMessage="1" showErrorMessage="1" sqref="I12:J12">
      <formula1>$L$23:$L$30</formula1>
    </dataValidation>
    <dataValidation type="list" allowBlank="1" showInputMessage="1" showErrorMessage="1" sqref="G14:I14">
      <formula1>L19:L21</formula1>
    </dataValidation>
    <dataValidation type="list" allowBlank="1" showInputMessage="1" showErrorMessage="1" sqref="J14">
      <formula1>N19:N21</formula1>
    </dataValidation>
    <dataValidation type="list" allowBlank="1" showInputMessage="1" showErrorMessage="1" sqref="B11:E11">
      <formula1>$L$8:$L$11</formula1>
    </dataValidation>
    <dataValidation type="list" allowBlank="1" showInputMessage="1" showErrorMessage="1" sqref="B26:D26">
      <formula1>$L$14:$L$17</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18"/>
  <sheetViews>
    <sheetView tabSelected="1" zoomScale="70" zoomScaleNormal="70" zoomScalePageLayoutView="0" workbookViewId="0" topLeftCell="A1">
      <selection activeCell="A1" sqref="A1:A4"/>
    </sheetView>
  </sheetViews>
  <sheetFormatPr defaultColWidth="0" defaultRowHeight="15" zeroHeight="1"/>
  <cols>
    <col min="1" max="1" width="28.140625" style="161" customWidth="1"/>
    <col min="2" max="2" width="34.57421875" style="0" customWidth="1"/>
    <col min="3" max="3" width="16.28125" style="0" customWidth="1"/>
    <col min="4" max="4" width="5.8515625" style="0" customWidth="1"/>
    <col min="5" max="5" width="47.00390625" style="0" customWidth="1"/>
    <col min="6" max="7" width="16.140625" style="0" customWidth="1"/>
    <col min="8" max="8" width="16.28125" style="0" customWidth="1"/>
    <col min="9" max="9" width="16.00390625" style="0" customWidth="1"/>
    <col min="10" max="10" width="148.421875" style="0" customWidth="1"/>
    <col min="11"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0" s="183" customFormat="1" ht="36.75" customHeight="1">
      <c r="A1" s="284"/>
      <c r="B1" s="285" t="s">
        <v>306</v>
      </c>
      <c r="C1" s="285"/>
      <c r="D1" s="285"/>
      <c r="E1" s="285"/>
      <c r="F1" s="285"/>
      <c r="G1" s="285"/>
      <c r="H1" s="285"/>
      <c r="I1" s="285"/>
      <c r="J1" s="285"/>
    </row>
    <row r="2" spans="1:10" s="183" customFormat="1" ht="36.75" customHeight="1">
      <c r="A2" s="284"/>
      <c r="B2" s="285" t="s">
        <v>16</v>
      </c>
      <c r="C2" s="285"/>
      <c r="D2" s="285"/>
      <c r="E2" s="285"/>
      <c r="F2" s="285"/>
      <c r="G2" s="285"/>
      <c r="H2" s="285"/>
      <c r="I2" s="285"/>
      <c r="J2" s="285"/>
    </row>
    <row r="3" spans="1:10" s="183" customFormat="1" ht="36.75" customHeight="1">
      <c r="A3" s="284"/>
      <c r="B3" s="285" t="s">
        <v>307</v>
      </c>
      <c r="C3" s="285"/>
      <c r="D3" s="285"/>
      <c r="E3" s="285"/>
      <c r="F3" s="285"/>
      <c r="G3" s="285"/>
      <c r="H3" s="285"/>
      <c r="I3" s="285"/>
      <c r="J3" s="285"/>
    </row>
    <row r="4" spans="1:10" s="183" customFormat="1" ht="36.75" customHeight="1">
      <c r="A4" s="284"/>
      <c r="B4" s="285" t="s">
        <v>308</v>
      </c>
      <c r="C4" s="285"/>
      <c r="D4" s="285"/>
      <c r="E4" s="285"/>
      <c r="F4" s="285"/>
      <c r="G4" s="287" t="s">
        <v>213</v>
      </c>
      <c r="H4" s="287"/>
      <c r="I4" s="287"/>
      <c r="J4" s="287"/>
    </row>
    <row r="5" spans="1:9" s="183" customFormat="1" ht="15">
      <c r="A5" s="184"/>
      <c r="B5" s="185"/>
      <c r="C5" s="185"/>
      <c r="D5" s="185"/>
      <c r="E5" s="185"/>
      <c r="F5" s="185"/>
      <c r="G5" s="185"/>
      <c r="H5" s="185"/>
      <c r="I5" s="186"/>
    </row>
    <row r="6" spans="1:9" s="183" customFormat="1" ht="36">
      <c r="A6" s="190" t="s">
        <v>309</v>
      </c>
      <c r="B6" s="286" t="s">
        <v>340</v>
      </c>
      <c r="C6" s="286"/>
      <c r="D6" s="286"/>
      <c r="E6" s="187"/>
      <c r="F6" s="185"/>
      <c r="G6" s="185"/>
      <c r="H6" s="185"/>
      <c r="I6" s="186"/>
    </row>
    <row r="7" spans="1:9" s="183" customFormat="1" ht="15">
      <c r="A7" s="190" t="s">
        <v>24</v>
      </c>
      <c r="B7" s="286" t="s">
        <v>310</v>
      </c>
      <c r="C7" s="286"/>
      <c r="D7" s="286"/>
      <c r="E7" s="187"/>
      <c r="F7" s="185"/>
      <c r="G7" s="185"/>
      <c r="H7" s="185"/>
      <c r="I7" s="186"/>
    </row>
    <row r="8" spans="1:9" s="183" customFormat="1" ht="24">
      <c r="A8" s="190" t="s">
        <v>311</v>
      </c>
      <c r="B8" s="286" t="s">
        <v>312</v>
      </c>
      <c r="C8" s="286"/>
      <c r="D8" s="286"/>
      <c r="E8" s="188"/>
      <c r="F8" s="185"/>
      <c r="G8" s="185"/>
      <c r="H8" s="185"/>
      <c r="I8" s="186"/>
    </row>
    <row r="9" spans="1:9" s="183" customFormat="1" ht="15">
      <c r="A9" s="190" t="s">
        <v>313</v>
      </c>
      <c r="B9" s="286" t="s">
        <v>314</v>
      </c>
      <c r="C9" s="286"/>
      <c r="D9" s="286"/>
      <c r="E9" s="187"/>
      <c r="F9" s="185"/>
      <c r="G9" s="185"/>
      <c r="H9" s="185"/>
      <c r="I9" s="186"/>
    </row>
    <row r="10" spans="1:9" s="183" customFormat="1" ht="36.75" customHeight="1">
      <c r="A10" s="190" t="s">
        <v>315</v>
      </c>
      <c r="B10" s="286" t="s">
        <v>220</v>
      </c>
      <c r="C10" s="286"/>
      <c r="D10" s="286"/>
      <c r="E10" s="187"/>
      <c r="F10" s="185"/>
      <c r="G10" s="185"/>
      <c r="H10" s="185"/>
      <c r="I10" s="185"/>
    </row>
    <row r="11" spans="1:9" s="183" customFormat="1" ht="15">
      <c r="A11" s="189"/>
      <c r="F11" s="185"/>
      <c r="G11" s="185"/>
      <c r="H11" s="185"/>
      <c r="I11" s="185"/>
    </row>
    <row r="12" spans="1:10" ht="26.25" customHeight="1">
      <c r="A12" s="292" t="s">
        <v>316</v>
      </c>
      <c r="B12" s="293"/>
      <c r="C12" s="293"/>
      <c r="D12" s="293"/>
      <c r="E12" s="293"/>
      <c r="F12" s="293"/>
      <c r="G12" s="294"/>
      <c r="H12" s="295" t="s">
        <v>317</v>
      </c>
      <c r="I12" s="296"/>
      <c r="J12" s="296"/>
    </row>
    <row r="13" spans="1:10" s="164" customFormat="1" ht="60">
      <c r="A13" s="162" t="s">
        <v>318</v>
      </c>
      <c r="B13" s="162" t="s">
        <v>319</v>
      </c>
      <c r="C13" s="162" t="s">
        <v>320</v>
      </c>
      <c r="D13" s="162" t="s">
        <v>321</v>
      </c>
      <c r="E13" s="162" t="s">
        <v>322</v>
      </c>
      <c r="F13" s="162" t="s">
        <v>323</v>
      </c>
      <c r="G13" s="162" t="s">
        <v>324</v>
      </c>
      <c r="H13" s="163" t="s">
        <v>325</v>
      </c>
      <c r="I13" s="163" t="s">
        <v>326</v>
      </c>
      <c r="J13" s="163" t="s">
        <v>327</v>
      </c>
    </row>
    <row r="14" spans="1:10" ht="162">
      <c r="A14" s="297">
        <v>1</v>
      </c>
      <c r="B14" s="300" t="s">
        <v>328</v>
      </c>
      <c r="C14" s="281">
        <v>1</v>
      </c>
      <c r="D14" s="169">
        <v>1</v>
      </c>
      <c r="E14" s="178" t="s">
        <v>329</v>
      </c>
      <c r="F14" s="165">
        <v>0.29</v>
      </c>
      <c r="G14" s="166">
        <v>43554</v>
      </c>
      <c r="H14" s="167">
        <v>0.3</v>
      </c>
      <c r="I14" s="177">
        <v>43554</v>
      </c>
      <c r="J14" s="195" t="s">
        <v>349</v>
      </c>
    </row>
    <row r="15" spans="1:10" ht="81">
      <c r="A15" s="298"/>
      <c r="B15" s="301"/>
      <c r="C15" s="282"/>
      <c r="D15" s="169">
        <v>2</v>
      </c>
      <c r="E15" s="178" t="s">
        <v>330</v>
      </c>
      <c r="F15" s="165">
        <v>0.21</v>
      </c>
      <c r="G15" s="166">
        <v>43646</v>
      </c>
      <c r="H15" s="168">
        <v>0.23</v>
      </c>
      <c r="I15" s="194">
        <v>43646</v>
      </c>
      <c r="J15" s="195" t="s">
        <v>347</v>
      </c>
    </row>
    <row r="16" spans="1:10" ht="108">
      <c r="A16" s="298"/>
      <c r="B16" s="301"/>
      <c r="C16" s="282"/>
      <c r="D16" s="169">
        <v>3</v>
      </c>
      <c r="E16" s="178" t="s">
        <v>344</v>
      </c>
      <c r="F16" s="165">
        <v>0.23</v>
      </c>
      <c r="G16" s="166">
        <v>43738</v>
      </c>
      <c r="H16" s="168">
        <v>0.24</v>
      </c>
      <c r="I16" s="194">
        <v>43738</v>
      </c>
      <c r="J16" s="196" t="s">
        <v>348</v>
      </c>
    </row>
    <row r="17" spans="1:10" ht="283.5">
      <c r="A17" s="299"/>
      <c r="B17" s="301"/>
      <c r="C17" s="283"/>
      <c r="D17" s="169">
        <v>4</v>
      </c>
      <c r="E17" s="178" t="s">
        <v>345</v>
      </c>
      <c r="F17" s="165">
        <v>0.27</v>
      </c>
      <c r="G17" s="166">
        <v>43830</v>
      </c>
      <c r="H17" s="168">
        <v>0.27</v>
      </c>
      <c r="I17" s="194">
        <v>43830</v>
      </c>
      <c r="J17" s="196" t="s">
        <v>353</v>
      </c>
    </row>
    <row r="18" spans="1:10" s="172" customFormat="1" ht="21.75" customHeight="1">
      <c r="A18" s="288" t="s">
        <v>331</v>
      </c>
      <c r="B18" s="289"/>
      <c r="C18" s="170">
        <f>SUM(C14:C17)</f>
        <v>1</v>
      </c>
      <c r="D18" s="290" t="s">
        <v>332</v>
      </c>
      <c r="E18" s="291"/>
      <c r="F18" s="170">
        <f>SUM(F14:F17)</f>
        <v>1</v>
      </c>
      <c r="G18" s="170"/>
      <c r="H18" s="197">
        <f>SUM(H14:H17)</f>
        <v>1.04</v>
      </c>
      <c r="I18" s="171"/>
      <c r="J18" s="171"/>
    </row>
    <row r="19" ht="15" hidden="1"/>
    <row r="20" ht="15" hidden="1"/>
    <row r="21" ht="15" hidden="1"/>
    <row r="22" ht="15" hidden="1"/>
    <row r="23" ht="15" hidden="1"/>
    <row r="24" ht="15" hidden="1"/>
  </sheetData>
  <sheetProtection/>
  <mergeCells count="18">
    <mergeCell ref="A18:B18"/>
    <mergeCell ref="D18:E18"/>
    <mergeCell ref="A12:G12"/>
    <mergeCell ref="H12:J12"/>
    <mergeCell ref="A14:A17"/>
    <mergeCell ref="B6:D6"/>
    <mergeCell ref="B7:D7"/>
    <mergeCell ref="B8:D8"/>
    <mergeCell ref="B9:D9"/>
    <mergeCell ref="B14:B17"/>
    <mergeCell ref="C14:C17"/>
    <mergeCell ref="A1:A4"/>
    <mergeCell ref="B4:F4"/>
    <mergeCell ref="B10:D10"/>
    <mergeCell ref="B1:J1"/>
    <mergeCell ref="B2:J2"/>
    <mergeCell ref="B3:J3"/>
    <mergeCell ref="G4:J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T85"/>
  <sheetViews>
    <sheetView zoomScalePageLayoutView="0" workbookViewId="0" topLeftCell="A1">
      <selection activeCell="C24" sqref="C24"/>
    </sheetView>
  </sheetViews>
  <sheetFormatPr defaultColWidth="11.421875" defaultRowHeight="15"/>
  <cols>
    <col min="1" max="1" width="65.28125" style="9" bestFit="1" customWidth="1"/>
    <col min="2" max="2" width="11.421875" style="9" customWidth="1"/>
    <col min="3" max="3" width="63.421875" style="10" customWidth="1"/>
    <col min="4" max="4" width="11.421875" style="10" customWidth="1"/>
    <col min="5" max="5" width="11.421875" style="20" customWidth="1"/>
    <col min="6" max="6" width="18.8515625" style="20" customWidth="1"/>
    <col min="7" max="7" width="11.421875" style="9" customWidth="1"/>
    <col min="8" max="11" width="20.7109375" style="9" customWidth="1"/>
    <col min="12" max="12" width="11.421875" style="9" customWidth="1"/>
    <col min="13" max="16" width="11.421875" style="9" hidden="1" customWidth="1"/>
    <col min="17" max="17" width="15.8515625" style="9" hidden="1" customWidth="1"/>
    <col min="18" max="20" width="11.421875" style="9" hidden="1" customWidth="1"/>
    <col min="21" max="22" width="0" style="9" hidden="1" customWidth="1"/>
    <col min="23" max="16384" width="11.421875" style="9" customWidth="1"/>
  </cols>
  <sheetData>
    <row r="1" spans="1:20" ht="37.5" customHeight="1">
      <c r="A1" s="26" t="s">
        <v>143</v>
      </c>
      <c r="C1" s="26" t="s">
        <v>25</v>
      </c>
      <c r="E1" s="90" t="s">
        <v>26</v>
      </c>
      <c r="F1" s="90" t="s">
        <v>27</v>
      </c>
      <c r="H1" s="310" t="s">
        <v>199</v>
      </c>
      <c r="I1" s="310"/>
      <c r="J1" s="310"/>
      <c r="K1" s="310"/>
      <c r="L1" s="311" t="s">
        <v>145</v>
      </c>
      <c r="M1" s="312"/>
      <c r="N1" s="312"/>
      <c r="O1" s="312"/>
      <c r="P1" s="45"/>
      <c r="Q1" s="313" t="s">
        <v>146</v>
      </c>
      <c r="R1" s="313"/>
      <c r="S1" s="313"/>
      <c r="T1" s="313"/>
    </row>
    <row r="2" spans="1:20" ht="21" customHeight="1" thickBot="1">
      <c r="A2" s="11" t="s">
        <v>147</v>
      </c>
      <c r="C2" s="12" t="s">
        <v>28</v>
      </c>
      <c r="E2" s="13">
        <v>1</v>
      </c>
      <c r="F2" s="13" t="s">
        <v>29</v>
      </c>
      <c r="H2" s="305" t="s">
        <v>110</v>
      </c>
      <c r="I2" s="306"/>
      <c r="J2" s="306"/>
      <c r="K2" s="307"/>
      <c r="M2" s="46">
        <v>2012</v>
      </c>
      <c r="N2" s="46"/>
      <c r="O2" s="46"/>
      <c r="P2" s="47"/>
      <c r="Q2" s="26"/>
      <c r="R2" s="48" t="s">
        <v>31</v>
      </c>
      <c r="S2" s="48" t="s">
        <v>32</v>
      </c>
      <c r="T2" s="48" t="s">
        <v>33</v>
      </c>
    </row>
    <row r="3" spans="1:20" ht="19.5" customHeight="1">
      <c r="A3" s="14" t="s">
        <v>148</v>
      </c>
      <c r="C3" s="12" t="s">
        <v>34</v>
      </c>
      <c r="E3" s="13">
        <v>2</v>
      </c>
      <c r="F3" s="13" t="s">
        <v>35</v>
      </c>
      <c r="H3" s="314" t="s">
        <v>30</v>
      </c>
      <c r="I3" s="32">
        <v>2017</v>
      </c>
      <c r="J3" s="33"/>
      <c r="K3" s="34"/>
      <c r="M3" s="49" t="s">
        <v>31</v>
      </c>
      <c r="N3" s="49" t="s">
        <v>32</v>
      </c>
      <c r="O3" s="49" t="s">
        <v>33</v>
      </c>
      <c r="P3" s="47"/>
      <c r="Q3" s="50" t="s">
        <v>149</v>
      </c>
      <c r="R3" s="51">
        <v>479830</v>
      </c>
      <c r="S3" s="51">
        <v>222331</v>
      </c>
      <c r="T3" s="51">
        <v>257499</v>
      </c>
    </row>
    <row r="4" spans="1:20" ht="15.75" customHeight="1">
      <c r="A4" s="16" t="s">
        <v>150</v>
      </c>
      <c r="C4" s="12" t="s">
        <v>36</v>
      </c>
      <c r="E4" s="13">
        <v>3</v>
      </c>
      <c r="F4" s="13" t="s">
        <v>37</v>
      </c>
      <c r="H4" s="315"/>
      <c r="I4" s="35" t="s">
        <v>31</v>
      </c>
      <c r="J4" s="36" t="s">
        <v>32</v>
      </c>
      <c r="K4" s="37" t="s">
        <v>33</v>
      </c>
      <c r="M4" s="51">
        <v>7571345</v>
      </c>
      <c r="N4" s="51">
        <v>3653868</v>
      </c>
      <c r="O4" s="51">
        <v>3917477</v>
      </c>
      <c r="P4" s="47"/>
      <c r="Q4" s="50" t="s">
        <v>151</v>
      </c>
      <c r="R4" s="51">
        <v>135160</v>
      </c>
      <c r="S4" s="51">
        <v>62795</v>
      </c>
      <c r="T4" s="51">
        <v>72365</v>
      </c>
    </row>
    <row r="5" spans="3:20" ht="12.75">
      <c r="C5" s="12" t="s">
        <v>38</v>
      </c>
      <c r="E5" s="13">
        <v>4</v>
      </c>
      <c r="F5" s="13" t="s">
        <v>39</v>
      </c>
      <c r="H5" s="38" t="s">
        <v>111</v>
      </c>
      <c r="I5" s="39"/>
      <c r="J5" s="40"/>
      <c r="K5" s="41"/>
      <c r="M5" s="53">
        <v>120482</v>
      </c>
      <c r="N5" s="53">
        <v>61704</v>
      </c>
      <c r="O5" s="53">
        <v>58778</v>
      </c>
      <c r="P5" s="47"/>
      <c r="Q5" s="50" t="s">
        <v>152</v>
      </c>
      <c r="R5" s="51">
        <v>109955</v>
      </c>
      <c r="S5" s="51">
        <v>55153</v>
      </c>
      <c r="T5" s="51">
        <v>54802</v>
      </c>
    </row>
    <row r="6" spans="1:20" ht="12.75">
      <c r="A6" s="15" t="s">
        <v>19</v>
      </c>
      <c r="C6" s="12" t="s">
        <v>40</v>
      </c>
      <c r="E6" s="13">
        <v>5</v>
      </c>
      <c r="F6" s="13" t="s">
        <v>41</v>
      </c>
      <c r="H6" s="91" t="s">
        <v>31</v>
      </c>
      <c r="I6" s="92">
        <v>8080734</v>
      </c>
      <c r="J6" s="92">
        <v>3912910</v>
      </c>
      <c r="K6" s="92">
        <v>4167824</v>
      </c>
      <c r="M6" s="53">
        <v>120064</v>
      </c>
      <c r="N6" s="53">
        <v>61454</v>
      </c>
      <c r="O6" s="53">
        <v>58610</v>
      </c>
      <c r="P6" s="47"/>
      <c r="Q6" s="50" t="s">
        <v>153</v>
      </c>
      <c r="R6" s="51">
        <v>409257</v>
      </c>
      <c r="S6" s="51">
        <v>199566</v>
      </c>
      <c r="T6" s="51">
        <v>209691</v>
      </c>
    </row>
    <row r="7" spans="1:20" ht="12.75" customHeight="1">
      <c r="A7" s="16" t="s">
        <v>42</v>
      </c>
      <c r="C7" s="12" t="s">
        <v>43</v>
      </c>
      <c r="E7" s="13">
        <v>6</v>
      </c>
      <c r="F7" s="13" t="s">
        <v>44</v>
      </c>
      <c r="H7" s="93" t="s">
        <v>112</v>
      </c>
      <c r="I7" s="94">
        <v>607390</v>
      </c>
      <c r="J7" s="94">
        <v>312062</v>
      </c>
      <c r="K7" s="94">
        <v>295328</v>
      </c>
      <c r="M7" s="53">
        <v>119780</v>
      </c>
      <c r="N7" s="53">
        <v>61272</v>
      </c>
      <c r="O7" s="53">
        <v>58508</v>
      </c>
      <c r="P7" s="47"/>
      <c r="Q7" s="50" t="s">
        <v>154</v>
      </c>
      <c r="R7" s="51">
        <v>400686</v>
      </c>
      <c r="S7" s="51">
        <v>197911</v>
      </c>
      <c r="T7" s="51">
        <v>202775</v>
      </c>
    </row>
    <row r="8" spans="1:20" ht="14.25" customHeight="1">
      <c r="A8" s="16" t="s">
        <v>45</v>
      </c>
      <c r="C8" s="12" t="s">
        <v>46</v>
      </c>
      <c r="E8" s="13">
        <v>7</v>
      </c>
      <c r="F8" s="13" t="s">
        <v>47</v>
      </c>
      <c r="H8" s="93" t="s">
        <v>113</v>
      </c>
      <c r="I8" s="94">
        <v>601914</v>
      </c>
      <c r="J8" s="94">
        <v>308936</v>
      </c>
      <c r="K8" s="94">
        <v>292978</v>
      </c>
      <c r="M8" s="53">
        <v>119273</v>
      </c>
      <c r="N8" s="53">
        <v>61064</v>
      </c>
      <c r="O8" s="53">
        <v>58209</v>
      </c>
      <c r="P8" s="47"/>
      <c r="Q8" s="50" t="s">
        <v>155</v>
      </c>
      <c r="R8" s="51">
        <v>201593</v>
      </c>
      <c r="S8" s="51">
        <v>99557</v>
      </c>
      <c r="T8" s="51">
        <v>102036</v>
      </c>
    </row>
    <row r="9" spans="1:20" ht="15.75" customHeight="1">
      <c r="A9" s="16" t="s">
        <v>48</v>
      </c>
      <c r="C9" s="26" t="s">
        <v>49</v>
      </c>
      <c r="E9" s="13">
        <v>8</v>
      </c>
      <c r="F9" s="13" t="s">
        <v>50</v>
      </c>
      <c r="H9" s="93" t="s">
        <v>114</v>
      </c>
      <c r="I9" s="94">
        <v>602967</v>
      </c>
      <c r="J9" s="94">
        <v>308654</v>
      </c>
      <c r="K9" s="94">
        <v>294313</v>
      </c>
      <c r="M9" s="53">
        <v>118935</v>
      </c>
      <c r="N9" s="53">
        <v>60931</v>
      </c>
      <c r="O9" s="53">
        <v>58004</v>
      </c>
      <c r="P9" s="47"/>
      <c r="Q9" s="50" t="s">
        <v>156</v>
      </c>
      <c r="R9" s="51">
        <v>597522</v>
      </c>
      <c r="S9" s="51">
        <v>292176</v>
      </c>
      <c r="T9" s="51">
        <v>305346</v>
      </c>
    </row>
    <row r="10" spans="1:20" ht="12.75">
      <c r="A10" s="16" t="s">
        <v>51</v>
      </c>
      <c r="C10" s="12" t="s">
        <v>52</v>
      </c>
      <c r="E10" s="13">
        <v>9</v>
      </c>
      <c r="F10" s="13" t="s">
        <v>53</v>
      </c>
      <c r="H10" s="93" t="s">
        <v>115</v>
      </c>
      <c r="I10" s="94">
        <v>632370</v>
      </c>
      <c r="J10" s="94">
        <v>321173</v>
      </c>
      <c r="K10" s="94">
        <v>311197</v>
      </c>
      <c r="M10" s="53">
        <v>118833</v>
      </c>
      <c r="N10" s="53">
        <v>60903</v>
      </c>
      <c r="O10" s="53">
        <v>57930</v>
      </c>
      <c r="P10" s="47"/>
      <c r="Q10" s="50" t="s">
        <v>157</v>
      </c>
      <c r="R10" s="51">
        <v>1030623</v>
      </c>
      <c r="S10" s="51">
        <v>502287</v>
      </c>
      <c r="T10" s="51">
        <v>528336</v>
      </c>
    </row>
    <row r="11" spans="1:20" ht="12.75">
      <c r="A11" s="16" t="s">
        <v>54</v>
      </c>
      <c r="C11" s="12" t="s">
        <v>55</v>
      </c>
      <c r="E11" s="13">
        <v>10</v>
      </c>
      <c r="F11" s="13" t="s">
        <v>56</v>
      </c>
      <c r="H11" s="93" t="s">
        <v>116</v>
      </c>
      <c r="I11" s="94">
        <v>672749</v>
      </c>
      <c r="J11" s="94">
        <v>339928</v>
      </c>
      <c r="K11" s="94">
        <v>332821</v>
      </c>
      <c r="M11" s="53">
        <v>118730</v>
      </c>
      <c r="N11" s="53">
        <v>60874</v>
      </c>
      <c r="O11" s="53">
        <v>57856</v>
      </c>
      <c r="P11" s="47"/>
      <c r="Q11" s="50" t="s">
        <v>158</v>
      </c>
      <c r="R11" s="51">
        <v>353859</v>
      </c>
      <c r="S11" s="51">
        <v>167533</v>
      </c>
      <c r="T11" s="51">
        <v>186326</v>
      </c>
    </row>
    <row r="12" spans="1:20" ht="12.75">
      <c r="A12" s="16" t="s">
        <v>57</v>
      </c>
      <c r="C12" s="12" t="s">
        <v>58</v>
      </c>
      <c r="E12" s="13">
        <v>11</v>
      </c>
      <c r="F12" s="13" t="s">
        <v>59</v>
      </c>
      <c r="H12" s="93" t="s">
        <v>117</v>
      </c>
      <c r="I12" s="94">
        <v>650902</v>
      </c>
      <c r="J12" s="94">
        <v>329064</v>
      </c>
      <c r="K12" s="94">
        <v>321838</v>
      </c>
      <c r="M12" s="53">
        <v>118696</v>
      </c>
      <c r="N12" s="53">
        <v>60878</v>
      </c>
      <c r="O12" s="53">
        <v>57818</v>
      </c>
      <c r="P12" s="47"/>
      <c r="Q12" s="50" t="s">
        <v>159</v>
      </c>
      <c r="R12" s="51">
        <v>851299</v>
      </c>
      <c r="S12" s="51">
        <v>406597</v>
      </c>
      <c r="T12" s="51">
        <v>444702</v>
      </c>
    </row>
    <row r="13" spans="1:20" ht="12.75">
      <c r="A13" s="16" t="s">
        <v>60</v>
      </c>
      <c r="C13" s="12" t="s">
        <v>61</v>
      </c>
      <c r="E13" s="13">
        <v>12</v>
      </c>
      <c r="F13" s="13" t="s">
        <v>62</v>
      </c>
      <c r="H13" s="93" t="s">
        <v>118</v>
      </c>
      <c r="I13" s="94">
        <v>651442</v>
      </c>
      <c r="J13" s="94">
        <v>316050</v>
      </c>
      <c r="K13" s="94">
        <v>335392</v>
      </c>
      <c r="M13" s="53">
        <v>119101</v>
      </c>
      <c r="N13" s="53">
        <v>61076</v>
      </c>
      <c r="O13" s="53">
        <v>58025</v>
      </c>
      <c r="P13" s="47"/>
      <c r="Q13" s="50" t="s">
        <v>160</v>
      </c>
      <c r="R13" s="51">
        <v>1094488</v>
      </c>
      <c r="S13" s="51">
        <v>518960</v>
      </c>
      <c r="T13" s="51">
        <v>575528</v>
      </c>
    </row>
    <row r="14" spans="1:20" ht="12.75">
      <c r="A14" s="16" t="s">
        <v>63</v>
      </c>
      <c r="C14" s="12" t="s">
        <v>64</v>
      </c>
      <c r="E14" s="13">
        <v>13</v>
      </c>
      <c r="F14" s="13" t="s">
        <v>65</v>
      </c>
      <c r="H14" s="93" t="s">
        <v>119</v>
      </c>
      <c r="I14" s="94">
        <v>640060</v>
      </c>
      <c r="J14" s="94">
        <v>303971</v>
      </c>
      <c r="K14" s="94">
        <v>336089</v>
      </c>
      <c r="M14" s="53">
        <v>119856</v>
      </c>
      <c r="N14" s="53">
        <v>61418</v>
      </c>
      <c r="O14" s="53">
        <v>58438</v>
      </c>
      <c r="P14" s="47"/>
      <c r="Q14" s="50" t="s">
        <v>161</v>
      </c>
      <c r="R14" s="51">
        <v>234948</v>
      </c>
      <c r="S14" s="51">
        <v>112703</v>
      </c>
      <c r="T14" s="51">
        <v>122245</v>
      </c>
    </row>
    <row r="15" spans="1:20" ht="12.75">
      <c r="A15" s="16" t="s">
        <v>66</v>
      </c>
      <c r="C15" s="12" t="s">
        <v>67</v>
      </c>
      <c r="E15" s="13">
        <v>14</v>
      </c>
      <c r="F15" s="13" t="s">
        <v>68</v>
      </c>
      <c r="H15" s="93" t="s">
        <v>120</v>
      </c>
      <c r="I15" s="94">
        <v>563389</v>
      </c>
      <c r="J15" s="94">
        <v>268367</v>
      </c>
      <c r="K15" s="94">
        <v>295022</v>
      </c>
      <c r="M15" s="53">
        <v>121019</v>
      </c>
      <c r="N15" s="53">
        <v>61921</v>
      </c>
      <c r="O15" s="53">
        <v>59098</v>
      </c>
      <c r="P15" s="47"/>
      <c r="Q15" s="50" t="s">
        <v>162</v>
      </c>
      <c r="R15" s="51">
        <v>147933</v>
      </c>
      <c r="S15" s="51">
        <v>68544</v>
      </c>
      <c r="T15" s="51">
        <v>79389</v>
      </c>
    </row>
    <row r="16" spans="1:20" ht="12.75">
      <c r="A16" s="16" t="s">
        <v>21</v>
      </c>
      <c r="C16" s="12" t="s">
        <v>69</v>
      </c>
      <c r="E16" s="13">
        <v>15</v>
      </c>
      <c r="F16" s="13" t="s">
        <v>70</v>
      </c>
      <c r="H16" s="93" t="s">
        <v>121</v>
      </c>
      <c r="I16" s="94">
        <v>519261</v>
      </c>
      <c r="J16" s="94">
        <v>244556</v>
      </c>
      <c r="K16" s="94">
        <v>274705</v>
      </c>
      <c r="M16" s="53">
        <v>122272</v>
      </c>
      <c r="N16" s="53">
        <v>62471</v>
      </c>
      <c r="O16" s="53">
        <v>59801</v>
      </c>
      <c r="P16" s="47"/>
      <c r="Q16" s="50" t="s">
        <v>163</v>
      </c>
      <c r="R16" s="51">
        <v>98209</v>
      </c>
      <c r="S16" s="51">
        <v>49277</v>
      </c>
      <c r="T16" s="51">
        <v>48932</v>
      </c>
    </row>
    <row r="17" spans="1:20" ht="12.75">
      <c r="A17" s="17" t="s">
        <v>71</v>
      </c>
      <c r="C17" s="12" t="s">
        <v>72</v>
      </c>
      <c r="E17" s="13">
        <v>16</v>
      </c>
      <c r="F17" s="13" t="s">
        <v>73</v>
      </c>
      <c r="H17" s="93" t="s">
        <v>122</v>
      </c>
      <c r="I17" s="94">
        <v>503389</v>
      </c>
      <c r="J17" s="94">
        <v>233302</v>
      </c>
      <c r="K17" s="94">
        <v>270087</v>
      </c>
      <c r="M17" s="53">
        <v>123722</v>
      </c>
      <c r="N17" s="53">
        <v>63080</v>
      </c>
      <c r="O17" s="53">
        <v>60642</v>
      </c>
      <c r="P17" s="47"/>
      <c r="Q17" s="50" t="s">
        <v>164</v>
      </c>
      <c r="R17" s="51">
        <v>108457</v>
      </c>
      <c r="S17" s="51">
        <v>52580</v>
      </c>
      <c r="T17" s="51">
        <v>55877</v>
      </c>
    </row>
    <row r="18" spans="1:20" ht="33.75" customHeight="1">
      <c r="A18" s="18" t="s">
        <v>136</v>
      </c>
      <c r="C18" s="12" t="s">
        <v>74</v>
      </c>
      <c r="E18" s="13">
        <v>17</v>
      </c>
      <c r="F18" s="13" t="s">
        <v>75</v>
      </c>
      <c r="H18" s="93" t="s">
        <v>123</v>
      </c>
      <c r="I18" s="94">
        <v>439872</v>
      </c>
      <c r="J18" s="94">
        <v>200142</v>
      </c>
      <c r="K18" s="94">
        <v>239730</v>
      </c>
      <c r="M18" s="53">
        <v>125124</v>
      </c>
      <c r="N18" s="53">
        <v>63639</v>
      </c>
      <c r="O18" s="53">
        <v>61485</v>
      </c>
      <c r="P18" s="47"/>
      <c r="Q18" s="50" t="s">
        <v>165</v>
      </c>
      <c r="R18" s="51">
        <v>258212</v>
      </c>
      <c r="S18" s="51">
        <v>125944</v>
      </c>
      <c r="T18" s="51">
        <v>132268</v>
      </c>
    </row>
    <row r="19" spans="1:20" ht="33.75" customHeight="1">
      <c r="A19" s="18" t="s">
        <v>137</v>
      </c>
      <c r="C19" s="12" t="s">
        <v>76</v>
      </c>
      <c r="E19" s="13">
        <v>18</v>
      </c>
      <c r="F19" s="13" t="s">
        <v>77</v>
      </c>
      <c r="H19" s="93" t="s">
        <v>124</v>
      </c>
      <c r="I19" s="94">
        <v>341916</v>
      </c>
      <c r="J19" s="94">
        <v>152813</v>
      </c>
      <c r="K19" s="94">
        <v>189103</v>
      </c>
      <c r="M19" s="53">
        <v>126598</v>
      </c>
      <c r="N19" s="53">
        <v>64282</v>
      </c>
      <c r="O19" s="53">
        <v>62316</v>
      </c>
      <c r="P19" s="47"/>
      <c r="Q19" s="50" t="s">
        <v>166</v>
      </c>
      <c r="R19" s="51">
        <v>24160</v>
      </c>
      <c r="S19" s="51">
        <v>12726</v>
      </c>
      <c r="T19" s="51">
        <v>11434</v>
      </c>
    </row>
    <row r="20" spans="1:20" ht="33.75" customHeight="1">
      <c r="A20" s="18" t="s">
        <v>138</v>
      </c>
      <c r="C20" s="12" t="s">
        <v>78</v>
      </c>
      <c r="E20" s="13">
        <v>19</v>
      </c>
      <c r="F20" s="13" t="s">
        <v>79</v>
      </c>
      <c r="H20" s="93" t="s">
        <v>125</v>
      </c>
      <c r="I20" s="94">
        <v>253646</v>
      </c>
      <c r="J20" s="94">
        <v>111646</v>
      </c>
      <c r="K20" s="94">
        <v>142000</v>
      </c>
      <c r="M20" s="53">
        <v>128143</v>
      </c>
      <c r="N20" s="53">
        <v>65043</v>
      </c>
      <c r="O20" s="53">
        <v>63100</v>
      </c>
      <c r="P20" s="47"/>
      <c r="Q20" s="50" t="s">
        <v>167</v>
      </c>
      <c r="R20" s="51">
        <v>377272</v>
      </c>
      <c r="S20" s="51">
        <v>184951</v>
      </c>
      <c r="T20" s="51">
        <v>192321</v>
      </c>
    </row>
    <row r="21" spans="1:20" ht="33.75" customHeight="1">
      <c r="A21" s="18" t="s">
        <v>139</v>
      </c>
      <c r="C21" s="12" t="s">
        <v>80</v>
      </c>
      <c r="E21" s="13">
        <v>20</v>
      </c>
      <c r="F21" s="13" t="s">
        <v>81</v>
      </c>
      <c r="H21" s="93" t="s">
        <v>126</v>
      </c>
      <c r="I21" s="94">
        <v>177853</v>
      </c>
      <c r="J21" s="94">
        <v>76747</v>
      </c>
      <c r="K21" s="94">
        <v>101106</v>
      </c>
      <c r="M21" s="53">
        <v>129625</v>
      </c>
      <c r="N21" s="53">
        <v>65820</v>
      </c>
      <c r="O21" s="53">
        <v>63805</v>
      </c>
      <c r="P21" s="47"/>
      <c r="Q21" s="50" t="s">
        <v>168</v>
      </c>
      <c r="R21" s="51">
        <v>651586</v>
      </c>
      <c r="S21" s="51">
        <v>319009</v>
      </c>
      <c r="T21" s="51">
        <v>332577</v>
      </c>
    </row>
    <row r="22" spans="1:20" ht="33.75" customHeight="1">
      <c r="A22" s="18" t="s">
        <v>200</v>
      </c>
      <c r="C22" s="12" t="s">
        <v>82</v>
      </c>
      <c r="E22" s="13">
        <v>55</v>
      </c>
      <c r="F22" s="13" t="s">
        <v>83</v>
      </c>
      <c r="H22" s="93" t="s">
        <v>127</v>
      </c>
      <c r="I22" s="94">
        <v>113108</v>
      </c>
      <c r="J22" s="94">
        <v>45521</v>
      </c>
      <c r="K22" s="94">
        <v>67587</v>
      </c>
      <c r="M22" s="53">
        <v>131107</v>
      </c>
      <c r="N22" s="53">
        <v>66558</v>
      </c>
      <c r="O22" s="53">
        <v>64549</v>
      </c>
      <c r="P22" s="47"/>
      <c r="Q22" s="50" t="s">
        <v>169</v>
      </c>
      <c r="R22" s="51">
        <v>6296</v>
      </c>
      <c r="S22" s="51">
        <v>3268</v>
      </c>
      <c r="T22" s="51">
        <v>3028</v>
      </c>
    </row>
    <row r="23" spans="1:20" ht="33.75" customHeight="1">
      <c r="A23" s="18" t="s">
        <v>140</v>
      </c>
      <c r="C23" s="19" t="s">
        <v>84</v>
      </c>
      <c r="E23" s="13">
        <v>66</v>
      </c>
      <c r="F23" s="13" t="s">
        <v>85</v>
      </c>
      <c r="H23" s="93" t="s">
        <v>105</v>
      </c>
      <c r="I23" s="94">
        <v>108506</v>
      </c>
      <c r="J23" s="94">
        <v>39978</v>
      </c>
      <c r="K23" s="94">
        <v>68528</v>
      </c>
      <c r="M23" s="53">
        <v>132790</v>
      </c>
      <c r="N23" s="53">
        <v>67353</v>
      </c>
      <c r="O23" s="53">
        <v>65437</v>
      </c>
      <c r="P23" s="47"/>
      <c r="Q23" s="52" t="s">
        <v>31</v>
      </c>
      <c r="R23" s="62">
        <f>SUM(R3:R22)</f>
        <v>7571345</v>
      </c>
      <c r="S23" s="62">
        <f>SUM(S3:S22)</f>
        <v>3653868</v>
      </c>
      <c r="T23" s="62">
        <f>SUM(T3:T22)</f>
        <v>3917477</v>
      </c>
    </row>
    <row r="24" spans="1:16" ht="33.75" customHeight="1" thickBot="1">
      <c r="A24" s="18" t="s">
        <v>141</v>
      </c>
      <c r="C24" s="12" t="s">
        <v>86</v>
      </c>
      <c r="E24" s="13">
        <v>77</v>
      </c>
      <c r="F24" s="13" t="s">
        <v>87</v>
      </c>
      <c r="M24" s="53">
        <v>133340</v>
      </c>
      <c r="N24" s="53">
        <v>67602</v>
      </c>
      <c r="O24" s="53">
        <v>65738</v>
      </c>
      <c r="P24" s="47"/>
    </row>
    <row r="25" spans="1:20" ht="33.75" customHeight="1">
      <c r="A25" s="18" t="s">
        <v>142</v>
      </c>
      <c r="C25" s="12" t="s">
        <v>88</v>
      </c>
      <c r="E25" s="13">
        <v>88</v>
      </c>
      <c r="F25" s="13" t="s">
        <v>89</v>
      </c>
      <c r="M25" s="53">
        <v>132165</v>
      </c>
      <c r="N25" s="53">
        <v>67024</v>
      </c>
      <c r="O25" s="53">
        <v>65141</v>
      </c>
      <c r="P25" s="47"/>
      <c r="Q25" s="302" t="s">
        <v>144</v>
      </c>
      <c r="R25" s="303"/>
      <c r="S25" s="303"/>
      <c r="T25" s="304"/>
    </row>
    <row r="26" spans="1:20" ht="15" customHeight="1" thickBot="1">
      <c r="A26" s="17" t="s">
        <v>106</v>
      </c>
      <c r="C26" s="12" t="s">
        <v>90</v>
      </c>
      <c r="E26" s="13">
        <v>98</v>
      </c>
      <c r="F26" s="13" t="s">
        <v>91</v>
      </c>
      <c r="M26" s="53">
        <v>129957</v>
      </c>
      <c r="N26" s="53">
        <v>65924</v>
      </c>
      <c r="O26" s="53">
        <v>64033</v>
      </c>
      <c r="P26" s="47"/>
      <c r="Q26" s="305" t="s">
        <v>110</v>
      </c>
      <c r="R26" s="306"/>
      <c r="S26" s="306"/>
      <c r="T26" s="307"/>
    </row>
    <row r="27" spans="1:20" s="42" customFormat="1" ht="26.25" customHeight="1">
      <c r="A27" s="63" t="s">
        <v>189</v>
      </c>
      <c r="C27" s="64" t="s">
        <v>92</v>
      </c>
      <c r="D27" s="65"/>
      <c r="E27" s="66"/>
      <c r="F27" s="66"/>
      <c r="M27" s="67">
        <v>127797</v>
      </c>
      <c r="N27" s="67">
        <v>64838</v>
      </c>
      <c r="O27" s="67">
        <v>62959</v>
      </c>
      <c r="P27" s="68"/>
      <c r="Q27" s="308" t="s">
        <v>30</v>
      </c>
      <c r="R27" s="69">
        <v>2015</v>
      </c>
      <c r="S27" s="70"/>
      <c r="T27" s="71"/>
    </row>
    <row r="28" spans="1:20" s="42" customFormat="1" ht="26.25" customHeight="1">
      <c r="A28" s="63" t="s">
        <v>190</v>
      </c>
      <c r="C28" s="64" t="s">
        <v>93</v>
      </c>
      <c r="D28" s="65"/>
      <c r="E28" s="72"/>
      <c r="F28" s="72"/>
      <c r="M28" s="67">
        <v>125232</v>
      </c>
      <c r="N28" s="67">
        <v>63602</v>
      </c>
      <c r="O28" s="67">
        <v>61630</v>
      </c>
      <c r="P28" s="68"/>
      <c r="Q28" s="309"/>
      <c r="R28" s="73" t="s">
        <v>31</v>
      </c>
      <c r="S28" s="74" t="s">
        <v>32</v>
      </c>
      <c r="T28" s="75" t="s">
        <v>33</v>
      </c>
    </row>
    <row r="29" spans="1:20" s="42" customFormat="1" ht="44.25" customHeight="1">
      <c r="A29" s="63" t="s">
        <v>191</v>
      </c>
      <c r="C29" s="64" t="s">
        <v>94</v>
      </c>
      <c r="D29" s="65"/>
      <c r="E29" s="72"/>
      <c r="F29" s="72"/>
      <c r="M29" s="67">
        <v>124055</v>
      </c>
      <c r="N29" s="67">
        <v>62761</v>
      </c>
      <c r="O29" s="67">
        <v>61294</v>
      </c>
      <c r="P29" s="68"/>
      <c r="Q29" s="76" t="s">
        <v>111</v>
      </c>
      <c r="R29" s="77"/>
      <c r="S29" s="78"/>
      <c r="T29" s="79"/>
    </row>
    <row r="30" spans="1:20" s="42" customFormat="1" ht="26.25" customHeight="1">
      <c r="A30" s="63" t="s">
        <v>192</v>
      </c>
      <c r="C30" s="64" t="s">
        <v>95</v>
      </c>
      <c r="D30" s="65"/>
      <c r="E30" s="72"/>
      <c r="F30" s="72"/>
      <c r="M30" s="67">
        <v>125190</v>
      </c>
      <c r="N30" s="67">
        <v>62619</v>
      </c>
      <c r="O30" s="67">
        <v>62571</v>
      </c>
      <c r="P30" s="68"/>
      <c r="Q30" s="80" t="s">
        <v>31</v>
      </c>
      <c r="R30" s="81">
        <v>7878783</v>
      </c>
      <c r="S30" s="82">
        <v>3810013</v>
      </c>
      <c r="T30" s="83">
        <v>4068770</v>
      </c>
    </row>
    <row r="31" spans="1:20" s="42" customFormat="1" ht="26.25" customHeight="1">
      <c r="A31" s="17" t="s">
        <v>170</v>
      </c>
      <c r="C31" s="64" t="s">
        <v>96</v>
      </c>
      <c r="D31" s="65"/>
      <c r="E31" s="72"/>
      <c r="F31" s="72"/>
      <c r="M31" s="67">
        <v>127692</v>
      </c>
      <c r="N31" s="67">
        <v>62895</v>
      </c>
      <c r="O31" s="67">
        <v>64797</v>
      </c>
      <c r="P31" s="68"/>
      <c r="Q31" s="84" t="s">
        <v>112</v>
      </c>
      <c r="R31" s="85">
        <v>603230</v>
      </c>
      <c r="S31" s="86">
        <v>309432</v>
      </c>
      <c r="T31" s="87">
        <v>293798</v>
      </c>
    </row>
    <row r="32" spans="1:20" ht="14.25" customHeight="1">
      <c r="A32" s="88" t="s">
        <v>193</v>
      </c>
      <c r="C32" s="12" t="s">
        <v>97</v>
      </c>
      <c r="M32" s="53">
        <v>129742</v>
      </c>
      <c r="N32" s="53">
        <v>62993</v>
      </c>
      <c r="O32" s="53">
        <v>66749</v>
      </c>
      <c r="P32" s="47"/>
      <c r="Q32" s="54" t="s">
        <v>113</v>
      </c>
      <c r="R32" s="55">
        <v>598182</v>
      </c>
      <c r="S32" s="56">
        <v>306434</v>
      </c>
      <c r="T32" s="57">
        <v>291748</v>
      </c>
    </row>
    <row r="33" spans="1:20" ht="12.75">
      <c r="A33" s="88" t="s">
        <v>194</v>
      </c>
      <c r="C33" s="26" t="s">
        <v>98</v>
      </c>
      <c r="M33" s="53">
        <v>131768</v>
      </c>
      <c r="N33" s="53">
        <v>63030</v>
      </c>
      <c r="O33" s="53">
        <v>68738</v>
      </c>
      <c r="P33" s="47"/>
      <c r="Q33" s="54" t="s">
        <v>114</v>
      </c>
      <c r="R33" s="55">
        <v>605068</v>
      </c>
      <c r="S33" s="56">
        <v>309819</v>
      </c>
      <c r="T33" s="57">
        <v>295249</v>
      </c>
    </row>
    <row r="34" spans="1:20" ht="25.5">
      <c r="A34" s="88" t="s">
        <v>195</v>
      </c>
      <c r="C34" s="12" t="s">
        <v>46</v>
      </c>
      <c r="M34" s="53">
        <v>132712</v>
      </c>
      <c r="N34" s="53">
        <v>62862</v>
      </c>
      <c r="O34" s="53">
        <v>69850</v>
      </c>
      <c r="P34" s="47"/>
      <c r="Q34" s="54" t="s">
        <v>115</v>
      </c>
      <c r="R34" s="55">
        <v>642476</v>
      </c>
      <c r="S34" s="56">
        <v>325752</v>
      </c>
      <c r="T34" s="57">
        <v>316724</v>
      </c>
    </row>
    <row r="35" spans="1:20" ht="12.75">
      <c r="A35" s="88" t="s">
        <v>196</v>
      </c>
      <c r="C35" s="12" t="s">
        <v>99</v>
      </c>
      <c r="M35" s="53">
        <v>131882</v>
      </c>
      <c r="N35" s="53">
        <v>62354</v>
      </c>
      <c r="O35" s="53">
        <v>69528</v>
      </c>
      <c r="P35" s="47"/>
      <c r="Q35" s="54" t="s">
        <v>116</v>
      </c>
      <c r="R35" s="55">
        <v>669960</v>
      </c>
      <c r="S35" s="56">
        <v>338888</v>
      </c>
      <c r="T35" s="57">
        <v>331072</v>
      </c>
    </row>
    <row r="36" spans="1:20" ht="25.5">
      <c r="A36" s="88" t="s">
        <v>197</v>
      </c>
      <c r="C36" s="12" t="s">
        <v>100</v>
      </c>
      <c r="M36" s="53">
        <v>129823</v>
      </c>
      <c r="N36" s="53">
        <v>61588</v>
      </c>
      <c r="O36" s="53">
        <v>68235</v>
      </c>
      <c r="P36" s="47"/>
      <c r="Q36" s="54" t="s">
        <v>117</v>
      </c>
      <c r="R36" s="55">
        <v>635633</v>
      </c>
      <c r="S36" s="56">
        <v>319048</v>
      </c>
      <c r="T36" s="57">
        <v>316585</v>
      </c>
    </row>
    <row r="37" spans="1:20" ht="25.5">
      <c r="A37" s="88" t="s">
        <v>198</v>
      </c>
      <c r="C37" s="12" t="s">
        <v>101</v>
      </c>
      <c r="D37" s="21"/>
      <c r="M37" s="53">
        <v>127922</v>
      </c>
      <c r="N37" s="53">
        <v>60850</v>
      </c>
      <c r="O37" s="53">
        <v>67072</v>
      </c>
      <c r="P37" s="47"/>
      <c r="Q37" s="54" t="s">
        <v>118</v>
      </c>
      <c r="R37" s="55">
        <v>657874</v>
      </c>
      <c r="S37" s="56">
        <v>313458</v>
      </c>
      <c r="T37" s="57">
        <v>344416</v>
      </c>
    </row>
    <row r="38" spans="1:20" ht="12.75">
      <c r="A38" s="26" t="s">
        <v>171</v>
      </c>
      <c r="C38" s="12" t="s">
        <v>102</v>
      </c>
      <c r="D38" s="22"/>
      <c r="M38" s="53">
        <v>126082</v>
      </c>
      <c r="N38" s="53">
        <v>60165</v>
      </c>
      <c r="O38" s="53">
        <v>65917</v>
      </c>
      <c r="P38" s="47"/>
      <c r="Q38" s="54" t="s">
        <v>119</v>
      </c>
      <c r="R38" s="55">
        <v>614779</v>
      </c>
      <c r="S38" s="56">
        <v>293158</v>
      </c>
      <c r="T38" s="57">
        <v>321621</v>
      </c>
    </row>
    <row r="39" spans="1:20" ht="12.75">
      <c r="A39" s="11" t="s">
        <v>172</v>
      </c>
      <c r="C39" s="12" t="s">
        <v>103</v>
      </c>
      <c r="D39" s="22"/>
      <c r="M39" s="53">
        <v>123600</v>
      </c>
      <c r="N39" s="53">
        <v>59117</v>
      </c>
      <c r="O39" s="53">
        <v>64483</v>
      </c>
      <c r="P39" s="47"/>
      <c r="Q39" s="54" t="s">
        <v>120</v>
      </c>
      <c r="R39" s="55">
        <v>536343</v>
      </c>
      <c r="S39" s="56">
        <v>254902</v>
      </c>
      <c r="T39" s="57">
        <v>281441</v>
      </c>
    </row>
    <row r="40" spans="1:20" ht="12.75">
      <c r="A40" s="14" t="s">
        <v>173</v>
      </c>
      <c r="C40" s="12" t="s">
        <v>104</v>
      </c>
      <c r="D40" s="22"/>
      <c r="M40" s="53">
        <v>120324</v>
      </c>
      <c r="N40" s="53">
        <v>57551</v>
      </c>
      <c r="O40" s="53">
        <v>62773</v>
      </c>
      <c r="P40" s="47"/>
      <c r="Q40" s="54" t="s">
        <v>121</v>
      </c>
      <c r="R40" s="55">
        <v>516837</v>
      </c>
      <c r="S40" s="56">
        <v>242123</v>
      </c>
      <c r="T40" s="57">
        <v>274714</v>
      </c>
    </row>
    <row r="41" spans="1:20" ht="12.75">
      <c r="A41" s="16" t="s">
        <v>174</v>
      </c>
      <c r="M41" s="53">
        <v>116606</v>
      </c>
      <c r="N41" s="53">
        <v>55686</v>
      </c>
      <c r="O41" s="53">
        <v>60920</v>
      </c>
      <c r="P41" s="47"/>
      <c r="Q41" s="54" t="s">
        <v>122</v>
      </c>
      <c r="R41" s="55">
        <v>489703</v>
      </c>
      <c r="S41" s="56">
        <v>225926</v>
      </c>
      <c r="T41" s="57">
        <v>263777</v>
      </c>
    </row>
    <row r="42" spans="1:20" ht="12.75">
      <c r="A42" s="16" t="s">
        <v>175</v>
      </c>
      <c r="M42" s="53">
        <v>112852</v>
      </c>
      <c r="N42" s="53">
        <v>53849</v>
      </c>
      <c r="O42" s="53">
        <v>59003</v>
      </c>
      <c r="P42" s="47"/>
      <c r="Q42" s="54" t="s">
        <v>123</v>
      </c>
      <c r="R42" s="55">
        <v>406084</v>
      </c>
      <c r="S42" s="56">
        <v>183930</v>
      </c>
      <c r="T42" s="57">
        <v>222154</v>
      </c>
    </row>
    <row r="43" spans="1:20" ht="12.75">
      <c r="A43" s="16" t="s">
        <v>176</v>
      </c>
      <c r="M43" s="53">
        <v>108852</v>
      </c>
      <c r="N43" s="53">
        <v>51919</v>
      </c>
      <c r="O43" s="53">
        <v>56933</v>
      </c>
      <c r="P43" s="47"/>
      <c r="Q43" s="54" t="s">
        <v>124</v>
      </c>
      <c r="R43" s="55">
        <v>309925</v>
      </c>
      <c r="S43" s="56">
        <v>138521</v>
      </c>
      <c r="T43" s="57">
        <v>171404</v>
      </c>
    </row>
    <row r="44" spans="1:20" ht="12.75">
      <c r="A44" s="26" t="s">
        <v>177</v>
      </c>
      <c r="M44" s="53">
        <v>105945</v>
      </c>
      <c r="N44" s="53">
        <v>50470</v>
      </c>
      <c r="O44" s="53">
        <v>55475</v>
      </c>
      <c r="P44" s="47"/>
      <c r="Q44" s="54" t="s">
        <v>125</v>
      </c>
      <c r="R44" s="55">
        <v>230197</v>
      </c>
      <c r="S44" s="56">
        <v>101631</v>
      </c>
      <c r="T44" s="57">
        <v>128566</v>
      </c>
    </row>
    <row r="45" spans="1:20" ht="15">
      <c r="A45" s="89" t="s">
        <v>178</v>
      </c>
      <c r="M45" s="53">
        <v>104800</v>
      </c>
      <c r="N45" s="53">
        <v>49806</v>
      </c>
      <c r="O45" s="53">
        <v>54994</v>
      </c>
      <c r="P45" s="47"/>
      <c r="Q45" s="54" t="s">
        <v>126</v>
      </c>
      <c r="R45" s="55">
        <v>158670</v>
      </c>
      <c r="S45" s="56">
        <v>68583</v>
      </c>
      <c r="T45" s="57">
        <v>90087</v>
      </c>
    </row>
    <row r="46" spans="1:20" ht="15">
      <c r="A46" s="89" t="s">
        <v>179</v>
      </c>
      <c r="M46" s="53">
        <v>104794</v>
      </c>
      <c r="N46" s="53">
        <v>49648</v>
      </c>
      <c r="O46" s="53">
        <v>55146</v>
      </c>
      <c r="P46" s="47"/>
      <c r="Q46" s="54" t="s">
        <v>127</v>
      </c>
      <c r="R46" s="55">
        <v>103406</v>
      </c>
      <c r="S46" s="56">
        <v>41392</v>
      </c>
      <c r="T46" s="57">
        <v>62014</v>
      </c>
    </row>
    <row r="47" spans="1:20" ht="15.75" thickBot="1">
      <c r="A47" s="89" t="s">
        <v>180</v>
      </c>
      <c r="M47" s="53">
        <v>104561</v>
      </c>
      <c r="N47" s="53">
        <v>49381</v>
      </c>
      <c r="O47" s="53">
        <v>55180</v>
      </c>
      <c r="P47" s="47"/>
      <c r="Q47" s="58" t="s">
        <v>105</v>
      </c>
      <c r="R47" s="59">
        <v>100416</v>
      </c>
      <c r="S47" s="60">
        <v>37016</v>
      </c>
      <c r="T47" s="61">
        <v>63400</v>
      </c>
    </row>
    <row r="48" spans="1:20" ht="15">
      <c r="A48" s="89" t="s">
        <v>181</v>
      </c>
      <c r="M48" s="53">
        <v>104278</v>
      </c>
      <c r="N48" s="53">
        <v>49084</v>
      </c>
      <c r="O48" s="53">
        <v>55194</v>
      </c>
      <c r="P48" s="47"/>
      <c r="Q48" s="47"/>
      <c r="R48" s="47"/>
      <c r="S48" s="47"/>
      <c r="T48" s="47"/>
    </row>
    <row r="49" spans="1:20" ht="15">
      <c r="A49" s="89" t="s">
        <v>182</v>
      </c>
      <c r="M49" s="53">
        <v>103962</v>
      </c>
      <c r="N49" s="53">
        <v>48778</v>
      </c>
      <c r="O49" s="53">
        <v>55184</v>
      </c>
      <c r="P49" s="47"/>
      <c r="Q49" s="47"/>
      <c r="R49" s="47"/>
      <c r="S49" s="47"/>
      <c r="T49" s="47"/>
    </row>
    <row r="50" spans="1:20" ht="15">
      <c r="A50" s="89" t="s">
        <v>183</v>
      </c>
      <c r="M50" s="53">
        <v>103448</v>
      </c>
      <c r="N50" s="53">
        <v>48396</v>
      </c>
      <c r="O50" s="53">
        <v>55052</v>
      </c>
      <c r="P50" s="47"/>
      <c r="Q50" s="47"/>
      <c r="R50" s="47"/>
      <c r="S50" s="47"/>
      <c r="T50" s="47"/>
    </row>
    <row r="51" spans="1:20" ht="15">
      <c r="A51" s="89" t="s">
        <v>184</v>
      </c>
      <c r="M51" s="53">
        <v>102715</v>
      </c>
      <c r="N51" s="53">
        <v>47923</v>
      </c>
      <c r="O51" s="53">
        <v>54792</v>
      </c>
      <c r="P51" s="47"/>
      <c r="Q51" s="47"/>
      <c r="R51" s="47"/>
      <c r="S51" s="47"/>
      <c r="T51" s="47"/>
    </row>
    <row r="52" spans="1:20" ht="15">
      <c r="A52" s="89" t="s">
        <v>185</v>
      </c>
      <c r="M52" s="53">
        <v>101971</v>
      </c>
      <c r="N52" s="53">
        <v>47444</v>
      </c>
      <c r="O52" s="53">
        <v>54527</v>
      </c>
      <c r="P52" s="47"/>
      <c r="Q52" s="47"/>
      <c r="R52" s="47"/>
      <c r="S52" s="47"/>
      <c r="T52" s="47"/>
    </row>
    <row r="53" spans="1:20" ht="15">
      <c r="A53" s="89" t="s">
        <v>186</v>
      </c>
      <c r="M53" s="53">
        <v>101260</v>
      </c>
      <c r="N53" s="53">
        <v>46986</v>
      </c>
      <c r="O53" s="53">
        <v>54274</v>
      </c>
      <c r="P53" s="47"/>
      <c r="Q53" s="47"/>
      <c r="R53" s="47"/>
      <c r="S53" s="47"/>
      <c r="T53" s="47"/>
    </row>
    <row r="54" spans="1:20" ht="15">
      <c r="A54" s="89" t="s">
        <v>187</v>
      </c>
      <c r="M54" s="53">
        <v>99728</v>
      </c>
      <c r="N54" s="53">
        <v>46141</v>
      </c>
      <c r="O54" s="53">
        <v>53587</v>
      </c>
      <c r="P54" s="47"/>
      <c r="Q54" s="47"/>
      <c r="R54" s="47"/>
      <c r="S54" s="47"/>
      <c r="T54" s="47"/>
    </row>
    <row r="55" spans="1:20" ht="12.75">
      <c r="A55" s="26" t="s">
        <v>128</v>
      </c>
      <c r="M55" s="53">
        <v>97001</v>
      </c>
      <c r="N55" s="53">
        <v>44730</v>
      </c>
      <c r="O55" s="53">
        <v>52271</v>
      </c>
      <c r="P55" s="47"/>
      <c r="Q55" s="47"/>
      <c r="R55" s="47"/>
      <c r="S55" s="47"/>
      <c r="T55" s="47"/>
    </row>
    <row r="56" spans="1:20" ht="75">
      <c r="A56" s="44" t="s">
        <v>135</v>
      </c>
      <c r="M56" s="53">
        <v>93445</v>
      </c>
      <c r="N56" s="53">
        <v>42931</v>
      </c>
      <c r="O56" s="53">
        <v>50514</v>
      </c>
      <c r="P56" s="47"/>
      <c r="Q56" s="47"/>
      <c r="R56" s="47"/>
      <c r="S56" s="47"/>
      <c r="T56" s="47"/>
    </row>
    <row r="57" spans="1:20" ht="45">
      <c r="A57" s="43" t="s">
        <v>129</v>
      </c>
      <c r="M57" s="53">
        <v>89853</v>
      </c>
      <c r="N57" s="53">
        <v>41126</v>
      </c>
      <c r="O57" s="53">
        <v>48727</v>
      </c>
      <c r="P57" s="47"/>
      <c r="Q57" s="47"/>
      <c r="R57" s="47"/>
      <c r="S57" s="47"/>
      <c r="T57" s="47"/>
    </row>
    <row r="58" spans="1:20" ht="30">
      <c r="A58" s="43" t="s">
        <v>130</v>
      </c>
      <c r="M58" s="53">
        <v>86123</v>
      </c>
      <c r="N58" s="53">
        <v>39261</v>
      </c>
      <c r="O58" s="53">
        <v>46862</v>
      </c>
      <c r="P58" s="47"/>
      <c r="Q58" s="47"/>
      <c r="R58" s="47"/>
      <c r="S58" s="47"/>
      <c r="T58" s="47"/>
    </row>
    <row r="59" spans="1:20" ht="60">
      <c r="A59" s="43" t="s">
        <v>131</v>
      </c>
      <c r="M59" s="53">
        <v>82296</v>
      </c>
      <c r="N59" s="53">
        <v>37385</v>
      </c>
      <c r="O59" s="53">
        <v>44911</v>
      </c>
      <c r="P59" s="47"/>
      <c r="Q59" s="47"/>
      <c r="R59" s="47"/>
      <c r="S59" s="47"/>
      <c r="T59" s="47"/>
    </row>
    <row r="60" spans="1:20" ht="30">
      <c r="A60" s="43" t="s">
        <v>132</v>
      </c>
      <c r="M60" s="53">
        <v>78491</v>
      </c>
      <c r="N60" s="53">
        <v>35569</v>
      </c>
      <c r="O60" s="53">
        <v>42922</v>
      </c>
      <c r="P60" s="47"/>
      <c r="Q60" s="47"/>
      <c r="R60" s="47"/>
      <c r="S60" s="47"/>
      <c r="T60" s="47"/>
    </row>
    <row r="61" spans="1:20" ht="30">
      <c r="A61" s="43" t="s">
        <v>133</v>
      </c>
      <c r="M61" s="53">
        <v>74708</v>
      </c>
      <c r="N61" s="53">
        <v>33799</v>
      </c>
      <c r="O61" s="53">
        <v>40909</v>
      </c>
      <c r="P61" s="47"/>
      <c r="Q61" s="47"/>
      <c r="R61" s="47"/>
      <c r="S61" s="47"/>
      <c r="T61" s="47"/>
    </row>
    <row r="62" spans="1:20" ht="45">
      <c r="A62" s="43" t="s">
        <v>134</v>
      </c>
      <c r="M62" s="53">
        <v>70811</v>
      </c>
      <c r="N62" s="53">
        <v>31979</v>
      </c>
      <c r="O62" s="53">
        <v>38832</v>
      </c>
      <c r="P62" s="47"/>
      <c r="Q62" s="47"/>
      <c r="R62" s="47"/>
      <c r="S62" s="47"/>
      <c r="T62" s="47"/>
    </row>
    <row r="63" spans="13:20" ht="12.75">
      <c r="M63" s="53">
        <v>66807</v>
      </c>
      <c r="N63" s="53">
        <v>30117</v>
      </c>
      <c r="O63" s="53">
        <v>36690</v>
      </c>
      <c r="P63" s="47"/>
      <c r="Q63" s="47"/>
      <c r="R63" s="47"/>
      <c r="S63" s="47"/>
      <c r="T63" s="47"/>
    </row>
    <row r="64" spans="13:20" ht="12.75">
      <c r="M64" s="53">
        <v>63071</v>
      </c>
      <c r="N64" s="53">
        <v>28387</v>
      </c>
      <c r="O64" s="53">
        <v>34684</v>
      </c>
      <c r="P64" s="47"/>
      <c r="Q64" s="47"/>
      <c r="R64" s="47"/>
      <c r="S64" s="47"/>
      <c r="T64" s="47"/>
    </row>
    <row r="65" spans="13:20" ht="12.75">
      <c r="M65" s="53">
        <v>59761</v>
      </c>
      <c r="N65" s="53">
        <v>26856</v>
      </c>
      <c r="O65" s="53">
        <v>32905</v>
      </c>
      <c r="P65" s="47"/>
      <c r="Q65" s="47"/>
      <c r="R65" s="47"/>
      <c r="S65" s="47"/>
      <c r="T65" s="47"/>
    </row>
    <row r="66" spans="13:20" ht="12.75">
      <c r="M66" s="53">
        <v>56749</v>
      </c>
      <c r="N66" s="53">
        <v>25466</v>
      </c>
      <c r="O66" s="53">
        <v>31283</v>
      </c>
      <c r="P66" s="47"/>
      <c r="Q66" s="47"/>
      <c r="R66" s="47"/>
      <c r="S66" s="47"/>
      <c r="T66" s="47"/>
    </row>
    <row r="67" spans="13:20" ht="12.75">
      <c r="M67" s="53">
        <v>53748</v>
      </c>
      <c r="N67" s="53">
        <v>24086</v>
      </c>
      <c r="O67" s="53">
        <v>29662</v>
      </c>
      <c r="P67" s="47"/>
      <c r="Q67" s="47"/>
      <c r="R67" s="47"/>
      <c r="S67" s="47"/>
      <c r="T67" s="47"/>
    </row>
    <row r="68" spans="13:20" ht="12.75">
      <c r="M68" s="53">
        <v>50833</v>
      </c>
      <c r="N68" s="53">
        <v>22745</v>
      </c>
      <c r="O68" s="53">
        <v>28088</v>
      </c>
      <c r="P68" s="47"/>
      <c r="Q68" s="47"/>
      <c r="R68" s="47"/>
      <c r="S68" s="47"/>
      <c r="T68" s="47"/>
    </row>
    <row r="69" spans="13:20" ht="12.75">
      <c r="M69" s="53">
        <v>47916</v>
      </c>
      <c r="N69" s="53">
        <v>21407</v>
      </c>
      <c r="O69" s="53">
        <v>26509</v>
      </c>
      <c r="P69" s="47"/>
      <c r="Q69" s="47"/>
      <c r="R69" s="47"/>
      <c r="S69" s="47"/>
      <c r="T69" s="47"/>
    </row>
    <row r="70" spans="13:20" ht="12.75">
      <c r="M70" s="53">
        <v>44929</v>
      </c>
      <c r="N70" s="53">
        <v>20042</v>
      </c>
      <c r="O70" s="53">
        <v>24887</v>
      </c>
      <c r="P70" s="47"/>
      <c r="Q70" s="47"/>
      <c r="R70" s="47"/>
      <c r="S70" s="47"/>
      <c r="T70" s="47"/>
    </row>
    <row r="71" spans="13:20" ht="12.75">
      <c r="M71" s="53">
        <v>41939</v>
      </c>
      <c r="N71" s="53">
        <v>18676</v>
      </c>
      <c r="O71" s="53">
        <v>23263</v>
      </c>
      <c r="P71" s="47"/>
      <c r="Q71" s="47"/>
      <c r="R71" s="47"/>
      <c r="S71" s="47"/>
      <c r="T71" s="47"/>
    </row>
    <row r="72" spans="13:20" ht="12.75">
      <c r="M72" s="53">
        <v>39086</v>
      </c>
      <c r="N72" s="53">
        <v>17369</v>
      </c>
      <c r="O72" s="53">
        <v>21717</v>
      </c>
      <c r="P72" s="47"/>
      <c r="Q72" s="47"/>
      <c r="R72" s="47"/>
      <c r="S72" s="47"/>
      <c r="T72" s="47"/>
    </row>
    <row r="73" spans="13:20" ht="12.75">
      <c r="M73" s="53">
        <v>36348</v>
      </c>
      <c r="N73" s="53">
        <v>16117</v>
      </c>
      <c r="O73" s="53">
        <v>20231</v>
      </c>
      <c r="P73" s="47"/>
      <c r="Q73" s="47"/>
      <c r="R73" s="47"/>
      <c r="S73" s="47"/>
      <c r="T73" s="47"/>
    </row>
    <row r="74" spans="13:20" ht="12.75">
      <c r="M74" s="53">
        <v>33755</v>
      </c>
      <c r="N74" s="53">
        <v>14898</v>
      </c>
      <c r="O74" s="53">
        <v>18857</v>
      </c>
      <c r="P74" s="47"/>
      <c r="Q74" s="47"/>
      <c r="R74" s="47"/>
      <c r="S74" s="47"/>
      <c r="T74" s="47"/>
    </row>
    <row r="75" spans="13:20" ht="12.75">
      <c r="M75" s="53">
        <v>31333</v>
      </c>
      <c r="N75" s="53">
        <v>13708</v>
      </c>
      <c r="O75" s="53">
        <v>17625</v>
      </c>
      <c r="P75" s="47"/>
      <c r="Q75" s="47"/>
      <c r="R75" s="47"/>
      <c r="S75" s="47"/>
      <c r="T75" s="47"/>
    </row>
    <row r="76" spans="13:20" ht="12.75">
      <c r="M76" s="53">
        <v>28832</v>
      </c>
      <c r="N76" s="53">
        <v>12440</v>
      </c>
      <c r="O76" s="53">
        <v>16392</v>
      </c>
      <c r="P76" s="47"/>
      <c r="Q76" s="47"/>
      <c r="R76" s="47"/>
      <c r="S76" s="47"/>
      <c r="T76" s="47"/>
    </row>
    <row r="77" spans="13:20" ht="12.75">
      <c r="M77" s="53">
        <v>26662</v>
      </c>
      <c r="N77" s="53">
        <v>11342</v>
      </c>
      <c r="O77" s="53">
        <v>15320</v>
      </c>
      <c r="P77" s="47"/>
      <c r="Q77" s="47"/>
      <c r="R77" s="47"/>
      <c r="S77" s="47"/>
      <c r="T77" s="47"/>
    </row>
    <row r="78" spans="13:20" ht="12.75">
      <c r="M78" s="53">
        <v>24625</v>
      </c>
      <c r="N78" s="53">
        <v>10306</v>
      </c>
      <c r="O78" s="53">
        <v>14319</v>
      </c>
      <c r="P78" s="47"/>
      <c r="Q78" s="47"/>
      <c r="R78" s="47"/>
      <c r="S78" s="47"/>
      <c r="T78" s="47"/>
    </row>
    <row r="79" spans="13:20" ht="12.75">
      <c r="M79" s="53">
        <v>22734</v>
      </c>
      <c r="N79" s="53">
        <v>9334</v>
      </c>
      <c r="O79" s="53">
        <v>13400</v>
      </c>
      <c r="P79" s="47"/>
      <c r="Q79" s="47"/>
      <c r="R79" s="47"/>
      <c r="S79" s="47"/>
      <c r="T79" s="47"/>
    </row>
    <row r="80" spans="13:20" ht="12.75">
      <c r="M80" s="53">
        <v>20994</v>
      </c>
      <c r="N80" s="53">
        <v>8432</v>
      </c>
      <c r="O80" s="53">
        <v>12562</v>
      </c>
      <c r="P80" s="47"/>
      <c r="Q80" s="47"/>
      <c r="R80" s="47"/>
      <c r="S80" s="47"/>
      <c r="T80" s="47"/>
    </row>
    <row r="81" spans="13:20" ht="12.75">
      <c r="M81" s="53">
        <v>19408</v>
      </c>
      <c r="N81" s="53">
        <v>7603</v>
      </c>
      <c r="O81" s="53">
        <v>11805</v>
      </c>
      <c r="P81" s="47"/>
      <c r="Q81" s="47"/>
      <c r="R81" s="47"/>
      <c r="S81" s="47"/>
      <c r="T81" s="47"/>
    </row>
    <row r="82" spans="13:20" ht="12.75">
      <c r="M82" s="53">
        <v>17988</v>
      </c>
      <c r="N82" s="53">
        <v>7002</v>
      </c>
      <c r="O82" s="53">
        <v>10986</v>
      </c>
      <c r="P82" s="47"/>
      <c r="Q82" s="47"/>
      <c r="R82" s="47"/>
      <c r="S82" s="47"/>
      <c r="T82" s="47"/>
    </row>
    <row r="83" spans="13:20" ht="12.75">
      <c r="M83" s="53">
        <v>16675</v>
      </c>
      <c r="N83" s="53">
        <v>6510</v>
      </c>
      <c r="O83" s="53">
        <v>10165</v>
      </c>
      <c r="P83" s="47"/>
      <c r="Q83" s="47"/>
      <c r="R83" s="47"/>
      <c r="S83" s="47"/>
      <c r="T83" s="47"/>
    </row>
    <row r="84" spans="13:20" ht="12.75">
      <c r="M84" s="53">
        <v>15472</v>
      </c>
      <c r="N84" s="53">
        <v>6134</v>
      </c>
      <c r="O84" s="53">
        <v>9338</v>
      </c>
      <c r="P84" s="47"/>
      <c r="Q84" s="47"/>
      <c r="R84" s="47"/>
      <c r="S84" s="47"/>
      <c r="T84" s="47"/>
    </row>
    <row r="85" spans="13:20" ht="12.75">
      <c r="M85" s="50">
        <v>89747</v>
      </c>
      <c r="N85" s="50">
        <v>33084</v>
      </c>
      <c r="O85" s="50">
        <v>56663</v>
      </c>
      <c r="P85" s="47"/>
      <c r="Q85" s="47"/>
      <c r="R85" s="47"/>
      <c r="S85" s="47"/>
      <c r="T85" s="47"/>
    </row>
  </sheetData>
  <sheetProtection/>
  <mergeCells count="8">
    <mergeCell ref="Q25:T25"/>
    <mergeCell ref="Q26:T26"/>
    <mergeCell ref="Q27:Q28"/>
    <mergeCell ref="H1:K1"/>
    <mergeCell ref="L1:O1"/>
    <mergeCell ref="Q1:T1"/>
    <mergeCell ref="H2:K2"/>
    <mergeCell ref="H3:H4"/>
  </mergeCells>
  <dataValidations count="1">
    <dataValidation type="list" allowBlank="1" showInputMessage="1" showErrorMessage="1" sqref="A10">
      <formula1>$A$13:$A$41</formula1>
    </dataValidation>
  </dataValidation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1:A3"/>
  <sheetViews>
    <sheetView zoomScalePageLayoutView="0" workbookViewId="0" topLeftCell="A1">
      <selection activeCell="F28" sqref="F28"/>
    </sheetView>
  </sheetViews>
  <sheetFormatPr defaultColWidth="11.421875" defaultRowHeight="15"/>
  <sheetData>
    <row r="1" ht="15">
      <c r="A1">
        <v>86</v>
      </c>
    </row>
    <row r="2" ht="15">
      <c r="A2" s="199"/>
    </row>
    <row r="3" ht="15">
      <c r="A3" s="198">
        <f>21/A1</f>
        <v>0.2441860465116279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Nelly Karime Perez Diaz</cp:lastModifiedBy>
  <cp:lastPrinted>2019-02-14T21:55:06Z</cp:lastPrinted>
  <dcterms:created xsi:type="dcterms:W3CDTF">2010-03-25T16:40:43Z</dcterms:created>
  <dcterms:modified xsi:type="dcterms:W3CDTF">2019-12-31T13:47:28Z</dcterms:modified>
  <cp:category/>
  <cp:version/>
  <cp:contentType/>
  <cp:contentStatus/>
</cp:coreProperties>
</file>