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18" activeTab="2"/>
  </bookViews>
  <sheets>
    <sheet name="Sección 1. Metas - Magnitud" sheetId="1" r:id="rId1"/>
    <sheet name="Anualización" sheetId="2" r:id="rId2"/>
    <sheet name="1" sheetId="3" r:id="rId3"/>
    <sheet name="2_PAAC" sheetId="4" r:id="rId4"/>
    <sheet name="ACT_2" sheetId="5" r:id="rId5"/>
    <sheet name="Variables" sheetId="6" state="hidden" r:id="rId6"/>
  </sheets>
  <externalReferences>
    <externalReference r:id="rId9"/>
    <externalReference r:id="rId10"/>
  </externalReferences>
  <definedNames>
    <definedName name="_xlfn.IFERROR" hidden="1">#NAME?</definedName>
    <definedName name="_xlnm.Print_Area" localSheetId="2">'1'!$A$1:$H$57</definedName>
    <definedName name="CONDICION_POBLACIONAL" localSheetId="5">#REF!</definedName>
    <definedName name="CONDICION_POBLACIONAL">'[1]Variables'!$C$1:$C$24</definedName>
    <definedName name="GRUPO_ETAREO" localSheetId="5">'[1]Variables'!$A$1:$A$8</definedName>
    <definedName name="GRUPO_ETAREO">'[1]Variables'!$A$1:$A$8</definedName>
    <definedName name="GRUPO_ETAREOS">#REF!</definedName>
    <definedName name="GRUPO_ETARIO">#REF!</definedName>
    <definedName name="GRUPO_ETNICO">#REF!</definedName>
    <definedName name="GRUPOETNICO">#REF!</definedName>
    <definedName name="GRUPOS_ETNICOS" localSheetId="5">#REF!</definedName>
    <definedName name="GRUPOS_ETNICOS">'[1]Variables'!$H$1:$H$8</definedName>
    <definedName name="LOCALIDAD">#REF!</definedName>
    <definedName name="LOCALIZACION">#REF!</definedName>
    <definedName name="_xlnm.Print_Titles" localSheetId="2">'1'!$1:$6</definedName>
    <definedName name="_xlnm.Print_Titles" localSheetId="3">'2_PAAC'!$1:$6</definedName>
  </definedNames>
  <calcPr calcMode="manual" fullCalcOnLoad="1"/>
</workbook>
</file>

<file path=xl/sharedStrings.xml><?xml version="1.0" encoding="utf-8"?>
<sst xmlns="http://schemas.openxmlformats.org/spreadsheetml/2006/main" count="516" uniqueCount="338">
  <si>
    <t>Jun</t>
  </si>
  <si>
    <t>Jul</t>
  </si>
  <si>
    <t>Ago</t>
  </si>
  <si>
    <t>Sep</t>
  </si>
  <si>
    <t>Oct</t>
  </si>
  <si>
    <t>Nov</t>
  </si>
  <si>
    <t>Dic</t>
  </si>
  <si>
    <t>No.</t>
  </si>
  <si>
    <t>PLAN ESTRATÉGICO SDM</t>
  </si>
  <si>
    <t>Mar</t>
  </si>
  <si>
    <t>Abr</t>
  </si>
  <si>
    <t>May</t>
  </si>
  <si>
    <t>Ene</t>
  </si>
  <si>
    <t>Feb</t>
  </si>
  <si>
    <t>NOMBRE DEL INDICADOR</t>
  </si>
  <si>
    <t>PROCESO DIRECCIONAMIENTO ESTRATÉGICO</t>
  </si>
  <si>
    <t xml:space="preserve">% de Avance de Ejecución </t>
  </si>
  <si>
    <t>OBSERVACIONES</t>
  </si>
  <si>
    <t>COMPONENTE PMM</t>
  </si>
  <si>
    <t>Componente Institucional</t>
  </si>
  <si>
    <t>COMPONENTE ASOCIADO MISIÓN / VISIÓN</t>
  </si>
  <si>
    <t>METAS DE GESTIÓN</t>
  </si>
  <si>
    <t>DEPENDENCIA:</t>
  </si>
  <si>
    <t>GRUPO ETAREO</t>
  </si>
  <si>
    <t>CODIGO</t>
  </si>
  <si>
    <t>LOCALIZACION</t>
  </si>
  <si>
    <t xml:space="preserve"> Proyección Poblacion 2012 según Localidad.</t>
  </si>
  <si>
    <t>Localidad 2012</t>
  </si>
  <si>
    <t xml:space="preserve">0-5 años Primera infancia </t>
  </si>
  <si>
    <t>Usaquen</t>
  </si>
  <si>
    <t>Grupos de edad</t>
  </si>
  <si>
    <t>Total</t>
  </si>
  <si>
    <t>Hombres</t>
  </si>
  <si>
    <t>Mujeres</t>
  </si>
  <si>
    <t xml:space="preserve">6 - 13 años Infancia </t>
  </si>
  <si>
    <t>Chapinero</t>
  </si>
  <si>
    <t>USAQUÉN</t>
  </si>
  <si>
    <t>14 - 17 años Adolescencia</t>
  </si>
  <si>
    <t>Santa Fe</t>
  </si>
  <si>
    <t>CHAPINERO</t>
  </si>
  <si>
    <t>18 - 26 años Juventud</t>
  </si>
  <si>
    <t>San Cristobal</t>
  </si>
  <si>
    <t>SANTA FE</t>
  </si>
  <si>
    <t>27 - 59 años Adultez</t>
  </si>
  <si>
    <t>Usme</t>
  </si>
  <si>
    <t>SAN CRISTÓBAL</t>
  </si>
  <si>
    <t>Logística de Movilidad</t>
  </si>
  <si>
    <t>60 años o más. Personas Mayores</t>
  </si>
  <si>
    <t>Tunjuelito</t>
  </si>
  <si>
    <t>USME</t>
  </si>
  <si>
    <t>Componente Ambiental</t>
  </si>
  <si>
    <t>Todos los grupos</t>
  </si>
  <si>
    <t>Bosa</t>
  </si>
  <si>
    <t>TUNJUELITO</t>
  </si>
  <si>
    <t>Plan de Intercambiadores Modales</t>
  </si>
  <si>
    <t>CONDICION POBLACIONAL</t>
  </si>
  <si>
    <t>Kennedy</t>
  </si>
  <si>
    <t>BOSA</t>
  </si>
  <si>
    <t>Plan de Ordenamiento Logístico</t>
  </si>
  <si>
    <t>Todos los Grupos</t>
  </si>
  <si>
    <t>Fontibon</t>
  </si>
  <si>
    <t>KENNEDY</t>
  </si>
  <si>
    <t>Plan de Seguridad Vial</t>
  </si>
  <si>
    <t>Adultos-as trabajador-a formal</t>
  </si>
  <si>
    <t>Engativa</t>
  </si>
  <si>
    <t>FONTIBÓN</t>
  </si>
  <si>
    <t>Transporte Público</t>
  </si>
  <si>
    <t>Adultos-as trabajador-a informal</t>
  </si>
  <si>
    <t>Suba</t>
  </si>
  <si>
    <t>ENGATIVÁ</t>
  </si>
  <si>
    <t>Transporte No Motorizado</t>
  </si>
  <si>
    <t>Ciudadanos-as habitantes de calle</t>
  </si>
  <si>
    <t>Barrios Unidos</t>
  </si>
  <si>
    <t>SUBA</t>
  </si>
  <si>
    <t>Plan de Ordenamiento de Estacionamientos</t>
  </si>
  <si>
    <t>Comunidad en general</t>
  </si>
  <si>
    <t>Teusaquillo</t>
  </si>
  <si>
    <t>B. UNIDOS</t>
  </si>
  <si>
    <t xml:space="preserve">Infraestructura Vial </t>
  </si>
  <si>
    <t>Familias en emergencia social y catastrófica</t>
  </si>
  <si>
    <t>Los Martires</t>
  </si>
  <si>
    <t>TEUSAQUILLO</t>
  </si>
  <si>
    <t>Familias en situacion de vulnerabilidad</t>
  </si>
  <si>
    <t>Antonio Nariño</t>
  </si>
  <si>
    <t>LOS MÁRTIRES</t>
  </si>
  <si>
    <t xml:space="preserve">OBJETIVOS ESTRATÉGICOS </t>
  </si>
  <si>
    <t>Familias ubicadas en zonas de alto deterioro urbano</t>
  </si>
  <si>
    <t>Puente Aranda</t>
  </si>
  <si>
    <t>A. NARIÑO</t>
  </si>
  <si>
    <t>Jovenes desescolarizados</t>
  </si>
  <si>
    <t>La Candelaria</t>
  </si>
  <si>
    <t>PTE. ARANDA</t>
  </si>
  <si>
    <t>Jovenes escolarizados</t>
  </si>
  <si>
    <t>Rafael Uribe Uribe</t>
  </si>
  <si>
    <t>CANDELARIA</t>
  </si>
  <si>
    <t>Mujeres gestantes y lactantes</t>
  </si>
  <si>
    <t>Ciudad Bolivar</t>
  </si>
  <si>
    <t>R.URIBE</t>
  </si>
  <si>
    <t>Niños y niñas de primera infancia</t>
  </si>
  <si>
    <t>Sumapaz</t>
  </si>
  <si>
    <t>C. BOLÍVAR</t>
  </si>
  <si>
    <t>Niños, niñas y adolescentes desescolarizados</t>
  </si>
  <si>
    <t>Especial</t>
  </si>
  <si>
    <t>SUMAPAZ</t>
  </si>
  <si>
    <t>Niños, niñas y adolescentes en riesgo social vinculacion temprana al trabajo o acompañamiento</t>
  </si>
  <si>
    <t>Entidad</t>
  </si>
  <si>
    <t>Niños, niñas y adolescentes escolarizados</t>
  </si>
  <si>
    <t>Distrital</t>
  </si>
  <si>
    <t>Personas cabezas de familia</t>
  </si>
  <si>
    <t>Otras Entidades</t>
  </si>
  <si>
    <t>Personas con discapacidad</t>
  </si>
  <si>
    <t>Regional</t>
  </si>
  <si>
    <t>Personas consumidoras de sustancias psicoactivas</t>
  </si>
  <si>
    <t>Personas en situacion de desplazamiento</t>
  </si>
  <si>
    <t>Personas vinculadas a la prostitución</t>
  </si>
  <si>
    <t>Reincorporados - as</t>
  </si>
  <si>
    <t>Sector LGBT</t>
  </si>
  <si>
    <t>Servidores y servidoras públicos</t>
  </si>
  <si>
    <t>GRUPOS ETNICOS</t>
  </si>
  <si>
    <t>Afrocolombianos</t>
  </si>
  <si>
    <t>Indígenas</t>
  </si>
  <si>
    <t>No identifica grupos étnicos</t>
  </si>
  <si>
    <t>Otros Grupos étnicos</t>
  </si>
  <si>
    <t>Rom</t>
  </si>
  <si>
    <t>Raizales</t>
  </si>
  <si>
    <t>80 Y MÁS</t>
  </si>
  <si>
    <t>COMPONENTES DE LA MISIÓN</t>
  </si>
  <si>
    <t>META</t>
  </si>
  <si>
    <t>ACTIVIDADES ASOCIADAS A CADA META</t>
  </si>
  <si>
    <t>VARIABLES FÓRMULA DEL INDICADOR</t>
  </si>
  <si>
    <t>% de Cumplimiento = (Numerador / Denominador )*100</t>
  </si>
  <si>
    <t>457-458-459 : BOGOTÁ D.C. Proyecciones de población 2005-2015, según grupos de edad y por sexo.</t>
  </si>
  <si>
    <t>DANE-Secretaría Distrital de Planeción SDP : Convenio específico de cooperación técnica No 096-2007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</si>
  <si>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</si>
  <si>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</si>
  <si>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</si>
  <si>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</si>
  <si>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</si>
  <si>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</si>
  <si>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</si>
  <si>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</si>
  <si>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</si>
  <si>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</si>
  <si>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</si>
  <si>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</si>
  <si>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1. Orientar las acciones de la Secretaría Distrital de Movilidad hacia la visión cero, es decir, la reducción sustancial de víctimas fatales y lesionadas en siniestros de tránsito</t>
  </si>
  <si>
    <t>55-59</t>
  </si>
  <si>
    <t xml:space="preserve">2. Fomentar la cultura ciudadana y el respeto entre todos los usuarios de todas las formas de transporte, protegiendo en especial los actores vulnerables y los modos activos </t>
  </si>
  <si>
    <t>60-64</t>
  </si>
  <si>
    <t>3. Propender por la sostenibilidad ambiental, económica y social de la movilidad en una visión integral de planeción de ciudad y movilidad</t>
  </si>
  <si>
    <t>65-69</t>
  </si>
  <si>
    <t>4. Ser ejemplo en la rendición de cuentas a la ciudadanía</t>
  </si>
  <si>
    <t>70-74</t>
  </si>
  <si>
    <t>5. Ser transparente, incluyente, equitativa en género y garantista de la participación e involucramiento ciudadanos y del sectro privado</t>
  </si>
  <si>
    <t>75-79</t>
  </si>
  <si>
    <t xml:space="preserve">6. Proveer un ecosistema adecuado para la innovación y adopción  de nuevas y mejores tecnologías de movilidad y de información y comunicación </t>
  </si>
  <si>
    <t xml:space="preserve">7. Prestar servicios eficientes, oportunos y de calidad a la ciudadanía, tanto en gestión como en trámites de la movilidad </t>
  </si>
  <si>
    <t>8. Contar con un excelente equipo humano y condiciones laborales que hagan de la Secretaría Distrital de Movilidad un lugar atractivo para trabajar y desarrollarse profesionalmente</t>
  </si>
  <si>
    <t>Ser referente mundial en credibilidad y confianza para Bogotá y su región.</t>
  </si>
  <si>
    <t>Formato de Hoja de Vida Indicador</t>
  </si>
  <si>
    <t xml:space="preserve">CODIGO: PE01-PR01-F03 </t>
  </si>
  <si>
    <t>HOJA DE VIDA INDICADOR</t>
  </si>
  <si>
    <t>SECRETARÍA DISTRITAL DE MOVILIDAD</t>
  </si>
  <si>
    <t>SECCIÓN 1. Identificación del Indicador</t>
  </si>
  <si>
    <t>Constante</t>
  </si>
  <si>
    <t>1. Código SEGPLAN Meta Proyecto</t>
  </si>
  <si>
    <t>2.  Descripción Meta Proyecto de Inversión o de Gestión</t>
  </si>
  <si>
    <t>3. Fuente PMR</t>
  </si>
  <si>
    <t>NO</t>
  </si>
  <si>
    <t>4. Dependencia responsable</t>
  </si>
  <si>
    <t>5. Meta con territorialización</t>
  </si>
  <si>
    <t>Misional</t>
  </si>
  <si>
    <t>6. Proyecto</t>
  </si>
  <si>
    <t>7. Código del Proyecto</t>
  </si>
  <si>
    <t>8. Proceso</t>
  </si>
  <si>
    <t>9. Código del proceso</t>
  </si>
  <si>
    <t>10. Objetivo estratégico</t>
  </si>
  <si>
    <t>11. Meta Producto</t>
  </si>
  <si>
    <t>12. Nombre del indicador</t>
  </si>
  <si>
    <t>13. Tipología</t>
  </si>
  <si>
    <t>Eficacia</t>
  </si>
  <si>
    <t>14. Fecha de programación</t>
  </si>
  <si>
    <t>15. Tipo anualización</t>
  </si>
  <si>
    <t>16. Objetivo y descripción del Indicador</t>
  </si>
  <si>
    <t>Trimestral</t>
  </si>
  <si>
    <t>17. Fuente u origen de Datos</t>
  </si>
  <si>
    <t>18. Fórmula de Cálculo</t>
  </si>
  <si>
    <t>19. Unidad de medida del indicador</t>
  </si>
  <si>
    <t>Porcentaje</t>
  </si>
  <si>
    <t xml:space="preserve">20.  Nombre de las Variables </t>
  </si>
  <si>
    <t>VARIABLE 1 - Numerador</t>
  </si>
  <si>
    <t>VARIABLE 2 - Denominador</t>
  </si>
  <si>
    <t>21. Unidad de medida (de la variable)</t>
  </si>
  <si>
    <t>Cantidad</t>
  </si>
  <si>
    <t>22. Descripción de la variable</t>
  </si>
  <si>
    <t>23. Inicio de la Serie</t>
  </si>
  <si>
    <t>25. Línea base</t>
  </si>
  <si>
    <t>24. Fin de la Serie</t>
  </si>
  <si>
    <t>26. Valor de la Meta</t>
  </si>
  <si>
    <t>27. Frecuencia del reporte</t>
  </si>
  <si>
    <t xml:space="preserve">28. Observación a la magnitud propuesta para la Meta </t>
  </si>
  <si>
    <t>SECCIÓN 2. Seguimiento al Indicador</t>
  </si>
  <si>
    <t>Mes</t>
  </si>
  <si>
    <t>29. Numerador (Variable 1)</t>
  </si>
  <si>
    <t>Numerador Acumulado (Variable 1)</t>
  </si>
  <si>
    <t>30. Denominador (Variable 2)</t>
  </si>
  <si>
    <t>Denominador Acumulado (Variable 2)</t>
  </si>
  <si>
    <t>% Cumplimiento del período reportado</t>
  </si>
  <si>
    <t>% Cumplimiento en la vigencia</t>
  </si>
  <si>
    <t>% Cumplimiento de la meta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</si>
  <si>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</si>
  <si>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</si>
  <si>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</si>
  <si>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</si>
  <si>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</si>
  <si>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</si>
  <si>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</si>
  <si>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</si>
  <si>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</si>
  <si>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</si>
  <si>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</si>
  <si>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</si>
  <si>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31. Observaciones del avance de meta en el periodo</t>
  </si>
  <si>
    <t>SECCIÓN 3. Análisis de tendencia del Indicador</t>
  </si>
  <si>
    <t>32. Avances y logros</t>
  </si>
  <si>
    <t>33.Retrasos y soluciones</t>
  </si>
  <si>
    <t>34. Beneficios para la Comunidad/Entidad</t>
  </si>
  <si>
    <t>SECCIÓN 4. Actualización y Responsables del reporte</t>
  </si>
  <si>
    <t>35. Control de actualizaciones</t>
  </si>
  <si>
    <t xml:space="preserve">36. Fecha </t>
  </si>
  <si>
    <t>37. Campo modificado</t>
  </si>
  <si>
    <t>38.Modificación realizada.</t>
  </si>
  <si>
    <t>39. Responsable del Análisis</t>
  </si>
  <si>
    <t>40. Responsable del reporte</t>
  </si>
  <si>
    <t>41. Director / Jefe de Oficina / Subdirector</t>
  </si>
  <si>
    <t>44. Subsecretario (a) / Ordenador (a) de gasto</t>
  </si>
  <si>
    <t>42. Firma Director / Jefe Oficina</t>
  </si>
  <si>
    <t>45. Firma Subsecretario  (a) / Ordenador (a) de gasto</t>
  </si>
  <si>
    <t>43. Firma Subdirector</t>
  </si>
  <si>
    <t>Sergio Eduardo Martínez Jaimes</t>
  </si>
  <si>
    <t>Conceptos técnicos</t>
  </si>
  <si>
    <t>(Número conceptos técnicos emitidos / Número conceptos técnicos  solicitados)*100%</t>
  </si>
  <si>
    <t>Conceptos técnicos emitidos</t>
  </si>
  <si>
    <t>N.A.</t>
  </si>
  <si>
    <t>PM01</t>
  </si>
  <si>
    <t>Registros Administrativos</t>
  </si>
  <si>
    <t>Se describen en los procedimientos del Proceso PM01</t>
  </si>
  <si>
    <t xml:space="preserve">ESTIMACIONES DE POBLACIÓN 1985-2005  (4) Y PROYECCIONES DE POBLACIÓN 2005-2020 NACIONAL, DEPARTAMENTAL Y MUNICIPAL POR SEXO, GRUPOS QUINQUENALES DE EDAD </t>
  </si>
  <si>
    <t>1. Prestación de servicios, planeación y formulación de políticas del sector.</t>
  </si>
  <si>
    <t>2. Priorización de modos ambientalmente sostenibles</t>
  </si>
  <si>
    <t>3. Implementación de un sistema de transporte inteligente e intermodal que promueve la accesibilidad, conectividad, seguridad vial y la integración regional contribuyendo a la equidad.</t>
  </si>
  <si>
    <t>4. Fortalecimiento de la cultura para la movilidad</t>
  </si>
  <si>
    <t xml:space="preserve">5. Recurso humano comprometido y altamente calificado para prestar un excelente servicio” </t>
  </si>
  <si>
    <t>OBJETIVOS DEL SISTEMA INTEGRADO DE GESTIÓN</t>
  </si>
  <si>
    <t>1. Fortalecer la prestación de los servicios de la Secretaría Distrital de Movilidad que responda a la gestión de riesgos y oportunidades, la mejora continua, los recursos y los requisitos aplicables, con el fin de dar cumplimiento a la planeación estratégica y aumentar la satisfacción de los usuarios.</t>
  </si>
  <si>
    <t>PILAR / EJES</t>
  </si>
  <si>
    <t>02- Pilar Democracia Urbana</t>
  </si>
  <si>
    <t>04- Eje Transversal Nuevo Ordenamiento Territorial</t>
  </si>
  <si>
    <t>07- Eje Transversal Gobierno legítimo, fortalecimiento local y eficiencia</t>
  </si>
  <si>
    <t>Sonia Aleyzandra Gaona Uscátegui</t>
  </si>
  <si>
    <t>3. Propender por la sostenibilidad ambiental, económica y social de la movilidad en una visión integral de planeación de ciudad y movilidad</t>
  </si>
  <si>
    <t>Cumplimiento del P.A.A.C</t>
  </si>
  <si>
    <t>(Total actividades ejecutadas / Total actividades programadas)*100</t>
  </si>
  <si>
    <t xml:space="preserve">Total actividades ejecutadas </t>
  </si>
  <si>
    <t>Total actividades programadas</t>
  </si>
  <si>
    <t>Corresponde a las actividades efectivamente realizadas y evidenciadas</t>
  </si>
  <si>
    <r>
      <t>Formato de Anexo de Ac</t>
    </r>
    <r>
      <rPr>
        <b/>
        <sz val="10"/>
        <color indexed="8"/>
        <rFont val="Arial"/>
        <family val="2"/>
      </rPr>
      <t>tividades</t>
    </r>
  </si>
  <si>
    <t>CODIGO Y NOMBRE DEL PROYECTO DE INVERSIÓN O DEL POA SIN INVERSIÓN</t>
  </si>
  <si>
    <t>SUBSECRETARÍA RESPONSABLE:</t>
  </si>
  <si>
    <t>ORDENADOR DEL GASTO:</t>
  </si>
  <si>
    <t>META POA ASOCIADA</t>
  </si>
  <si>
    <t>Sección No. 2: EJECUCIÓN</t>
  </si>
  <si>
    <t>1. NÚMERO</t>
  </si>
  <si>
    <t>2. ACTIVIDADES PRIMARIAS</t>
  </si>
  <si>
    <t>3. PONDERACIÓN
ACTIVIDAD PRIMARIA</t>
  </si>
  <si>
    <t>4. No.</t>
  </si>
  <si>
    <t>5. ACTIVIDADES SECUNDARIAS</t>
  </si>
  <si>
    <t>6. PONDERACIÓN
ACTIVIDAD SECUNDARIA</t>
  </si>
  <si>
    <t>7. FECHA ESTIMADA DE  EJECUCIÓN</t>
  </si>
  <si>
    <t>8. AVANCE PONDERADO</t>
  </si>
  <si>
    <t>9. FECHA EJECUCIÓN</t>
  </si>
  <si>
    <t>10. OBSERVACIONES</t>
  </si>
  <si>
    <t>Actividades de monitoreo</t>
  </si>
  <si>
    <t>TOTAL MAGNITUD VIGENCIA</t>
  </si>
  <si>
    <t>TOTAL</t>
  </si>
  <si>
    <t>Descritas en el Anexo de Actividades</t>
  </si>
  <si>
    <r>
      <t>SEGUIMIENTO PLAN OPERATIVO ANUAL - POA                                         VIGENCIA:</t>
    </r>
    <r>
      <rPr>
        <b/>
        <u val="single"/>
        <sz val="11"/>
        <rFont val="Arial"/>
        <family val="2"/>
      </rPr>
      <t>2018</t>
    </r>
  </si>
  <si>
    <t>Enero de 2019</t>
  </si>
  <si>
    <t>Conceptos técnicos solicitados</t>
  </si>
  <si>
    <t>VERSIÓN 1.0</t>
  </si>
  <si>
    <t>CÓDIGO: PE01-PR01-F07</t>
  </si>
  <si>
    <t>SISTEMA INTEGRADO DE GESTION DISTRITAL  BAJO EL ESTÁNDAR MIPG</t>
  </si>
  <si>
    <t>Versión: 1.0</t>
  </si>
  <si>
    <t>Elaborar el 85% de los conceptos técnicos requeridos</t>
  </si>
  <si>
    <t>Monitoreo a corte de abril de los riesgos de la dependencia</t>
  </si>
  <si>
    <t>Monitoreo a corte de agosto de los riesgos de la dependencia</t>
  </si>
  <si>
    <t>Monitoreo del comportamiento de los riesgos de corrupción de la dependencia</t>
  </si>
  <si>
    <t>Subdirección de la Bicicleta y Peatón</t>
  </si>
  <si>
    <t>Realizar el 100% de las actividades programadas en el Plan Anticorrupción y de Atención al Ciudadano de la vigencia por la Subdirección de la Bicicleta y Peatón</t>
  </si>
  <si>
    <t>Documentos de conceptos técnicos emitidos por el área en temas de transporte no motorizado (bicicleta y peatón), entre otros.</t>
  </si>
  <si>
    <t>Deyanira Ávila Moreno</t>
  </si>
  <si>
    <t xml:space="preserve">Dar respuesta oportuna y mantener informada a la ciudadanía acerca de las novedades e inquietudes que surjan en materia de la bicicleta y el peatón. </t>
  </si>
  <si>
    <t>1. Código Meta</t>
  </si>
  <si>
    <t xml:space="preserve">2.  Descripción Meta </t>
  </si>
  <si>
    <r>
      <t>Sección No. 1: PROGRAMACIÓN  VIGENCIA _</t>
    </r>
    <r>
      <rPr>
        <b/>
        <u val="single"/>
        <sz val="11"/>
        <color indexed="56"/>
        <rFont val="Calibri"/>
        <family val="2"/>
      </rPr>
      <t>2019_</t>
    </r>
  </si>
  <si>
    <t>SUBSECRETARÍA DE POLÍTICA DE MOVILIDAD</t>
  </si>
  <si>
    <t>3. Propender por la sostenibilidad ambiental, económica y social de la movilidad en una visión integral de planeación de ciudad y movilidad
Calidad: 1. Fortalecer la prestación de los servicios de la Secretaría Distrital de Movilidad que responda a la gestión de riesgos y oportunidades, la mejora continua, los recursos y los requisitos aplicables, con el fin de dar cumplimiento a la planeación estratégica y aumentar la satisfacción de los usuarios.</t>
  </si>
  <si>
    <t>7. Prestar servicios eficientes, oportunos y de calidad a la ciudadanía, tanto en gestión como en trámites de la movilidad
Calidad: 1. Fortalecer la prestación de los servicios de la Secretaría Distrital de Movilidad que responda a la gestión de riesgos y oportunidades, la mejora continua, los recursos y los requisitos aplicables, con el fin de dar cumplimiento a la planeación estratégica y aumentar la satisfacción de los usuarios.</t>
  </si>
  <si>
    <t>OBJETIVO ESTRATÉGICO SDM Y DE LA CALIDAD</t>
  </si>
  <si>
    <t>2. Prestar servicios eficientes, oportunos y de calidad a la ciudadanía, tanto en gestión como en trámites de la movilidad</t>
  </si>
  <si>
    <t>En cumplimiento del Estatuto Anticorrupción se implementan los diferentes componentes que permiten afianzar la gestión de la SDM en el marco de la transparencia y la aplicación de los principios y valores institucionales que permitirán generar confianza ante sus partes interesadas.</t>
  </si>
  <si>
    <t>SISTEMA INTEGRADO DE GESTION DISTRITAL BAJO EL ESTÁNDAR MIPG</t>
  </si>
  <si>
    <t>Formato de programación y seguimiento al Plan Operativo Anual de gestión sin inversión</t>
  </si>
  <si>
    <t>Código: PE01-PR01-F02</t>
  </si>
  <si>
    <t>SUBSECRETARIA RESPONSABLE:</t>
  </si>
  <si>
    <t>PROGRAMACIÓN CUATRIENIO</t>
  </si>
  <si>
    <t>% CUMPLIMIENTO CUATRIENIO</t>
  </si>
  <si>
    <t>TIPO DE ANUALIZACIÓN</t>
  </si>
  <si>
    <t xml:space="preserve">VARIABLE </t>
  </si>
  <si>
    <t>MAGNITUD CUATRIENIO</t>
  </si>
  <si>
    <t>MAGNITUD META - Vigencia</t>
  </si>
  <si>
    <t>GESTIÓN DE LA BICICLETA Y PEATÓN</t>
  </si>
  <si>
    <t>Se recibieron en el cuarto trimestre aproximadamente 85 requerimientos de transporte no motorizado y se atendieron a 80 requerimientos</t>
  </si>
  <si>
    <t>Durante la vigencia se recibieron aproximadamente 366 requerimientos de transporte no motorizado y se dieron respuesta con corte a 07 de enero de 2019 a 339 requerimientos</t>
  </si>
  <si>
    <t>Durante el Cuarto trimestre se realizó el seguimiento a la matriz de riesgos institucionales, realizando el monitoreo y control de las acciones propuestas</t>
  </si>
  <si>
    <t>Se realizaron los tres seguimiento a la matriz de riesgos institucionales, realizando el monitoreo y control de las acciones propuestas. Los riesgos de la dependencia no se han materializado.</t>
  </si>
  <si>
    <t>Sonia Aleyzandra Gaona Uscátegui
Camilo Andrés Acevedo Santos</t>
  </si>
  <si>
    <t>Ejecución 2016</t>
  </si>
  <si>
    <t>Ejecución 2017</t>
  </si>
  <si>
    <t>Ejecución 2018</t>
  </si>
  <si>
    <t>Ejecución 2019</t>
  </si>
  <si>
    <t>Programación 2020</t>
  </si>
  <si>
    <t>Subdirección de la Bicicleta y el Peatón</t>
  </si>
  <si>
    <t>Solicitudes de conceptos técnicos emitidos por el área en temas de transporte no motorizado (bicicleta y el peatón), entre otros.</t>
  </si>
  <si>
    <t>El indicador de conceptos técnicos pretende medir la gestión frente a los requerimientos de los entes de control y ciudadanía, en los temas de competencia de la Subdirección de la Bicicleta y el Peatón</t>
  </si>
  <si>
    <t>Verificar el cumplimiento de los compromisos adquiridos por la Subdirección de la Bicicleta y el Peatón de la Movilidad en el P.A.A.C. de la vigencia</t>
  </si>
  <si>
    <t>Corresponde a las actividades registradas en cada componente del P.A.A.C. donde participa la Subdirección</t>
  </si>
  <si>
    <t>N.A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</si>
</sst>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_ * #,##0.00_ ;_ * \-#,##0.00_ ;_ * &quot;-&quot;??_ ;_ @_ "/>
    <numFmt numFmtId="187" formatCode="0.0%"/>
    <numFmt numFmtId="188" formatCode="&quot;$&quot;\ #,##0"/>
    <numFmt numFmtId="189" formatCode="0.0"/>
    <numFmt numFmtId="190" formatCode="#,##0.0"/>
    <numFmt numFmtId="191" formatCode="_(* #,##0.0_);_(* \(#,##0.0\);_(* &quot;-&quot;??_);_(@_)"/>
    <numFmt numFmtId="192" formatCode="0.000%"/>
    <numFmt numFmtId="193" formatCode="[$-240A]dddd\,\ dd&quot; de &quot;mmmm&quot; de &quot;yyyy"/>
    <numFmt numFmtId="194" formatCode="[$-240A]hh:mm:ss\ AM/PM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u val="single"/>
      <sz val="7"/>
      <color indexed="12"/>
      <name val="Arial"/>
      <family val="2"/>
    </font>
    <font>
      <b/>
      <u val="single"/>
      <sz val="11"/>
      <name val="Arial"/>
      <family val="2"/>
    </font>
    <font>
      <u val="single"/>
      <sz val="9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56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49"/>
      <name val="Arial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4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4"/>
      <name val="Arial"/>
      <family val="2"/>
    </font>
    <font>
      <sz val="16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4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theme="3" tint="-0.499969989061355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>
        <color indexed="10"/>
      </right>
      <top style="medium"/>
      <bottom style="hair">
        <color indexed="10"/>
      </bottom>
    </border>
    <border>
      <left style="hair">
        <color indexed="10"/>
      </left>
      <right style="hair">
        <color indexed="10"/>
      </right>
      <top style="medium"/>
      <bottom style="hair">
        <color indexed="10"/>
      </bottom>
    </border>
    <border>
      <left style="hair">
        <color indexed="10"/>
      </left>
      <right style="medium"/>
      <top style="medium"/>
      <bottom style="hair">
        <color indexed="10"/>
      </bottom>
    </border>
    <border>
      <left style="medium"/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medium"/>
      <top style="hair">
        <color indexed="10"/>
      </top>
      <bottom style="hair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>
        <color indexed="10"/>
      </top>
      <bottom style="hair">
        <color indexed="10"/>
      </bottom>
    </border>
    <border>
      <left style="medium"/>
      <right style="medium"/>
      <top style="hair">
        <color indexed="10"/>
      </top>
      <bottom style="medium"/>
    </border>
    <border>
      <left style="medium"/>
      <right style="hair">
        <color indexed="10"/>
      </right>
      <top style="hair">
        <color indexed="10"/>
      </top>
      <bottom style="medium"/>
    </border>
    <border>
      <left style="hair">
        <color indexed="10"/>
      </left>
      <right style="hair">
        <color indexed="10"/>
      </right>
      <top style="hair">
        <color indexed="10"/>
      </top>
      <bottom style="medium"/>
    </border>
    <border>
      <left style="hair">
        <color indexed="10"/>
      </left>
      <right style="medium"/>
      <top style="hair">
        <color indexed="10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hair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>
        <color indexed="10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186" fontId="2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29" borderId="1" applyNumberFormat="0" applyAlignment="0" applyProtection="0"/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9" fillId="21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63" fillId="0" borderId="8" applyNumberFormat="0" applyFill="0" applyAlignment="0" applyProtection="0"/>
    <xf numFmtId="0" fontId="74" fillId="0" borderId="9" applyNumberFormat="0" applyFill="0" applyAlignment="0" applyProtection="0"/>
  </cellStyleXfs>
  <cellXfs count="300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76" fillId="0" borderId="0" xfId="0" applyFont="1" applyBorder="1" applyAlignment="1" applyProtection="1">
      <alignment horizontal="center" vertical="center" wrapText="1"/>
      <protection/>
    </xf>
    <xf numFmtId="0" fontId="75" fillId="0" borderId="0" xfId="0" applyFont="1" applyBorder="1" applyAlignment="1" applyProtection="1">
      <alignment vertical="center" wrapText="1"/>
      <protection/>
    </xf>
    <xf numFmtId="0" fontId="2" fillId="0" borderId="0" xfId="65">
      <alignment/>
      <protection/>
    </xf>
    <xf numFmtId="0" fontId="2" fillId="0" borderId="0" xfId="65" applyAlignment="1">
      <alignment vertical="center"/>
      <protection/>
    </xf>
    <xf numFmtId="3" fontId="3" fillId="33" borderId="0" xfId="65" applyNumberFormat="1" applyFont="1" applyFill="1" applyBorder="1" applyAlignment="1">
      <alignment vertical="center"/>
      <protection/>
    </xf>
    <xf numFmtId="0" fontId="2" fillId="0" borderId="10" xfId="62" applyBorder="1" applyAlignment="1">
      <alignment vertical="center"/>
      <protection/>
    </xf>
    <xf numFmtId="0" fontId="2" fillId="0" borderId="10" xfId="65" applyBorder="1" applyAlignment="1">
      <alignment vertical="center"/>
      <protection/>
    </xf>
    <xf numFmtId="0" fontId="2" fillId="0" borderId="10" xfId="65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2" fillId="0" borderId="0" xfId="62">
      <alignment/>
      <protection/>
    </xf>
    <xf numFmtId="0" fontId="4" fillId="34" borderId="10" xfId="62" applyFont="1" applyFill="1" applyBorder="1" applyAlignment="1">
      <alignment horizontal="center" wrapText="1"/>
      <protection/>
    </xf>
    <xf numFmtId="0" fontId="2" fillId="0" borderId="10" xfId="62" applyBorder="1" applyAlignment="1">
      <alignment wrapText="1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2" fillId="0" borderId="10" xfId="62" applyBorder="1">
      <alignment/>
      <protection/>
    </xf>
    <xf numFmtId="3" fontId="4" fillId="0" borderId="10" xfId="62" applyNumberFormat="1" applyFont="1" applyFill="1" applyBorder="1" applyAlignment="1">
      <alignment horizontal="right"/>
      <protection/>
    </xf>
    <xf numFmtId="0" fontId="4" fillId="0" borderId="10" xfId="62" applyFont="1" applyFill="1" applyBorder="1" applyAlignment="1">
      <alignment horizontal="center"/>
      <protection/>
    </xf>
    <xf numFmtId="0" fontId="5" fillId="0" borderId="10" xfId="62" applyFont="1" applyFill="1" applyBorder="1" applyAlignment="1">
      <alignment horizontal="center"/>
      <protection/>
    </xf>
    <xf numFmtId="3" fontId="5" fillId="0" borderId="10" xfId="62" applyNumberFormat="1" applyFont="1" applyFill="1" applyBorder="1" applyAlignment="1">
      <alignment/>
      <protection/>
    </xf>
    <xf numFmtId="0" fontId="3" fillId="34" borderId="10" xfId="65" applyFont="1" applyFill="1" applyBorder="1" applyAlignment="1">
      <alignment horizontal="center" vertical="center"/>
      <protection/>
    </xf>
    <xf numFmtId="0" fontId="2" fillId="0" borderId="10" xfId="65" applyBorder="1">
      <alignment/>
      <protection/>
    </xf>
    <xf numFmtId="0" fontId="3" fillId="34" borderId="10" xfId="65" applyFont="1" applyFill="1" applyBorder="1" applyAlignment="1">
      <alignment horizontal="center"/>
      <protection/>
    </xf>
    <xf numFmtId="0" fontId="2" fillId="0" borderId="10" xfId="0" applyFont="1" applyBorder="1" applyAlignment="1">
      <alignment vertical="center" wrapText="1"/>
    </xf>
    <xf numFmtId="0" fontId="2" fillId="0" borderId="10" xfId="65" applyBorder="1" applyAlignment="1">
      <alignment vertical="center" wrapText="1"/>
      <protection/>
    </xf>
    <xf numFmtId="3" fontId="2" fillId="0" borderId="10" xfId="62" applyNumberFormat="1" applyBorder="1">
      <alignment/>
      <protection/>
    </xf>
    <xf numFmtId="0" fontId="2" fillId="0" borderId="0" xfId="65" applyBorder="1" applyAlignment="1">
      <alignment horizontal="center" vertical="center"/>
      <protection/>
    </xf>
    <xf numFmtId="0" fontId="2" fillId="0" borderId="0" xfId="65" applyAlignment="1">
      <alignment horizontal="center" vertical="center"/>
      <protection/>
    </xf>
    <xf numFmtId="0" fontId="3" fillId="0" borderId="0" xfId="65" applyFont="1" applyBorder="1" applyAlignment="1">
      <alignment vertical="center"/>
      <protection/>
    </xf>
    <xf numFmtId="0" fontId="2" fillId="0" borderId="0" xfId="65" applyBorder="1" applyAlignment="1">
      <alignment vertical="center"/>
      <protection/>
    </xf>
    <xf numFmtId="0" fontId="77" fillId="0" borderId="0" xfId="0" applyFont="1" applyFill="1" applyAlignment="1" applyProtection="1">
      <alignment/>
      <protection/>
    </xf>
    <xf numFmtId="0" fontId="77" fillId="0" borderId="0" xfId="0" applyFont="1" applyFill="1" applyAlignment="1" applyProtection="1">
      <alignment horizontal="center" vertical="center"/>
      <protection/>
    </xf>
    <xf numFmtId="0" fontId="6" fillId="2" borderId="11" xfId="59" applyFont="1" applyFill="1" applyBorder="1" applyAlignment="1" applyProtection="1">
      <alignment horizontal="center" vertical="center" wrapText="1"/>
      <protection/>
    </xf>
    <xf numFmtId="10" fontId="6" fillId="2" borderId="10" xfId="59" applyNumberFormat="1" applyFont="1" applyFill="1" applyBorder="1" applyAlignment="1" applyProtection="1">
      <alignment horizontal="center" vertical="center" wrapText="1"/>
      <protection/>
    </xf>
    <xf numFmtId="0" fontId="78" fillId="0" borderId="0" xfId="0" applyFont="1" applyAlignment="1" applyProtection="1">
      <alignment/>
      <protection/>
    </xf>
    <xf numFmtId="0" fontId="3" fillId="35" borderId="0" xfId="62" applyFont="1" applyFill="1" applyBorder="1" applyAlignment="1">
      <alignment horizontal="center" vertical="center"/>
      <protection/>
    </xf>
    <xf numFmtId="0" fontId="9" fillId="36" borderId="12" xfId="64" applyFont="1" applyFill="1" applyBorder="1" applyAlignment="1">
      <alignment horizontal="center" vertical="center"/>
      <protection/>
    </xf>
    <xf numFmtId="0" fontId="9" fillId="36" borderId="13" xfId="64" applyFont="1" applyFill="1" applyBorder="1" applyAlignment="1">
      <alignment horizontal="center" vertical="center"/>
      <protection/>
    </xf>
    <xf numFmtId="0" fontId="9" fillId="36" borderId="14" xfId="64" applyFont="1" applyFill="1" applyBorder="1" applyAlignment="1">
      <alignment horizontal="center" vertical="center"/>
      <protection/>
    </xf>
    <xf numFmtId="0" fontId="9" fillId="36" borderId="15" xfId="64" applyFont="1" applyFill="1" applyBorder="1" applyAlignment="1">
      <alignment horizontal="center" vertical="center" wrapText="1"/>
      <protection/>
    </xf>
    <xf numFmtId="0" fontId="9" fillId="36" borderId="16" xfId="64" applyFont="1" applyFill="1" applyBorder="1" applyAlignment="1">
      <alignment horizontal="center" vertical="center" wrapText="1"/>
      <protection/>
    </xf>
    <xf numFmtId="0" fontId="9" fillId="36" borderId="17" xfId="64" applyFont="1" applyFill="1" applyBorder="1" applyAlignment="1">
      <alignment horizontal="center" vertical="center" wrapText="1"/>
      <protection/>
    </xf>
    <xf numFmtId="0" fontId="4" fillId="37" borderId="18" xfId="64" applyFont="1" applyFill="1" applyBorder="1">
      <alignment/>
      <protection/>
    </xf>
    <xf numFmtId="0" fontId="5" fillId="37" borderId="19" xfId="64" applyFont="1" applyFill="1" applyBorder="1" applyAlignment="1">
      <alignment horizontal="center"/>
      <protection/>
    </xf>
    <xf numFmtId="0" fontId="5" fillId="37" borderId="0" xfId="64" applyFont="1" applyFill="1" applyBorder="1" applyAlignment="1">
      <alignment horizontal="center"/>
      <protection/>
    </xf>
    <xf numFmtId="0" fontId="5" fillId="37" borderId="20" xfId="64" applyFont="1" applyFill="1" applyBorder="1" applyAlignment="1">
      <alignment horizontal="center"/>
      <protection/>
    </xf>
    <xf numFmtId="0" fontId="5" fillId="0" borderId="21" xfId="64" applyFont="1" applyFill="1" applyBorder="1" applyAlignment="1">
      <alignment horizontal="center"/>
      <protection/>
    </xf>
    <xf numFmtId="3" fontId="5" fillId="0" borderId="15" xfId="64" applyNumberFormat="1" applyFont="1" applyFill="1" applyBorder="1" applyAlignment="1">
      <alignment/>
      <protection/>
    </xf>
    <xf numFmtId="3" fontId="5" fillId="0" borderId="16" xfId="64" applyNumberFormat="1" applyFont="1" applyFill="1" applyBorder="1" applyAlignment="1">
      <alignment/>
      <protection/>
    </xf>
    <xf numFmtId="3" fontId="5" fillId="0" borderId="17" xfId="64" applyNumberFormat="1" applyFont="1" applyFill="1" applyBorder="1" applyAlignment="1">
      <alignment/>
      <protection/>
    </xf>
    <xf numFmtId="0" fontId="5" fillId="0" borderId="22" xfId="64" applyFont="1" applyFill="1" applyBorder="1" applyAlignment="1">
      <alignment horizontal="center"/>
      <protection/>
    </xf>
    <xf numFmtId="3" fontId="5" fillId="0" borderId="23" xfId="64" applyNumberFormat="1" applyFont="1" applyFill="1" applyBorder="1" applyAlignment="1">
      <alignment/>
      <protection/>
    </xf>
    <xf numFmtId="3" fontId="5" fillId="0" borderId="24" xfId="64" applyNumberFormat="1" applyFont="1" applyFill="1" applyBorder="1" applyAlignment="1">
      <alignment/>
      <protection/>
    </xf>
    <xf numFmtId="3" fontId="5" fillId="0" borderId="25" xfId="64" applyNumberFormat="1" applyFont="1" applyFill="1" applyBorder="1" applyAlignment="1">
      <alignment/>
      <protection/>
    </xf>
    <xf numFmtId="0" fontId="2" fillId="0" borderId="0" xfId="65" applyFont="1">
      <alignment/>
      <protection/>
    </xf>
    <xf numFmtId="0" fontId="2" fillId="0" borderId="10" xfId="65" applyFont="1" applyBorder="1" applyAlignment="1">
      <alignment vertical="center"/>
      <protection/>
    </xf>
    <xf numFmtId="0" fontId="2" fillId="0" borderId="0" xfId="65" applyFont="1" applyAlignment="1">
      <alignment vertical="center"/>
      <protection/>
    </xf>
    <xf numFmtId="0" fontId="2" fillId="0" borderId="0" xfId="65" applyFont="1" applyBorder="1" applyAlignment="1">
      <alignment horizontal="center" vertical="center"/>
      <protection/>
    </xf>
    <xf numFmtId="0" fontId="2" fillId="0" borderId="10" xfId="62" applyFont="1" applyFill="1" applyBorder="1" applyAlignment="1">
      <alignment horizontal="center"/>
      <protection/>
    </xf>
    <xf numFmtId="3" fontId="2" fillId="0" borderId="10" xfId="62" applyNumberFormat="1" applyFont="1" applyFill="1" applyBorder="1" applyAlignment="1">
      <alignment/>
      <protection/>
    </xf>
    <xf numFmtId="0" fontId="2" fillId="0" borderId="0" xfId="62" applyFont="1">
      <alignment/>
      <protection/>
    </xf>
    <xf numFmtId="0" fontId="10" fillId="36" borderId="12" xfId="64" applyFont="1" applyFill="1" applyBorder="1" applyAlignment="1">
      <alignment horizontal="centerContinuous" vertical="center"/>
      <protection/>
    </xf>
    <xf numFmtId="0" fontId="10" fillId="36" borderId="13" xfId="64" applyFont="1" applyFill="1" applyBorder="1" applyAlignment="1">
      <alignment horizontal="centerContinuous" vertical="center"/>
      <protection/>
    </xf>
    <xf numFmtId="0" fontId="10" fillId="36" borderId="14" xfId="64" applyFont="1" applyFill="1" applyBorder="1" applyAlignment="1">
      <alignment horizontal="centerContinuous" vertical="center"/>
      <protection/>
    </xf>
    <xf numFmtId="0" fontId="2" fillId="0" borderId="0" xfId="65" applyFont="1" applyAlignment="1">
      <alignment horizontal="center" vertical="center"/>
      <protection/>
    </xf>
    <xf numFmtId="0" fontId="10" fillId="36" borderId="15" xfId="64" applyFont="1" applyFill="1" applyBorder="1" applyAlignment="1">
      <alignment horizontal="center" vertical="center" wrapText="1"/>
      <protection/>
    </xf>
    <xf numFmtId="0" fontId="10" fillId="36" borderId="16" xfId="64" applyFont="1" applyFill="1" applyBorder="1" applyAlignment="1">
      <alignment horizontal="center" vertical="center" wrapText="1"/>
      <protection/>
    </xf>
    <xf numFmtId="0" fontId="10" fillId="36" borderId="17" xfId="64" applyFont="1" applyFill="1" applyBorder="1" applyAlignment="1">
      <alignment horizontal="center" vertical="center" wrapText="1"/>
      <protection/>
    </xf>
    <xf numFmtId="0" fontId="3" fillId="37" borderId="18" xfId="64" applyFont="1" applyFill="1" applyBorder="1">
      <alignment/>
      <protection/>
    </xf>
    <xf numFmtId="0" fontId="2" fillId="37" borderId="19" xfId="64" applyFont="1" applyFill="1" applyBorder="1" applyAlignment="1">
      <alignment horizontal="center"/>
      <protection/>
    </xf>
    <xf numFmtId="0" fontId="2" fillId="37" borderId="0" xfId="64" applyFont="1" applyFill="1" applyBorder="1" applyAlignment="1">
      <alignment horizontal="center"/>
      <protection/>
    </xf>
    <xf numFmtId="0" fontId="2" fillId="37" borderId="20" xfId="64" applyFont="1" applyFill="1" applyBorder="1" applyAlignment="1">
      <alignment horizontal="center"/>
      <protection/>
    </xf>
    <xf numFmtId="0" fontId="3" fillId="0" borderId="21" xfId="64" applyFont="1" applyFill="1" applyBorder="1" applyAlignment="1">
      <alignment horizontal="center"/>
      <protection/>
    </xf>
    <xf numFmtId="3" fontId="3" fillId="0" borderId="15" xfId="64" applyNumberFormat="1" applyFont="1" applyFill="1" applyBorder="1" applyAlignment="1">
      <alignment horizontal="right"/>
      <protection/>
    </xf>
    <xf numFmtId="3" fontId="3" fillId="0" borderId="16" xfId="64" applyNumberFormat="1" applyFont="1" applyFill="1" applyBorder="1" applyAlignment="1">
      <alignment horizontal="right"/>
      <protection/>
    </xf>
    <xf numFmtId="3" fontId="3" fillId="0" borderId="17" xfId="64" applyNumberFormat="1" applyFont="1" applyFill="1" applyBorder="1" applyAlignment="1">
      <alignment horizontal="right"/>
      <protection/>
    </xf>
    <xf numFmtId="0" fontId="2" fillId="0" borderId="21" xfId="64" applyFont="1" applyFill="1" applyBorder="1" applyAlignment="1">
      <alignment horizontal="center"/>
      <protection/>
    </xf>
    <xf numFmtId="3" fontId="2" fillId="0" borderId="15" xfId="64" applyNumberFormat="1" applyFont="1" applyFill="1" applyBorder="1" applyAlignment="1">
      <alignment/>
      <protection/>
    </xf>
    <xf numFmtId="3" fontId="2" fillId="0" borderId="16" xfId="64" applyNumberFormat="1" applyFont="1" applyFill="1" applyBorder="1" applyAlignment="1">
      <alignment/>
      <protection/>
    </xf>
    <xf numFmtId="3" fontId="2" fillId="0" borderId="17" xfId="64" applyNumberFormat="1" applyFont="1" applyFill="1" applyBorder="1" applyAlignment="1">
      <alignment/>
      <protection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0" fontId="79" fillId="0" borderId="0" xfId="0" applyFont="1" applyAlignment="1">
      <alignment/>
    </xf>
    <xf numFmtId="0" fontId="81" fillId="35" borderId="10" xfId="67" applyNumberFormat="1" applyFont="1" applyFill="1" applyBorder="1" applyAlignment="1" applyProtection="1">
      <alignment horizontal="center" vertical="center" wrapText="1"/>
      <protection/>
    </xf>
    <xf numFmtId="187" fontId="7" fillId="38" borderId="10" xfId="0" applyNumberFormat="1" applyFont="1" applyFill="1" applyBorder="1" applyAlignment="1" applyProtection="1">
      <alignment horizontal="justify" vertical="center" wrapText="1"/>
      <protection/>
    </xf>
    <xf numFmtId="187" fontId="8" fillId="38" borderId="11" xfId="0" applyNumberFormat="1" applyFont="1" applyFill="1" applyBorder="1" applyAlignment="1" applyProtection="1">
      <alignment horizontal="justify" vertical="center" wrapText="1"/>
      <protection/>
    </xf>
    <xf numFmtId="3" fontId="82" fillId="35" borderId="10" xfId="68" applyNumberFormat="1" applyFont="1" applyFill="1" applyBorder="1" applyAlignment="1" applyProtection="1">
      <alignment horizontal="center" vertical="center" wrapText="1"/>
      <protection locked="0"/>
    </xf>
    <xf numFmtId="3" fontId="82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62" applyFont="1" applyFill="1" applyBorder="1" applyAlignment="1">
      <alignment horizontal="center" vertical="center"/>
      <protection/>
    </xf>
    <xf numFmtId="0" fontId="4" fillId="35" borderId="10" xfId="64" applyFont="1" applyFill="1" applyBorder="1" applyAlignment="1">
      <alignment horizontal="center"/>
      <protection/>
    </xf>
    <xf numFmtId="3" fontId="4" fillId="35" borderId="10" xfId="59" applyNumberFormat="1" applyFont="1" applyFill="1" applyBorder="1" applyAlignment="1">
      <alignment horizontal="right"/>
      <protection/>
    </xf>
    <xf numFmtId="0" fontId="5" fillId="35" borderId="10" xfId="64" applyFont="1" applyFill="1" applyBorder="1" applyAlignment="1">
      <alignment horizontal="center"/>
      <protection/>
    </xf>
    <xf numFmtId="3" fontId="5" fillId="35" borderId="10" xfId="59" applyNumberFormat="1" applyFont="1" applyFill="1" applyBorder="1" applyAlignment="1">
      <alignment/>
      <protection/>
    </xf>
    <xf numFmtId="0" fontId="5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wrapText="1"/>
    </xf>
    <xf numFmtId="0" fontId="3" fillId="34" borderId="10" xfId="62" applyFont="1" applyFill="1" applyBorder="1" applyAlignment="1">
      <alignment horizontal="center" vertical="center"/>
      <protection/>
    </xf>
    <xf numFmtId="14" fontId="5" fillId="0" borderId="10" xfId="63" applyNumberFormat="1" applyFont="1" applyFill="1" applyBorder="1" applyAlignment="1" applyProtection="1">
      <alignment vertical="center" wrapText="1"/>
      <protection locked="0"/>
    </xf>
    <xf numFmtId="0" fontId="4" fillId="39" borderId="10" xfId="63" applyFont="1" applyFill="1" applyBorder="1" applyAlignment="1">
      <alignment horizontal="left" vertical="center" wrapText="1"/>
      <protection/>
    </xf>
    <xf numFmtId="0" fontId="74" fillId="14" borderId="26" xfId="0" applyFont="1" applyFill="1" applyBorder="1" applyAlignment="1">
      <alignment horizontal="center" vertical="center" wrapText="1"/>
    </xf>
    <xf numFmtId="0" fontId="74" fillId="39" borderId="1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justify" vertical="center" wrapText="1"/>
    </xf>
    <xf numFmtId="10" fontId="0" fillId="0" borderId="10" xfId="67" applyNumberFormat="1" applyFont="1" applyFill="1" applyBorder="1" applyAlignment="1">
      <alignment horizontal="center" vertical="center" wrapText="1"/>
    </xf>
    <xf numFmtId="17" fontId="43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0" xfId="67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justify" vertical="center" wrapText="1"/>
    </xf>
    <xf numFmtId="9" fontId="74" fillId="14" borderId="10" xfId="67" applyNumberFormat="1" applyFont="1" applyFill="1" applyBorder="1" applyAlignment="1">
      <alignment horizontal="center" vertical="center" wrapText="1"/>
    </xf>
    <xf numFmtId="9" fontId="74" fillId="14" borderId="10" xfId="67" applyFont="1" applyFill="1" applyBorder="1" applyAlignment="1">
      <alignment horizontal="center" vertical="center" wrapText="1"/>
    </xf>
    <xf numFmtId="10" fontId="74" fillId="39" borderId="10" xfId="67" applyNumberFormat="1" applyFont="1" applyFill="1" applyBorder="1" applyAlignment="1">
      <alignment horizontal="center" vertical="center" wrapText="1"/>
    </xf>
    <xf numFmtId="0" fontId="74" fillId="39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0" fillId="35" borderId="0" xfId="0" applyFill="1" applyBorder="1" applyAlignment="1" applyProtection="1">
      <alignment/>
      <protection locked="0"/>
    </xf>
    <xf numFmtId="0" fontId="83" fillId="35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78" fillId="0" borderId="10" xfId="67" applyNumberFormat="1" applyFont="1" applyBorder="1" applyAlignment="1" applyProtection="1">
      <alignment horizontal="center" vertical="center" wrapText="1"/>
      <protection locked="0"/>
    </xf>
    <xf numFmtId="9" fontId="81" fillId="0" borderId="10" xfId="0" applyNumberFormat="1" applyFont="1" applyBorder="1" applyAlignment="1" applyProtection="1">
      <alignment horizontal="center" vertical="center"/>
      <protection locked="0"/>
    </xf>
    <xf numFmtId="3" fontId="78" fillId="0" borderId="10" xfId="67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84" fillId="0" borderId="0" xfId="0" applyFont="1" applyAlignment="1" applyProtection="1">
      <alignment/>
      <protection/>
    </xf>
    <xf numFmtId="0" fontId="84" fillId="35" borderId="0" xfId="0" applyFont="1" applyFill="1" applyBorder="1" applyAlignment="1" applyProtection="1">
      <alignment/>
      <protection/>
    </xf>
    <xf numFmtId="0" fontId="85" fillId="0" borderId="0" xfId="0" applyFont="1" applyAlignment="1" applyProtection="1">
      <alignment/>
      <protection/>
    </xf>
    <xf numFmtId="0" fontId="16" fillId="2" borderId="10" xfId="0" applyFont="1" applyFill="1" applyBorder="1" applyAlignment="1" applyProtection="1">
      <alignment horizontal="center" vertical="center" wrapText="1"/>
      <protection/>
    </xf>
    <xf numFmtId="0" fontId="86" fillId="0" borderId="10" xfId="0" applyFont="1" applyBorder="1" applyAlignment="1" applyProtection="1">
      <alignment horizontal="center" vertical="center" wrapText="1"/>
      <protection/>
    </xf>
    <xf numFmtId="0" fontId="17" fillId="38" borderId="10" xfId="0" applyFont="1" applyFill="1" applyBorder="1" applyAlignment="1" applyProtection="1">
      <alignment horizontal="center" vertical="center" wrapText="1"/>
      <protection/>
    </xf>
    <xf numFmtId="9" fontId="86" fillId="0" borderId="10" xfId="67" applyNumberFormat="1" applyFont="1" applyBorder="1" applyAlignment="1" applyProtection="1">
      <alignment horizontal="center" vertical="center"/>
      <protection/>
    </xf>
    <xf numFmtId="9" fontId="86" fillId="0" borderId="10" xfId="67" applyFont="1" applyBorder="1" applyAlignment="1" applyProtection="1">
      <alignment horizontal="center" vertical="center"/>
      <protection/>
    </xf>
    <xf numFmtId="10" fontId="86" fillId="0" borderId="10" xfId="67" applyNumberFormat="1" applyFont="1" applyBorder="1" applyAlignment="1" applyProtection="1">
      <alignment horizontal="center" vertical="center"/>
      <protection/>
    </xf>
    <xf numFmtId="10" fontId="86" fillId="35" borderId="10" xfId="67" applyNumberFormat="1" applyFont="1" applyFill="1" applyBorder="1" applyAlignment="1" applyProtection="1">
      <alignment horizontal="center" vertical="center" wrapText="1"/>
      <protection/>
    </xf>
    <xf numFmtId="0" fontId="86" fillId="0" borderId="0" xfId="0" applyFont="1" applyAlignment="1" applyProtection="1">
      <alignment/>
      <protection/>
    </xf>
    <xf numFmtId="0" fontId="87" fillId="0" borderId="27" xfId="0" applyFont="1" applyFill="1" applyBorder="1" applyAlignment="1" applyProtection="1">
      <alignment vertical="center" wrapText="1"/>
      <protection/>
    </xf>
    <xf numFmtId="0" fontId="87" fillId="0" borderId="28" xfId="0" applyFont="1" applyFill="1" applyBorder="1" applyAlignment="1" applyProtection="1">
      <alignment vertical="center" wrapText="1"/>
      <protection/>
    </xf>
    <xf numFmtId="0" fontId="87" fillId="0" borderId="27" xfId="0" applyFont="1" applyFill="1" applyBorder="1" applyAlignment="1" applyProtection="1">
      <alignment vertical="center"/>
      <protection/>
    </xf>
    <xf numFmtId="0" fontId="87" fillId="0" borderId="28" xfId="0" applyFont="1" applyFill="1" applyBorder="1" applyAlignment="1" applyProtection="1">
      <alignment vertical="center"/>
      <protection/>
    </xf>
    <xf numFmtId="0" fontId="88" fillId="0" borderId="10" xfId="0" applyFont="1" applyBorder="1" applyAlignment="1" applyProtection="1">
      <alignment vertical="center" wrapText="1"/>
      <protection/>
    </xf>
    <xf numFmtId="0" fontId="80" fillId="0" borderId="0" xfId="0" applyFont="1" applyAlignment="1" applyProtection="1">
      <alignment/>
      <protection/>
    </xf>
    <xf numFmtId="0" fontId="5" fillId="33" borderId="10" xfId="63" applyFont="1" applyFill="1" applyBorder="1" applyAlignment="1" applyProtection="1">
      <alignment vertical="center"/>
      <protection/>
    </xf>
    <xf numFmtId="0" fontId="4" fillId="39" borderId="10" xfId="63" applyFont="1" applyFill="1" applyBorder="1" applyAlignment="1" applyProtection="1">
      <alignment vertical="center" wrapText="1"/>
      <protection/>
    </xf>
    <xf numFmtId="0" fontId="4" fillId="39" borderId="10" xfId="63" applyFont="1" applyFill="1" applyBorder="1" applyAlignment="1" applyProtection="1">
      <alignment vertical="top" wrapText="1"/>
      <protection/>
    </xf>
    <xf numFmtId="0" fontId="4" fillId="39" borderId="10" xfId="0" applyFont="1" applyFill="1" applyBorder="1" applyAlignment="1" applyProtection="1">
      <alignment horizontal="center" vertical="center" wrapText="1"/>
      <protection/>
    </xf>
    <xf numFmtId="3" fontId="82" fillId="33" borderId="10" xfId="68" applyNumberFormat="1" applyFont="1" applyFill="1" applyBorder="1" applyAlignment="1" applyProtection="1">
      <alignment horizontal="center" vertical="center"/>
      <protection/>
    </xf>
    <xf numFmtId="3" fontId="5" fillId="33" borderId="10" xfId="68" applyNumberFormat="1" applyFont="1" applyFill="1" applyBorder="1" applyAlignment="1" applyProtection="1">
      <alignment horizontal="center" vertical="center"/>
      <protection/>
    </xf>
    <xf numFmtId="3" fontId="5" fillId="35" borderId="10" xfId="68" applyNumberFormat="1" applyFont="1" applyFill="1" applyBorder="1" applyAlignment="1" applyProtection="1">
      <alignment horizontal="center" vertical="center" wrapText="1"/>
      <protection/>
    </xf>
    <xf numFmtId="9" fontId="89" fillId="0" borderId="10" xfId="67" applyFont="1" applyBorder="1" applyAlignment="1" applyProtection="1">
      <alignment horizontal="center" vertical="center" wrapText="1"/>
      <protection/>
    </xf>
    <xf numFmtId="9" fontId="82" fillId="0" borderId="10" xfId="67" applyFont="1" applyBorder="1" applyAlignment="1" applyProtection="1">
      <alignment horizontal="center" vertical="center" wrapText="1"/>
      <protection/>
    </xf>
    <xf numFmtId="9" fontId="77" fillId="0" borderId="10" xfId="67" applyFont="1" applyBorder="1" applyAlignment="1" applyProtection="1">
      <alignment horizontal="center" vertical="center" wrapText="1"/>
      <protection/>
    </xf>
    <xf numFmtId="0" fontId="79" fillId="0" borderId="0" xfId="0" applyFont="1" applyAlignment="1" applyProtection="1">
      <alignment horizontal="center"/>
      <protection/>
    </xf>
    <xf numFmtId="0" fontId="79" fillId="0" borderId="0" xfId="0" applyFont="1" applyAlignment="1" applyProtection="1">
      <alignment/>
      <protection/>
    </xf>
    <xf numFmtId="3" fontId="82" fillId="33" borderId="10" xfId="68" applyNumberFormat="1" applyFont="1" applyFill="1" applyBorder="1" applyAlignment="1" applyProtection="1">
      <alignment horizontal="center" vertical="center"/>
      <protection locked="0"/>
    </xf>
    <xf numFmtId="0" fontId="82" fillId="0" borderId="10" xfId="68" applyNumberFormat="1" applyFont="1" applyFill="1" applyBorder="1" applyAlignment="1" applyProtection="1">
      <alignment horizontal="center" vertical="center" wrapText="1"/>
      <protection/>
    </xf>
    <xf numFmtId="10" fontId="89" fillId="0" borderId="10" xfId="67" applyNumberFormat="1" applyFont="1" applyBorder="1" applyAlignment="1" applyProtection="1">
      <alignment horizontal="center" vertical="center" wrapText="1"/>
      <protection/>
    </xf>
    <xf numFmtId="10" fontId="77" fillId="0" borderId="10" xfId="67" applyNumberFormat="1" applyFont="1" applyBorder="1" applyAlignment="1" applyProtection="1">
      <alignment horizontal="center" vertical="center" wrapText="1"/>
      <protection/>
    </xf>
    <xf numFmtId="0" fontId="5" fillId="35" borderId="10" xfId="67" applyNumberFormat="1" applyFont="1" applyFill="1" applyBorder="1" applyAlignment="1" applyProtection="1">
      <alignment horizontal="center" vertical="center" wrapText="1"/>
      <protection/>
    </xf>
    <xf numFmtId="14" fontId="90" fillId="0" borderId="10" xfId="63" applyNumberFormat="1" applyFont="1" applyFill="1" applyBorder="1" applyAlignment="1" applyProtection="1">
      <alignment vertical="center" wrapText="1"/>
      <protection/>
    </xf>
    <xf numFmtId="0" fontId="57" fillId="35" borderId="0" xfId="0" applyFont="1" applyFill="1" applyAlignment="1">
      <alignment/>
    </xf>
    <xf numFmtId="9" fontId="57" fillId="35" borderId="0" xfId="67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80" fillId="35" borderId="0" xfId="0" applyFont="1" applyFill="1" applyBorder="1" applyAlignment="1" applyProtection="1">
      <alignment horizontal="center"/>
      <protection locked="0"/>
    </xf>
    <xf numFmtId="0" fontId="79" fillId="35" borderId="0" xfId="0" applyFont="1" applyFill="1" applyBorder="1" applyAlignment="1" applyProtection="1">
      <alignment horizontal="center" vertical="center" wrapText="1"/>
      <protection locked="0"/>
    </xf>
    <xf numFmtId="0" fontId="74" fillId="35" borderId="0" xfId="0" applyFont="1" applyFill="1" applyBorder="1" applyAlignment="1">
      <alignment horizontal="center"/>
    </xf>
    <xf numFmtId="0" fontId="88" fillId="35" borderId="0" xfId="0" applyFont="1" applyFill="1" applyBorder="1" applyAlignment="1" applyProtection="1">
      <alignment vertical="center" wrapText="1"/>
      <protection/>
    </xf>
    <xf numFmtId="0" fontId="88" fillId="35" borderId="0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 horizontal="center"/>
    </xf>
    <xf numFmtId="10" fontId="81" fillId="0" borderId="10" xfId="0" applyNumberFormat="1" applyFont="1" applyBorder="1" applyAlignment="1" applyProtection="1">
      <alignment horizontal="center" vertical="center"/>
      <protection locked="0"/>
    </xf>
    <xf numFmtId="17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8" fillId="35" borderId="10" xfId="0" applyFont="1" applyFill="1" applyBorder="1" applyAlignment="1" applyProtection="1">
      <alignment horizontal="justify" vertical="center" wrapText="1"/>
      <protection/>
    </xf>
    <xf numFmtId="0" fontId="88" fillId="35" borderId="10" xfId="0" applyFont="1" applyFill="1" applyBorder="1" applyAlignment="1" applyProtection="1">
      <alignment vertical="center" wrapText="1"/>
      <protection/>
    </xf>
    <xf numFmtId="0" fontId="5" fillId="35" borderId="10" xfId="68" applyNumberFormat="1" applyFont="1" applyFill="1" applyBorder="1" applyAlignment="1" applyProtection="1">
      <alignment horizontal="center" vertical="center" wrapText="1"/>
      <protection/>
    </xf>
    <xf numFmtId="0" fontId="5" fillId="35" borderId="10" xfId="63" applyFont="1" applyFill="1" applyBorder="1" applyAlignment="1" applyProtection="1">
      <alignment horizontal="center" vertical="center"/>
      <protection/>
    </xf>
    <xf numFmtId="0" fontId="4" fillId="39" borderId="10" xfId="63" applyFont="1" applyFill="1" applyBorder="1" applyAlignment="1" applyProtection="1">
      <alignment horizontal="left" vertical="center" wrapText="1"/>
      <protection/>
    </xf>
    <xf numFmtId="0" fontId="4" fillId="39" borderId="10" xfId="63" applyFont="1" applyFill="1" applyBorder="1" applyAlignment="1" applyProtection="1">
      <alignment horizontal="center" vertical="center"/>
      <protection/>
    </xf>
    <xf numFmtId="0" fontId="4" fillId="39" borderId="10" xfId="63" applyFont="1" applyFill="1" applyBorder="1" applyAlignment="1" applyProtection="1">
      <alignment horizontal="justify" vertical="center" wrapText="1"/>
      <protection/>
    </xf>
    <xf numFmtId="0" fontId="4" fillId="39" borderId="10" xfId="63" applyFont="1" applyFill="1" applyBorder="1" applyAlignment="1" applyProtection="1">
      <alignment horizontal="center" vertical="center" wrapText="1"/>
      <protection/>
    </xf>
    <xf numFmtId="0" fontId="4" fillId="39" borderId="10" xfId="63" applyFont="1" applyFill="1" applyBorder="1" applyAlignment="1" applyProtection="1">
      <alignment horizontal="center" vertical="center" wrapText="1"/>
      <protection locked="0"/>
    </xf>
    <xf numFmtId="0" fontId="4" fillId="39" borderId="10" xfId="63" applyFont="1" applyFill="1" applyBorder="1" applyAlignment="1">
      <alignment horizontal="justify" vertical="center" wrapText="1"/>
      <protection/>
    </xf>
    <xf numFmtId="0" fontId="5" fillId="35" borderId="10" xfId="63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6" fillId="2" borderId="29" xfId="59" applyFont="1" applyFill="1" applyBorder="1" applyAlignment="1" applyProtection="1">
      <alignment horizontal="center" vertical="center" wrapText="1"/>
      <protection/>
    </xf>
    <xf numFmtId="0" fontId="6" fillId="2" borderId="30" xfId="59" applyFont="1" applyFill="1" applyBorder="1" applyAlignment="1" applyProtection="1">
      <alignment horizontal="center" vertical="center" wrapText="1"/>
      <protection/>
    </xf>
    <xf numFmtId="0" fontId="6" fillId="2" borderId="10" xfId="59" applyFont="1" applyFill="1" applyBorder="1" applyAlignment="1" applyProtection="1">
      <alignment horizontal="center" vertical="center" wrapText="1"/>
      <protection/>
    </xf>
    <xf numFmtId="0" fontId="6" fillId="2" borderId="26" xfId="59" applyFont="1" applyFill="1" applyBorder="1" applyAlignment="1" applyProtection="1">
      <alignment horizontal="center" vertical="center" wrapText="1"/>
      <protection/>
    </xf>
    <xf numFmtId="0" fontId="6" fillId="2" borderId="31" xfId="59" applyFont="1" applyFill="1" applyBorder="1" applyAlignment="1" applyProtection="1">
      <alignment horizontal="center" vertical="center" wrapText="1"/>
      <protection/>
    </xf>
    <xf numFmtId="0" fontId="87" fillId="0" borderId="11" xfId="0" applyFont="1" applyFill="1" applyBorder="1" applyAlignment="1" applyProtection="1">
      <alignment horizontal="center" vertical="center" wrapText="1"/>
      <protection/>
    </xf>
    <xf numFmtId="0" fontId="87" fillId="0" borderId="27" xfId="0" applyFont="1" applyFill="1" applyBorder="1" applyAlignment="1" applyProtection="1">
      <alignment horizontal="center" vertical="center" wrapText="1"/>
      <protection/>
    </xf>
    <xf numFmtId="0" fontId="87" fillId="0" borderId="11" xfId="0" applyFont="1" applyFill="1" applyBorder="1" applyAlignment="1" applyProtection="1">
      <alignment horizontal="center" vertical="center"/>
      <protection/>
    </xf>
    <xf numFmtId="0" fontId="87" fillId="0" borderId="27" xfId="0" applyFont="1" applyFill="1" applyBorder="1" applyAlignment="1" applyProtection="1">
      <alignment horizontal="center" vertical="center"/>
      <protection/>
    </xf>
    <xf numFmtId="0" fontId="87" fillId="0" borderId="28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88" fillId="0" borderId="10" xfId="0" applyFont="1" applyBorder="1" applyAlignment="1" applyProtection="1">
      <alignment horizontal="center" vertical="center" wrapText="1"/>
      <protection/>
    </xf>
    <xf numFmtId="0" fontId="7" fillId="0" borderId="10" xfId="59" applyFont="1" applyFill="1" applyBorder="1" applyAlignment="1" applyProtection="1">
      <alignment horizontal="justify" vertical="center" wrapText="1"/>
      <protection locked="0"/>
    </xf>
    <xf numFmtId="0" fontId="6" fillId="40" borderId="11" xfId="0" applyFont="1" applyFill="1" applyBorder="1" applyAlignment="1" applyProtection="1">
      <alignment horizontal="center" vertical="center"/>
      <protection/>
    </xf>
    <xf numFmtId="0" fontId="6" fillId="40" borderId="27" xfId="0" applyFont="1" applyFill="1" applyBorder="1" applyAlignment="1" applyProtection="1">
      <alignment horizontal="center" vertical="center"/>
      <protection/>
    </xf>
    <xf numFmtId="0" fontId="6" fillId="40" borderId="28" xfId="0" applyFont="1" applyFill="1" applyBorder="1" applyAlignment="1" applyProtection="1">
      <alignment horizontal="center" vertical="center"/>
      <protection/>
    </xf>
    <xf numFmtId="0" fontId="81" fillId="34" borderId="10" xfId="0" applyFont="1" applyFill="1" applyBorder="1" applyAlignment="1" applyProtection="1">
      <alignment horizontal="left" vertical="center" wrapText="1"/>
      <protection/>
    </xf>
    <xf numFmtId="0" fontId="78" fillId="35" borderId="10" xfId="67" applyNumberFormat="1" applyFont="1" applyFill="1" applyBorder="1" applyAlignment="1" applyProtection="1">
      <alignment horizontal="justify" vertical="center" wrapText="1"/>
      <protection/>
    </xf>
    <xf numFmtId="0" fontId="78" fillId="0" borderId="10" xfId="0" applyFont="1" applyFill="1" applyBorder="1" applyAlignment="1" applyProtection="1">
      <alignment horizontal="justify" vertical="center" wrapText="1"/>
      <protection/>
    </xf>
    <xf numFmtId="0" fontId="78" fillId="0" borderId="10" xfId="0" applyFont="1" applyBorder="1" applyAlignment="1" applyProtection="1">
      <alignment horizontal="justify" vertical="center" wrapText="1"/>
      <protection/>
    </xf>
    <xf numFmtId="0" fontId="78" fillId="0" borderId="10" xfId="0" applyFont="1" applyBorder="1" applyAlignment="1" applyProtection="1">
      <alignment horizontal="center" vertical="center" wrapText="1"/>
      <protection/>
    </xf>
    <xf numFmtId="0" fontId="6" fillId="2" borderId="32" xfId="59" applyFont="1" applyFill="1" applyBorder="1" applyAlignment="1" applyProtection="1">
      <alignment horizontal="center" vertical="center" wrapText="1"/>
      <protection/>
    </xf>
    <xf numFmtId="0" fontId="84" fillId="0" borderId="10" xfId="0" applyFont="1" applyFill="1" applyBorder="1" applyAlignment="1" applyProtection="1">
      <alignment horizontal="center"/>
      <protection/>
    </xf>
    <xf numFmtId="0" fontId="85" fillId="0" borderId="10" xfId="0" applyFont="1" applyFill="1" applyBorder="1" applyAlignment="1" applyProtection="1">
      <alignment horizontal="center" vertical="center" wrapText="1"/>
      <protection/>
    </xf>
    <xf numFmtId="0" fontId="85" fillId="35" borderId="10" xfId="0" applyFont="1" applyFill="1" applyBorder="1" applyAlignment="1" applyProtection="1">
      <alignment horizontal="center" vertical="center"/>
      <protection/>
    </xf>
    <xf numFmtId="0" fontId="85" fillId="0" borderId="10" xfId="0" applyFont="1" applyBorder="1" applyAlignment="1" applyProtection="1">
      <alignment horizontal="center" vertical="center" wrapText="1"/>
      <protection/>
    </xf>
    <xf numFmtId="0" fontId="88" fillId="0" borderId="11" xfId="0" applyFont="1" applyBorder="1" applyAlignment="1" applyProtection="1">
      <alignment horizontal="center" vertical="center" wrapText="1"/>
      <protection/>
    </xf>
    <xf numFmtId="0" fontId="88" fillId="0" borderId="27" xfId="0" applyFont="1" applyBorder="1" applyAlignment="1" applyProtection="1">
      <alignment horizontal="center" vertical="center" wrapText="1"/>
      <protection/>
    </xf>
    <xf numFmtId="0" fontId="88" fillId="0" borderId="28" xfId="0" applyFont="1" applyBorder="1" applyAlignment="1" applyProtection="1">
      <alignment horizontal="center" vertical="center" wrapText="1"/>
      <protection/>
    </xf>
    <xf numFmtId="0" fontId="16" fillId="40" borderId="10" xfId="0" applyFont="1" applyFill="1" applyBorder="1" applyAlignment="1" applyProtection="1">
      <alignment horizontal="center" vertical="center" wrapText="1"/>
      <protection/>
    </xf>
    <xf numFmtId="0" fontId="16" fillId="2" borderId="26" xfId="0" applyFont="1" applyFill="1" applyBorder="1" applyAlignment="1" applyProtection="1">
      <alignment horizontal="center" vertical="center" wrapText="1"/>
      <protection/>
    </xf>
    <xf numFmtId="0" fontId="16" fillId="2" borderId="31" xfId="0" applyFont="1" applyFill="1" applyBorder="1" applyAlignment="1" applyProtection="1">
      <alignment horizontal="center" vertical="center" wrapText="1"/>
      <protection/>
    </xf>
    <xf numFmtId="0" fontId="5" fillId="33" borderId="10" xfId="63" applyFont="1" applyFill="1" applyBorder="1" applyAlignment="1" applyProtection="1">
      <alignment horizontal="center" vertical="center" wrapText="1"/>
      <protection locked="0"/>
    </xf>
    <xf numFmtId="0" fontId="5" fillId="33" borderId="10" xfId="63" applyFont="1" applyFill="1" applyBorder="1" applyAlignment="1" applyProtection="1">
      <alignment horizontal="center" vertical="center"/>
      <protection locked="0"/>
    </xf>
    <xf numFmtId="0" fontId="88" fillId="0" borderId="10" xfId="63" applyFont="1" applyFill="1" applyBorder="1" applyAlignment="1" applyProtection="1">
      <alignment horizontal="center" vertical="center"/>
      <protection/>
    </xf>
    <xf numFmtId="0" fontId="4" fillId="39" borderId="10" xfId="63" applyFont="1" applyFill="1" applyBorder="1" applyAlignment="1" applyProtection="1">
      <alignment horizontal="justify" vertical="center" wrapText="1"/>
      <protection/>
    </xf>
    <xf numFmtId="0" fontId="4" fillId="39" borderId="10" xfId="63" applyFont="1" applyFill="1" applyBorder="1" applyAlignment="1" applyProtection="1">
      <alignment horizontal="justify" vertical="center"/>
      <protection locked="0"/>
    </xf>
    <xf numFmtId="0" fontId="77" fillId="35" borderId="10" xfId="0" applyFont="1" applyFill="1" applyBorder="1" applyAlignment="1" applyProtection="1">
      <alignment horizontal="justify" vertical="center" wrapText="1"/>
      <protection locked="0"/>
    </xf>
    <xf numFmtId="0" fontId="4" fillId="39" borderId="10" xfId="63" applyFont="1" applyFill="1" applyBorder="1" applyAlignment="1" applyProtection="1">
      <alignment horizontal="center" vertical="center" wrapText="1"/>
      <protection/>
    </xf>
    <xf numFmtId="0" fontId="77" fillId="35" borderId="10" xfId="0" applyFont="1" applyFill="1" applyBorder="1" applyAlignment="1" applyProtection="1">
      <alignment horizontal="justify" vertical="center"/>
      <protection locked="0"/>
    </xf>
    <xf numFmtId="0" fontId="88" fillId="8" borderId="10" xfId="63" applyFont="1" applyFill="1" applyBorder="1" applyAlignment="1" applyProtection="1">
      <alignment horizontal="center" vertical="center"/>
      <protection/>
    </xf>
    <xf numFmtId="0" fontId="5" fillId="0" borderId="10" xfId="63" applyFont="1" applyFill="1" applyBorder="1" applyAlignment="1" applyProtection="1">
      <alignment horizontal="center" vertical="center" wrapText="1"/>
      <protection locked="0"/>
    </xf>
    <xf numFmtId="0" fontId="4" fillId="0" borderId="10" xfId="63" applyFont="1" applyFill="1" applyBorder="1" applyAlignment="1" applyProtection="1">
      <alignment horizontal="center" vertical="center" wrapText="1"/>
      <protection locked="0"/>
    </xf>
    <xf numFmtId="14" fontId="5" fillId="33" borderId="10" xfId="63" applyNumberFormat="1" applyFont="1" applyFill="1" applyBorder="1" applyAlignment="1" applyProtection="1">
      <alignment horizontal="center" vertical="center" wrapText="1"/>
      <protection/>
    </xf>
    <xf numFmtId="0" fontId="5" fillId="35" borderId="10" xfId="63" applyFont="1" applyFill="1" applyBorder="1" applyAlignment="1" applyProtection="1">
      <alignment horizontal="center" vertical="center" wrapText="1"/>
      <protection/>
    </xf>
    <xf numFmtId="9" fontId="5" fillId="33" borderId="10" xfId="68" applyFont="1" applyFill="1" applyBorder="1" applyAlignment="1" applyProtection="1">
      <alignment horizontal="center" vertical="center" wrapText="1"/>
      <protection/>
    </xf>
    <xf numFmtId="0" fontId="4" fillId="39" borderId="10" xfId="63" applyFont="1" applyFill="1" applyBorder="1" applyAlignment="1" applyProtection="1">
      <alignment horizontal="left" vertical="center" wrapText="1"/>
      <protection/>
    </xf>
    <xf numFmtId="9" fontId="4" fillId="33" borderId="10" xfId="68" applyFont="1" applyFill="1" applyBorder="1" applyAlignment="1" applyProtection="1">
      <alignment horizontal="center" vertical="center"/>
      <protection locked="0"/>
    </xf>
    <xf numFmtId="0" fontId="4" fillId="8" borderId="10" xfId="63" applyFont="1" applyFill="1" applyBorder="1" applyAlignment="1" applyProtection="1">
      <alignment horizontal="center" vertical="center"/>
      <protection/>
    </xf>
    <xf numFmtId="0" fontId="5" fillId="33" borderId="10" xfId="63" applyFont="1" applyFill="1" applyBorder="1" applyAlignment="1" applyProtection="1">
      <alignment horizontal="left" vertical="center" wrapText="1"/>
      <protection locked="0"/>
    </xf>
    <xf numFmtId="0" fontId="5" fillId="35" borderId="10" xfId="63" applyFont="1" applyFill="1" applyBorder="1" applyAlignment="1" applyProtection="1">
      <alignment horizontal="center" vertical="center"/>
      <protection/>
    </xf>
    <xf numFmtId="0" fontId="5" fillId="0" borderId="10" xfId="63" applyFont="1" applyFill="1" applyBorder="1" applyAlignment="1" applyProtection="1">
      <alignment horizontal="center" vertical="center" wrapText="1"/>
      <protection/>
    </xf>
    <xf numFmtId="0" fontId="13" fillId="33" borderId="10" xfId="63" applyFont="1" applyFill="1" applyBorder="1" applyAlignment="1" applyProtection="1">
      <alignment horizontal="center" vertical="center"/>
      <protection/>
    </xf>
    <xf numFmtId="0" fontId="5" fillId="0" borderId="10" xfId="63" applyFont="1" applyFill="1" applyBorder="1" applyAlignment="1" applyProtection="1">
      <alignment horizontal="justify" vertical="center" wrapText="1"/>
      <protection/>
    </xf>
    <xf numFmtId="0" fontId="4" fillId="39" borderId="10" xfId="63" applyFont="1" applyFill="1" applyBorder="1" applyAlignment="1" applyProtection="1">
      <alignment horizontal="center" vertical="center"/>
      <protection/>
    </xf>
    <xf numFmtId="9" fontId="4" fillId="39" borderId="10" xfId="68" applyFont="1" applyFill="1" applyBorder="1" applyAlignment="1" applyProtection="1">
      <alignment horizontal="center" vertical="center"/>
      <protection/>
    </xf>
    <xf numFmtId="0" fontId="5" fillId="0" borderId="10" xfId="63" applyFont="1" applyFill="1" applyBorder="1" applyAlignment="1" applyProtection="1">
      <alignment horizontal="center" vertical="center"/>
      <protection/>
    </xf>
    <xf numFmtId="49" fontId="5" fillId="33" borderId="10" xfId="63" applyNumberFormat="1" applyFont="1" applyFill="1" applyBorder="1" applyAlignment="1" applyProtection="1">
      <alignment horizontal="center" vertical="center"/>
      <protection/>
    </xf>
    <xf numFmtId="0" fontId="6" fillId="33" borderId="10" xfId="63" applyFont="1" applyFill="1" applyBorder="1" applyAlignment="1" applyProtection="1">
      <alignment horizontal="center" vertical="center"/>
      <protection/>
    </xf>
    <xf numFmtId="0" fontId="5" fillId="0" borderId="10" xfId="63" applyFont="1" applyBorder="1" applyAlignment="1" applyProtection="1">
      <alignment horizontal="center" vertical="center" wrapText="1"/>
      <protection/>
    </xf>
    <xf numFmtId="1" fontId="5" fillId="35" borderId="10" xfId="54" applyNumberFormat="1" applyFont="1" applyFill="1" applyBorder="1" applyAlignment="1" applyProtection="1">
      <alignment horizontal="center" vertical="center" wrapText="1"/>
      <protection/>
    </xf>
    <xf numFmtId="9" fontId="5" fillId="33" borderId="10" xfId="68" applyFont="1" applyFill="1" applyBorder="1" applyAlignment="1" applyProtection="1">
      <alignment horizontal="center" vertical="center"/>
      <protection/>
    </xf>
    <xf numFmtId="0" fontId="5" fillId="35" borderId="10" xfId="68" applyNumberFormat="1" applyFont="1" applyFill="1" applyBorder="1" applyAlignment="1" applyProtection="1">
      <alignment horizontal="center" vertical="center" wrapText="1"/>
      <protection/>
    </xf>
    <xf numFmtId="0" fontId="87" fillId="35" borderId="10" xfId="0" applyFont="1" applyFill="1" applyBorder="1" applyAlignment="1" applyProtection="1">
      <alignment horizontal="center" vertical="center" wrapText="1"/>
      <protection/>
    </xf>
    <xf numFmtId="0" fontId="87" fillId="0" borderId="10" xfId="63" applyFont="1" applyFill="1" applyBorder="1" applyAlignment="1" applyProtection="1">
      <alignment horizontal="center" vertical="center"/>
      <protection/>
    </xf>
    <xf numFmtId="0" fontId="80" fillId="0" borderId="10" xfId="0" applyFont="1" applyBorder="1" applyAlignment="1" applyProtection="1">
      <alignment horizontal="center"/>
      <protection/>
    </xf>
    <xf numFmtId="0" fontId="87" fillId="0" borderId="10" xfId="0" applyFont="1" applyBorder="1" applyAlignment="1" applyProtection="1">
      <alignment horizontal="center" vertical="center" wrapText="1"/>
      <protection/>
    </xf>
    <xf numFmtId="0" fontId="87" fillId="0" borderId="10" xfId="0" applyFont="1" applyFill="1" applyBorder="1" applyAlignment="1" applyProtection="1">
      <alignment horizontal="center" vertical="center" wrapText="1"/>
      <protection/>
    </xf>
    <xf numFmtId="0" fontId="88" fillId="0" borderId="10" xfId="63" applyFont="1" applyFill="1" applyBorder="1" applyAlignment="1">
      <alignment horizontal="center" vertical="center"/>
      <protection/>
    </xf>
    <xf numFmtId="0" fontId="4" fillId="39" borderId="10" xfId="63" applyFont="1" applyFill="1" applyBorder="1" applyAlignment="1" applyProtection="1">
      <alignment horizontal="justify" vertical="center" wrapText="1"/>
      <protection locked="0"/>
    </xf>
    <xf numFmtId="0" fontId="4" fillId="39" borderId="10" xfId="63" applyFont="1" applyFill="1" applyBorder="1" applyAlignment="1" applyProtection="1">
      <alignment horizontal="left" vertical="center" wrapText="1"/>
      <protection locked="0"/>
    </xf>
    <xf numFmtId="0" fontId="4" fillId="39" borderId="10" xfId="63" applyFont="1" applyFill="1" applyBorder="1" applyAlignment="1">
      <alignment horizontal="justify" vertical="center" wrapText="1"/>
      <protection/>
    </xf>
    <xf numFmtId="0" fontId="4" fillId="39" borderId="10" xfId="63" applyFont="1" applyFill="1" applyBorder="1" applyAlignment="1" applyProtection="1">
      <alignment horizontal="center" vertical="center" wrapText="1"/>
      <protection locked="0"/>
    </xf>
    <xf numFmtId="0" fontId="90" fillId="0" borderId="10" xfId="63" applyFont="1" applyFill="1" applyBorder="1" applyAlignment="1" applyProtection="1">
      <alignment horizontal="center" vertical="center" wrapText="1"/>
      <protection/>
    </xf>
    <xf numFmtId="0" fontId="91" fillId="0" borderId="10" xfId="63" applyFont="1" applyFill="1" applyBorder="1" applyAlignment="1" applyProtection="1">
      <alignment horizontal="center" vertical="center" wrapText="1"/>
      <protection/>
    </xf>
    <xf numFmtId="0" fontId="4" fillId="39" borderId="10" xfId="63" applyFont="1" applyFill="1" applyBorder="1" applyAlignment="1" applyProtection="1">
      <alignment horizontal="justify" vertical="center"/>
      <protection/>
    </xf>
    <xf numFmtId="0" fontId="77" fillId="0" borderId="10" xfId="0" applyFont="1" applyFill="1" applyBorder="1" applyAlignment="1" applyProtection="1">
      <alignment horizontal="justify" vertical="center"/>
      <protection/>
    </xf>
    <xf numFmtId="0" fontId="88" fillId="8" borderId="10" xfId="63" applyFont="1" applyFill="1" applyBorder="1" applyAlignment="1">
      <alignment horizontal="center" vertical="center"/>
      <protection/>
    </xf>
    <xf numFmtId="9" fontId="4" fillId="33" borderId="10" xfId="68" applyFont="1" applyFill="1" applyBorder="1" applyAlignment="1" applyProtection="1">
      <alignment horizontal="center" vertical="center"/>
      <protection/>
    </xf>
    <xf numFmtId="0" fontId="77" fillId="33" borderId="10" xfId="63" applyFont="1" applyFill="1" applyBorder="1" applyAlignment="1" applyProtection="1">
      <alignment horizontal="center" vertical="center" wrapText="1"/>
      <protection locked="0"/>
    </xf>
    <xf numFmtId="187" fontId="5" fillId="0" borderId="10" xfId="68" applyNumberFormat="1" applyFont="1" applyFill="1" applyBorder="1" applyAlignment="1" applyProtection="1">
      <alignment horizontal="center" vertical="center" wrapText="1"/>
      <protection/>
    </xf>
    <xf numFmtId="9" fontId="5" fillId="0" borderId="10" xfId="68" applyFont="1" applyFill="1" applyBorder="1" applyAlignment="1" applyProtection="1">
      <alignment horizontal="center" vertical="center"/>
      <protection/>
    </xf>
    <xf numFmtId="0" fontId="5" fillId="0" borderId="10" xfId="68" applyNumberFormat="1" applyFont="1" applyFill="1" applyBorder="1" applyAlignment="1" applyProtection="1">
      <alignment horizontal="center" vertical="center" wrapText="1"/>
      <protection/>
    </xf>
    <xf numFmtId="0" fontId="60" fillId="41" borderId="33" xfId="0" applyFont="1" applyFill="1" applyBorder="1" applyAlignment="1">
      <alignment horizontal="center"/>
    </xf>
    <xf numFmtId="0" fontId="60" fillId="41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9" fontId="0" fillId="0" borderId="10" xfId="67" applyNumberFormat="1" applyFont="1" applyFill="1" applyBorder="1" applyAlignment="1">
      <alignment horizontal="center" vertical="center" wrapText="1"/>
    </xf>
    <xf numFmtId="0" fontId="74" fillId="14" borderId="11" xfId="0" applyFont="1" applyFill="1" applyBorder="1" applyAlignment="1">
      <alignment horizontal="center" vertical="center" wrapText="1"/>
    </xf>
    <xf numFmtId="0" fontId="74" fillId="14" borderId="28" xfId="0" applyFont="1" applyFill="1" applyBorder="1" applyAlignment="1">
      <alignment horizontal="center" vertical="center" wrapText="1"/>
    </xf>
    <xf numFmtId="9" fontId="74" fillId="14" borderId="11" xfId="67" applyFont="1" applyFill="1" applyBorder="1" applyAlignment="1">
      <alignment horizontal="center" vertical="center" wrapText="1"/>
    </xf>
    <xf numFmtId="9" fontId="74" fillId="14" borderId="28" xfId="67" applyFont="1" applyFill="1" applyBorder="1" applyAlignment="1">
      <alignment horizontal="center" vertical="center" wrapText="1"/>
    </xf>
    <xf numFmtId="0" fontId="88" fillId="35" borderId="10" xfId="0" applyFont="1" applyFill="1" applyBorder="1" applyAlignment="1" applyProtection="1">
      <alignment horizontal="center" vertical="center" wrapText="1"/>
      <protection/>
    </xf>
    <xf numFmtId="0" fontId="92" fillId="42" borderId="11" xfId="0" applyFont="1" applyFill="1" applyBorder="1" applyAlignment="1">
      <alignment horizontal="center"/>
    </xf>
    <xf numFmtId="0" fontId="92" fillId="42" borderId="27" xfId="0" applyFont="1" applyFill="1" applyBorder="1" applyAlignment="1">
      <alignment horizontal="center"/>
    </xf>
    <xf numFmtId="0" fontId="92" fillId="42" borderId="28" xfId="0" applyFont="1" applyFill="1" applyBorder="1" applyAlignment="1">
      <alignment horizontal="center"/>
    </xf>
    <xf numFmtId="0" fontId="74" fillId="35" borderId="10" xfId="0" applyFont="1" applyFill="1" applyBorder="1" applyAlignment="1">
      <alignment horizontal="center"/>
    </xf>
    <xf numFmtId="0" fontId="80" fillId="35" borderId="10" xfId="0" applyFont="1" applyFill="1" applyBorder="1" applyAlignment="1" applyProtection="1">
      <alignment horizontal="center"/>
      <protection locked="0"/>
    </xf>
    <xf numFmtId="0" fontId="79" fillId="35" borderId="10" xfId="0" applyFont="1" applyFill="1" applyBorder="1" applyAlignment="1" applyProtection="1">
      <alignment horizontal="center" vertical="center" wrapText="1"/>
      <protection locked="0"/>
    </xf>
    <xf numFmtId="0" fontId="3" fillId="0" borderId="34" xfId="64" applyFont="1" applyBorder="1" applyAlignment="1">
      <alignment horizontal="center" vertical="center" wrapText="1"/>
      <protection/>
    </xf>
    <xf numFmtId="0" fontId="3" fillId="0" borderId="35" xfId="64" applyFont="1" applyBorder="1" applyAlignment="1">
      <alignment horizontal="center" vertical="center" wrapText="1"/>
      <protection/>
    </xf>
    <xf numFmtId="0" fontId="3" fillId="0" borderId="36" xfId="64" applyFont="1" applyBorder="1" applyAlignment="1">
      <alignment horizontal="center" vertical="center" wrapText="1"/>
      <protection/>
    </xf>
    <xf numFmtId="0" fontId="3" fillId="0" borderId="37" xfId="64" applyFont="1" applyFill="1" applyBorder="1" applyAlignment="1">
      <alignment horizontal="center" vertical="center" wrapText="1"/>
      <protection/>
    </xf>
    <xf numFmtId="0" fontId="3" fillId="0" borderId="38" xfId="64" applyFont="1" applyFill="1" applyBorder="1" applyAlignment="1">
      <alignment horizontal="center" vertical="center" wrapText="1"/>
      <protection/>
    </xf>
    <xf numFmtId="0" fontId="3" fillId="0" borderId="39" xfId="64" applyFont="1" applyFill="1" applyBorder="1" applyAlignment="1">
      <alignment horizontal="center" vertical="center" wrapText="1"/>
      <protection/>
    </xf>
    <xf numFmtId="49" fontId="10" fillId="36" borderId="40" xfId="64" applyNumberFormat="1" applyFont="1" applyFill="1" applyBorder="1" applyAlignment="1">
      <alignment horizontal="center" vertical="center" wrapText="1"/>
      <protection/>
    </xf>
    <xf numFmtId="49" fontId="10" fillId="36" borderId="21" xfId="64" applyNumberFormat="1" applyFont="1" applyFill="1" applyBorder="1" applyAlignment="1">
      <alignment horizontal="center" vertical="center" wrapText="1"/>
      <protection/>
    </xf>
    <xf numFmtId="3" fontId="3" fillId="34" borderId="28" xfId="65" applyNumberFormat="1" applyFont="1" applyFill="1" applyBorder="1" applyAlignment="1">
      <alignment horizontal="center" vertical="center"/>
      <protection/>
    </xf>
    <xf numFmtId="3" fontId="3" fillId="34" borderId="10" xfId="65" applyNumberFormat="1" applyFont="1" applyFill="1" applyBorder="1" applyAlignment="1">
      <alignment horizontal="center" vertical="center"/>
      <protection/>
    </xf>
    <xf numFmtId="0" fontId="3" fillId="34" borderId="10" xfId="62" applyFont="1" applyFill="1" applyBorder="1" applyAlignment="1">
      <alignment horizontal="center" vertical="center"/>
      <protection/>
    </xf>
    <xf numFmtId="0" fontId="3" fillId="0" borderId="10" xfId="64" applyFont="1" applyBorder="1" applyAlignment="1">
      <alignment horizontal="center" vertical="center" wrapText="1"/>
      <protection/>
    </xf>
    <xf numFmtId="49" fontId="4" fillId="34" borderId="10" xfId="62" applyNumberFormat="1" applyFont="1" applyFill="1" applyBorder="1" applyAlignment="1">
      <alignment horizontal="center" vertical="center" wrapText="1"/>
      <protection/>
    </xf>
    <xf numFmtId="49" fontId="9" fillId="36" borderId="41" xfId="64" applyNumberFormat="1" applyFont="1" applyFill="1" applyBorder="1" applyAlignment="1">
      <alignment horizontal="center" vertical="center" wrapText="1"/>
      <protection/>
    </xf>
    <xf numFmtId="49" fontId="9" fillId="36" borderId="42" xfId="64" applyNumberFormat="1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a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8" xfId="64"/>
    <cellStyle name="Normal_573_2009_ Actualizado 22_12_2009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985"/>
          <c:w val="0.982"/>
          <c:h val="0.90975"/>
        </c:manualLayout>
      </c:layout>
      <c:lineChart>
        <c:grouping val="standard"/>
        <c:varyColors val="0"/>
        <c:ser>
          <c:idx val="0"/>
          <c:order val="0"/>
          <c:tx>
            <c:strRef>
              <c:f>1!$B$21:$D$21</c:f>
              <c:strCache>
                <c:ptCount val="1"/>
                <c:pt idx="0">
                  <c:v>Conceptos técnicos emitidos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 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Ref>
              <c:f>1!$C$29:$C$40</c:f>
              <c:numCache/>
            </c:numRef>
          </c:val>
          <c:smooth val="0"/>
        </c:ser>
        <c:ser>
          <c:idx val="1"/>
          <c:order val="1"/>
          <c:tx>
            <c:strRef>
              <c:f>1!$E$21:$H$21</c:f>
              <c:strCache>
                <c:ptCount val="1"/>
                <c:pt idx="0">
                  <c:v>Conceptos técnicos solicitados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 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Ref>
              <c:f>1!$E$29:$E$40</c:f>
              <c:numCache/>
            </c:numRef>
          </c:val>
          <c:smooth val="0"/>
        </c:ser>
        <c:marker val="1"/>
        <c:axId val="62366869"/>
        <c:axId val="8346666"/>
      </c:lineChart>
      <c:catAx>
        <c:axId val="6236686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346666"/>
        <c:crosses val="autoZero"/>
        <c:auto val="1"/>
        <c:lblOffset val="100"/>
        <c:tickLblSkip val="1"/>
        <c:noMultiLvlLbl val="0"/>
      </c:catAx>
      <c:valAx>
        <c:axId val="83466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36686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0525"/>
          <c:y val="0"/>
          <c:w val="0.89475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985"/>
          <c:w val="0.98375"/>
          <c:h val="0.90975"/>
        </c:manualLayout>
      </c:layout>
      <c:lineChart>
        <c:grouping val="standard"/>
        <c:varyColors val="0"/>
        <c:ser>
          <c:idx val="0"/>
          <c:order val="0"/>
          <c:tx>
            <c:strRef>
              <c:f>2_PAAC!$B$21:$D$21</c:f>
              <c:strCache>
                <c:ptCount val="1"/>
                <c:pt idx="0">
                  <c:v>Total actividades ejecutadas 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 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Ref>
              <c:f>2_PAAC!$C$29:$C$40</c:f>
              <c:numCache/>
            </c:numRef>
          </c:val>
          <c:smooth val="0"/>
        </c:ser>
        <c:ser>
          <c:idx val="1"/>
          <c:order val="1"/>
          <c:tx>
            <c:strRef>
              <c:f>2_PAAC!$E$21:$H$21</c:f>
              <c:strCache>
                <c:ptCount val="1"/>
                <c:pt idx="0">
                  <c:v>Total actividades programadas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 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Ref>
              <c:f>2_PAAC!$E$29:$E$40</c:f>
              <c:numCache/>
            </c:numRef>
          </c:val>
          <c:smooth val="0"/>
        </c:ser>
        <c:marker val="1"/>
        <c:axId val="39049043"/>
        <c:axId val="10029408"/>
      </c:lineChart>
      <c:catAx>
        <c:axId val="3904904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029408"/>
        <c:crosses val="autoZero"/>
        <c:auto val="1"/>
        <c:lblOffset val="100"/>
        <c:tickLblSkip val="1"/>
        <c:noMultiLvlLbl val="0"/>
      </c:catAx>
      <c:valAx>
        <c:axId val="100294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04904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0575"/>
          <c:y val="0"/>
          <c:w val="0.89425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1181100</xdr:colOff>
      <xdr:row>3</xdr:row>
      <xdr:rowOff>333375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447675" y="47625"/>
          <a:ext cx="13430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47625</xdr:rowOff>
    </xdr:from>
    <xdr:to>
      <xdr:col>1</xdr:col>
      <xdr:colOff>1390650</xdr:colOff>
      <xdr:row>3</xdr:row>
      <xdr:rowOff>333375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390525" y="47625"/>
          <a:ext cx="1333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0</xdr:col>
      <xdr:colOff>1543050</xdr:colOff>
      <xdr:row>3</xdr:row>
      <xdr:rowOff>342900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209550" y="57150"/>
          <a:ext cx="1333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42</xdr:row>
      <xdr:rowOff>57150</xdr:rowOff>
    </xdr:from>
    <xdr:to>
      <xdr:col>6</xdr:col>
      <xdr:colOff>400050</xdr:colOff>
      <xdr:row>46</xdr:row>
      <xdr:rowOff>466725</xdr:rowOff>
    </xdr:to>
    <xdr:graphicFrame>
      <xdr:nvGraphicFramePr>
        <xdr:cNvPr id="2" name="Gráfico 5"/>
        <xdr:cNvGraphicFramePr/>
      </xdr:nvGraphicFramePr>
      <xdr:xfrm>
        <a:off x="2343150" y="14458950"/>
        <a:ext cx="66770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0</xdr:col>
      <xdr:colOff>1524000</xdr:colOff>
      <xdr:row>3</xdr:row>
      <xdr:rowOff>333375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190500" y="47625"/>
          <a:ext cx="1333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1704975</xdr:colOff>
      <xdr:row>42</xdr:row>
      <xdr:rowOff>66675</xdr:rowOff>
    </xdr:from>
    <xdr:to>
      <xdr:col>6</xdr:col>
      <xdr:colOff>285750</xdr:colOff>
      <xdr:row>46</xdr:row>
      <xdr:rowOff>476250</xdr:rowOff>
    </xdr:to>
    <xdr:graphicFrame>
      <xdr:nvGraphicFramePr>
        <xdr:cNvPr id="2" name="Gráfico 5"/>
        <xdr:cNvGraphicFramePr/>
      </xdr:nvGraphicFramePr>
      <xdr:xfrm>
        <a:off x="1704975" y="14468475"/>
        <a:ext cx="72009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1390650</xdr:colOff>
      <xdr:row>3</xdr:row>
      <xdr:rowOff>342900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57150" y="57150"/>
          <a:ext cx="1333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1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2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3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4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MERICA.MONGE\Configuraci&#243;n%20local\Archivos%20temporales%20de%20Internet\Content.IE5\AQWHVXVJ\Documents%20and%20Settings\Andre\My%20Documents\Downloads\Territorializacion\Formatos%20de%20Territorializacion%20a%2031_12_2009\285_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\Perfil%20Dpachon\Downloads\1.%20POA_PRYTO_339_TRIM_II_2017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5"/>
      <sheetName val="Meta 11"/>
      <sheetName val="Meta12"/>
      <sheetName val="Variables"/>
    </sheetNames>
    <sheetDataSet>
      <sheetData sheetId="3">
        <row r="1">
          <cell r="A1" t="str">
            <v>GRUPO ETAREO</v>
          </cell>
          <cell r="C1" t="str">
            <v>CONDICION POBLACIONAL</v>
          </cell>
          <cell r="H1" t="str">
            <v>GRUPOS ETNICOS</v>
          </cell>
        </row>
        <row r="2">
          <cell r="A2" t="str">
            <v>0-5 años Primera infancia </v>
          </cell>
          <cell r="C2" t="str">
            <v>Todos los Grupos</v>
          </cell>
          <cell r="H2" t="str">
            <v>Todos los grupos</v>
          </cell>
        </row>
        <row r="3">
          <cell r="A3" t="str">
            <v>6 - 13 años Infancia </v>
          </cell>
          <cell r="C3" t="str">
            <v>Adultos-as trabajador-a formal</v>
          </cell>
          <cell r="H3" t="str">
            <v>Afrocolombianos</v>
          </cell>
        </row>
        <row r="4">
          <cell r="A4" t="str">
            <v>14 - 17 años Adolescencia</v>
          </cell>
          <cell r="C4" t="str">
            <v>Adultos-as trabajador-a informal</v>
          </cell>
          <cell r="H4" t="str">
            <v>Indígenas</v>
          </cell>
        </row>
        <row r="5">
          <cell r="A5" t="str">
            <v>18 - 26 años Juventud</v>
          </cell>
          <cell r="C5" t="str">
            <v>Ciudadanos-as habitantes de calle</v>
          </cell>
          <cell r="H5" t="str">
            <v>No identifica grupos étnicos</v>
          </cell>
        </row>
        <row r="6">
          <cell r="A6" t="str">
            <v>27 - 59 años Adultez</v>
          </cell>
          <cell r="C6" t="str">
            <v>Comunidad en general</v>
          </cell>
          <cell r="H6" t="str">
            <v>Otros Grupos étnicos</v>
          </cell>
        </row>
        <row r="7">
          <cell r="A7" t="str">
            <v>60 años o más. Personas Mayores</v>
          </cell>
          <cell r="C7" t="str">
            <v>Familias en emergencia social y catastrófica</v>
          </cell>
          <cell r="H7" t="str">
            <v>Rom</v>
          </cell>
        </row>
        <row r="8">
          <cell r="A8" t="str">
            <v>Grupo Etario Sin Definir</v>
          </cell>
          <cell r="C8" t="str">
            <v>Familias en situacion de vulnerabilidad</v>
          </cell>
          <cell r="H8" t="str">
            <v>Raizales</v>
          </cell>
        </row>
        <row r="9">
          <cell r="C9" t="str">
            <v>Familias ubicadas en zonas de alto deterioro urbano</v>
          </cell>
        </row>
        <row r="10">
          <cell r="C10" t="str">
            <v>Jovenes desescolarizados</v>
          </cell>
        </row>
        <row r="11">
          <cell r="C11" t="str">
            <v>Jovenes escolarizados</v>
          </cell>
        </row>
        <row r="12">
          <cell r="C12" t="str">
            <v>Mujeres gestantes y lactantes</v>
          </cell>
        </row>
        <row r="13">
          <cell r="C13" t="str">
            <v>Niños y niñas de primera infancia</v>
          </cell>
        </row>
        <row r="14">
          <cell r="C14" t="str">
            <v>Niños, niñas y adolescentes desescolarizados</v>
          </cell>
        </row>
        <row r="15">
          <cell r="C15" t="str">
            <v>Niños, niñas y adolescentes en riesgo social vinculacion temprana al trabajo o acompañamiento</v>
          </cell>
        </row>
        <row r="16">
          <cell r="C16" t="str">
            <v>Niños, niñas y adolescentes escolarizados</v>
          </cell>
        </row>
        <row r="17">
          <cell r="C17" t="str">
            <v>Personas cabezas de familia</v>
          </cell>
        </row>
        <row r="18">
          <cell r="C18" t="str">
            <v>Personas con discapacidad</v>
          </cell>
        </row>
        <row r="19">
          <cell r="C19" t="str">
            <v>Personas consumidoras de sustancias psicoactivas</v>
          </cell>
        </row>
        <row r="20">
          <cell r="C20" t="str">
            <v>Personas en situacion de desplazamiento</v>
          </cell>
        </row>
        <row r="21">
          <cell r="C21" t="str">
            <v>Personas vinculadas a la prostitución</v>
          </cell>
        </row>
        <row r="22">
          <cell r="C22" t="str">
            <v>Reincorporados - as</v>
          </cell>
        </row>
        <row r="23">
          <cell r="C23" t="str">
            <v>Sector LGBT</v>
          </cell>
        </row>
        <row r="24">
          <cell r="C24" t="str">
            <v>Servidores y servidoras públicos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cción 1. Metas - Magnitud"/>
      <sheetName val="Sección 2. Metas - Presupuesto"/>
      <sheetName val="Sección 3. Metas Producto"/>
      <sheetName val="120"/>
      <sheetName val="ACT_120"/>
      <sheetName val="121"/>
      <sheetName val="ACT_121"/>
      <sheetName val="125"/>
      <sheetName val="ACT_125"/>
      <sheetName val="118"/>
      <sheetName val="ACT_118"/>
      <sheetName val="119"/>
      <sheetName val="ACT_119"/>
      <sheetName val="114"/>
      <sheetName val="ACT_114"/>
      <sheetName val="115"/>
      <sheetName val="ACT_115"/>
      <sheetName val="116"/>
      <sheetName val="ACT_116"/>
      <sheetName val="117"/>
      <sheetName val="ACT_117"/>
      <sheetName val="124"/>
      <sheetName val="ACT_124"/>
      <sheetName val="127"/>
      <sheetName val="ACT_127"/>
      <sheetName val="Variables"/>
      <sheetName val="Sección 4. Territorializació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showGridLines="0" zoomScale="55" zoomScaleNormal="55" zoomScalePageLayoutView="0" workbookViewId="0" topLeftCell="A1">
      <selection activeCell="C10" sqref="C10"/>
    </sheetView>
  </sheetViews>
  <sheetFormatPr defaultColWidth="0" defaultRowHeight="15" zeroHeight="1"/>
  <cols>
    <col min="1" max="1" width="9.140625" style="4" customWidth="1"/>
    <col min="2" max="2" width="24.00390625" style="4" customWidth="1"/>
    <col min="3" max="3" width="51.7109375" style="4" customWidth="1"/>
    <col min="4" max="4" width="18.421875" style="4" customWidth="1"/>
    <col min="5" max="5" width="32.00390625" style="4" customWidth="1"/>
    <col min="6" max="6" width="19.00390625" style="4" customWidth="1"/>
    <col min="7" max="7" width="23.28125" style="4" customWidth="1"/>
    <col min="8" max="8" width="24.7109375" style="4" customWidth="1"/>
    <col min="9" max="21" width="12.7109375" style="126" customWidth="1"/>
    <col min="22" max="23" width="28.8515625" style="4" customWidth="1"/>
    <col min="24" max="16384" width="0" style="4" hidden="1" customWidth="1"/>
  </cols>
  <sheetData>
    <row r="1" spans="1:28" s="119" customFormat="1" ht="30" customHeight="1">
      <c r="A1" s="185"/>
      <c r="B1" s="185"/>
      <c r="C1" s="191" t="s">
        <v>291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38"/>
      <c r="Y1" s="138"/>
      <c r="Z1" s="139"/>
      <c r="AB1" s="120"/>
    </row>
    <row r="2" spans="1:28" s="119" customFormat="1" ht="30" customHeight="1">
      <c r="A2" s="185"/>
      <c r="B2" s="185"/>
      <c r="C2" s="191" t="s">
        <v>15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38"/>
      <c r="Y2" s="138"/>
      <c r="Z2" s="139"/>
      <c r="AB2" s="120"/>
    </row>
    <row r="3" spans="1:28" s="119" customFormat="1" ht="30" customHeight="1">
      <c r="A3" s="185"/>
      <c r="B3" s="185"/>
      <c r="C3" s="191" t="s">
        <v>312</v>
      </c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38"/>
      <c r="Y3" s="138"/>
      <c r="Z3" s="139"/>
      <c r="AB3" s="120"/>
    </row>
    <row r="4" spans="1:28" s="119" customFormat="1" ht="30" customHeight="1">
      <c r="A4" s="185"/>
      <c r="B4" s="185"/>
      <c r="C4" s="193" t="s">
        <v>313</v>
      </c>
      <c r="D4" s="194"/>
      <c r="E4" s="194"/>
      <c r="F4" s="194"/>
      <c r="G4" s="194"/>
      <c r="H4" s="194"/>
      <c r="I4" s="194"/>
      <c r="J4" s="195"/>
      <c r="K4" s="193" t="s">
        <v>292</v>
      </c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40"/>
      <c r="Y4" s="140"/>
      <c r="Z4" s="141"/>
      <c r="AB4" s="120"/>
    </row>
    <row r="5" spans="3:23" s="1" customFormat="1" ht="30" customHeight="1">
      <c r="C5" s="3"/>
      <c r="D5" s="3"/>
      <c r="E5" s="3"/>
      <c r="F5" s="6"/>
      <c r="G5" s="6"/>
      <c r="H5" s="6"/>
      <c r="I5" s="3"/>
      <c r="J5" s="3"/>
      <c r="K5" s="3"/>
      <c r="L5" s="3"/>
      <c r="M5" s="3"/>
      <c r="N5" s="3"/>
      <c r="O5" s="3"/>
      <c r="P5" s="5"/>
      <c r="Q5" s="5"/>
      <c r="R5" s="5"/>
      <c r="S5" s="5"/>
      <c r="T5" s="121"/>
      <c r="U5" s="121"/>
      <c r="V5" s="2"/>
      <c r="W5" s="2"/>
    </row>
    <row r="6" spans="2:23" s="1" customFormat="1" ht="30" customHeight="1">
      <c r="B6" s="142" t="s">
        <v>22</v>
      </c>
      <c r="C6" s="197" t="s">
        <v>297</v>
      </c>
      <c r="D6" s="197"/>
      <c r="E6" s="197"/>
      <c r="F6" s="197"/>
      <c r="G6" s="3"/>
      <c r="H6" s="3"/>
      <c r="I6" s="3"/>
      <c r="J6" s="3"/>
      <c r="K6" s="3"/>
      <c r="L6" s="3"/>
      <c r="M6" s="3"/>
      <c r="N6" s="3"/>
      <c r="O6" s="3"/>
      <c r="P6" s="5"/>
      <c r="Q6" s="5"/>
      <c r="R6" s="5"/>
      <c r="S6" s="5"/>
      <c r="T6" s="121"/>
      <c r="U6" s="121"/>
      <c r="V6" s="2"/>
      <c r="W6" s="2"/>
    </row>
    <row r="7" spans="9:21" s="1" customFormat="1" ht="30" customHeight="1"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</row>
    <row r="8" spans="1:23" s="33" customFormat="1" ht="30" customHeight="1">
      <c r="A8" s="199" t="s">
        <v>21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1"/>
    </row>
    <row r="9" spans="1:23" s="34" customFormat="1" ht="38.25" customHeight="1">
      <c r="A9" s="188" t="s">
        <v>7</v>
      </c>
      <c r="B9" s="186" t="s">
        <v>8</v>
      </c>
      <c r="C9" s="187"/>
      <c r="D9" s="189" t="s">
        <v>18</v>
      </c>
      <c r="E9" s="189" t="s">
        <v>127</v>
      </c>
      <c r="F9" s="188" t="s">
        <v>14</v>
      </c>
      <c r="G9" s="188" t="s">
        <v>128</v>
      </c>
      <c r="H9" s="188" t="s">
        <v>129</v>
      </c>
      <c r="I9" s="186" t="s">
        <v>286</v>
      </c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207"/>
    </row>
    <row r="10" spans="1:23" s="34" customFormat="1" ht="46.5" customHeight="1">
      <c r="A10" s="188"/>
      <c r="B10" s="35" t="s">
        <v>20</v>
      </c>
      <c r="C10" s="35" t="s">
        <v>308</v>
      </c>
      <c r="D10" s="190"/>
      <c r="E10" s="190"/>
      <c r="F10" s="188"/>
      <c r="G10" s="188"/>
      <c r="H10" s="188"/>
      <c r="I10" s="36" t="s">
        <v>12</v>
      </c>
      <c r="J10" s="36" t="s">
        <v>13</v>
      </c>
      <c r="K10" s="36" t="s">
        <v>9</v>
      </c>
      <c r="L10" s="36" t="s">
        <v>10</v>
      </c>
      <c r="M10" s="36" t="s">
        <v>11</v>
      </c>
      <c r="N10" s="36" t="s">
        <v>0</v>
      </c>
      <c r="O10" s="36" t="s">
        <v>1</v>
      </c>
      <c r="P10" s="36" t="s">
        <v>2</v>
      </c>
      <c r="Q10" s="36" t="s">
        <v>3</v>
      </c>
      <c r="R10" s="36" t="s">
        <v>4</v>
      </c>
      <c r="S10" s="36" t="s">
        <v>5</v>
      </c>
      <c r="T10" s="36" t="s">
        <v>6</v>
      </c>
      <c r="U10" s="36" t="s">
        <v>16</v>
      </c>
      <c r="V10" s="196" t="s">
        <v>17</v>
      </c>
      <c r="W10" s="196"/>
    </row>
    <row r="11" spans="1:23" s="37" customFormat="1" ht="65.25" customHeight="1">
      <c r="A11" s="206">
        <v>1</v>
      </c>
      <c r="B11" s="205" t="s">
        <v>158</v>
      </c>
      <c r="C11" s="204" t="s">
        <v>306</v>
      </c>
      <c r="D11" s="205" t="s">
        <v>19</v>
      </c>
      <c r="E11" s="202" t="s">
        <v>293</v>
      </c>
      <c r="F11" s="198" t="s">
        <v>240</v>
      </c>
      <c r="G11" s="198" t="s">
        <v>246</v>
      </c>
      <c r="H11" s="87" t="s">
        <v>242</v>
      </c>
      <c r="I11" s="123">
        <f>+1!B29</f>
        <v>0</v>
      </c>
      <c r="J11" s="123">
        <f>+1!B30</f>
        <v>0</v>
      </c>
      <c r="K11" s="123">
        <f>+1!B31</f>
        <v>74</v>
      </c>
      <c r="L11" s="123">
        <f>+1!B32</f>
        <v>0</v>
      </c>
      <c r="M11" s="123">
        <f>+1!B33</f>
        <v>0</v>
      </c>
      <c r="N11" s="123">
        <f>+1!B34</f>
        <v>58</v>
      </c>
      <c r="O11" s="123">
        <f>+1!B35</f>
        <v>0</v>
      </c>
      <c r="P11" s="123">
        <f>+1!B36</f>
        <v>0</v>
      </c>
      <c r="Q11" s="123">
        <f>+1!B37</f>
        <v>127</v>
      </c>
      <c r="R11" s="123">
        <f>+1!B38</f>
        <v>0</v>
      </c>
      <c r="S11" s="123">
        <f>+1!B39</f>
        <v>0</v>
      </c>
      <c r="T11" s="123">
        <f>+1!B40</f>
        <v>80</v>
      </c>
      <c r="U11" s="86">
        <f>SUM(I11:T11)</f>
        <v>339</v>
      </c>
      <c r="V11" s="203" t="str">
        <f>+1!B48</f>
        <v>Durante la vigencia se recibieron aproximadamente 366 requerimientos de transporte no motorizado y se dieron respuesta con corte a 07 de enero de 2019 a 339 requerimientos</v>
      </c>
      <c r="W11" s="203"/>
    </row>
    <row r="12" spans="1:23" s="37" customFormat="1" ht="65.25" customHeight="1">
      <c r="A12" s="206"/>
      <c r="B12" s="205"/>
      <c r="C12" s="204"/>
      <c r="D12" s="205"/>
      <c r="E12" s="202"/>
      <c r="F12" s="198"/>
      <c r="G12" s="198"/>
      <c r="H12" s="87" t="s">
        <v>288</v>
      </c>
      <c r="I12" s="123">
        <f>+1!D29</f>
        <v>0</v>
      </c>
      <c r="J12" s="123">
        <f>+1!D30</f>
        <v>0</v>
      </c>
      <c r="K12" s="123">
        <f>+1!D31</f>
        <v>83</v>
      </c>
      <c r="L12" s="123">
        <f>+1!D32</f>
        <v>0</v>
      </c>
      <c r="M12" s="123">
        <f>+1!D33</f>
        <v>0</v>
      </c>
      <c r="N12" s="123">
        <f>+1!D34</f>
        <v>62</v>
      </c>
      <c r="O12" s="123">
        <f>+1!D35</f>
        <v>0</v>
      </c>
      <c r="P12" s="123">
        <f>+1!D36</f>
        <v>0</v>
      </c>
      <c r="Q12" s="123">
        <f>+1!D37</f>
        <v>136</v>
      </c>
      <c r="R12" s="123">
        <f>+1!D38</f>
        <v>0</v>
      </c>
      <c r="S12" s="123">
        <f>+1!D39</f>
        <v>0</v>
      </c>
      <c r="T12" s="123">
        <f>+1!D40</f>
        <v>85</v>
      </c>
      <c r="U12" s="86">
        <f>SUM(I12:T12)</f>
        <v>366</v>
      </c>
      <c r="V12" s="203"/>
      <c r="W12" s="203"/>
    </row>
    <row r="13" spans="1:23" s="37" customFormat="1" ht="65.25" customHeight="1">
      <c r="A13" s="206"/>
      <c r="B13" s="205"/>
      <c r="C13" s="204"/>
      <c r="D13" s="205"/>
      <c r="E13" s="202"/>
      <c r="F13" s="198"/>
      <c r="G13" s="198"/>
      <c r="H13" s="88" t="s">
        <v>130</v>
      </c>
      <c r="I13" s="124">
        <f>_xlfn.IFERROR(+I11/I12,(I11/$U$12))</f>
        <v>0</v>
      </c>
      <c r="J13" s="124">
        <f aca="true" t="shared" si="0" ref="J13:U13">_xlfn.IFERROR(+J11/J12,(J11/$U$12))</f>
        <v>0</v>
      </c>
      <c r="K13" s="124">
        <f t="shared" si="0"/>
        <v>0.891566265060241</v>
      </c>
      <c r="L13" s="124">
        <f t="shared" si="0"/>
        <v>0</v>
      </c>
      <c r="M13" s="124">
        <f t="shared" si="0"/>
        <v>0</v>
      </c>
      <c r="N13" s="124">
        <f t="shared" si="0"/>
        <v>0.9354838709677419</v>
      </c>
      <c r="O13" s="124">
        <f t="shared" si="0"/>
        <v>0</v>
      </c>
      <c r="P13" s="124">
        <f t="shared" si="0"/>
        <v>0</v>
      </c>
      <c r="Q13" s="124">
        <f t="shared" si="0"/>
        <v>0.9338235294117647</v>
      </c>
      <c r="R13" s="124">
        <f t="shared" si="0"/>
        <v>0</v>
      </c>
      <c r="S13" s="124">
        <f t="shared" si="0"/>
        <v>0</v>
      </c>
      <c r="T13" s="124">
        <f t="shared" si="0"/>
        <v>0.9411764705882353</v>
      </c>
      <c r="U13" s="172">
        <f t="shared" si="0"/>
        <v>0.9262295081967213</v>
      </c>
      <c r="V13" s="203"/>
      <c r="W13" s="203"/>
    </row>
    <row r="14" spans="1:23" s="37" customFormat="1" ht="65.25" customHeight="1">
      <c r="A14" s="206">
        <v>2</v>
      </c>
      <c r="B14" s="205" t="s">
        <v>158</v>
      </c>
      <c r="C14" s="204" t="s">
        <v>307</v>
      </c>
      <c r="D14" s="205" t="s">
        <v>19</v>
      </c>
      <c r="E14" s="202" t="s">
        <v>298</v>
      </c>
      <c r="F14" s="198" t="s">
        <v>261</v>
      </c>
      <c r="G14" s="198" t="s">
        <v>285</v>
      </c>
      <c r="H14" s="87" t="s">
        <v>263</v>
      </c>
      <c r="I14" s="125">
        <f>+2_PAAC!B29</f>
        <v>0</v>
      </c>
      <c r="J14" s="125">
        <f>+2_PAAC!B30</f>
        <v>0</v>
      </c>
      <c r="K14" s="125">
        <f>+2_PAAC!B31</f>
        <v>0</v>
      </c>
      <c r="L14" s="125">
        <f>+2_PAAC!B32</f>
        <v>0</v>
      </c>
      <c r="M14" s="125">
        <f>+2_PAAC!B33</f>
        <v>1</v>
      </c>
      <c r="N14" s="125">
        <f>+2_PAAC!B34</f>
        <v>0</v>
      </c>
      <c r="O14" s="125">
        <f>+2_PAAC!B35</f>
        <v>0</v>
      </c>
      <c r="P14" s="125">
        <f>+2_PAAC!B36</f>
        <v>0</v>
      </c>
      <c r="Q14" s="125">
        <f>+2_PAAC!B37</f>
        <v>1</v>
      </c>
      <c r="R14" s="125">
        <f>+2_PAAC!B38</f>
        <v>0</v>
      </c>
      <c r="S14" s="125">
        <f>+2_PAAC!B39</f>
        <v>0</v>
      </c>
      <c r="T14" s="125">
        <f>+2_PAAC!B40</f>
        <v>1</v>
      </c>
      <c r="U14" s="86">
        <f>SUM(I14:T14)</f>
        <v>3</v>
      </c>
      <c r="V14" s="203" t="str">
        <f>+2_PAAC!B48</f>
        <v>Se realizaron los tres seguimiento a la matriz de riesgos institucionales, realizando el monitoreo y control de las acciones propuestas. Los riesgos de la dependencia no se han materializado.</v>
      </c>
      <c r="W14" s="203"/>
    </row>
    <row r="15" spans="1:23" s="37" customFormat="1" ht="65.25" customHeight="1">
      <c r="A15" s="206"/>
      <c r="B15" s="205"/>
      <c r="C15" s="204"/>
      <c r="D15" s="205"/>
      <c r="E15" s="202"/>
      <c r="F15" s="198"/>
      <c r="G15" s="198"/>
      <c r="H15" s="87" t="s">
        <v>264</v>
      </c>
      <c r="I15" s="123">
        <f>+2_PAAC!D29</f>
        <v>0</v>
      </c>
      <c r="J15" s="123">
        <f>+2_PAAC!D30</f>
        <v>0</v>
      </c>
      <c r="K15" s="123">
        <f>+2_PAAC!D31</f>
        <v>0</v>
      </c>
      <c r="L15" s="123">
        <f>+2_PAAC!D32</f>
        <v>0</v>
      </c>
      <c r="M15" s="123">
        <f>+2_PAAC!D33</f>
        <v>1</v>
      </c>
      <c r="N15" s="123">
        <f>+2_PAAC!D34</f>
        <v>0</v>
      </c>
      <c r="O15" s="123">
        <f>+2_PAAC!D35</f>
        <v>0</v>
      </c>
      <c r="P15" s="123">
        <f>+2_PAAC!D36</f>
        <v>0</v>
      </c>
      <c r="Q15" s="125">
        <f>+2_PAAC!D37</f>
        <v>1</v>
      </c>
      <c r="R15" s="125">
        <f>+2_PAAC!D38</f>
        <v>0</v>
      </c>
      <c r="S15" s="125">
        <f>+2_PAAC!D39</f>
        <v>0</v>
      </c>
      <c r="T15" s="125">
        <f>+2_PAAC!D40</f>
        <v>1</v>
      </c>
      <c r="U15" s="86">
        <f>SUM(I15:T15)</f>
        <v>3</v>
      </c>
      <c r="V15" s="203"/>
      <c r="W15" s="203"/>
    </row>
    <row r="16" spans="1:23" s="37" customFormat="1" ht="65.25" customHeight="1">
      <c r="A16" s="206"/>
      <c r="B16" s="205"/>
      <c r="C16" s="204"/>
      <c r="D16" s="205"/>
      <c r="E16" s="202"/>
      <c r="F16" s="198"/>
      <c r="G16" s="198"/>
      <c r="H16" s="88" t="s">
        <v>130</v>
      </c>
      <c r="I16" s="124">
        <f>_xlfn.IFERROR(+I14/I15,)</f>
        <v>0</v>
      </c>
      <c r="J16" s="124">
        <f aca="true" t="shared" si="1" ref="J16:U16">_xlfn.IFERROR(+J14/J15,)</f>
        <v>0</v>
      </c>
      <c r="K16" s="124">
        <f t="shared" si="1"/>
        <v>0</v>
      </c>
      <c r="L16" s="124">
        <f t="shared" si="1"/>
        <v>0</v>
      </c>
      <c r="M16" s="124">
        <f t="shared" si="1"/>
        <v>1</v>
      </c>
      <c r="N16" s="124">
        <f t="shared" si="1"/>
        <v>0</v>
      </c>
      <c r="O16" s="124">
        <f t="shared" si="1"/>
        <v>0</v>
      </c>
      <c r="P16" s="124">
        <f t="shared" si="1"/>
        <v>0</v>
      </c>
      <c r="Q16" s="124">
        <f t="shared" si="1"/>
        <v>1</v>
      </c>
      <c r="R16" s="124">
        <f t="shared" si="1"/>
        <v>0</v>
      </c>
      <c r="S16" s="124">
        <f t="shared" si="1"/>
        <v>0</v>
      </c>
      <c r="T16" s="124">
        <f t="shared" si="1"/>
        <v>1</v>
      </c>
      <c r="U16" s="172">
        <f t="shared" si="1"/>
        <v>1</v>
      </c>
      <c r="V16" s="203"/>
      <c r="W16" s="203"/>
    </row>
    <row r="17" ht="15" hidden="1"/>
    <row r="18" ht="15" hidden="1"/>
  </sheetData>
  <sheetProtection/>
  <mergeCells count="33">
    <mergeCell ref="V11:W13"/>
    <mergeCell ref="E9:E10"/>
    <mergeCell ref="G14:G16"/>
    <mergeCell ref="I9:W9"/>
    <mergeCell ref="B11:B13"/>
    <mergeCell ref="A14:A16"/>
    <mergeCell ref="B14:B16"/>
    <mergeCell ref="G9:G10"/>
    <mergeCell ref="F11:F13"/>
    <mergeCell ref="F9:F10"/>
    <mergeCell ref="A11:A13"/>
    <mergeCell ref="C11:C13"/>
    <mergeCell ref="D11:D13"/>
    <mergeCell ref="H9:H10"/>
    <mergeCell ref="C6:F6"/>
    <mergeCell ref="F14:F16"/>
    <mergeCell ref="A8:W8"/>
    <mergeCell ref="E11:E13"/>
    <mergeCell ref="V14:W16"/>
    <mergeCell ref="G11:G13"/>
    <mergeCell ref="C14:C16"/>
    <mergeCell ref="D14:D16"/>
    <mergeCell ref="E14:E16"/>
    <mergeCell ref="A1:B4"/>
    <mergeCell ref="B9:C9"/>
    <mergeCell ref="A9:A10"/>
    <mergeCell ref="D9:D10"/>
    <mergeCell ref="C3:W3"/>
    <mergeCell ref="K4:W4"/>
    <mergeCell ref="C1:W1"/>
    <mergeCell ref="C2:W2"/>
    <mergeCell ref="C4:J4"/>
    <mergeCell ref="V10:W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7" scale="47" r:id="rId2"/>
  <headerFooter>
    <oddFooter>&amp;L&amp;"Arial,Normal"&amp;9F01-PE01-PR01 - V3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2"/>
  <sheetViews>
    <sheetView zoomScalePageLayoutView="0" workbookViewId="0" topLeftCell="A1">
      <selection activeCell="K12" sqref="K12"/>
    </sheetView>
  </sheetViews>
  <sheetFormatPr defaultColWidth="0" defaultRowHeight="11.25" customHeight="1" zeroHeight="1"/>
  <cols>
    <col min="1" max="1" width="5.00390625" style="127" customWidth="1"/>
    <col min="2" max="2" width="26.140625" style="127" customWidth="1"/>
    <col min="3" max="3" width="14.57421875" style="127" customWidth="1"/>
    <col min="4" max="4" width="14.7109375" style="127" customWidth="1"/>
    <col min="5" max="11" width="15.7109375" style="127" customWidth="1"/>
    <col min="12" max="16384" width="0" style="127" hidden="1" customWidth="1"/>
  </cols>
  <sheetData>
    <row r="1" spans="1:59" s="128" customFormat="1" ht="30" customHeight="1">
      <c r="A1" s="208"/>
      <c r="B1" s="208"/>
      <c r="C1" s="209" t="s">
        <v>311</v>
      </c>
      <c r="D1" s="209"/>
      <c r="E1" s="209"/>
      <c r="F1" s="209"/>
      <c r="G1" s="209"/>
      <c r="H1" s="209"/>
      <c r="I1" s="209"/>
      <c r="J1" s="209"/>
      <c r="K1" s="209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</row>
    <row r="2" spans="1:59" s="128" customFormat="1" ht="30" customHeight="1">
      <c r="A2" s="208"/>
      <c r="B2" s="208"/>
      <c r="C2" s="209" t="s">
        <v>15</v>
      </c>
      <c r="D2" s="209"/>
      <c r="E2" s="209"/>
      <c r="F2" s="209"/>
      <c r="G2" s="209"/>
      <c r="H2" s="209"/>
      <c r="I2" s="209"/>
      <c r="J2" s="209"/>
      <c r="K2" s="209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</row>
    <row r="3" spans="1:59" s="128" customFormat="1" ht="30" customHeight="1">
      <c r="A3" s="208"/>
      <c r="B3" s="208"/>
      <c r="C3" s="209" t="s">
        <v>312</v>
      </c>
      <c r="D3" s="209"/>
      <c r="E3" s="209"/>
      <c r="F3" s="209"/>
      <c r="G3" s="209"/>
      <c r="H3" s="209"/>
      <c r="I3" s="209"/>
      <c r="J3" s="209"/>
      <c r="K3" s="209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</row>
    <row r="4" spans="1:59" s="128" customFormat="1" ht="30" customHeight="1">
      <c r="A4" s="208"/>
      <c r="B4" s="208"/>
      <c r="C4" s="210" t="s">
        <v>313</v>
      </c>
      <c r="D4" s="210"/>
      <c r="E4" s="210"/>
      <c r="F4" s="210"/>
      <c r="G4" s="210" t="s">
        <v>292</v>
      </c>
      <c r="H4" s="210"/>
      <c r="I4" s="210"/>
      <c r="J4" s="210"/>
      <c r="K4" s="210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</row>
    <row r="5" spans="12:59" s="128" customFormat="1" ht="30" customHeight="1"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</row>
    <row r="6" spans="1:11" ht="30" customHeight="1">
      <c r="A6" s="211" t="s">
        <v>22</v>
      </c>
      <c r="B6" s="211"/>
      <c r="C6" s="212" t="s">
        <v>297</v>
      </c>
      <c r="D6" s="213"/>
      <c r="E6" s="214"/>
      <c r="F6" s="128"/>
      <c r="G6" s="128"/>
      <c r="H6" s="128"/>
      <c r="I6" s="128"/>
      <c r="J6" s="128"/>
      <c r="K6" s="128"/>
    </row>
    <row r="7" spans="1:11" ht="30" customHeight="1">
      <c r="A7" s="211" t="s">
        <v>314</v>
      </c>
      <c r="B7" s="211"/>
      <c r="C7" s="211" t="s">
        <v>305</v>
      </c>
      <c r="D7" s="211"/>
      <c r="E7" s="211"/>
      <c r="F7" s="128"/>
      <c r="G7" s="128"/>
      <c r="H7" s="128"/>
      <c r="I7" s="128"/>
      <c r="J7" s="128"/>
      <c r="K7" s="128"/>
    </row>
    <row r="8" spans="1:11" ht="30" customHeight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59" s="129" customFormat="1" ht="30" customHeight="1">
      <c r="A9" s="215" t="s">
        <v>315</v>
      </c>
      <c r="B9" s="215"/>
      <c r="C9" s="215"/>
      <c r="D9" s="215"/>
      <c r="E9" s="215"/>
      <c r="F9" s="215"/>
      <c r="G9" s="215"/>
      <c r="H9" s="215"/>
      <c r="I9" s="215"/>
      <c r="J9" s="215"/>
      <c r="K9" s="216" t="s">
        <v>316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</row>
    <row r="10" spans="1:59" s="129" customFormat="1" ht="38.25" customHeight="1">
      <c r="A10" s="130" t="s">
        <v>7</v>
      </c>
      <c r="B10" s="130" t="s">
        <v>127</v>
      </c>
      <c r="C10" s="130" t="s">
        <v>317</v>
      </c>
      <c r="D10" s="130" t="s">
        <v>318</v>
      </c>
      <c r="E10" s="130" t="s">
        <v>319</v>
      </c>
      <c r="F10" s="130" t="s">
        <v>327</v>
      </c>
      <c r="G10" s="130" t="s">
        <v>328</v>
      </c>
      <c r="H10" s="130" t="s">
        <v>329</v>
      </c>
      <c r="I10" s="130" t="s">
        <v>330</v>
      </c>
      <c r="J10" s="130" t="s">
        <v>331</v>
      </c>
      <c r="K10" s="21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</row>
    <row r="11" spans="1:59" s="137" customFormat="1" ht="69.75" customHeight="1">
      <c r="A11" s="131">
        <v>1</v>
      </c>
      <c r="B11" s="131" t="s">
        <v>293</v>
      </c>
      <c r="C11" s="131" t="s">
        <v>164</v>
      </c>
      <c r="D11" s="132" t="s">
        <v>320</v>
      </c>
      <c r="E11" s="133">
        <v>0.85</v>
      </c>
      <c r="F11" s="134" t="s">
        <v>243</v>
      </c>
      <c r="G11" s="134" t="s">
        <v>243</v>
      </c>
      <c r="H11" s="135" t="s">
        <v>243</v>
      </c>
      <c r="I11" s="134">
        <f>+'Sección 1. Metas - Magnitud'!$U$13</f>
        <v>0.9262295081967213</v>
      </c>
      <c r="J11" s="134">
        <v>0.85</v>
      </c>
      <c r="K11" s="136">
        <f>AVERAGE(I11,0)/E11</f>
        <v>0.5448408871745419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</row>
    <row r="12" spans="1:11" s="137" customFormat="1" ht="69.75" customHeight="1">
      <c r="A12" s="131">
        <v>2</v>
      </c>
      <c r="B12" s="131" t="s">
        <v>298</v>
      </c>
      <c r="C12" s="131" t="s">
        <v>164</v>
      </c>
      <c r="D12" s="132" t="s">
        <v>320</v>
      </c>
      <c r="E12" s="134">
        <v>1</v>
      </c>
      <c r="F12" s="134" t="s">
        <v>243</v>
      </c>
      <c r="G12" s="134" t="s">
        <v>243</v>
      </c>
      <c r="H12" s="134" t="s">
        <v>243</v>
      </c>
      <c r="I12" s="134">
        <f>+'Sección 1. Metas - Magnitud'!$U$16</f>
        <v>1</v>
      </c>
      <c r="J12" s="134">
        <v>1</v>
      </c>
      <c r="K12" s="135">
        <f>AVERAGE(I12,0)/E12</f>
        <v>0.5</v>
      </c>
    </row>
    <row r="13" ht="11.25" hidden="1"/>
    <row r="14" ht="11.25" customHeight="1" hidden="1"/>
    <row r="15" ht="11.25" customHeight="1" hidden="1"/>
    <row r="16" ht="11.25" customHeight="1" hidden="1"/>
  </sheetData>
  <sheetProtection/>
  <mergeCells count="12">
    <mergeCell ref="A6:B6"/>
    <mergeCell ref="C6:E6"/>
    <mergeCell ref="A7:B7"/>
    <mergeCell ref="C7:E7"/>
    <mergeCell ref="A9:J9"/>
    <mergeCell ref="K9:K10"/>
    <mergeCell ref="A1:B4"/>
    <mergeCell ref="C1:K1"/>
    <mergeCell ref="C2:K2"/>
    <mergeCell ref="C3:K3"/>
    <mergeCell ref="C4:F4"/>
    <mergeCell ref="G4:K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tabSelected="1" view="pageLayout" zoomScale="85" zoomScalePageLayoutView="85" workbookViewId="0" topLeftCell="A19">
      <selection activeCell="H40" sqref="H40"/>
    </sheetView>
  </sheetViews>
  <sheetFormatPr defaultColWidth="11.421875" defaultRowHeight="30" customHeight="1"/>
  <cols>
    <col min="1" max="1" width="25.7109375" style="154" customWidth="1"/>
    <col min="2" max="5" width="20.7109375" style="143" customWidth="1"/>
    <col min="6" max="6" width="20.7109375" style="155" customWidth="1"/>
    <col min="7" max="8" width="20.7109375" style="143" customWidth="1"/>
    <col min="9" max="16384" width="11.421875" style="143" customWidth="1"/>
  </cols>
  <sheetData>
    <row r="1" spans="1:8" ht="30" customHeight="1">
      <c r="A1" s="251"/>
      <c r="B1" s="253" t="s">
        <v>311</v>
      </c>
      <c r="C1" s="253"/>
      <c r="D1" s="253"/>
      <c r="E1" s="253"/>
      <c r="F1" s="253"/>
      <c r="G1" s="253"/>
      <c r="H1" s="253"/>
    </row>
    <row r="2" spans="1:8" ht="30" customHeight="1">
      <c r="A2" s="251"/>
      <c r="B2" s="252" t="s">
        <v>15</v>
      </c>
      <c r="C2" s="252"/>
      <c r="D2" s="252"/>
      <c r="E2" s="252"/>
      <c r="F2" s="252"/>
      <c r="G2" s="252"/>
      <c r="H2" s="252"/>
    </row>
    <row r="3" spans="1:8" ht="30" customHeight="1">
      <c r="A3" s="251"/>
      <c r="B3" s="252" t="s">
        <v>159</v>
      </c>
      <c r="C3" s="252"/>
      <c r="D3" s="252"/>
      <c r="E3" s="252"/>
      <c r="F3" s="252"/>
      <c r="G3" s="252"/>
      <c r="H3" s="252"/>
    </row>
    <row r="4" spans="1:8" ht="30" customHeight="1">
      <c r="A4" s="251"/>
      <c r="B4" s="252" t="s">
        <v>160</v>
      </c>
      <c r="C4" s="252"/>
      <c r="D4" s="252"/>
      <c r="E4" s="252"/>
      <c r="F4" s="249" t="s">
        <v>289</v>
      </c>
      <c r="G4" s="249"/>
      <c r="H4" s="249"/>
    </row>
    <row r="5" spans="1:8" ht="30" customHeight="1">
      <c r="A5" s="244" t="s">
        <v>161</v>
      </c>
      <c r="B5" s="244"/>
      <c r="C5" s="244"/>
      <c r="D5" s="244"/>
      <c r="E5" s="244"/>
      <c r="F5" s="244"/>
      <c r="G5" s="244"/>
      <c r="H5" s="244"/>
    </row>
    <row r="6" spans="1:8" ht="30" customHeight="1">
      <c r="A6" s="250" t="s">
        <v>162</v>
      </c>
      <c r="B6" s="250"/>
      <c r="C6" s="250"/>
      <c r="D6" s="250"/>
      <c r="E6" s="250"/>
      <c r="F6" s="250"/>
      <c r="G6" s="250"/>
      <c r="H6" s="250"/>
    </row>
    <row r="7" spans="1:8" ht="30" customHeight="1">
      <c r="A7" s="226" t="s">
        <v>163</v>
      </c>
      <c r="B7" s="226"/>
      <c r="C7" s="226"/>
      <c r="D7" s="226"/>
      <c r="E7" s="226"/>
      <c r="F7" s="226"/>
      <c r="G7" s="226"/>
      <c r="H7" s="226"/>
    </row>
    <row r="8" spans="1:8" ht="30" customHeight="1">
      <c r="A8" s="178" t="s">
        <v>302</v>
      </c>
      <c r="B8" s="177" t="s">
        <v>243</v>
      </c>
      <c r="C8" s="224" t="s">
        <v>303</v>
      </c>
      <c r="D8" s="224"/>
      <c r="E8" s="230" t="s">
        <v>293</v>
      </c>
      <c r="F8" s="230"/>
      <c r="G8" s="230"/>
      <c r="H8" s="230"/>
    </row>
    <row r="9" spans="1:8" ht="30" customHeight="1">
      <c r="A9" s="178" t="s">
        <v>167</v>
      </c>
      <c r="B9" s="184" t="s">
        <v>168</v>
      </c>
      <c r="C9" s="224" t="s">
        <v>169</v>
      </c>
      <c r="D9" s="224"/>
      <c r="E9" s="236" t="s">
        <v>332</v>
      </c>
      <c r="F9" s="236"/>
      <c r="G9" s="145" t="s">
        <v>170</v>
      </c>
      <c r="H9" s="144" t="s">
        <v>168</v>
      </c>
    </row>
    <row r="10" spans="1:8" ht="30" customHeight="1">
      <c r="A10" s="178" t="s">
        <v>172</v>
      </c>
      <c r="B10" s="245" t="s">
        <v>243</v>
      </c>
      <c r="C10" s="245"/>
      <c r="D10" s="245"/>
      <c r="E10" s="245"/>
      <c r="F10" s="145" t="s">
        <v>173</v>
      </c>
      <c r="G10" s="246" t="s">
        <v>243</v>
      </c>
      <c r="H10" s="246"/>
    </row>
    <row r="11" spans="1:8" ht="30" customHeight="1">
      <c r="A11" s="178" t="s">
        <v>174</v>
      </c>
      <c r="B11" s="247" t="s">
        <v>171</v>
      </c>
      <c r="C11" s="247"/>
      <c r="D11" s="247"/>
      <c r="E11" s="247"/>
      <c r="F11" s="145" t="s">
        <v>175</v>
      </c>
      <c r="G11" s="248" t="s">
        <v>244</v>
      </c>
      <c r="H11" s="248"/>
    </row>
    <row r="12" spans="1:8" ht="30" customHeight="1">
      <c r="A12" s="178" t="s">
        <v>176</v>
      </c>
      <c r="B12" s="237" t="s">
        <v>260</v>
      </c>
      <c r="C12" s="237"/>
      <c r="D12" s="237"/>
      <c r="E12" s="237"/>
      <c r="F12" s="237"/>
      <c r="G12" s="237"/>
      <c r="H12" s="237"/>
    </row>
    <row r="13" spans="1:8" ht="30" customHeight="1">
      <c r="A13" s="178" t="s">
        <v>177</v>
      </c>
      <c r="B13" s="242" t="s">
        <v>243</v>
      </c>
      <c r="C13" s="242"/>
      <c r="D13" s="242"/>
      <c r="E13" s="242"/>
      <c r="F13" s="242"/>
      <c r="G13" s="242"/>
      <c r="H13" s="242"/>
    </row>
    <row r="14" spans="1:8" ht="30" customHeight="1">
      <c r="A14" s="178" t="s">
        <v>178</v>
      </c>
      <c r="B14" s="230" t="s">
        <v>240</v>
      </c>
      <c r="C14" s="230"/>
      <c r="D14" s="230"/>
      <c r="E14" s="230"/>
      <c r="F14" s="145" t="s">
        <v>179</v>
      </c>
      <c r="G14" s="236" t="s">
        <v>180</v>
      </c>
      <c r="H14" s="236"/>
    </row>
    <row r="15" spans="1:8" ht="30" customHeight="1">
      <c r="A15" s="178" t="s">
        <v>181</v>
      </c>
      <c r="B15" s="243" t="s">
        <v>287</v>
      </c>
      <c r="C15" s="243"/>
      <c r="D15" s="243"/>
      <c r="E15" s="243"/>
      <c r="F15" s="145" t="s">
        <v>182</v>
      </c>
      <c r="G15" s="236" t="s">
        <v>164</v>
      </c>
      <c r="H15" s="236"/>
    </row>
    <row r="16" spans="1:8" ht="30" customHeight="1">
      <c r="A16" s="178" t="s">
        <v>183</v>
      </c>
      <c r="B16" s="230" t="s">
        <v>334</v>
      </c>
      <c r="C16" s="230"/>
      <c r="D16" s="230"/>
      <c r="E16" s="230"/>
      <c r="F16" s="230"/>
      <c r="G16" s="230"/>
      <c r="H16" s="230"/>
    </row>
    <row r="17" spans="1:8" ht="30" customHeight="1">
      <c r="A17" s="178" t="s">
        <v>185</v>
      </c>
      <c r="B17" s="230" t="s">
        <v>245</v>
      </c>
      <c r="C17" s="230"/>
      <c r="D17" s="230"/>
      <c r="E17" s="230"/>
      <c r="F17" s="230"/>
      <c r="G17" s="230"/>
      <c r="H17" s="230"/>
    </row>
    <row r="18" spans="1:8" ht="30" customHeight="1">
      <c r="A18" s="178" t="s">
        <v>186</v>
      </c>
      <c r="B18" s="237" t="s">
        <v>241</v>
      </c>
      <c r="C18" s="237"/>
      <c r="D18" s="237"/>
      <c r="E18" s="237"/>
      <c r="F18" s="237"/>
      <c r="G18" s="237"/>
      <c r="H18" s="237"/>
    </row>
    <row r="19" spans="1:8" ht="30" customHeight="1">
      <c r="A19" s="178" t="s">
        <v>187</v>
      </c>
      <c r="B19" s="238" t="s">
        <v>188</v>
      </c>
      <c r="C19" s="238"/>
      <c r="D19" s="238"/>
      <c r="E19" s="238"/>
      <c r="F19" s="238"/>
      <c r="G19" s="238"/>
      <c r="H19" s="238"/>
    </row>
    <row r="20" spans="1:8" ht="30" customHeight="1">
      <c r="A20" s="232" t="s">
        <v>189</v>
      </c>
      <c r="B20" s="240" t="s">
        <v>190</v>
      </c>
      <c r="C20" s="240"/>
      <c r="D20" s="240"/>
      <c r="E20" s="241" t="s">
        <v>191</v>
      </c>
      <c r="F20" s="241"/>
      <c r="G20" s="241"/>
      <c r="H20" s="241"/>
    </row>
    <row r="21" spans="1:8" ht="30" customHeight="1">
      <c r="A21" s="232"/>
      <c r="B21" s="237" t="s">
        <v>242</v>
      </c>
      <c r="C21" s="237"/>
      <c r="D21" s="237"/>
      <c r="E21" s="237" t="s">
        <v>288</v>
      </c>
      <c r="F21" s="237"/>
      <c r="G21" s="237"/>
      <c r="H21" s="237"/>
    </row>
    <row r="22" spans="1:8" ht="30" customHeight="1">
      <c r="A22" s="178" t="s">
        <v>192</v>
      </c>
      <c r="B22" s="236" t="s">
        <v>193</v>
      </c>
      <c r="C22" s="236"/>
      <c r="D22" s="236"/>
      <c r="E22" s="236" t="s">
        <v>193</v>
      </c>
      <c r="F22" s="236"/>
      <c r="G22" s="236"/>
      <c r="H22" s="236"/>
    </row>
    <row r="23" spans="1:8" ht="30" customHeight="1">
      <c r="A23" s="178" t="s">
        <v>194</v>
      </c>
      <c r="B23" s="239" t="s">
        <v>299</v>
      </c>
      <c r="C23" s="239"/>
      <c r="D23" s="239"/>
      <c r="E23" s="237" t="s">
        <v>333</v>
      </c>
      <c r="F23" s="237"/>
      <c r="G23" s="237"/>
      <c r="H23" s="237"/>
    </row>
    <row r="24" spans="1:8" ht="30" customHeight="1">
      <c r="A24" s="178" t="s">
        <v>195</v>
      </c>
      <c r="B24" s="229">
        <v>43466</v>
      </c>
      <c r="C24" s="230"/>
      <c r="D24" s="230"/>
      <c r="E24" s="145" t="s">
        <v>196</v>
      </c>
      <c r="F24" s="231" t="s">
        <v>337</v>
      </c>
      <c r="G24" s="231"/>
      <c r="H24" s="231"/>
    </row>
    <row r="25" spans="1:8" ht="30" customHeight="1">
      <c r="A25" s="178" t="s">
        <v>197</v>
      </c>
      <c r="B25" s="229">
        <v>43830</v>
      </c>
      <c r="C25" s="230"/>
      <c r="D25" s="230"/>
      <c r="E25" s="145" t="s">
        <v>198</v>
      </c>
      <c r="F25" s="231">
        <v>0.85</v>
      </c>
      <c r="G25" s="231"/>
      <c r="H25" s="231"/>
    </row>
    <row r="26" spans="1:8" ht="30" customHeight="1">
      <c r="A26" s="178" t="s">
        <v>199</v>
      </c>
      <c r="B26" s="236" t="s">
        <v>184</v>
      </c>
      <c r="C26" s="236"/>
      <c r="D26" s="236"/>
      <c r="E26" s="146" t="s">
        <v>200</v>
      </c>
      <c r="F26" s="233"/>
      <c r="G26" s="233"/>
      <c r="H26" s="233"/>
    </row>
    <row r="27" spans="1:8" ht="30" customHeight="1">
      <c r="A27" s="234" t="s">
        <v>201</v>
      </c>
      <c r="B27" s="234"/>
      <c r="C27" s="234"/>
      <c r="D27" s="234"/>
      <c r="E27" s="234"/>
      <c r="F27" s="234"/>
      <c r="G27" s="234"/>
      <c r="H27" s="234"/>
    </row>
    <row r="28" spans="1:8" ht="30" customHeight="1">
      <c r="A28" s="181" t="s">
        <v>202</v>
      </c>
      <c r="B28" s="181" t="s">
        <v>203</v>
      </c>
      <c r="C28" s="181" t="s">
        <v>204</v>
      </c>
      <c r="D28" s="181" t="s">
        <v>205</v>
      </c>
      <c r="E28" s="181" t="s">
        <v>206</v>
      </c>
      <c r="F28" s="147" t="s">
        <v>207</v>
      </c>
      <c r="G28" s="147" t="s">
        <v>208</v>
      </c>
      <c r="H28" s="181" t="s">
        <v>209</v>
      </c>
    </row>
    <row r="29" spans="1:8" ht="19.5" customHeight="1">
      <c r="A29" s="179" t="s">
        <v>210</v>
      </c>
      <c r="B29" s="156">
        <v>0</v>
      </c>
      <c r="C29" s="149">
        <f>+B29</f>
        <v>0</v>
      </c>
      <c r="D29" s="89">
        <v>0</v>
      </c>
      <c r="E29" s="150">
        <f>+D29</f>
        <v>0</v>
      </c>
      <c r="F29" s="151">
        <f>_xlfn.IFERROR(B29/D29,0)</f>
        <v>0</v>
      </c>
      <c r="G29" s="152">
        <f>_xlfn.IFERROR(C29/E29,0)</f>
        <v>0</v>
      </c>
      <c r="H29" s="153">
        <f>+_xlfn.IFERROR(G29/$F$25,)</f>
        <v>0</v>
      </c>
    </row>
    <row r="30" spans="1:8" ht="19.5" customHeight="1">
      <c r="A30" s="179" t="s">
        <v>211</v>
      </c>
      <c r="B30" s="156">
        <v>0</v>
      </c>
      <c r="C30" s="149">
        <f>+C29+B30</f>
        <v>0</v>
      </c>
      <c r="D30" s="89">
        <v>0</v>
      </c>
      <c r="E30" s="150">
        <f>+D30+E29</f>
        <v>0</v>
      </c>
      <c r="F30" s="151">
        <f aca="true" t="shared" si="0" ref="F30:F40">_xlfn.IFERROR(B30/D30,0)</f>
        <v>0</v>
      </c>
      <c r="G30" s="152">
        <f>_xlfn.IFERROR(C30/E30,0)</f>
        <v>0</v>
      </c>
      <c r="H30" s="153">
        <f>+_xlfn.IFERROR(G30/$F$25,)</f>
        <v>0</v>
      </c>
    </row>
    <row r="31" spans="1:8" ht="19.5" customHeight="1">
      <c r="A31" s="179" t="s">
        <v>212</v>
      </c>
      <c r="B31" s="156">
        <v>74</v>
      </c>
      <c r="C31" s="149">
        <f>+C30+B31</f>
        <v>74</v>
      </c>
      <c r="D31" s="89">
        <v>83</v>
      </c>
      <c r="E31" s="150">
        <f aca="true" t="shared" si="1" ref="E31:E40">+D31+E30</f>
        <v>83</v>
      </c>
      <c r="F31" s="151">
        <f t="shared" si="0"/>
        <v>0.891566265060241</v>
      </c>
      <c r="G31" s="152">
        <f aca="true" t="shared" si="2" ref="G31:G39">+C31/E31</f>
        <v>0.891566265060241</v>
      </c>
      <c r="H31" s="153">
        <f>+_xlfn.IFERROR(G31/$F$25,)</f>
        <v>1.0489014883061658</v>
      </c>
    </row>
    <row r="32" spans="1:8" ht="19.5" customHeight="1">
      <c r="A32" s="179" t="s">
        <v>213</v>
      </c>
      <c r="B32" s="156">
        <v>0</v>
      </c>
      <c r="C32" s="149">
        <f aca="true" t="shared" si="3" ref="C32:C40">+C31+B32</f>
        <v>74</v>
      </c>
      <c r="D32" s="90">
        <v>0</v>
      </c>
      <c r="E32" s="150">
        <f t="shared" si="1"/>
        <v>83</v>
      </c>
      <c r="F32" s="151">
        <f t="shared" si="0"/>
        <v>0</v>
      </c>
      <c r="G32" s="152">
        <f t="shared" si="2"/>
        <v>0.891566265060241</v>
      </c>
      <c r="H32" s="153">
        <f>+_xlfn.IFERROR(G32/$F$25,)</f>
        <v>1.0489014883061658</v>
      </c>
    </row>
    <row r="33" spans="1:8" ht="19.5" customHeight="1">
      <c r="A33" s="179" t="s">
        <v>214</v>
      </c>
      <c r="B33" s="156">
        <v>0</v>
      </c>
      <c r="C33" s="149">
        <f t="shared" si="3"/>
        <v>74</v>
      </c>
      <c r="D33" s="90">
        <v>0</v>
      </c>
      <c r="E33" s="150">
        <f t="shared" si="1"/>
        <v>83</v>
      </c>
      <c r="F33" s="151">
        <f t="shared" si="0"/>
        <v>0</v>
      </c>
      <c r="G33" s="152">
        <f t="shared" si="2"/>
        <v>0.891566265060241</v>
      </c>
      <c r="H33" s="153">
        <f>+_xlfn.IFERROR(G33/$F$25,)</f>
        <v>1.0489014883061658</v>
      </c>
    </row>
    <row r="34" spans="1:8" ht="19.5" customHeight="1">
      <c r="A34" s="179" t="s">
        <v>215</v>
      </c>
      <c r="B34" s="156">
        <v>58</v>
      </c>
      <c r="C34" s="149">
        <f>+C33+B34</f>
        <v>132</v>
      </c>
      <c r="D34" s="90">
        <v>62</v>
      </c>
      <c r="E34" s="150">
        <f t="shared" si="1"/>
        <v>145</v>
      </c>
      <c r="F34" s="151">
        <f t="shared" si="0"/>
        <v>0.9354838709677419</v>
      </c>
      <c r="G34" s="152">
        <f t="shared" si="2"/>
        <v>0.9103448275862069</v>
      </c>
      <c r="H34" s="153">
        <f>+_xlfn.IFERROR(G34/$F$25,)</f>
        <v>1.0709939148073022</v>
      </c>
    </row>
    <row r="35" spans="1:8" ht="19.5" customHeight="1">
      <c r="A35" s="179" t="s">
        <v>216</v>
      </c>
      <c r="B35" s="156">
        <v>0</v>
      </c>
      <c r="C35" s="149">
        <f t="shared" si="3"/>
        <v>132</v>
      </c>
      <c r="D35" s="90">
        <v>0</v>
      </c>
      <c r="E35" s="150">
        <f t="shared" si="1"/>
        <v>145</v>
      </c>
      <c r="F35" s="151">
        <f t="shared" si="0"/>
        <v>0</v>
      </c>
      <c r="G35" s="152">
        <f t="shared" si="2"/>
        <v>0.9103448275862069</v>
      </c>
      <c r="H35" s="153">
        <f>+_xlfn.IFERROR(G35/$F$25,)</f>
        <v>1.0709939148073022</v>
      </c>
    </row>
    <row r="36" spans="1:8" ht="19.5" customHeight="1">
      <c r="A36" s="179" t="s">
        <v>217</v>
      </c>
      <c r="B36" s="156">
        <v>0</v>
      </c>
      <c r="C36" s="149">
        <f t="shared" si="3"/>
        <v>132</v>
      </c>
      <c r="D36" s="90">
        <v>0</v>
      </c>
      <c r="E36" s="150">
        <f t="shared" si="1"/>
        <v>145</v>
      </c>
      <c r="F36" s="151">
        <f t="shared" si="0"/>
        <v>0</v>
      </c>
      <c r="G36" s="152">
        <f t="shared" si="2"/>
        <v>0.9103448275862069</v>
      </c>
      <c r="H36" s="153">
        <f>+_xlfn.IFERROR(G36/$F$25,)</f>
        <v>1.0709939148073022</v>
      </c>
    </row>
    <row r="37" spans="1:8" ht="19.5" customHeight="1">
      <c r="A37" s="179" t="s">
        <v>218</v>
      </c>
      <c r="B37" s="156">
        <v>127</v>
      </c>
      <c r="C37" s="149">
        <f t="shared" si="3"/>
        <v>259</v>
      </c>
      <c r="D37" s="90">
        <v>136</v>
      </c>
      <c r="E37" s="150">
        <f t="shared" si="1"/>
        <v>281</v>
      </c>
      <c r="F37" s="151">
        <f t="shared" si="0"/>
        <v>0.9338235294117647</v>
      </c>
      <c r="G37" s="152">
        <f t="shared" si="2"/>
        <v>0.9217081850533808</v>
      </c>
      <c r="H37" s="153">
        <f>+_xlfn.IFERROR(G37/$F$25,)</f>
        <v>1.0843625706510363</v>
      </c>
    </row>
    <row r="38" spans="1:8" ht="19.5" customHeight="1">
      <c r="A38" s="179" t="s">
        <v>219</v>
      </c>
      <c r="B38" s="156">
        <v>0</v>
      </c>
      <c r="C38" s="149">
        <f t="shared" si="3"/>
        <v>259</v>
      </c>
      <c r="D38" s="90">
        <v>0</v>
      </c>
      <c r="E38" s="150">
        <f t="shared" si="1"/>
        <v>281</v>
      </c>
      <c r="F38" s="151">
        <f t="shared" si="0"/>
        <v>0</v>
      </c>
      <c r="G38" s="152">
        <f t="shared" si="2"/>
        <v>0.9217081850533808</v>
      </c>
      <c r="H38" s="153">
        <f>+_xlfn.IFERROR(G38/$F$25,)</f>
        <v>1.0843625706510363</v>
      </c>
    </row>
    <row r="39" spans="1:8" ht="19.5" customHeight="1">
      <c r="A39" s="179" t="s">
        <v>220</v>
      </c>
      <c r="B39" s="156">
        <v>0</v>
      </c>
      <c r="C39" s="149">
        <f t="shared" si="3"/>
        <v>259</v>
      </c>
      <c r="D39" s="90">
        <v>0</v>
      </c>
      <c r="E39" s="150">
        <f t="shared" si="1"/>
        <v>281</v>
      </c>
      <c r="F39" s="151">
        <f t="shared" si="0"/>
        <v>0</v>
      </c>
      <c r="G39" s="152">
        <f t="shared" si="2"/>
        <v>0.9217081850533808</v>
      </c>
      <c r="H39" s="153">
        <f aca="true" t="shared" si="4" ref="H30:H40">+_xlfn.IFERROR(G39/$F$25,)</f>
        <v>1.0843625706510363</v>
      </c>
    </row>
    <row r="40" spans="1:8" ht="19.5" customHeight="1">
      <c r="A40" s="179" t="s">
        <v>221</v>
      </c>
      <c r="B40" s="156">
        <v>80</v>
      </c>
      <c r="C40" s="149">
        <f t="shared" si="3"/>
        <v>339</v>
      </c>
      <c r="D40" s="90">
        <v>85</v>
      </c>
      <c r="E40" s="150">
        <f t="shared" si="1"/>
        <v>366</v>
      </c>
      <c r="F40" s="151">
        <f t="shared" si="0"/>
        <v>0.9411764705882353</v>
      </c>
      <c r="G40" s="152">
        <f>+C40/E40</f>
        <v>0.9262295081967213</v>
      </c>
      <c r="H40" s="153">
        <f t="shared" si="4"/>
        <v>1.0896817743490839</v>
      </c>
    </row>
    <row r="41" spans="1:8" ht="30" customHeight="1">
      <c r="A41" s="180" t="s">
        <v>222</v>
      </c>
      <c r="B41" s="235" t="s">
        <v>322</v>
      </c>
      <c r="C41" s="235"/>
      <c r="D41" s="235"/>
      <c r="E41" s="235"/>
      <c r="F41" s="235"/>
      <c r="G41" s="235"/>
      <c r="H41" s="235"/>
    </row>
    <row r="42" spans="1:8" ht="30" customHeight="1">
      <c r="A42" s="226" t="s">
        <v>223</v>
      </c>
      <c r="B42" s="226"/>
      <c r="C42" s="226"/>
      <c r="D42" s="226"/>
      <c r="E42" s="226"/>
      <c r="F42" s="226"/>
      <c r="G42" s="226"/>
      <c r="H42" s="226"/>
    </row>
    <row r="43" spans="1:8" ht="45" customHeight="1">
      <c r="A43" s="220"/>
      <c r="B43" s="220"/>
      <c r="C43" s="220"/>
      <c r="D43" s="220"/>
      <c r="E43" s="220"/>
      <c r="F43" s="220"/>
      <c r="G43" s="220"/>
      <c r="H43" s="220"/>
    </row>
    <row r="44" spans="1:8" ht="45" customHeight="1">
      <c r="A44" s="220"/>
      <c r="B44" s="220"/>
      <c r="C44" s="220"/>
      <c r="D44" s="220"/>
      <c r="E44" s="220"/>
      <c r="F44" s="220"/>
      <c r="G44" s="220"/>
      <c r="H44" s="220"/>
    </row>
    <row r="45" spans="1:8" ht="45" customHeight="1">
      <c r="A45" s="220"/>
      <c r="B45" s="220"/>
      <c r="C45" s="220"/>
      <c r="D45" s="220"/>
      <c r="E45" s="220"/>
      <c r="F45" s="220"/>
      <c r="G45" s="220"/>
      <c r="H45" s="220"/>
    </row>
    <row r="46" spans="1:8" ht="45" customHeight="1">
      <c r="A46" s="220"/>
      <c r="B46" s="220"/>
      <c r="C46" s="220"/>
      <c r="D46" s="220"/>
      <c r="E46" s="220"/>
      <c r="F46" s="220"/>
      <c r="G46" s="220"/>
      <c r="H46" s="220"/>
    </row>
    <row r="47" spans="1:8" ht="45" customHeight="1">
      <c r="A47" s="220"/>
      <c r="B47" s="220"/>
      <c r="C47" s="220"/>
      <c r="D47" s="220"/>
      <c r="E47" s="220"/>
      <c r="F47" s="220"/>
      <c r="G47" s="220"/>
      <c r="H47" s="220"/>
    </row>
    <row r="48" spans="1:8" ht="30" customHeight="1">
      <c r="A48" s="178" t="s">
        <v>224</v>
      </c>
      <c r="B48" s="223" t="s">
        <v>323</v>
      </c>
      <c r="C48" s="223"/>
      <c r="D48" s="223"/>
      <c r="E48" s="223"/>
      <c r="F48" s="223"/>
      <c r="G48" s="223"/>
      <c r="H48" s="223"/>
    </row>
    <row r="49" spans="1:8" ht="30" customHeight="1">
      <c r="A49" s="178" t="s">
        <v>225</v>
      </c>
      <c r="B49" s="225"/>
      <c r="C49" s="225"/>
      <c r="D49" s="225"/>
      <c r="E49" s="225"/>
      <c r="F49" s="225"/>
      <c r="G49" s="225"/>
      <c r="H49" s="225"/>
    </row>
    <row r="50" spans="1:8" ht="30" customHeight="1">
      <c r="A50" s="180" t="s">
        <v>226</v>
      </c>
      <c r="B50" s="225" t="s">
        <v>301</v>
      </c>
      <c r="C50" s="225"/>
      <c r="D50" s="225"/>
      <c r="E50" s="225"/>
      <c r="F50" s="225"/>
      <c r="G50" s="225"/>
      <c r="H50" s="225"/>
    </row>
    <row r="51" spans="1:8" ht="30" customHeight="1">
      <c r="A51" s="226" t="s">
        <v>227</v>
      </c>
      <c r="B51" s="226"/>
      <c r="C51" s="226"/>
      <c r="D51" s="226"/>
      <c r="E51" s="226"/>
      <c r="F51" s="226"/>
      <c r="G51" s="226"/>
      <c r="H51" s="226"/>
    </row>
    <row r="52" spans="1:8" ht="30" customHeight="1">
      <c r="A52" s="221" t="s">
        <v>228</v>
      </c>
      <c r="B52" s="181" t="s">
        <v>229</v>
      </c>
      <c r="C52" s="224" t="s">
        <v>230</v>
      </c>
      <c r="D52" s="224"/>
      <c r="E52" s="224"/>
      <c r="F52" s="224" t="s">
        <v>231</v>
      </c>
      <c r="G52" s="224"/>
      <c r="H52" s="224"/>
    </row>
    <row r="53" spans="1:8" ht="30" customHeight="1">
      <c r="A53" s="221"/>
      <c r="B53" s="100"/>
      <c r="C53" s="227"/>
      <c r="D53" s="227"/>
      <c r="E53" s="227"/>
      <c r="F53" s="228"/>
      <c r="G53" s="228"/>
      <c r="H53" s="228"/>
    </row>
    <row r="54" spans="1:8" ht="30" customHeight="1">
      <c r="A54" s="180" t="s">
        <v>232</v>
      </c>
      <c r="B54" s="218" t="s">
        <v>259</v>
      </c>
      <c r="C54" s="219"/>
      <c r="D54" s="222" t="s">
        <v>233</v>
      </c>
      <c r="E54" s="222"/>
      <c r="F54" s="218" t="s">
        <v>326</v>
      </c>
      <c r="G54" s="219"/>
      <c r="H54" s="219"/>
    </row>
    <row r="55" spans="1:8" ht="30" customHeight="1">
      <c r="A55" s="180" t="s">
        <v>234</v>
      </c>
      <c r="B55" s="218" t="s">
        <v>300</v>
      </c>
      <c r="C55" s="218"/>
      <c r="D55" s="221" t="s">
        <v>235</v>
      </c>
      <c r="E55" s="221"/>
      <c r="F55" s="219" t="s">
        <v>239</v>
      </c>
      <c r="G55" s="219"/>
      <c r="H55" s="219"/>
    </row>
    <row r="56" spans="1:8" ht="30" customHeight="1">
      <c r="A56" s="180" t="s">
        <v>236</v>
      </c>
      <c r="B56" s="218"/>
      <c r="C56" s="218"/>
      <c r="D56" s="232" t="s">
        <v>237</v>
      </c>
      <c r="E56" s="232"/>
      <c r="F56" s="218"/>
      <c r="G56" s="218"/>
      <c r="H56" s="218"/>
    </row>
    <row r="57" spans="1:8" ht="30" customHeight="1">
      <c r="A57" s="180" t="s">
        <v>238</v>
      </c>
      <c r="B57" s="218"/>
      <c r="C57" s="218"/>
      <c r="D57" s="232"/>
      <c r="E57" s="232"/>
      <c r="F57" s="218"/>
      <c r="G57" s="218"/>
      <c r="H57" s="218"/>
    </row>
  </sheetData>
  <sheetProtection/>
  <mergeCells count="65">
    <mergeCell ref="F4:H4"/>
    <mergeCell ref="A6:H6"/>
    <mergeCell ref="A7:H7"/>
    <mergeCell ref="C8:D8"/>
    <mergeCell ref="E8:H8"/>
    <mergeCell ref="A1:A4"/>
    <mergeCell ref="B4:E4"/>
    <mergeCell ref="B1:H1"/>
    <mergeCell ref="B2:H2"/>
    <mergeCell ref="B3:H3"/>
    <mergeCell ref="B16:H16"/>
    <mergeCell ref="A5:H5"/>
    <mergeCell ref="B10:E10"/>
    <mergeCell ref="G10:H10"/>
    <mergeCell ref="B11:E11"/>
    <mergeCell ref="G11:H11"/>
    <mergeCell ref="B12:H12"/>
    <mergeCell ref="E9:F9"/>
    <mergeCell ref="C9:D9"/>
    <mergeCell ref="A20:A21"/>
    <mergeCell ref="B20:D20"/>
    <mergeCell ref="E20:H20"/>
    <mergeCell ref="B21:D21"/>
    <mergeCell ref="E21:H21"/>
    <mergeCell ref="B13:H13"/>
    <mergeCell ref="B14:E14"/>
    <mergeCell ref="G14:H14"/>
    <mergeCell ref="B15:E15"/>
    <mergeCell ref="G15:H15"/>
    <mergeCell ref="B25:D25"/>
    <mergeCell ref="F25:H25"/>
    <mergeCell ref="B26:D26"/>
    <mergeCell ref="B17:H17"/>
    <mergeCell ref="B18:H18"/>
    <mergeCell ref="B19:H19"/>
    <mergeCell ref="B22:D22"/>
    <mergeCell ref="E22:H22"/>
    <mergeCell ref="B23:D23"/>
    <mergeCell ref="E23:H23"/>
    <mergeCell ref="B24:D24"/>
    <mergeCell ref="F24:H24"/>
    <mergeCell ref="B56:C56"/>
    <mergeCell ref="D56:E57"/>
    <mergeCell ref="F56:H57"/>
    <mergeCell ref="B57:C57"/>
    <mergeCell ref="F26:H26"/>
    <mergeCell ref="A27:H27"/>
    <mergeCell ref="B41:H41"/>
    <mergeCell ref="A42:H42"/>
    <mergeCell ref="F52:H52"/>
    <mergeCell ref="B49:H49"/>
    <mergeCell ref="B50:H50"/>
    <mergeCell ref="A51:H51"/>
    <mergeCell ref="C53:E53"/>
    <mergeCell ref="F53:H53"/>
    <mergeCell ref="B54:C54"/>
    <mergeCell ref="A43:H47"/>
    <mergeCell ref="B55:C55"/>
    <mergeCell ref="D55:E55"/>
    <mergeCell ref="F55:H55"/>
    <mergeCell ref="D54:E54"/>
    <mergeCell ref="F54:H54"/>
    <mergeCell ref="B48:H48"/>
    <mergeCell ref="A52:A53"/>
    <mergeCell ref="C52:E52"/>
  </mergeCells>
  <dataValidations count="6">
    <dataValidation type="list" allowBlank="1" showInputMessage="1" showErrorMessage="1" sqref="B9 H9">
      <formula1>1!#REF!</formula1>
    </dataValidation>
    <dataValidation type="list" allowBlank="1" showInputMessage="1" showErrorMessage="1" sqref="G15:H15">
      <formula1>1!#REF!</formula1>
    </dataValidation>
    <dataValidation type="list" allowBlank="1" showInputMessage="1" showErrorMessage="1" sqref="B12:H12">
      <formula1>1!#REF!</formula1>
    </dataValidation>
    <dataValidation type="list" allowBlank="1" showInputMessage="1" showErrorMessage="1" sqref="G14:H14">
      <formula1>1!#REF!</formula1>
    </dataValidation>
    <dataValidation type="list" allowBlank="1" showInputMessage="1" showErrorMessage="1" sqref="B11:E11">
      <formula1>1!#REF!</formula1>
    </dataValidation>
    <dataValidation type="list" allowBlank="1" showInputMessage="1" showErrorMessage="1" sqref="B26:D26">
      <formula1>1!#REF!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1" r:id="rId2"/>
  <rowBreaks count="1" manualBreakCount="1">
    <brk id="41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view="pageLayout" zoomScale="115" zoomScalePageLayoutView="115" workbookViewId="0" topLeftCell="A49">
      <selection activeCell="E24" sqref="E24"/>
    </sheetView>
  </sheetViews>
  <sheetFormatPr defaultColWidth="11.421875" defaultRowHeight="30" customHeight="1"/>
  <cols>
    <col min="1" max="1" width="25.7109375" style="83" customWidth="1"/>
    <col min="2" max="3" width="20.7109375" style="143" customWidth="1"/>
    <col min="4" max="5" width="20.7109375" style="84" customWidth="1"/>
    <col min="6" max="6" width="20.7109375" style="85" customWidth="1"/>
    <col min="7" max="8" width="20.7109375" style="84" customWidth="1"/>
    <col min="9" max="16384" width="11.421875" style="84" customWidth="1"/>
  </cols>
  <sheetData>
    <row r="1" spans="1:8" ht="30" customHeight="1">
      <c r="A1" s="251"/>
      <c r="B1" s="253" t="s">
        <v>311</v>
      </c>
      <c r="C1" s="253"/>
      <c r="D1" s="253"/>
      <c r="E1" s="253"/>
      <c r="F1" s="253"/>
      <c r="G1" s="253"/>
      <c r="H1" s="253"/>
    </row>
    <row r="2" spans="1:8" ht="30" customHeight="1">
      <c r="A2" s="251"/>
      <c r="B2" s="252" t="s">
        <v>15</v>
      </c>
      <c r="C2" s="252"/>
      <c r="D2" s="252"/>
      <c r="E2" s="252"/>
      <c r="F2" s="252"/>
      <c r="G2" s="252"/>
      <c r="H2" s="252"/>
    </row>
    <row r="3" spans="1:8" ht="30" customHeight="1">
      <c r="A3" s="251"/>
      <c r="B3" s="252" t="s">
        <v>159</v>
      </c>
      <c r="C3" s="252"/>
      <c r="D3" s="252"/>
      <c r="E3" s="252"/>
      <c r="F3" s="252"/>
      <c r="G3" s="252"/>
      <c r="H3" s="252"/>
    </row>
    <row r="4" spans="1:8" ht="30" customHeight="1">
      <c r="A4" s="251"/>
      <c r="B4" s="252" t="s">
        <v>160</v>
      </c>
      <c r="C4" s="252"/>
      <c r="D4" s="252"/>
      <c r="E4" s="252"/>
      <c r="F4" s="249" t="s">
        <v>289</v>
      </c>
      <c r="G4" s="249"/>
      <c r="H4" s="249"/>
    </row>
    <row r="5" spans="1:8" ht="30" customHeight="1">
      <c r="A5" s="244" t="s">
        <v>161</v>
      </c>
      <c r="B5" s="244"/>
      <c r="C5" s="244"/>
      <c r="D5" s="244"/>
      <c r="E5" s="244"/>
      <c r="F5" s="244"/>
      <c r="G5" s="244"/>
      <c r="H5" s="244"/>
    </row>
    <row r="6" spans="1:8" ht="30" customHeight="1">
      <c r="A6" s="250" t="s">
        <v>162</v>
      </c>
      <c r="B6" s="250"/>
      <c r="C6" s="250"/>
      <c r="D6" s="250"/>
      <c r="E6" s="250"/>
      <c r="F6" s="250"/>
      <c r="G6" s="250"/>
      <c r="H6" s="250"/>
    </row>
    <row r="7" spans="1:8" ht="30" customHeight="1">
      <c r="A7" s="226" t="s">
        <v>163</v>
      </c>
      <c r="B7" s="226"/>
      <c r="C7" s="226"/>
      <c r="D7" s="226"/>
      <c r="E7" s="226"/>
      <c r="F7" s="226"/>
      <c r="G7" s="226"/>
      <c r="H7" s="226"/>
    </row>
    <row r="8" spans="1:8" ht="30" customHeight="1">
      <c r="A8" s="178" t="s">
        <v>165</v>
      </c>
      <c r="B8" s="177" t="s">
        <v>243</v>
      </c>
      <c r="C8" s="224" t="s">
        <v>166</v>
      </c>
      <c r="D8" s="224"/>
      <c r="E8" s="230" t="s">
        <v>298</v>
      </c>
      <c r="F8" s="230"/>
      <c r="G8" s="230"/>
      <c r="H8" s="230"/>
    </row>
    <row r="9" spans="1:8" ht="30" customHeight="1">
      <c r="A9" s="178" t="s">
        <v>167</v>
      </c>
      <c r="B9" s="177" t="s">
        <v>168</v>
      </c>
      <c r="C9" s="224" t="s">
        <v>169</v>
      </c>
      <c r="D9" s="224"/>
      <c r="E9" s="230" t="s">
        <v>297</v>
      </c>
      <c r="F9" s="230"/>
      <c r="G9" s="145" t="s">
        <v>170</v>
      </c>
      <c r="H9" s="144" t="s">
        <v>168</v>
      </c>
    </row>
    <row r="10" spans="1:8" ht="30" customHeight="1">
      <c r="A10" s="178" t="s">
        <v>172</v>
      </c>
      <c r="B10" s="245" t="s">
        <v>243</v>
      </c>
      <c r="C10" s="245"/>
      <c r="D10" s="245"/>
      <c r="E10" s="245"/>
      <c r="F10" s="145" t="s">
        <v>173</v>
      </c>
      <c r="G10" s="246" t="s">
        <v>243</v>
      </c>
      <c r="H10" s="246"/>
    </row>
    <row r="11" spans="1:8" ht="30" customHeight="1">
      <c r="A11" s="178" t="s">
        <v>174</v>
      </c>
      <c r="B11" s="267" t="s">
        <v>171</v>
      </c>
      <c r="C11" s="267"/>
      <c r="D11" s="267"/>
      <c r="E11" s="267"/>
      <c r="F11" s="145" t="s">
        <v>175</v>
      </c>
      <c r="G11" s="268" t="s">
        <v>244</v>
      </c>
      <c r="H11" s="268"/>
    </row>
    <row r="12" spans="1:8" ht="30" customHeight="1">
      <c r="A12" s="178" t="s">
        <v>176</v>
      </c>
      <c r="B12" s="237" t="s">
        <v>156</v>
      </c>
      <c r="C12" s="237"/>
      <c r="D12" s="237"/>
      <c r="E12" s="237"/>
      <c r="F12" s="237"/>
      <c r="G12" s="237"/>
      <c r="H12" s="237"/>
    </row>
    <row r="13" spans="1:8" ht="30" customHeight="1">
      <c r="A13" s="178" t="s">
        <v>177</v>
      </c>
      <c r="B13" s="242" t="s">
        <v>243</v>
      </c>
      <c r="C13" s="242"/>
      <c r="D13" s="242"/>
      <c r="E13" s="242"/>
      <c r="F13" s="242"/>
      <c r="G13" s="242"/>
      <c r="H13" s="242"/>
    </row>
    <row r="14" spans="1:8" ht="30" customHeight="1">
      <c r="A14" s="178" t="s">
        <v>178</v>
      </c>
      <c r="B14" s="230" t="s">
        <v>261</v>
      </c>
      <c r="C14" s="230"/>
      <c r="D14" s="230"/>
      <c r="E14" s="230"/>
      <c r="F14" s="145" t="s">
        <v>179</v>
      </c>
      <c r="G14" s="236" t="s">
        <v>180</v>
      </c>
      <c r="H14" s="236"/>
    </row>
    <row r="15" spans="1:8" ht="30" customHeight="1">
      <c r="A15" s="178" t="s">
        <v>181</v>
      </c>
      <c r="B15" s="243" t="s">
        <v>287</v>
      </c>
      <c r="C15" s="243"/>
      <c r="D15" s="243"/>
      <c r="E15" s="243"/>
      <c r="F15" s="145" t="s">
        <v>182</v>
      </c>
      <c r="G15" s="236" t="s">
        <v>164</v>
      </c>
      <c r="H15" s="236"/>
    </row>
    <row r="16" spans="1:8" ht="30" customHeight="1">
      <c r="A16" s="178" t="s">
        <v>183</v>
      </c>
      <c r="B16" s="230" t="s">
        <v>335</v>
      </c>
      <c r="C16" s="230"/>
      <c r="D16" s="230"/>
      <c r="E16" s="230"/>
      <c r="F16" s="230"/>
      <c r="G16" s="230"/>
      <c r="H16" s="230"/>
    </row>
    <row r="17" spans="1:8" ht="30" customHeight="1">
      <c r="A17" s="178" t="s">
        <v>185</v>
      </c>
      <c r="B17" s="230" t="s">
        <v>245</v>
      </c>
      <c r="C17" s="230"/>
      <c r="D17" s="230"/>
      <c r="E17" s="230"/>
      <c r="F17" s="230"/>
      <c r="G17" s="230"/>
      <c r="H17" s="230"/>
    </row>
    <row r="18" spans="1:8" ht="30" customHeight="1">
      <c r="A18" s="178" t="s">
        <v>186</v>
      </c>
      <c r="B18" s="237" t="s">
        <v>262</v>
      </c>
      <c r="C18" s="237"/>
      <c r="D18" s="237"/>
      <c r="E18" s="237"/>
      <c r="F18" s="237"/>
      <c r="G18" s="237"/>
      <c r="H18" s="237"/>
    </row>
    <row r="19" spans="1:8" ht="30" customHeight="1">
      <c r="A19" s="178" t="s">
        <v>187</v>
      </c>
      <c r="B19" s="238" t="s">
        <v>188</v>
      </c>
      <c r="C19" s="238"/>
      <c r="D19" s="238"/>
      <c r="E19" s="238"/>
      <c r="F19" s="238"/>
      <c r="G19" s="238"/>
      <c r="H19" s="238"/>
    </row>
    <row r="20" spans="1:8" ht="30" customHeight="1">
      <c r="A20" s="232" t="s">
        <v>189</v>
      </c>
      <c r="B20" s="240" t="s">
        <v>190</v>
      </c>
      <c r="C20" s="240"/>
      <c r="D20" s="240"/>
      <c r="E20" s="241" t="s">
        <v>191</v>
      </c>
      <c r="F20" s="241"/>
      <c r="G20" s="241"/>
      <c r="H20" s="241"/>
    </row>
    <row r="21" spans="1:8" ht="30" customHeight="1">
      <c r="A21" s="232"/>
      <c r="B21" s="237" t="s">
        <v>263</v>
      </c>
      <c r="C21" s="237"/>
      <c r="D21" s="237"/>
      <c r="E21" s="237" t="s">
        <v>264</v>
      </c>
      <c r="F21" s="237"/>
      <c r="G21" s="237"/>
      <c r="H21" s="237"/>
    </row>
    <row r="22" spans="1:8" ht="30" customHeight="1">
      <c r="A22" s="178" t="s">
        <v>192</v>
      </c>
      <c r="B22" s="236" t="s">
        <v>193</v>
      </c>
      <c r="C22" s="236"/>
      <c r="D22" s="236"/>
      <c r="E22" s="236" t="s">
        <v>193</v>
      </c>
      <c r="F22" s="236"/>
      <c r="G22" s="236"/>
      <c r="H22" s="236"/>
    </row>
    <row r="23" spans="1:8" ht="30" customHeight="1">
      <c r="A23" s="178" t="s">
        <v>194</v>
      </c>
      <c r="B23" s="237" t="s">
        <v>265</v>
      </c>
      <c r="C23" s="237"/>
      <c r="D23" s="237"/>
      <c r="E23" s="237" t="s">
        <v>336</v>
      </c>
      <c r="F23" s="237"/>
      <c r="G23" s="237"/>
      <c r="H23" s="237"/>
    </row>
    <row r="24" spans="1:8" ht="30" customHeight="1">
      <c r="A24" s="178" t="s">
        <v>195</v>
      </c>
      <c r="B24" s="229">
        <v>43466</v>
      </c>
      <c r="C24" s="230"/>
      <c r="D24" s="230"/>
      <c r="E24" s="145" t="s">
        <v>196</v>
      </c>
      <c r="F24" s="266" t="s">
        <v>243</v>
      </c>
      <c r="G24" s="266"/>
      <c r="H24" s="266"/>
    </row>
    <row r="25" spans="1:8" ht="30" customHeight="1">
      <c r="A25" s="178" t="s">
        <v>197</v>
      </c>
      <c r="B25" s="229">
        <v>43830</v>
      </c>
      <c r="C25" s="230"/>
      <c r="D25" s="230"/>
      <c r="E25" s="145" t="s">
        <v>198</v>
      </c>
      <c r="F25" s="231">
        <v>1</v>
      </c>
      <c r="G25" s="231"/>
      <c r="H25" s="231"/>
    </row>
    <row r="26" spans="1:8" ht="30" customHeight="1">
      <c r="A26" s="178" t="s">
        <v>199</v>
      </c>
      <c r="B26" s="242" t="s">
        <v>184</v>
      </c>
      <c r="C26" s="242"/>
      <c r="D26" s="242"/>
      <c r="E26" s="146" t="s">
        <v>200</v>
      </c>
      <c r="F26" s="264"/>
      <c r="G26" s="264"/>
      <c r="H26" s="264"/>
    </row>
    <row r="27" spans="1:8" ht="30" customHeight="1">
      <c r="A27" s="234" t="s">
        <v>201</v>
      </c>
      <c r="B27" s="234"/>
      <c r="C27" s="234"/>
      <c r="D27" s="234"/>
      <c r="E27" s="234"/>
      <c r="F27" s="234"/>
      <c r="G27" s="234"/>
      <c r="H27" s="234"/>
    </row>
    <row r="28" spans="1:8" ht="30" customHeight="1">
      <c r="A28" s="181" t="s">
        <v>202</v>
      </c>
      <c r="B28" s="181" t="s">
        <v>203</v>
      </c>
      <c r="C28" s="181" t="s">
        <v>204</v>
      </c>
      <c r="D28" s="181" t="s">
        <v>205</v>
      </c>
      <c r="E28" s="181" t="s">
        <v>206</v>
      </c>
      <c r="F28" s="147" t="s">
        <v>207</v>
      </c>
      <c r="G28" s="147" t="s">
        <v>208</v>
      </c>
      <c r="H28" s="181" t="s">
        <v>209</v>
      </c>
    </row>
    <row r="29" spans="1:8" ht="19.5" customHeight="1">
      <c r="A29" s="179" t="s">
        <v>210</v>
      </c>
      <c r="B29" s="148">
        <v>0</v>
      </c>
      <c r="C29" s="149">
        <f>+B29</f>
        <v>0</v>
      </c>
      <c r="D29" s="157">
        <v>0</v>
      </c>
      <c r="E29" s="176">
        <f>+D29</f>
        <v>0</v>
      </c>
      <c r="F29" s="158">
        <f>_xlfn.IFERROR(B29/D29,0)</f>
        <v>0</v>
      </c>
      <c r="G29" s="158">
        <f>_xlfn.IFERROR(C29/E29,0)</f>
        <v>0</v>
      </c>
      <c r="H29" s="159">
        <f>+G29/$F$25</f>
        <v>0</v>
      </c>
    </row>
    <row r="30" spans="1:8" ht="19.5" customHeight="1">
      <c r="A30" s="179" t="s">
        <v>211</v>
      </c>
      <c r="B30" s="148">
        <v>0</v>
      </c>
      <c r="C30" s="149">
        <f>+B30+C29</f>
        <v>0</v>
      </c>
      <c r="D30" s="157">
        <v>0</v>
      </c>
      <c r="E30" s="176">
        <f>+D30+E29</f>
        <v>0</v>
      </c>
      <c r="F30" s="158">
        <f aca="true" t="shared" si="0" ref="F30:G40">_xlfn.IFERROR(B30/D30,0)</f>
        <v>0</v>
      </c>
      <c r="G30" s="158">
        <f t="shared" si="0"/>
        <v>0</v>
      </c>
      <c r="H30" s="159">
        <f aca="true" t="shared" si="1" ref="H30:H40">+G30/$F$25</f>
        <v>0</v>
      </c>
    </row>
    <row r="31" spans="1:8" ht="19.5" customHeight="1">
      <c r="A31" s="179" t="s">
        <v>212</v>
      </c>
      <c r="B31" s="148">
        <v>0</v>
      </c>
      <c r="C31" s="149">
        <f aca="true" t="shared" si="2" ref="C31:C40">+B31+C30</f>
        <v>0</v>
      </c>
      <c r="D31" s="157">
        <v>0</v>
      </c>
      <c r="E31" s="176">
        <f aca="true" t="shared" si="3" ref="E31:E40">+D31+E30</f>
        <v>0</v>
      </c>
      <c r="F31" s="158">
        <f t="shared" si="0"/>
        <v>0</v>
      </c>
      <c r="G31" s="158">
        <f t="shared" si="0"/>
        <v>0</v>
      </c>
      <c r="H31" s="159">
        <f t="shared" si="1"/>
        <v>0</v>
      </c>
    </row>
    <row r="32" spans="1:8" ht="19.5" customHeight="1">
      <c r="A32" s="179" t="s">
        <v>213</v>
      </c>
      <c r="B32" s="148">
        <v>0</v>
      </c>
      <c r="C32" s="149">
        <f t="shared" si="2"/>
        <v>0</v>
      </c>
      <c r="D32" s="157">
        <v>0</v>
      </c>
      <c r="E32" s="160">
        <f>+D32+E31</f>
        <v>0</v>
      </c>
      <c r="F32" s="158">
        <f t="shared" si="0"/>
        <v>0</v>
      </c>
      <c r="G32" s="158">
        <f t="shared" si="0"/>
        <v>0</v>
      </c>
      <c r="H32" s="159">
        <f t="shared" si="1"/>
        <v>0</v>
      </c>
    </row>
    <row r="33" spans="1:8" ht="19.5" customHeight="1">
      <c r="A33" s="179" t="s">
        <v>214</v>
      </c>
      <c r="B33" s="148">
        <v>1</v>
      </c>
      <c r="C33" s="149">
        <f t="shared" si="2"/>
        <v>1</v>
      </c>
      <c r="D33" s="157">
        <v>1</v>
      </c>
      <c r="E33" s="176">
        <f t="shared" si="3"/>
        <v>1</v>
      </c>
      <c r="F33" s="158">
        <f t="shared" si="0"/>
        <v>1</v>
      </c>
      <c r="G33" s="158">
        <f t="shared" si="0"/>
        <v>1</v>
      </c>
      <c r="H33" s="159">
        <f t="shared" si="1"/>
        <v>1</v>
      </c>
    </row>
    <row r="34" spans="1:8" ht="19.5" customHeight="1">
      <c r="A34" s="179" t="s">
        <v>215</v>
      </c>
      <c r="B34" s="148">
        <v>0</v>
      </c>
      <c r="C34" s="149">
        <f t="shared" si="2"/>
        <v>1</v>
      </c>
      <c r="D34" s="157">
        <v>0</v>
      </c>
      <c r="E34" s="176">
        <f t="shared" si="3"/>
        <v>1</v>
      </c>
      <c r="F34" s="158">
        <f t="shared" si="0"/>
        <v>0</v>
      </c>
      <c r="G34" s="158">
        <f t="shared" si="0"/>
        <v>1</v>
      </c>
      <c r="H34" s="159">
        <f t="shared" si="1"/>
        <v>1</v>
      </c>
    </row>
    <row r="35" spans="1:8" ht="19.5" customHeight="1">
      <c r="A35" s="179" t="s">
        <v>216</v>
      </c>
      <c r="B35" s="148">
        <v>0</v>
      </c>
      <c r="C35" s="149">
        <f t="shared" si="2"/>
        <v>1</v>
      </c>
      <c r="D35" s="157">
        <v>0</v>
      </c>
      <c r="E35" s="176">
        <f t="shared" si="3"/>
        <v>1</v>
      </c>
      <c r="F35" s="158">
        <f t="shared" si="0"/>
        <v>0</v>
      </c>
      <c r="G35" s="158">
        <f t="shared" si="0"/>
        <v>1</v>
      </c>
      <c r="H35" s="159">
        <f t="shared" si="1"/>
        <v>1</v>
      </c>
    </row>
    <row r="36" spans="1:8" ht="19.5" customHeight="1">
      <c r="A36" s="179" t="s">
        <v>217</v>
      </c>
      <c r="B36" s="148">
        <v>0</v>
      </c>
      <c r="C36" s="149">
        <f t="shared" si="2"/>
        <v>1</v>
      </c>
      <c r="D36" s="157">
        <v>0</v>
      </c>
      <c r="E36" s="160">
        <f t="shared" si="3"/>
        <v>1</v>
      </c>
      <c r="F36" s="158">
        <f t="shared" si="0"/>
        <v>0</v>
      </c>
      <c r="G36" s="158">
        <f t="shared" si="0"/>
        <v>1</v>
      </c>
      <c r="H36" s="159">
        <f t="shared" si="1"/>
        <v>1</v>
      </c>
    </row>
    <row r="37" spans="1:8" ht="19.5" customHeight="1">
      <c r="A37" s="179" t="s">
        <v>218</v>
      </c>
      <c r="B37" s="148">
        <v>1</v>
      </c>
      <c r="C37" s="149">
        <f t="shared" si="2"/>
        <v>2</v>
      </c>
      <c r="D37" s="157">
        <v>1</v>
      </c>
      <c r="E37" s="176">
        <f t="shared" si="3"/>
        <v>2</v>
      </c>
      <c r="F37" s="158">
        <f t="shared" si="0"/>
        <v>1</v>
      </c>
      <c r="G37" s="158">
        <f t="shared" si="0"/>
        <v>1</v>
      </c>
      <c r="H37" s="159">
        <f t="shared" si="1"/>
        <v>1</v>
      </c>
    </row>
    <row r="38" spans="1:8" ht="19.5" customHeight="1">
      <c r="A38" s="179" t="s">
        <v>219</v>
      </c>
      <c r="B38" s="148">
        <v>0</v>
      </c>
      <c r="C38" s="149">
        <f t="shared" si="2"/>
        <v>2</v>
      </c>
      <c r="D38" s="157">
        <v>0</v>
      </c>
      <c r="E38" s="176">
        <f t="shared" si="3"/>
        <v>2</v>
      </c>
      <c r="F38" s="158">
        <f t="shared" si="0"/>
        <v>0</v>
      </c>
      <c r="G38" s="158">
        <f t="shared" si="0"/>
        <v>1</v>
      </c>
      <c r="H38" s="159">
        <f t="shared" si="1"/>
        <v>1</v>
      </c>
    </row>
    <row r="39" spans="1:8" ht="19.5" customHeight="1">
      <c r="A39" s="179" t="s">
        <v>220</v>
      </c>
      <c r="B39" s="148">
        <v>0</v>
      </c>
      <c r="C39" s="149">
        <f t="shared" si="2"/>
        <v>2</v>
      </c>
      <c r="D39" s="157">
        <v>0</v>
      </c>
      <c r="E39" s="176">
        <f t="shared" si="3"/>
        <v>2</v>
      </c>
      <c r="F39" s="158">
        <f t="shared" si="0"/>
        <v>0</v>
      </c>
      <c r="G39" s="158">
        <f t="shared" si="0"/>
        <v>1</v>
      </c>
      <c r="H39" s="159">
        <f t="shared" si="1"/>
        <v>1</v>
      </c>
    </row>
    <row r="40" spans="1:8" ht="19.5" customHeight="1">
      <c r="A40" s="179" t="s">
        <v>221</v>
      </c>
      <c r="B40" s="148">
        <v>1</v>
      </c>
      <c r="C40" s="149">
        <f t="shared" si="2"/>
        <v>3</v>
      </c>
      <c r="D40" s="157">
        <v>1</v>
      </c>
      <c r="E40" s="160">
        <f t="shared" si="3"/>
        <v>3</v>
      </c>
      <c r="F40" s="158">
        <f t="shared" si="0"/>
        <v>1</v>
      </c>
      <c r="G40" s="158">
        <f t="shared" si="0"/>
        <v>1</v>
      </c>
      <c r="H40" s="159">
        <f t="shared" si="1"/>
        <v>1</v>
      </c>
    </row>
    <row r="41" spans="1:8" ht="30" customHeight="1">
      <c r="A41" s="180" t="s">
        <v>222</v>
      </c>
      <c r="B41" s="265" t="s">
        <v>324</v>
      </c>
      <c r="C41" s="265"/>
      <c r="D41" s="265"/>
      <c r="E41" s="265"/>
      <c r="F41" s="265"/>
      <c r="G41" s="265"/>
      <c r="H41" s="265"/>
    </row>
    <row r="42" spans="1:8" ht="30" customHeight="1">
      <c r="A42" s="226" t="s">
        <v>223</v>
      </c>
      <c r="B42" s="226"/>
      <c r="C42" s="226"/>
      <c r="D42" s="226"/>
      <c r="E42" s="226"/>
      <c r="F42" s="226"/>
      <c r="G42" s="226"/>
      <c r="H42" s="226"/>
    </row>
    <row r="43" spans="1:8" ht="45" customHeight="1">
      <c r="A43" s="254"/>
      <c r="B43" s="254"/>
      <c r="C43" s="254"/>
      <c r="D43" s="254"/>
      <c r="E43" s="254"/>
      <c r="F43" s="254"/>
      <c r="G43" s="254"/>
      <c r="H43" s="254"/>
    </row>
    <row r="44" spans="1:8" ht="45" customHeight="1">
      <c r="A44" s="254"/>
      <c r="B44" s="254"/>
      <c r="C44" s="254"/>
      <c r="D44" s="254"/>
      <c r="E44" s="254"/>
      <c r="F44" s="254"/>
      <c r="G44" s="254"/>
      <c r="H44" s="254"/>
    </row>
    <row r="45" spans="1:8" ht="45" customHeight="1">
      <c r="A45" s="254"/>
      <c r="B45" s="254"/>
      <c r="C45" s="254"/>
      <c r="D45" s="254"/>
      <c r="E45" s="254"/>
      <c r="F45" s="254"/>
      <c r="G45" s="254"/>
      <c r="H45" s="254"/>
    </row>
    <row r="46" spans="1:8" ht="45" customHeight="1">
      <c r="A46" s="254"/>
      <c r="B46" s="254"/>
      <c r="C46" s="254"/>
      <c r="D46" s="254"/>
      <c r="E46" s="254"/>
      <c r="F46" s="254"/>
      <c r="G46" s="254"/>
      <c r="H46" s="254"/>
    </row>
    <row r="47" spans="1:8" ht="45" customHeight="1">
      <c r="A47" s="254"/>
      <c r="B47" s="254"/>
      <c r="C47" s="254"/>
      <c r="D47" s="254"/>
      <c r="E47" s="254"/>
      <c r="F47" s="254"/>
      <c r="G47" s="254"/>
      <c r="H47" s="254"/>
    </row>
    <row r="48" spans="1:8" ht="30" customHeight="1">
      <c r="A48" s="101" t="s">
        <v>224</v>
      </c>
      <c r="B48" s="225" t="s">
        <v>325</v>
      </c>
      <c r="C48" s="225"/>
      <c r="D48" s="225"/>
      <c r="E48" s="225"/>
      <c r="F48" s="225"/>
      <c r="G48" s="225"/>
      <c r="H48" s="225"/>
    </row>
    <row r="49" spans="1:8" ht="30" customHeight="1">
      <c r="A49" s="101" t="s">
        <v>225</v>
      </c>
      <c r="B49" s="262"/>
      <c r="C49" s="262"/>
      <c r="D49" s="262"/>
      <c r="E49" s="262"/>
      <c r="F49" s="262"/>
      <c r="G49" s="262"/>
      <c r="H49" s="262"/>
    </row>
    <row r="50" spans="1:8" ht="30" customHeight="1">
      <c r="A50" s="183" t="s">
        <v>226</v>
      </c>
      <c r="B50" s="262" t="s">
        <v>310</v>
      </c>
      <c r="C50" s="262"/>
      <c r="D50" s="262"/>
      <c r="E50" s="262"/>
      <c r="F50" s="262"/>
      <c r="G50" s="262"/>
      <c r="H50" s="262"/>
    </row>
    <row r="51" spans="1:8" ht="30" customHeight="1">
      <c r="A51" s="263" t="s">
        <v>227</v>
      </c>
      <c r="B51" s="263"/>
      <c r="C51" s="263"/>
      <c r="D51" s="263"/>
      <c r="E51" s="263"/>
      <c r="F51" s="263"/>
      <c r="G51" s="263"/>
      <c r="H51" s="263"/>
    </row>
    <row r="52" spans="1:8" ht="30" customHeight="1">
      <c r="A52" s="257" t="s">
        <v>228</v>
      </c>
      <c r="B52" s="182" t="s">
        <v>229</v>
      </c>
      <c r="C52" s="258" t="s">
        <v>230</v>
      </c>
      <c r="D52" s="258"/>
      <c r="E52" s="258"/>
      <c r="F52" s="258" t="s">
        <v>231</v>
      </c>
      <c r="G52" s="258"/>
      <c r="H52" s="258"/>
    </row>
    <row r="53" spans="1:8" ht="30" customHeight="1">
      <c r="A53" s="257"/>
      <c r="B53" s="161"/>
      <c r="C53" s="259"/>
      <c r="D53" s="259"/>
      <c r="E53" s="259"/>
      <c r="F53" s="260"/>
      <c r="G53" s="260"/>
      <c r="H53" s="260"/>
    </row>
    <row r="54" spans="1:8" ht="30" customHeight="1">
      <c r="A54" s="183" t="s">
        <v>232</v>
      </c>
      <c r="B54" s="218" t="s">
        <v>259</v>
      </c>
      <c r="C54" s="219"/>
      <c r="D54" s="261" t="s">
        <v>233</v>
      </c>
      <c r="E54" s="261"/>
      <c r="F54" s="218" t="s">
        <v>326</v>
      </c>
      <c r="G54" s="219"/>
      <c r="H54" s="219"/>
    </row>
    <row r="55" spans="1:8" ht="30" customHeight="1">
      <c r="A55" s="183" t="s">
        <v>234</v>
      </c>
      <c r="B55" s="218" t="s">
        <v>300</v>
      </c>
      <c r="C55" s="218"/>
      <c r="D55" s="255" t="s">
        <v>235</v>
      </c>
      <c r="E55" s="255"/>
      <c r="F55" s="219" t="s">
        <v>239</v>
      </c>
      <c r="G55" s="219"/>
      <c r="H55" s="219"/>
    </row>
    <row r="56" spans="1:8" ht="30" customHeight="1">
      <c r="A56" s="183" t="s">
        <v>236</v>
      </c>
      <c r="B56" s="230"/>
      <c r="C56" s="230"/>
      <c r="D56" s="256" t="s">
        <v>237</v>
      </c>
      <c r="E56" s="256"/>
      <c r="F56" s="230"/>
      <c r="G56" s="230"/>
      <c r="H56" s="230"/>
    </row>
    <row r="57" spans="1:8" ht="30" customHeight="1">
      <c r="A57" s="183" t="s">
        <v>238</v>
      </c>
      <c r="B57" s="230"/>
      <c r="C57" s="230"/>
      <c r="D57" s="256"/>
      <c r="E57" s="256"/>
      <c r="F57" s="230"/>
      <c r="G57" s="230"/>
      <c r="H57" s="230"/>
    </row>
  </sheetData>
  <sheetProtection autoFilter="0" pivotTables="0"/>
  <mergeCells count="65">
    <mergeCell ref="A1:A4"/>
    <mergeCell ref="B4:E4"/>
    <mergeCell ref="B1:H1"/>
    <mergeCell ref="B2:H2"/>
    <mergeCell ref="B3:H3"/>
    <mergeCell ref="A5:H5"/>
    <mergeCell ref="F4:H4"/>
    <mergeCell ref="A6:H6"/>
    <mergeCell ref="A7:H7"/>
    <mergeCell ref="C8:D8"/>
    <mergeCell ref="E8:H8"/>
    <mergeCell ref="C9:D9"/>
    <mergeCell ref="E9:F9"/>
    <mergeCell ref="B10:E10"/>
    <mergeCell ref="G10:H10"/>
    <mergeCell ref="B11:E11"/>
    <mergeCell ref="G11:H11"/>
    <mergeCell ref="B12:H12"/>
    <mergeCell ref="B13:H13"/>
    <mergeCell ref="B14:E14"/>
    <mergeCell ref="G14:H14"/>
    <mergeCell ref="B15:E15"/>
    <mergeCell ref="G15:H15"/>
    <mergeCell ref="B16:H16"/>
    <mergeCell ref="B17:H17"/>
    <mergeCell ref="B18:H18"/>
    <mergeCell ref="B19:H19"/>
    <mergeCell ref="A20:A21"/>
    <mergeCell ref="B20:D20"/>
    <mergeCell ref="E20:H20"/>
    <mergeCell ref="B21:D21"/>
    <mergeCell ref="E21:H21"/>
    <mergeCell ref="B22:D22"/>
    <mergeCell ref="E22:H22"/>
    <mergeCell ref="B23:D23"/>
    <mergeCell ref="E23:H23"/>
    <mergeCell ref="B24:D24"/>
    <mergeCell ref="F24:H24"/>
    <mergeCell ref="B48:H48"/>
    <mergeCell ref="B49:H49"/>
    <mergeCell ref="B50:H50"/>
    <mergeCell ref="A51:H51"/>
    <mergeCell ref="B25:D25"/>
    <mergeCell ref="F25:H25"/>
    <mergeCell ref="B26:D26"/>
    <mergeCell ref="F26:H26"/>
    <mergeCell ref="A27:H27"/>
    <mergeCell ref="B41:H41"/>
    <mergeCell ref="C52:E52"/>
    <mergeCell ref="F52:H52"/>
    <mergeCell ref="C53:E53"/>
    <mergeCell ref="F53:H53"/>
    <mergeCell ref="B54:C54"/>
    <mergeCell ref="D54:E54"/>
    <mergeCell ref="F54:H54"/>
    <mergeCell ref="A42:H42"/>
    <mergeCell ref="A43:H47"/>
    <mergeCell ref="B55:C55"/>
    <mergeCell ref="D55:E55"/>
    <mergeCell ref="F55:H55"/>
    <mergeCell ref="B56:C56"/>
    <mergeCell ref="D56:E57"/>
    <mergeCell ref="F56:H57"/>
    <mergeCell ref="B57:C57"/>
    <mergeCell ref="A52:A53"/>
  </mergeCells>
  <dataValidations count="4">
    <dataValidation type="list" allowBlank="1" showInputMessage="1" showErrorMessage="1" sqref="B26:D26">
      <formula1>2_PAAC!#REF!</formula1>
    </dataValidation>
    <dataValidation type="list" allowBlank="1" showInputMessage="1" showErrorMessage="1" sqref="B9 H9 G15:H15 B12:H12">
      <formula1>2_PAAC!#REF!</formula1>
    </dataValidation>
    <dataValidation type="list" allowBlank="1" showInputMessage="1" showErrorMessage="1" sqref="B11:E11">
      <formula1>2_PAAC!#REF!</formula1>
    </dataValidation>
    <dataValidation type="list" allowBlank="1" showInputMessage="1" showErrorMessage="1" sqref="G14:H14">
      <formula1>2_PAAC!#REF!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1" r:id="rId2"/>
  <rowBreaks count="1" manualBreakCount="1">
    <brk id="4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A4"/>
    </sheetView>
  </sheetViews>
  <sheetFormatPr defaultColWidth="0" defaultRowHeight="30" customHeight="1" zeroHeight="1"/>
  <cols>
    <col min="1" max="1" width="21.8515625" style="117" customWidth="1"/>
    <col min="2" max="2" width="31.28125" style="0" customWidth="1"/>
    <col min="3" max="3" width="26.28125" style="0" customWidth="1"/>
    <col min="4" max="4" width="5.8515625" style="0" customWidth="1"/>
    <col min="5" max="5" width="59.00390625" style="0" customWidth="1"/>
    <col min="6" max="6" width="28.421875" style="0" customWidth="1"/>
    <col min="7" max="7" width="16.140625" style="0" customWidth="1"/>
    <col min="8" max="8" width="16.28125" style="0" customWidth="1"/>
    <col min="9" max="9" width="15.7109375" style="0" customWidth="1"/>
    <col min="10" max="10" width="40.7109375" style="0" customWidth="1"/>
    <col min="11" max="11" width="4.57421875" style="0" hidden="1" customWidth="1"/>
    <col min="12" max="13" width="16.421875" style="0" hidden="1" customWidth="1"/>
    <col min="14" max="106" width="0" style="0" hidden="1" customWidth="1"/>
    <col min="107" max="107" width="11.421875" style="0" hidden="1" customWidth="1"/>
    <col min="108" max="196" width="0" style="0" hidden="1" customWidth="1"/>
    <col min="197" max="197" width="1.421875" style="0" hidden="1" customWidth="1"/>
    <col min="198" max="16384" width="0" style="0" hidden="1" customWidth="1"/>
  </cols>
  <sheetData>
    <row r="1" spans="1:15" s="164" customFormat="1" ht="30" customHeight="1">
      <c r="A1" s="283"/>
      <c r="B1" s="284" t="s">
        <v>291</v>
      </c>
      <c r="C1" s="284"/>
      <c r="D1" s="284"/>
      <c r="E1" s="284"/>
      <c r="F1" s="284"/>
      <c r="G1" s="284"/>
      <c r="H1" s="284"/>
      <c r="I1" s="284"/>
      <c r="J1" s="284"/>
      <c r="K1" s="162"/>
      <c r="L1" s="163"/>
      <c r="M1" s="162"/>
      <c r="O1" s="165"/>
    </row>
    <row r="2" spans="1:15" s="164" customFormat="1" ht="30" customHeight="1">
      <c r="A2" s="283"/>
      <c r="B2" s="284" t="s">
        <v>15</v>
      </c>
      <c r="C2" s="284"/>
      <c r="D2" s="284"/>
      <c r="E2" s="284"/>
      <c r="F2" s="284"/>
      <c r="G2" s="284"/>
      <c r="H2" s="284"/>
      <c r="I2" s="284"/>
      <c r="J2" s="284"/>
      <c r="K2" s="162"/>
      <c r="L2" s="163"/>
      <c r="M2" s="162"/>
      <c r="O2" s="165"/>
    </row>
    <row r="3" spans="1:15" s="164" customFormat="1" ht="30" customHeight="1">
      <c r="A3" s="283"/>
      <c r="B3" s="284" t="s">
        <v>266</v>
      </c>
      <c r="C3" s="284"/>
      <c r="D3" s="284"/>
      <c r="E3" s="284"/>
      <c r="F3" s="284"/>
      <c r="G3" s="284"/>
      <c r="H3" s="284"/>
      <c r="I3" s="284"/>
      <c r="J3" s="284"/>
      <c r="K3" s="162"/>
      <c r="L3" s="163"/>
      <c r="M3" s="162"/>
      <c r="O3" s="165"/>
    </row>
    <row r="4" spans="1:15" s="164" customFormat="1" ht="30" customHeight="1">
      <c r="A4" s="283"/>
      <c r="B4" s="284" t="s">
        <v>290</v>
      </c>
      <c r="C4" s="284"/>
      <c r="D4" s="284"/>
      <c r="E4" s="284"/>
      <c r="F4" s="284"/>
      <c r="G4" s="282" t="s">
        <v>289</v>
      </c>
      <c r="H4" s="282"/>
      <c r="I4" s="282"/>
      <c r="J4" s="282"/>
      <c r="K4" s="162"/>
      <c r="L4" s="163"/>
      <c r="M4" s="162"/>
      <c r="O4" s="165"/>
    </row>
    <row r="5" spans="1:15" s="164" customFormat="1" ht="30" customHeight="1">
      <c r="A5" s="166"/>
      <c r="B5" s="167"/>
      <c r="C5" s="167"/>
      <c r="D5" s="167"/>
      <c r="E5" s="167"/>
      <c r="F5" s="167"/>
      <c r="G5" s="167"/>
      <c r="H5" s="167"/>
      <c r="I5" s="168"/>
      <c r="K5" s="162"/>
      <c r="L5" s="163"/>
      <c r="M5" s="162"/>
      <c r="O5" s="165"/>
    </row>
    <row r="6" spans="1:15" s="164" customFormat="1" ht="49.5" customHeight="1">
      <c r="A6" s="174" t="s">
        <v>267</v>
      </c>
      <c r="B6" s="278" t="s">
        <v>321</v>
      </c>
      <c r="C6" s="278"/>
      <c r="D6" s="278"/>
      <c r="E6" s="169"/>
      <c r="F6" s="167"/>
      <c r="G6" s="167"/>
      <c r="H6" s="167"/>
      <c r="I6" s="168"/>
      <c r="K6" s="162"/>
      <c r="L6" s="163"/>
      <c r="M6" s="162"/>
      <c r="O6" s="165"/>
    </row>
    <row r="7" spans="1:15" s="164" customFormat="1" ht="30" customHeight="1">
      <c r="A7" s="175" t="s">
        <v>22</v>
      </c>
      <c r="B7" s="278" t="s">
        <v>297</v>
      </c>
      <c r="C7" s="278"/>
      <c r="D7" s="278"/>
      <c r="E7" s="169"/>
      <c r="F7" s="167"/>
      <c r="G7" s="167"/>
      <c r="H7" s="167"/>
      <c r="I7" s="168"/>
      <c r="K7" s="162"/>
      <c r="L7" s="163"/>
      <c r="M7" s="162"/>
      <c r="O7" s="165"/>
    </row>
    <row r="8" spans="1:15" s="164" customFormat="1" ht="30" customHeight="1">
      <c r="A8" s="175" t="s">
        <v>268</v>
      </c>
      <c r="B8" s="278" t="s">
        <v>305</v>
      </c>
      <c r="C8" s="278"/>
      <c r="D8" s="278"/>
      <c r="E8" s="170"/>
      <c r="F8" s="167"/>
      <c r="G8" s="167"/>
      <c r="H8" s="167"/>
      <c r="I8" s="168"/>
      <c r="K8" s="162"/>
      <c r="L8" s="163"/>
      <c r="M8" s="162"/>
      <c r="O8" s="165"/>
    </row>
    <row r="9" spans="1:9" s="164" customFormat="1" ht="30" customHeight="1">
      <c r="A9" s="175" t="s">
        <v>269</v>
      </c>
      <c r="B9" s="278" t="str">
        <f>+2_PAAC!$F$55</f>
        <v>Sergio Eduardo Martínez Jaimes</v>
      </c>
      <c r="C9" s="278"/>
      <c r="D9" s="278"/>
      <c r="E9" s="169"/>
      <c r="F9" s="167"/>
      <c r="G9" s="167"/>
      <c r="H9" s="167"/>
      <c r="I9" s="168"/>
    </row>
    <row r="10" spans="1:9" s="164" customFormat="1" ht="42.75" customHeight="1">
      <c r="A10" s="175" t="s">
        <v>270</v>
      </c>
      <c r="B10" s="278" t="str">
        <f>+2_PAAC!E8</f>
        <v>Realizar el 100% de las actividades programadas en el Plan Anticorrupción y de Atención al Ciudadano de la vigencia por la Subdirección de la Bicicleta y Peatón</v>
      </c>
      <c r="C10" s="278"/>
      <c r="D10" s="278"/>
      <c r="E10" s="169"/>
      <c r="F10" s="167"/>
      <c r="G10" s="167"/>
      <c r="H10" s="167"/>
      <c r="I10" s="168"/>
    </row>
    <row r="11" s="164" customFormat="1" ht="30" customHeight="1">
      <c r="A11" s="171"/>
    </row>
    <row r="12" spans="1:10" ht="30" customHeight="1">
      <c r="A12" s="279" t="s">
        <v>304</v>
      </c>
      <c r="B12" s="280"/>
      <c r="C12" s="280"/>
      <c r="D12" s="280"/>
      <c r="E12" s="280"/>
      <c r="F12" s="280"/>
      <c r="G12" s="281"/>
      <c r="H12" s="269" t="s">
        <v>271</v>
      </c>
      <c r="I12" s="270"/>
      <c r="J12" s="270"/>
    </row>
    <row r="13" spans="1:10" s="104" customFormat="1" ht="30" customHeight="1">
      <c r="A13" s="102" t="s">
        <v>272</v>
      </c>
      <c r="B13" s="102" t="s">
        <v>273</v>
      </c>
      <c r="C13" s="102" t="s">
        <v>274</v>
      </c>
      <c r="D13" s="102" t="s">
        <v>275</v>
      </c>
      <c r="E13" s="102" t="s">
        <v>276</v>
      </c>
      <c r="F13" s="102" t="s">
        <v>277</v>
      </c>
      <c r="G13" s="102" t="s">
        <v>278</v>
      </c>
      <c r="H13" s="103" t="s">
        <v>279</v>
      </c>
      <c r="I13" s="103" t="s">
        <v>280</v>
      </c>
      <c r="J13" s="103" t="s">
        <v>281</v>
      </c>
    </row>
    <row r="14" spans="1:10" ht="39.75" customHeight="1">
      <c r="A14" s="271">
        <v>1</v>
      </c>
      <c r="B14" s="272" t="s">
        <v>282</v>
      </c>
      <c r="C14" s="273"/>
      <c r="D14" s="105">
        <v>1</v>
      </c>
      <c r="E14" s="106" t="s">
        <v>294</v>
      </c>
      <c r="F14" s="107"/>
      <c r="G14" s="108">
        <v>43586</v>
      </c>
      <c r="H14" s="109"/>
      <c r="I14" s="173">
        <v>43586</v>
      </c>
      <c r="J14" s="110"/>
    </row>
    <row r="15" spans="1:10" ht="39.75" customHeight="1">
      <c r="A15" s="271"/>
      <c r="B15" s="272"/>
      <c r="C15" s="273"/>
      <c r="D15" s="105">
        <v>2</v>
      </c>
      <c r="E15" s="106" t="s">
        <v>295</v>
      </c>
      <c r="F15" s="107"/>
      <c r="G15" s="108">
        <v>43709</v>
      </c>
      <c r="H15" s="109"/>
      <c r="I15" s="108">
        <v>43709</v>
      </c>
      <c r="J15" s="110"/>
    </row>
    <row r="16" spans="1:10" ht="39.75" customHeight="1">
      <c r="A16" s="271"/>
      <c r="B16" s="272"/>
      <c r="C16" s="273"/>
      <c r="D16" s="105">
        <v>3</v>
      </c>
      <c r="E16" s="111" t="s">
        <v>296</v>
      </c>
      <c r="F16" s="107"/>
      <c r="G16" s="108">
        <v>43800</v>
      </c>
      <c r="H16" s="109"/>
      <c r="I16" s="173">
        <v>43800</v>
      </c>
      <c r="J16" s="110"/>
    </row>
    <row r="17" spans="1:10" s="116" customFormat="1" ht="30" customHeight="1">
      <c r="A17" s="274" t="s">
        <v>283</v>
      </c>
      <c r="B17" s="275"/>
      <c r="C17" s="112">
        <f>SUM(C14)</f>
        <v>0</v>
      </c>
      <c r="D17" s="276" t="s">
        <v>284</v>
      </c>
      <c r="E17" s="277"/>
      <c r="F17" s="112">
        <f>SUM(F14:F16)</f>
        <v>0</v>
      </c>
      <c r="G17" s="113"/>
      <c r="H17" s="114"/>
      <c r="I17" s="115"/>
      <c r="J17" s="115"/>
    </row>
    <row r="18" ht="30" customHeight="1" hidden="1"/>
    <row r="19" ht="30" customHeight="1" hidden="1"/>
    <row r="20" ht="30" customHeight="1" hidden="1">
      <c r="G20" s="118"/>
    </row>
    <row r="21" spans="7:8" ht="30" customHeight="1" hidden="1">
      <c r="G21" s="118"/>
      <c r="H21" s="118"/>
    </row>
    <row r="22" ht="30" customHeight="1" hidden="1">
      <c r="G22" s="118"/>
    </row>
    <row r="23" ht="30" customHeight="1" hidden="1">
      <c r="G23" s="118"/>
    </row>
    <row r="24" ht="30" customHeight="1" hidden="1">
      <c r="G24" s="118"/>
    </row>
    <row r="25" ht="30" customHeight="1" hidden="1">
      <c r="G25" s="118"/>
    </row>
  </sheetData>
  <sheetProtection/>
  <mergeCells count="18">
    <mergeCell ref="G4:J4"/>
    <mergeCell ref="A1:A4"/>
    <mergeCell ref="B4:F4"/>
    <mergeCell ref="B1:J1"/>
    <mergeCell ref="B2:J2"/>
    <mergeCell ref="B3:J3"/>
    <mergeCell ref="B6:D6"/>
    <mergeCell ref="B7:D7"/>
    <mergeCell ref="B8:D8"/>
    <mergeCell ref="B9:D9"/>
    <mergeCell ref="B10:D10"/>
    <mergeCell ref="A12:G12"/>
    <mergeCell ref="H12:J12"/>
    <mergeCell ref="A14:A16"/>
    <mergeCell ref="B14:B16"/>
    <mergeCell ref="C14:C16"/>
    <mergeCell ref="A17:B17"/>
    <mergeCell ref="D17:E1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85"/>
  <sheetViews>
    <sheetView zoomScalePageLayoutView="0" workbookViewId="0" topLeftCell="A28">
      <selection activeCell="A35" sqref="A35"/>
    </sheetView>
  </sheetViews>
  <sheetFormatPr defaultColWidth="11.421875" defaultRowHeight="15"/>
  <cols>
    <col min="1" max="1" width="65.28125" style="7" bestFit="1" customWidth="1"/>
    <col min="2" max="2" width="11.421875" style="7" customWidth="1"/>
    <col min="3" max="3" width="63.421875" style="8" customWidth="1"/>
    <col min="4" max="4" width="11.421875" style="8" customWidth="1"/>
    <col min="5" max="5" width="11.421875" style="30" customWidth="1"/>
    <col min="6" max="7" width="18.8515625" style="30" customWidth="1"/>
    <col min="8" max="12" width="11.421875" style="7" hidden="1" customWidth="1"/>
    <col min="13" max="13" width="15.8515625" style="7" hidden="1" customWidth="1"/>
    <col min="14" max="16" width="11.421875" style="7" hidden="1" customWidth="1"/>
    <col min="17" max="18" width="0" style="7" hidden="1" customWidth="1"/>
    <col min="19" max="22" width="20.7109375" style="7" customWidth="1"/>
    <col min="23" max="16384" width="11.421875" style="7" customWidth="1"/>
  </cols>
  <sheetData>
    <row r="1" spans="1:22" ht="37.5" customHeight="1">
      <c r="A1" s="99" t="s">
        <v>255</v>
      </c>
      <c r="C1" s="91" t="s">
        <v>23</v>
      </c>
      <c r="E1" s="91" t="s">
        <v>24</v>
      </c>
      <c r="F1" s="91" t="s">
        <v>25</v>
      </c>
      <c r="G1" s="38"/>
      <c r="H1" s="293" t="s">
        <v>26</v>
      </c>
      <c r="I1" s="294"/>
      <c r="J1" s="294"/>
      <c r="K1" s="294"/>
      <c r="L1" s="9"/>
      <c r="M1" s="295" t="s">
        <v>27</v>
      </c>
      <c r="N1" s="295"/>
      <c r="O1" s="295"/>
      <c r="P1" s="295"/>
      <c r="S1" s="296" t="s">
        <v>247</v>
      </c>
      <c r="T1" s="296"/>
      <c r="U1" s="296"/>
      <c r="V1" s="296"/>
    </row>
    <row r="2" spans="1:22" ht="32.25" customHeight="1" thickBot="1">
      <c r="A2" s="10" t="s">
        <v>256</v>
      </c>
      <c r="C2" s="11" t="s">
        <v>28</v>
      </c>
      <c r="E2" s="12">
        <v>1</v>
      </c>
      <c r="F2" s="12" t="s">
        <v>29</v>
      </c>
      <c r="G2" s="29"/>
      <c r="H2" s="297" t="s">
        <v>30</v>
      </c>
      <c r="I2" s="13">
        <v>2012</v>
      </c>
      <c r="J2" s="13"/>
      <c r="K2" s="13"/>
      <c r="L2" s="14"/>
      <c r="M2" s="91"/>
      <c r="N2" s="15" t="s">
        <v>31</v>
      </c>
      <c r="O2" s="15" t="s">
        <v>32</v>
      </c>
      <c r="P2" s="15" t="s">
        <v>33</v>
      </c>
      <c r="S2" s="288" t="s">
        <v>132</v>
      </c>
      <c r="T2" s="289"/>
      <c r="U2" s="289"/>
      <c r="V2" s="290"/>
    </row>
    <row r="3" spans="1:22" ht="12.75">
      <c r="A3" s="16" t="s">
        <v>257</v>
      </c>
      <c r="C3" s="11" t="s">
        <v>34</v>
      </c>
      <c r="E3" s="12">
        <v>2</v>
      </c>
      <c r="F3" s="12" t="s">
        <v>35</v>
      </c>
      <c r="G3" s="29"/>
      <c r="H3" s="297"/>
      <c r="I3" s="17" t="s">
        <v>31</v>
      </c>
      <c r="J3" s="17" t="s">
        <v>32</v>
      </c>
      <c r="K3" s="17" t="s">
        <v>33</v>
      </c>
      <c r="L3" s="14"/>
      <c r="M3" s="18" t="s">
        <v>36</v>
      </c>
      <c r="N3" s="19">
        <v>479830</v>
      </c>
      <c r="O3" s="19">
        <v>222331</v>
      </c>
      <c r="P3" s="19">
        <v>257499</v>
      </c>
      <c r="S3" s="298" t="s">
        <v>30</v>
      </c>
      <c r="T3" s="39">
        <v>2017</v>
      </c>
      <c r="U3" s="40"/>
      <c r="V3" s="41"/>
    </row>
    <row r="4" spans="1:22" ht="15.75" customHeight="1">
      <c r="A4" s="24" t="s">
        <v>258</v>
      </c>
      <c r="C4" s="11" t="s">
        <v>37</v>
      </c>
      <c r="E4" s="12">
        <v>3</v>
      </c>
      <c r="F4" s="12" t="s">
        <v>38</v>
      </c>
      <c r="G4" s="29"/>
      <c r="H4" s="20" t="s">
        <v>31</v>
      </c>
      <c r="I4" s="19">
        <v>7571345</v>
      </c>
      <c r="J4" s="19">
        <v>3653868</v>
      </c>
      <c r="K4" s="19">
        <v>3917477</v>
      </c>
      <c r="L4" s="14"/>
      <c r="M4" s="18" t="s">
        <v>39</v>
      </c>
      <c r="N4" s="19">
        <v>135160</v>
      </c>
      <c r="O4" s="19">
        <v>62795</v>
      </c>
      <c r="P4" s="19">
        <v>72365</v>
      </c>
      <c r="S4" s="299"/>
      <c r="T4" s="42" t="s">
        <v>31</v>
      </c>
      <c r="U4" s="43" t="s">
        <v>32</v>
      </c>
      <c r="V4" s="44" t="s">
        <v>33</v>
      </c>
    </row>
    <row r="5" spans="3:22" ht="12.75">
      <c r="C5" s="11" t="s">
        <v>40</v>
      </c>
      <c r="E5" s="12">
        <v>4</v>
      </c>
      <c r="F5" s="12" t="s">
        <v>41</v>
      </c>
      <c r="G5" s="29"/>
      <c r="H5" s="21">
        <v>0</v>
      </c>
      <c r="I5" s="22">
        <v>120482</v>
      </c>
      <c r="J5" s="22">
        <v>61704</v>
      </c>
      <c r="K5" s="22">
        <v>58778</v>
      </c>
      <c r="L5" s="14"/>
      <c r="M5" s="18" t="s">
        <v>42</v>
      </c>
      <c r="N5" s="19">
        <v>109955</v>
      </c>
      <c r="O5" s="19">
        <v>55153</v>
      </c>
      <c r="P5" s="19">
        <v>54802</v>
      </c>
      <c r="S5" s="45" t="s">
        <v>133</v>
      </c>
      <c r="T5" s="46"/>
      <c r="U5" s="47"/>
      <c r="V5" s="48"/>
    </row>
    <row r="6" spans="1:22" ht="12.75">
      <c r="A6" s="23" t="s">
        <v>18</v>
      </c>
      <c r="C6" s="11" t="s">
        <v>43</v>
      </c>
      <c r="E6" s="12">
        <v>5</v>
      </c>
      <c r="F6" s="12" t="s">
        <v>44</v>
      </c>
      <c r="G6" s="29"/>
      <c r="H6" s="21">
        <v>1</v>
      </c>
      <c r="I6" s="22">
        <v>120064</v>
      </c>
      <c r="J6" s="22">
        <v>61454</v>
      </c>
      <c r="K6" s="22">
        <v>58610</v>
      </c>
      <c r="L6" s="14"/>
      <c r="M6" s="18" t="s">
        <v>45</v>
      </c>
      <c r="N6" s="19">
        <v>409257</v>
      </c>
      <c r="O6" s="19">
        <v>199566</v>
      </c>
      <c r="P6" s="19">
        <v>209691</v>
      </c>
      <c r="S6" s="92" t="s">
        <v>31</v>
      </c>
      <c r="T6" s="93">
        <v>8080734</v>
      </c>
      <c r="U6" s="93">
        <v>3912910</v>
      </c>
      <c r="V6" s="93">
        <v>4167824</v>
      </c>
    </row>
    <row r="7" spans="1:22" ht="12.75" customHeight="1">
      <c r="A7" s="24" t="s">
        <v>46</v>
      </c>
      <c r="C7" s="11" t="s">
        <v>47</v>
      </c>
      <c r="E7" s="12">
        <v>6</v>
      </c>
      <c r="F7" s="12" t="s">
        <v>48</v>
      </c>
      <c r="G7" s="29"/>
      <c r="H7" s="21">
        <v>2</v>
      </c>
      <c r="I7" s="22">
        <v>119780</v>
      </c>
      <c r="J7" s="22">
        <v>61272</v>
      </c>
      <c r="K7" s="22">
        <v>58508</v>
      </c>
      <c r="L7" s="14"/>
      <c r="M7" s="18" t="s">
        <v>49</v>
      </c>
      <c r="N7" s="19">
        <v>400686</v>
      </c>
      <c r="O7" s="19">
        <v>197911</v>
      </c>
      <c r="P7" s="19">
        <v>202775</v>
      </c>
      <c r="S7" s="94" t="s">
        <v>134</v>
      </c>
      <c r="T7" s="95">
        <v>607390</v>
      </c>
      <c r="U7" s="95">
        <v>312062</v>
      </c>
      <c r="V7" s="95">
        <v>295328</v>
      </c>
    </row>
    <row r="8" spans="1:22" ht="14.25" customHeight="1">
      <c r="A8" s="24" t="s">
        <v>50</v>
      </c>
      <c r="C8" s="11" t="s">
        <v>51</v>
      </c>
      <c r="E8" s="12">
        <v>7</v>
      </c>
      <c r="F8" s="12" t="s">
        <v>52</v>
      </c>
      <c r="G8" s="29"/>
      <c r="H8" s="21">
        <v>3</v>
      </c>
      <c r="I8" s="22">
        <v>119273</v>
      </c>
      <c r="J8" s="22">
        <v>61064</v>
      </c>
      <c r="K8" s="22">
        <v>58209</v>
      </c>
      <c r="L8" s="14"/>
      <c r="M8" s="18" t="s">
        <v>53</v>
      </c>
      <c r="N8" s="19">
        <v>201593</v>
      </c>
      <c r="O8" s="19">
        <v>99557</v>
      </c>
      <c r="P8" s="19">
        <v>102036</v>
      </c>
      <c r="S8" s="94" t="s">
        <v>135</v>
      </c>
      <c r="T8" s="95">
        <v>601914</v>
      </c>
      <c r="U8" s="95">
        <v>308936</v>
      </c>
      <c r="V8" s="95">
        <v>292978</v>
      </c>
    </row>
    <row r="9" spans="1:22" ht="15.75" customHeight="1">
      <c r="A9" s="24" t="s">
        <v>54</v>
      </c>
      <c r="C9" s="91" t="s">
        <v>55</v>
      </c>
      <c r="E9" s="12">
        <v>8</v>
      </c>
      <c r="F9" s="12" t="s">
        <v>56</v>
      </c>
      <c r="G9" s="29"/>
      <c r="H9" s="21">
        <v>4</v>
      </c>
      <c r="I9" s="22">
        <v>118935</v>
      </c>
      <c r="J9" s="22">
        <v>60931</v>
      </c>
      <c r="K9" s="22">
        <v>58004</v>
      </c>
      <c r="L9" s="14"/>
      <c r="M9" s="18" t="s">
        <v>57</v>
      </c>
      <c r="N9" s="19">
        <v>597522</v>
      </c>
      <c r="O9" s="19">
        <v>292176</v>
      </c>
      <c r="P9" s="19">
        <v>305346</v>
      </c>
      <c r="S9" s="94" t="s">
        <v>136</v>
      </c>
      <c r="T9" s="95">
        <v>602967</v>
      </c>
      <c r="U9" s="95">
        <v>308654</v>
      </c>
      <c r="V9" s="95">
        <v>294313</v>
      </c>
    </row>
    <row r="10" spans="1:22" ht="12.75">
      <c r="A10" s="24" t="s">
        <v>58</v>
      </c>
      <c r="C10" s="11" t="s">
        <v>59</v>
      </c>
      <c r="E10" s="12">
        <v>9</v>
      </c>
      <c r="F10" s="12" t="s">
        <v>60</v>
      </c>
      <c r="G10" s="29"/>
      <c r="H10" s="21">
        <v>5</v>
      </c>
      <c r="I10" s="22">
        <v>118833</v>
      </c>
      <c r="J10" s="22">
        <v>60903</v>
      </c>
      <c r="K10" s="22">
        <v>57930</v>
      </c>
      <c r="L10" s="14"/>
      <c r="M10" s="18" t="s">
        <v>61</v>
      </c>
      <c r="N10" s="19">
        <v>1030623</v>
      </c>
      <c r="O10" s="19">
        <v>502287</v>
      </c>
      <c r="P10" s="19">
        <v>528336</v>
      </c>
      <c r="S10" s="94" t="s">
        <v>137</v>
      </c>
      <c r="T10" s="95">
        <v>632370</v>
      </c>
      <c r="U10" s="95">
        <v>321173</v>
      </c>
      <c r="V10" s="95">
        <v>311197</v>
      </c>
    </row>
    <row r="11" spans="1:22" ht="12.75">
      <c r="A11" s="24" t="s">
        <v>62</v>
      </c>
      <c r="C11" s="11" t="s">
        <v>63</v>
      </c>
      <c r="E11" s="12">
        <v>10</v>
      </c>
      <c r="F11" s="12" t="s">
        <v>64</v>
      </c>
      <c r="G11" s="29"/>
      <c r="H11" s="21">
        <v>6</v>
      </c>
      <c r="I11" s="22">
        <v>118730</v>
      </c>
      <c r="J11" s="22">
        <v>60874</v>
      </c>
      <c r="K11" s="22">
        <v>57856</v>
      </c>
      <c r="L11" s="14"/>
      <c r="M11" s="18" t="s">
        <v>65</v>
      </c>
      <c r="N11" s="19">
        <v>353859</v>
      </c>
      <c r="O11" s="19">
        <v>167533</v>
      </c>
      <c r="P11" s="19">
        <v>186326</v>
      </c>
      <c r="S11" s="94" t="s">
        <v>138</v>
      </c>
      <c r="T11" s="95">
        <v>672749</v>
      </c>
      <c r="U11" s="95">
        <v>339928</v>
      </c>
      <c r="V11" s="95">
        <v>332821</v>
      </c>
    </row>
    <row r="12" spans="1:22" ht="12.75">
      <c r="A12" s="24" t="s">
        <v>66</v>
      </c>
      <c r="C12" s="11" t="s">
        <v>67</v>
      </c>
      <c r="E12" s="12">
        <v>11</v>
      </c>
      <c r="F12" s="12" t="s">
        <v>68</v>
      </c>
      <c r="G12" s="29"/>
      <c r="H12" s="21">
        <v>7</v>
      </c>
      <c r="I12" s="22">
        <v>118696</v>
      </c>
      <c r="J12" s="22">
        <v>60878</v>
      </c>
      <c r="K12" s="22">
        <v>57818</v>
      </c>
      <c r="L12" s="14"/>
      <c r="M12" s="18" t="s">
        <v>69</v>
      </c>
      <c r="N12" s="19">
        <v>851299</v>
      </c>
      <c r="O12" s="19">
        <v>406597</v>
      </c>
      <c r="P12" s="19">
        <v>444702</v>
      </c>
      <c r="S12" s="94" t="s">
        <v>139</v>
      </c>
      <c r="T12" s="95">
        <v>650902</v>
      </c>
      <c r="U12" s="95">
        <v>329064</v>
      </c>
      <c r="V12" s="95">
        <v>321838</v>
      </c>
    </row>
    <row r="13" spans="1:22" ht="12.75">
      <c r="A13" s="24" t="s">
        <v>70</v>
      </c>
      <c r="C13" s="11" t="s">
        <v>71</v>
      </c>
      <c r="E13" s="12">
        <v>12</v>
      </c>
      <c r="F13" s="12" t="s">
        <v>72</v>
      </c>
      <c r="G13" s="29"/>
      <c r="H13" s="21">
        <v>8</v>
      </c>
      <c r="I13" s="22">
        <v>119101</v>
      </c>
      <c r="J13" s="22">
        <v>61076</v>
      </c>
      <c r="K13" s="22">
        <v>58025</v>
      </c>
      <c r="L13" s="14"/>
      <c r="M13" s="18" t="s">
        <v>73</v>
      </c>
      <c r="N13" s="19">
        <v>1094488</v>
      </c>
      <c r="O13" s="19">
        <v>518960</v>
      </c>
      <c r="P13" s="19">
        <v>575528</v>
      </c>
      <c r="S13" s="94" t="s">
        <v>140</v>
      </c>
      <c r="T13" s="95">
        <v>651442</v>
      </c>
      <c r="U13" s="95">
        <v>316050</v>
      </c>
      <c r="V13" s="95">
        <v>335392</v>
      </c>
    </row>
    <row r="14" spans="1:22" ht="12.75">
      <c r="A14" s="24" t="s">
        <v>74</v>
      </c>
      <c r="C14" s="11" t="s">
        <v>75</v>
      </c>
      <c r="E14" s="12">
        <v>13</v>
      </c>
      <c r="F14" s="12" t="s">
        <v>76</v>
      </c>
      <c r="G14" s="29"/>
      <c r="H14" s="21">
        <v>9</v>
      </c>
      <c r="I14" s="22">
        <v>119856</v>
      </c>
      <c r="J14" s="22">
        <v>61418</v>
      </c>
      <c r="K14" s="22">
        <v>58438</v>
      </c>
      <c r="L14" s="14"/>
      <c r="M14" s="18" t="s">
        <v>77</v>
      </c>
      <c r="N14" s="19">
        <v>234948</v>
      </c>
      <c r="O14" s="19">
        <v>112703</v>
      </c>
      <c r="P14" s="19">
        <v>122245</v>
      </c>
      <c r="S14" s="94" t="s">
        <v>141</v>
      </c>
      <c r="T14" s="95">
        <v>640060</v>
      </c>
      <c r="U14" s="95">
        <v>303971</v>
      </c>
      <c r="V14" s="95">
        <v>336089</v>
      </c>
    </row>
    <row r="15" spans="1:22" ht="12.75">
      <c r="A15" s="24" t="s">
        <v>78</v>
      </c>
      <c r="C15" s="11" t="s">
        <v>79</v>
      </c>
      <c r="E15" s="12">
        <v>14</v>
      </c>
      <c r="F15" s="12" t="s">
        <v>80</v>
      </c>
      <c r="G15" s="29"/>
      <c r="H15" s="21">
        <v>10</v>
      </c>
      <c r="I15" s="22">
        <v>121019</v>
      </c>
      <c r="J15" s="22">
        <v>61921</v>
      </c>
      <c r="K15" s="22">
        <v>59098</v>
      </c>
      <c r="L15" s="14"/>
      <c r="M15" s="18" t="s">
        <v>81</v>
      </c>
      <c r="N15" s="19">
        <v>147933</v>
      </c>
      <c r="O15" s="19">
        <v>68544</v>
      </c>
      <c r="P15" s="19">
        <v>79389</v>
      </c>
      <c r="S15" s="94" t="s">
        <v>142</v>
      </c>
      <c r="T15" s="95">
        <v>563389</v>
      </c>
      <c r="U15" s="95">
        <v>268367</v>
      </c>
      <c r="V15" s="95">
        <v>295022</v>
      </c>
    </row>
    <row r="16" spans="1:22" ht="12.75">
      <c r="A16" s="24" t="s">
        <v>19</v>
      </c>
      <c r="C16" s="11" t="s">
        <v>82</v>
      </c>
      <c r="E16" s="12">
        <v>15</v>
      </c>
      <c r="F16" s="12" t="s">
        <v>83</v>
      </c>
      <c r="G16" s="29"/>
      <c r="H16" s="21">
        <v>11</v>
      </c>
      <c r="I16" s="22">
        <v>122272</v>
      </c>
      <c r="J16" s="22">
        <v>62471</v>
      </c>
      <c r="K16" s="22">
        <v>59801</v>
      </c>
      <c r="L16" s="14"/>
      <c r="M16" s="18" t="s">
        <v>84</v>
      </c>
      <c r="N16" s="19">
        <v>98209</v>
      </c>
      <c r="O16" s="19">
        <v>49277</v>
      </c>
      <c r="P16" s="19">
        <v>48932</v>
      </c>
      <c r="S16" s="94" t="s">
        <v>143</v>
      </c>
      <c r="T16" s="95">
        <v>519261</v>
      </c>
      <c r="U16" s="95">
        <v>244556</v>
      </c>
      <c r="V16" s="95">
        <v>274705</v>
      </c>
    </row>
    <row r="17" spans="1:22" ht="12.75">
      <c r="A17" s="25" t="s">
        <v>85</v>
      </c>
      <c r="C17" s="11" t="s">
        <v>86</v>
      </c>
      <c r="E17" s="12">
        <v>16</v>
      </c>
      <c r="F17" s="12" t="s">
        <v>87</v>
      </c>
      <c r="G17" s="29"/>
      <c r="H17" s="21">
        <v>12</v>
      </c>
      <c r="I17" s="22">
        <v>123722</v>
      </c>
      <c r="J17" s="22">
        <v>63080</v>
      </c>
      <c r="K17" s="22">
        <v>60642</v>
      </c>
      <c r="L17" s="14"/>
      <c r="M17" s="18" t="s">
        <v>88</v>
      </c>
      <c r="N17" s="19">
        <v>108457</v>
      </c>
      <c r="O17" s="19">
        <v>52580</v>
      </c>
      <c r="P17" s="19">
        <v>55877</v>
      </c>
      <c r="S17" s="94" t="s">
        <v>144</v>
      </c>
      <c r="T17" s="95">
        <v>503389</v>
      </c>
      <c r="U17" s="95">
        <v>233302</v>
      </c>
      <c r="V17" s="95">
        <v>270087</v>
      </c>
    </row>
    <row r="18" spans="1:22" ht="23.25" customHeight="1">
      <c r="A18" s="96" t="s">
        <v>145</v>
      </c>
      <c r="C18" s="11" t="s">
        <v>89</v>
      </c>
      <c r="E18" s="12">
        <v>17</v>
      </c>
      <c r="F18" s="12" t="s">
        <v>90</v>
      </c>
      <c r="G18" s="29"/>
      <c r="H18" s="21">
        <v>13</v>
      </c>
      <c r="I18" s="22">
        <v>125124</v>
      </c>
      <c r="J18" s="22">
        <v>63639</v>
      </c>
      <c r="K18" s="22">
        <v>61485</v>
      </c>
      <c r="L18" s="14"/>
      <c r="M18" s="18" t="s">
        <v>91</v>
      </c>
      <c r="N18" s="19">
        <v>258212</v>
      </c>
      <c r="O18" s="19">
        <v>125944</v>
      </c>
      <c r="P18" s="19">
        <v>132268</v>
      </c>
      <c r="S18" s="94" t="s">
        <v>146</v>
      </c>
      <c r="T18" s="95">
        <v>439872</v>
      </c>
      <c r="U18" s="95">
        <v>200142</v>
      </c>
      <c r="V18" s="95">
        <v>239730</v>
      </c>
    </row>
    <row r="19" spans="1:22" ht="36">
      <c r="A19" s="96" t="s">
        <v>147</v>
      </c>
      <c r="C19" s="11" t="s">
        <v>92</v>
      </c>
      <c r="E19" s="12">
        <v>18</v>
      </c>
      <c r="F19" s="12" t="s">
        <v>93</v>
      </c>
      <c r="G19" s="29"/>
      <c r="H19" s="21">
        <v>14</v>
      </c>
      <c r="I19" s="22">
        <v>126598</v>
      </c>
      <c r="J19" s="22">
        <v>64282</v>
      </c>
      <c r="K19" s="22">
        <v>62316</v>
      </c>
      <c r="L19" s="14"/>
      <c r="M19" s="18" t="s">
        <v>94</v>
      </c>
      <c r="N19" s="19">
        <v>24160</v>
      </c>
      <c r="O19" s="19">
        <v>12726</v>
      </c>
      <c r="P19" s="19">
        <v>11434</v>
      </c>
      <c r="S19" s="94" t="s">
        <v>148</v>
      </c>
      <c r="T19" s="95">
        <v>341916</v>
      </c>
      <c r="U19" s="95">
        <v>152813</v>
      </c>
      <c r="V19" s="95">
        <v>189103</v>
      </c>
    </row>
    <row r="20" spans="1:22" ht="29.25" customHeight="1">
      <c r="A20" s="96" t="s">
        <v>149</v>
      </c>
      <c r="C20" s="11" t="s">
        <v>95</v>
      </c>
      <c r="E20" s="12">
        <v>19</v>
      </c>
      <c r="F20" s="12" t="s">
        <v>96</v>
      </c>
      <c r="G20" s="29"/>
      <c r="H20" s="21">
        <v>15</v>
      </c>
      <c r="I20" s="22">
        <v>128143</v>
      </c>
      <c r="J20" s="22">
        <v>65043</v>
      </c>
      <c r="K20" s="22">
        <v>63100</v>
      </c>
      <c r="L20" s="14"/>
      <c r="M20" s="18" t="s">
        <v>97</v>
      </c>
      <c r="N20" s="19">
        <v>377272</v>
      </c>
      <c r="O20" s="19">
        <v>184951</v>
      </c>
      <c r="P20" s="19">
        <v>192321</v>
      </c>
      <c r="S20" s="94" t="s">
        <v>150</v>
      </c>
      <c r="T20" s="95">
        <v>253646</v>
      </c>
      <c r="U20" s="95">
        <v>111646</v>
      </c>
      <c r="V20" s="95">
        <v>142000</v>
      </c>
    </row>
    <row r="21" spans="1:22" ht="15.75" customHeight="1">
      <c r="A21" s="96" t="s">
        <v>151</v>
      </c>
      <c r="C21" s="11" t="s">
        <v>98</v>
      </c>
      <c r="E21" s="12">
        <v>20</v>
      </c>
      <c r="F21" s="12" t="s">
        <v>99</v>
      </c>
      <c r="G21" s="29"/>
      <c r="H21" s="21">
        <v>16</v>
      </c>
      <c r="I21" s="22">
        <v>129625</v>
      </c>
      <c r="J21" s="22">
        <v>65820</v>
      </c>
      <c r="K21" s="22">
        <v>63805</v>
      </c>
      <c r="L21" s="14"/>
      <c r="M21" s="18" t="s">
        <v>100</v>
      </c>
      <c r="N21" s="19">
        <v>651586</v>
      </c>
      <c r="O21" s="19">
        <v>319009</v>
      </c>
      <c r="P21" s="19">
        <v>332577</v>
      </c>
      <c r="S21" s="94" t="s">
        <v>152</v>
      </c>
      <c r="T21" s="95">
        <v>177853</v>
      </c>
      <c r="U21" s="95">
        <v>76747</v>
      </c>
      <c r="V21" s="95">
        <v>101106</v>
      </c>
    </row>
    <row r="22" spans="1:22" ht="12.75" customHeight="1">
      <c r="A22" s="96" t="s">
        <v>153</v>
      </c>
      <c r="C22" s="11" t="s">
        <v>101</v>
      </c>
      <c r="E22" s="12">
        <v>55</v>
      </c>
      <c r="F22" s="12" t="s">
        <v>102</v>
      </c>
      <c r="G22" s="29"/>
      <c r="H22" s="21">
        <v>17</v>
      </c>
      <c r="I22" s="22">
        <v>131107</v>
      </c>
      <c r="J22" s="22">
        <v>66558</v>
      </c>
      <c r="K22" s="22">
        <v>64549</v>
      </c>
      <c r="L22" s="14"/>
      <c r="M22" s="18" t="s">
        <v>103</v>
      </c>
      <c r="N22" s="19">
        <v>6296</v>
      </c>
      <c r="O22" s="19">
        <v>3268</v>
      </c>
      <c r="P22" s="19">
        <v>3028</v>
      </c>
      <c r="S22" s="94" t="s">
        <v>154</v>
      </c>
      <c r="T22" s="95">
        <v>113108</v>
      </c>
      <c r="U22" s="95">
        <v>45521</v>
      </c>
      <c r="V22" s="95">
        <v>67587</v>
      </c>
    </row>
    <row r="23" spans="1:22" ht="28.5" customHeight="1">
      <c r="A23" s="96" t="s">
        <v>155</v>
      </c>
      <c r="C23" s="27" t="s">
        <v>104</v>
      </c>
      <c r="E23" s="12">
        <v>66</v>
      </c>
      <c r="F23" s="12" t="s">
        <v>105</v>
      </c>
      <c r="G23" s="29"/>
      <c r="H23" s="21">
        <v>18</v>
      </c>
      <c r="I23" s="22">
        <v>132790</v>
      </c>
      <c r="J23" s="22">
        <v>67353</v>
      </c>
      <c r="K23" s="22">
        <v>65437</v>
      </c>
      <c r="L23" s="14"/>
      <c r="M23" s="20" t="s">
        <v>31</v>
      </c>
      <c r="N23" s="28">
        <f>SUM(N3:N22)</f>
        <v>7571345</v>
      </c>
      <c r="O23" s="28">
        <f>SUM(O3:O22)</f>
        <v>3653868</v>
      </c>
      <c r="P23" s="28">
        <f>SUM(P3:P22)</f>
        <v>3917477</v>
      </c>
      <c r="S23" s="94" t="s">
        <v>125</v>
      </c>
      <c r="T23" s="95">
        <v>108506</v>
      </c>
      <c r="U23" s="95">
        <v>39978</v>
      </c>
      <c r="V23" s="95">
        <v>68528</v>
      </c>
    </row>
    <row r="24" spans="1:12" ht="24" customHeight="1" thickBot="1">
      <c r="A24" s="96" t="s">
        <v>156</v>
      </c>
      <c r="C24" s="11" t="s">
        <v>106</v>
      </c>
      <c r="E24" s="12">
        <v>77</v>
      </c>
      <c r="F24" s="12" t="s">
        <v>107</v>
      </c>
      <c r="G24" s="29"/>
      <c r="H24" s="21">
        <v>19</v>
      </c>
      <c r="I24" s="22">
        <v>133340</v>
      </c>
      <c r="J24" s="22">
        <v>67602</v>
      </c>
      <c r="K24" s="22">
        <v>65738</v>
      </c>
      <c r="L24" s="14"/>
    </row>
    <row r="25" spans="1:16" ht="37.5" customHeight="1">
      <c r="A25" s="96" t="s">
        <v>157</v>
      </c>
      <c r="C25" s="11" t="s">
        <v>108</v>
      </c>
      <c r="E25" s="12">
        <v>88</v>
      </c>
      <c r="F25" s="12" t="s">
        <v>109</v>
      </c>
      <c r="G25" s="29"/>
      <c r="H25" s="21">
        <v>20</v>
      </c>
      <c r="I25" s="22">
        <v>132165</v>
      </c>
      <c r="J25" s="22">
        <v>67024</v>
      </c>
      <c r="K25" s="22">
        <v>65141</v>
      </c>
      <c r="L25" s="14"/>
      <c r="M25" s="285" t="s">
        <v>131</v>
      </c>
      <c r="N25" s="286"/>
      <c r="O25" s="286"/>
      <c r="P25" s="287"/>
    </row>
    <row r="26" spans="1:16" ht="15" customHeight="1" thickBot="1">
      <c r="A26" s="25" t="s">
        <v>126</v>
      </c>
      <c r="C26" s="11" t="s">
        <v>110</v>
      </c>
      <c r="E26" s="12">
        <v>98</v>
      </c>
      <c r="F26" s="12" t="s">
        <v>111</v>
      </c>
      <c r="G26" s="29"/>
      <c r="H26" s="21">
        <v>21</v>
      </c>
      <c r="I26" s="22">
        <v>129957</v>
      </c>
      <c r="J26" s="22">
        <v>65924</v>
      </c>
      <c r="K26" s="22">
        <v>64033</v>
      </c>
      <c r="L26" s="14"/>
      <c r="M26" s="288" t="s">
        <v>132</v>
      </c>
      <c r="N26" s="289"/>
      <c r="O26" s="289"/>
      <c r="P26" s="290"/>
    </row>
    <row r="27" spans="1:16" s="57" customFormat="1" ht="26.25" customHeight="1">
      <c r="A27" s="26" t="s">
        <v>248</v>
      </c>
      <c r="C27" s="58" t="s">
        <v>112</v>
      </c>
      <c r="D27" s="59"/>
      <c r="E27" s="60"/>
      <c r="F27" s="60"/>
      <c r="G27" s="60"/>
      <c r="H27" s="61">
        <v>22</v>
      </c>
      <c r="I27" s="62">
        <v>127797</v>
      </c>
      <c r="J27" s="62">
        <v>64838</v>
      </c>
      <c r="K27" s="62">
        <v>62959</v>
      </c>
      <c r="L27" s="63"/>
      <c r="M27" s="291" t="s">
        <v>30</v>
      </c>
      <c r="N27" s="64">
        <v>2015</v>
      </c>
      <c r="O27" s="65"/>
      <c r="P27" s="66"/>
    </row>
    <row r="28" spans="1:16" s="57" customFormat="1" ht="26.25" customHeight="1">
      <c r="A28" s="26" t="s">
        <v>249</v>
      </c>
      <c r="C28" s="58" t="s">
        <v>113</v>
      </c>
      <c r="D28" s="59"/>
      <c r="E28" s="67"/>
      <c r="F28" s="67"/>
      <c r="G28" s="67"/>
      <c r="H28" s="61">
        <v>23</v>
      </c>
      <c r="I28" s="62">
        <v>125232</v>
      </c>
      <c r="J28" s="62">
        <v>63602</v>
      </c>
      <c r="K28" s="62">
        <v>61630</v>
      </c>
      <c r="L28" s="63"/>
      <c r="M28" s="292"/>
      <c r="N28" s="68" t="s">
        <v>31</v>
      </c>
      <c r="O28" s="69" t="s">
        <v>32</v>
      </c>
      <c r="P28" s="70" t="s">
        <v>33</v>
      </c>
    </row>
    <row r="29" spans="1:16" s="57" customFormat="1" ht="44.25" customHeight="1">
      <c r="A29" s="26" t="s">
        <v>250</v>
      </c>
      <c r="C29" s="58" t="s">
        <v>114</v>
      </c>
      <c r="D29" s="59"/>
      <c r="E29" s="67"/>
      <c r="F29" s="67"/>
      <c r="G29" s="67"/>
      <c r="H29" s="61">
        <v>24</v>
      </c>
      <c r="I29" s="62">
        <v>124055</v>
      </c>
      <c r="J29" s="62">
        <v>62761</v>
      </c>
      <c r="K29" s="62">
        <v>61294</v>
      </c>
      <c r="L29" s="63"/>
      <c r="M29" s="71" t="s">
        <v>133</v>
      </c>
      <c r="N29" s="72"/>
      <c r="O29" s="73"/>
      <c r="P29" s="74"/>
    </row>
    <row r="30" spans="1:16" s="57" customFormat="1" ht="26.25" customHeight="1">
      <c r="A30" s="26" t="s">
        <v>251</v>
      </c>
      <c r="C30" s="58" t="s">
        <v>115</v>
      </c>
      <c r="D30" s="59"/>
      <c r="E30" s="67"/>
      <c r="F30" s="67"/>
      <c r="G30" s="67"/>
      <c r="H30" s="61">
        <v>25</v>
      </c>
      <c r="I30" s="62">
        <v>125190</v>
      </c>
      <c r="J30" s="62">
        <v>62619</v>
      </c>
      <c r="K30" s="62">
        <v>62571</v>
      </c>
      <c r="L30" s="63"/>
      <c r="M30" s="75" t="s">
        <v>31</v>
      </c>
      <c r="N30" s="76">
        <v>7878783</v>
      </c>
      <c r="O30" s="77">
        <v>3810013</v>
      </c>
      <c r="P30" s="78">
        <v>4068770</v>
      </c>
    </row>
    <row r="31" spans="1:16" s="57" customFormat="1" ht="26.25" customHeight="1">
      <c r="A31" s="26" t="s">
        <v>252</v>
      </c>
      <c r="C31" s="58" t="s">
        <v>116</v>
      </c>
      <c r="D31" s="59"/>
      <c r="E31" s="67"/>
      <c r="F31" s="67"/>
      <c r="G31" s="67"/>
      <c r="H31" s="61">
        <v>26</v>
      </c>
      <c r="I31" s="62">
        <v>127692</v>
      </c>
      <c r="J31" s="62">
        <v>62895</v>
      </c>
      <c r="K31" s="62">
        <v>64797</v>
      </c>
      <c r="L31" s="63"/>
      <c r="M31" s="79" t="s">
        <v>134</v>
      </c>
      <c r="N31" s="80">
        <v>603230</v>
      </c>
      <c r="O31" s="81">
        <v>309432</v>
      </c>
      <c r="P31" s="82">
        <v>293798</v>
      </c>
    </row>
    <row r="32" spans="1:16" ht="14.25" customHeight="1">
      <c r="A32" s="91" t="s">
        <v>253</v>
      </c>
      <c r="C32" s="11" t="s">
        <v>117</v>
      </c>
      <c r="H32" s="21">
        <v>27</v>
      </c>
      <c r="I32" s="22">
        <v>129742</v>
      </c>
      <c r="J32" s="22">
        <v>62993</v>
      </c>
      <c r="K32" s="22">
        <v>66749</v>
      </c>
      <c r="L32" s="14"/>
      <c r="M32" s="49" t="s">
        <v>135</v>
      </c>
      <c r="N32" s="50">
        <v>598182</v>
      </c>
      <c r="O32" s="51">
        <v>306434</v>
      </c>
      <c r="P32" s="52">
        <v>291748</v>
      </c>
    </row>
    <row r="33" spans="1:16" ht="75">
      <c r="A33" s="97" t="s">
        <v>254</v>
      </c>
      <c r="C33" s="91" t="s">
        <v>118</v>
      </c>
      <c r="H33" s="21">
        <v>28</v>
      </c>
      <c r="I33" s="22">
        <v>131768</v>
      </c>
      <c r="J33" s="22">
        <v>63030</v>
      </c>
      <c r="K33" s="22">
        <v>68738</v>
      </c>
      <c r="L33" s="14"/>
      <c r="M33" s="49" t="s">
        <v>136</v>
      </c>
      <c r="N33" s="50">
        <v>605068</v>
      </c>
      <c r="O33" s="51">
        <v>309819</v>
      </c>
      <c r="P33" s="52">
        <v>295249</v>
      </c>
    </row>
    <row r="34" spans="1:16" ht="30">
      <c r="A34" s="98" t="s">
        <v>309</v>
      </c>
      <c r="C34" s="11" t="s">
        <v>51</v>
      </c>
      <c r="H34" s="21">
        <v>29</v>
      </c>
      <c r="I34" s="22">
        <v>132712</v>
      </c>
      <c r="J34" s="22">
        <v>62862</v>
      </c>
      <c r="K34" s="22">
        <v>69850</v>
      </c>
      <c r="L34" s="14"/>
      <c r="M34" s="49" t="s">
        <v>137</v>
      </c>
      <c r="N34" s="50">
        <v>642476</v>
      </c>
      <c r="O34" s="51">
        <v>325752</v>
      </c>
      <c r="P34" s="52">
        <v>316724</v>
      </c>
    </row>
    <row r="35" spans="3:16" ht="12.75">
      <c r="C35" s="11" t="s">
        <v>119</v>
      </c>
      <c r="H35" s="21">
        <v>30</v>
      </c>
      <c r="I35" s="22">
        <v>131882</v>
      </c>
      <c r="J35" s="22">
        <v>62354</v>
      </c>
      <c r="K35" s="22">
        <v>69528</v>
      </c>
      <c r="L35" s="14"/>
      <c r="M35" s="49" t="s">
        <v>138</v>
      </c>
      <c r="N35" s="50">
        <v>669960</v>
      </c>
      <c r="O35" s="51">
        <v>338888</v>
      </c>
      <c r="P35" s="52">
        <v>331072</v>
      </c>
    </row>
    <row r="36" spans="3:16" ht="12.75">
      <c r="C36" s="11" t="s">
        <v>120</v>
      </c>
      <c r="H36" s="21">
        <v>31</v>
      </c>
      <c r="I36" s="22">
        <v>129823</v>
      </c>
      <c r="J36" s="22">
        <v>61588</v>
      </c>
      <c r="K36" s="22">
        <v>68235</v>
      </c>
      <c r="L36" s="14"/>
      <c r="M36" s="49" t="s">
        <v>139</v>
      </c>
      <c r="N36" s="50">
        <v>635633</v>
      </c>
      <c r="O36" s="51">
        <v>319048</v>
      </c>
      <c r="P36" s="52">
        <v>316585</v>
      </c>
    </row>
    <row r="37" spans="3:16" ht="12.75">
      <c r="C37" s="11" t="s">
        <v>121</v>
      </c>
      <c r="D37" s="31"/>
      <c r="H37" s="21">
        <v>32</v>
      </c>
      <c r="I37" s="22">
        <v>127922</v>
      </c>
      <c r="J37" s="22">
        <v>60850</v>
      </c>
      <c r="K37" s="22">
        <v>67072</v>
      </c>
      <c r="L37" s="14"/>
      <c r="M37" s="49" t="s">
        <v>140</v>
      </c>
      <c r="N37" s="50">
        <v>657874</v>
      </c>
      <c r="O37" s="51">
        <v>313458</v>
      </c>
      <c r="P37" s="52">
        <v>344416</v>
      </c>
    </row>
    <row r="38" spans="3:16" ht="12.75">
      <c r="C38" s="11" t="s">
        <v>122</v>
      </c>
      <c r="D38" s="32"/>
      <c r="H38" s="21">
        <v>33</v>
      </c>
      <c r="I38" s="22">
        <v>126082</v>
      </c>
      <c r="J38" s="22">
        <v>60165</v>
      </c>
      <c r="K38" s="22">
        <v>65917</v>
      </c>
      <c r="L38" s="14"/>
      <c r="M38" s="49" t="s">
        <v>141</v>
      </c>
      <c r="N38" s="50">
        <v>614779</v>
      </c>
      <c r="O38" s="51">
        <v>293158</v>
      </c>
      <c r="P38" s="52">
        <v>321621</v>
      </c>
    </row>
    <row r="39" spans="3:16" ht="12.75">
      <c r="C39" s="11" t="s">
        <v>123</v>
      </c>
      <c r="D39" s="32"/>
      <c r="H39" s="21">
        <v>34</v>
      </c>
      <c r="I39" s="22">
        <v>123600</v>
      </c>
      <c r="J39" s="22">
        <v>59117</v>
      </c>
      <c r="K39" s="22">
        <v>64483</v>
      </c>
      <c r="L39" s="14"/>
      <c r="M39" s="49" t="s">
        <v>142</v>
      </c>
      <c r="N39" s="50">
        <v>536343</v>
      </c>
      <c r="O39" s="51">
        <v>254902</v>
      </c>
      <c r="P39" s="52">
        <v>281441</v>
      </c>
    </row>
    <row r="40" spans="3:16" ht="12.75">
      <c r="C40" s="11" t="s">
        <v>124</v>
      </c>
      <c r="D40" s="32"/>
      <c r="H40" s="21">
        <v>35</v>
      </c>
      <c r="I40" s="22">
        <v>120324</v>
      </c>
      <c r="J40" s="22">
        <v>57551</v>
      </c>
      <c r="K40" s="22">
        <v>62773</v>
      </c>
      <c r="L40" s="14"/>
      <c r="M40" s="49" t="s">
        <v>143</v>
      </c>
      <c r="N40" s="50">
        <v>516837</v>
      </c>
      <c r="O40" s="51">
        <v>242123</v>
      </c>
      <c r="P40" s="52">
        <v>274714</v>
      </c>
    </row>
    <row r="41" spans="8:16" ht="12.75">
      <c r="H41" s="21">
        <v>36</v>
      </c>
      <c r="I41" s="22">
        <v>116606</v>
      </c>
      <c r="J41" s="22">
        <v>55686</v>
      </c>
      <c r="K41" s="22">
        <v>60920</v>
      </c>
      <c r="L41" s="14"/>
      <c r="M41" s="49" t="s">
        <v>144</v>
      </c>
      <c r="N41" s="50">
        <v>489703</v>
      </c>
      <c r="O41" s="51">
        <v>225926</v>
      </c>
      <c r="P41" s="52">
        <v>263777</v>
      </c>
    </row>
    <row r="42" spans="8:16" ht="12.75">
      <c r="H42" s="21">
        <v>37</v>
      </c>
      <c r="I42" s="22">
        <v>112852</v>
      </c>
      <c r="J42" s="22">
        <v>53849</v>
      </c>
      <c r="K42" s="22">
        <v>59003</v>
      </c>
      <c r="L42" s="14"/>
      <c r="M42" s="49" t="s">
        <v>146</v>
      </c>
      <c r="N42" s="50">
        <v>406084</v>
      </c>
      <c r="O42" s="51">
        <v>183930</v>
      </c>
      <c r="P42" s="52">
        <v>222154</v>
      </c>
    </row>
    <row r="43" spans="8:16" ht="12.75">
      <c r="H43" s="21">
        <v>38</v>
      </c>
      <c r="I43" s="22">
        <v>108852</v>
      </c>
      <c r="J43" s="22">
        <v>51919</v>
      </c>
      <c r="K43" s="22">
        <v>56933</v>
      </c>
      <c r="L43" s="14"/>
      <c r="M43" s="49" t="s">
        <v>148</v>
      </c>
      <c r="N43" s="50">
        <v>309925</v>
      </c>
      <c r="O43" s="51">
        <v>138521</v>
      </c>
      <c r="P43" s="52">
        <v>171404</v>
      </c>
    </row>
    <row r="44" spans="8:16" ht="12.75">
      <c r="H44" s="21">
        <v>39</v>
      </c>
      <c r="I44" s="22">
        <v>105945</v>
      </c>
      <c r="J44" s="22">
        <v>50470</v>
      </c>
      <c r="K44" s="22">
        <v>55475</v>
      </c>
      <c r="L44" s="14"/>
      <c r="M44" s="49" t="s">
        <v>150</v>
      </c>
      <c r="N44" s="50">
        <v>230197</v>
      </c>
      <c r="O44" s="51">
        <v>101631</v>
      </c>
      <c r="P44" s="52">
        <v>128566</v>
      </c>
    </row>
    <row r="45" spans="8:16" ht="12.75">
      <c r="H45" s="21">
        <v>40</v>
      </c>
      <c r="I45" s="22">
        <v>104800</v>
      </c>
      <c r="J45" s="22">
        <v>49806</v>
      </c>
      <c r="K45" s="22">
        <v>54994</v>
      </c>
      <c r="L45" s="14"/>
      <c r="M45" s="49" t="s">
        <v>152</v>
      </c>
      <c r="N45" s="50">
        <v>158670</v>
      </c>
      <c r="O45" s="51">
        <v>68583</v>
      </c>
      <c r="P45" s="52">
        <v>90087</v>
      </c>
    </row>
    <row r="46" spans="8:16" ht="12.75">
      <c r="H46" s="21">
        <v>41</v>
      </c>
      <c r="I46" s="22">
        <v>104794</v>
      </c>
      <c r="J46" s="22">
        <v>49648</v>
      </c>
      <c r="K46" s="22">
        <v>55146</v>
      </c>
      <c r="L46" s="14"/>
      <c r="M46" s="49" t="s">
        <v>154</v>
      </c>
      <c r="N46" s="50">
        <v>103406</v>
      </c>
      <c r="O46" s="51">
        <v>41392</v>
      </c>
      <c r="P46" s="52">
        <v>62014</v>
      </c>
    </row>
    <row r="47" spans="8:16" ht="13.5" thickBot="1">
      <c r="H47" s="21">
        <v>42</v>
      </c>
      <c r="I47" s="22">
        <v>104561</v>
      </c>
      <c r="J47" s="22">
        <v>49381</v>
      </c>
      <c r="K47" s="22">
        <v>55180</v>
      </c>
      <c r="L47" s="14"/>
      <c r="M47" s="53" t="s">
        <v>125</v>
      </c>
      <c r="N47" s="54">
        <v>100416</v>
      </c>
      <c r="O47" s="55">
        <v>37016</v>
      </c>
      <c r="P47" s="56">
        <v>63400</v>
      </c>
    </row>
    <row r="48" spans="8:16" ht="12.75">
      <c r="H48" s="21">
        <v>43</v>
      </c>
      <c r="I48" s="22">
        <v>104278</v>
      </c>
      <c r="J48" s="22">
        <v>49084</v>
      </c>
      <c r="K48" s="22">
        <v>55194</v>
      </c>
      <c r="L48" s="14"/>
      <c r="M48" s="14"/>
      <c r="N48" s="14"/>
      <c r="O48" s="14"/>
      <c r="P48" s="14"/>
    </row>
    <row r="49" spans="8:16" ht="12.75">
      <c r="H49" s="21">
        <v>44</v>
      </c>
      <c r="I49" s="22">
        <v>103962</v>
      </c>
      <c r="J49" s="22">
        <v>48778</v>
      </c>
      <c r="K49" s="22">
        <v>55184</v>
      </c>
      <c r="L49" s="14"/>
      <c r="M49" s="14"/>
      <c r="N49" s="14"/>
      <c r="O49" s="14"/>
      <c r="P49" s="14"/>
    </row>
    <row r="50" spans="8:16" ht="12.75">
      <c r="H50" s="21">
        <v>45</v>
      </c>
      <c r="I50" s="22">
        <v>103448</v>
      </c>
      <c r="J50" s="22">
        <v>48396</v>
      </c>
      <c r="K50" s="22">
        <v>55052</v>
      </c>
      <c r="L50" s="14"/>
      <c r="M50" s="14"/>
      <c r="N50" s="14"/>
      <c r="O50" s="14"/>
      <c r="P50" s="14"/>
    </row>
    <row r="51" spans="8:16" ht="12.75">
      <c r="H51" s="21">
        <v>46</v>
      </c>
      <c r="I51" s="22">
        <v>102715</v>
      </c>
      <c r="J51" s="22">
        <v>47923</v>
      </c>
      <c r="K51" s="22">
        <v>54792</v>
      </c>
      <c r="L51" s="14"/>
      <c r="M51" s="14"/>
      <c r="N51" s="14"/>
      <c r="O51" s="14"/>
      <c r="P51" s="14"/>
    </row>
    <row r="52" spans="8:16" ht="12.75">
      <c r="H52" s="21">
        <v>47</v>
      </c>
      <c r="I52" s="22">
        <v>101971</v>
      </c>
      <c r="J52" s="22">
        <v>47444</v>
      </c>
      <c r="K52" s="22">
        <v>54527</v>
      </c>
      <c r="L52" s="14"/>
      <c r="M52" s="14"/>
      <c r="N52" s="14"/>
      <c r="O52" s="14"/>
      <c r="P52" s="14"/>
    </row>
    <row r="53" spans="8:16" ht="12.75">
      <c r="H53" s="21">
        <v>48</v>
      </c>
      <c r="I53" s="22">
        <v>101260</v>
      </c>
      <c r="J53" s="22">
        <v>46986</v>
      </c>
      <c r="K53" s="22">
        <v>54274</v>
      </c>
      <c r="L53" s="14"/>
      <c r="M53" s="14"/>
      <c r="N53" s="14"/>
      <c r="O53" s="14"/>
      <c r="P53" s="14"/>
    </row>
    <row r="54" spans="8:16" ht="12.75">
      <c r="H54" s="21">
        <v>49</v>
      </c>
      <c r="I54" s="22">
        <v>99728</v>
      </c>
      <c r="J54" s="22">
        <v>46141</v>
      </c>
      <c r="K54" s="22">
        <v>53587</v>
      </c>
      <c r="L54" s="14"/>
      <c r="M54" s="14"/>
      <c r="N54" s="14"/>
      <c r="O54" s="14"/>
      <c r="P54" s="14"/>
    </row>
    <row r="55" spans="8:16" ht="12.75">
      <c r="H55" s="21">
        <v>50</v>
      </c>
      <c r="I55" s="22">
        <v>97001</v>
      </c>
      <c r="J55" s="22">
        <v>44730</v>
      </c>
      <c r="K55" s="22">
        <v>52271</v>
      </c>
      <c r="L55" s="14"/>
      <c r="M55" s="14"/>
      <c r="N55" s="14"/>
      <c r="O55" s="14"/>
      <c r="P55" s="14"/>
    </row>
    <row r="56" spans="8:16" ht="12.75">
      <c r="H56" s="21">
        <v>51</v>
      </c>
      <c r="I56" s="22">
        <v>93445</v>
      </c>
      <c r="J56" s="22">
        <v>42931</v>
      </c>
      <c r="K56" s="22">
        <v>50514</v>
      </c>
      <c r="L56" s="14"/>
      <c r="M56" s="14"/>
      <c r="N56" s="14"/>
      <c r="O56" s="14"/>
      <c r="P56" s="14"/>
    </row>
    <row r="57" spans="8:16" ht="12.75">
      <c r="H57" s="21">
        <v>52</v>
      </c>
      <c r="I57" s="22">
        <v>89853</v>
      </c>
      <c r="J57" s="22">
        <v>41126</v>
      </c>
      <c r="K57" s="22">
        <v>48727</v>
      </c>
      <c r="L57" s="14"/>
      <c r="M57" s="14"/>
      <c r="N57" s="14"/>
      <c r="O57" s="14"/>
      <c r="P57" s="14"/>
    </row>
    <row r="58" spans="8:16" ht="12.75">
      <c r="H58" s="21">
        <v>53</v>
      </c>
      <c r="I58" s="22">
        <v>86123</v>
      </c>
      <c r="J58" s="22">
        <v>39261</v>
      </c>
      <c r="K58" s="22">
        <v>46862</v>
      </c>
      <c r="L58" s="14"/>
      <c r="M58" s="14"/>
      <c r="N58" s="14"/>
      <c r="O58" s="14"/>
      <c r="P58" s="14"/>
    </row>
    <row r="59" spans="8:16" ht="12.75">
      <c r="H59" s="21">
        <v>54</v>
      </c>
      <c r="I59" s="22">
        <v>82296</v>
      </c>
      <c r="J59" s="22">
        <v>37385</v>
      </c>
      <c r="K59" s="22">
        <v>44911</v>
      </c>
      <c r="L59" s="14"/>
      <c r="M59" s="14"/>
      <c r="N59" s="14"/>
      <c r="O59" s="14"/>
      <c r="P59" s="14"/>
    </row>
    <row r="60" spans="8:16" ht="12.75">
      <c r="H60" s="21">
        <v>55</v>
      </c>
      <c r="I60" s="22">
        <v>78491</v>
      </c>
      <c r="J60" s="22">
        <v>35569</v>
      </c>
      <c r="K60" s="22">
        <v>42922</v>
      </c>
      <c r="L60" s="14"/>
      <c r="M60" s="14"/>
      <c r="N60" s="14"/>
      <c r="O60" s="14"/>
      <c r="P60" s="14"/>
    </row>
    <row r="61" spans="8:16" ht="12.75">
      <c r="H61" s="21">
        <v>56</v>
      </c>
      <c r="I61" s="22">
        <v>74708</v>
      </c>
      <c r="J61" s="22">
        <v>33799</v>
      </c>
      <c r="K61" s="22">
        <v>40909</v>
      </c>
      <c r="L61" s="14"/>
      <c r="M61" s="14"/>
      <c r="N61" s="14"/>
      <c r="O61" s="14"/>
      <c r="P61" s="14"/>
    </row>
    <row r="62" spans="8:16" ht="12.75">
      <c r="H62" s="21">
        <v>57</v>
      </c>
      <c r="I62" s="22">
        <v>70811</v>
      </c>
      <c r="J62" s="22">
        <v>31979</v>
      </c>
      <c r="K62" s="22">
        <v>38832</v>
      </c>
      <c r="L62" s="14"/>
      <c r="M62" s="14"/>
      <c r="N62" s="14"/>
      <c r="O62" s="14"/>
      <c r="P62" s="14"/>
    </row>
    <row r="63" spans="8:16" ht="12.75">
      <c r="H63" s="21">
        <v>58</v>
      </c>
      <c r="I63" s="22">
        <v>66807</v>
      </c>
      <c r="J63" s="22">
        <v>30117</v>
      </c>
      <c r="K63" s="22">
        <v>36690</v>
      </c>
      <c r="L63" s="14"/>
      <c r="M63" s="14"/>
      <c r="N63" s="14"/>
      <c r="O63" s="14"/>
      <c r="P63" s="14"/>
    </row>
    <row r="64" spans="8:16" ht="12.75">
      <c r="H64" s="21">
        <v>59</v>
      </c>
      <c r="I64" s="22">
        <v>63071</v>
      </c>
      <c r="J64" s="22">
        <v>28387</v>
      </c>
      <c r="K64" s="22">
        <v>34684</v>
      </c>
      <c r="L64" s="14"/>
      <c r="M64" s="14"/>
      <c r="N64" s="14"/>
      <c r="O64" s="14"/>
      <c r="P64" s="14"/>
    </row>
    <row r="65" spans="8:16" ht="12.75">
      <c r="H65" s="21">
        <v>60</v>
      </c>
      <c r="I65" s="22">
        <v>59761</v>
      </c>
      <c r="J65" s="22">
        <v>26856</v>
      </c>
      <c r="K65" s="22">
        <v>32905</v>
      </c>
      <c r="L65" s="14"/>
      <c r="M65" s="14"/>
      <c r="N65" s="14"/>
      <c r="O65" s="14"/>
      <c r="P65" s="14"/>
    </row>
    <row r="66" spans="8:16" ht="12.75">
      <c r="H66" s="21">
        <v>61</v>
      </c>
      <c r="I66" s="22">
        <v>56749</v>
      </c>
      <c r="J66" s="22">
        <v>25466</v>
      </c>
      <c r="K66" s="22">
        <v>31283</v>
      </c>
      <c r="L66" s="14"/>
      <c r="M66" s="14"/>
      <c r="N66" s="14"/>
      <c r="O66" s="14"/>
      <c r="P66" s="14"/>
    </row>
    <row r="67" spans="8:16" ht="12.75">
      <c r="H67" s="21">
        <v>62</v>
      </c>
      <c r="I67" s="22">
        <v>53748</v>
      </c>
      <c r="J67" s="22">
        <v>24086</v>
      </c>
      <c r="K67" s="22">
        <v>29662</v>
      </c>
      <c r="L67" s="14"/>
      <c r="M67" s="14"/>
      <c r="N67" s="14"/>
      <c r="O67" s="14"/>
      <c r="P67" s="14"/>
    </row>
    <row r="68" spans="8:16" ht="12.75">
      <c r="H68" s="21">
        <v>63</v>
      </c>
      <c r="I68" s="22">
        <v>50833</v>
      </c>
      <c r="J68" s="22">
        <v>22745</v>
      </c>
      <c r="K68" s="22">
        <v>28088</v>
      </c>
      <c r="L68" s="14"/>
      <c r="M68" s="14"/>
      <c r="N68" s="14"/>
      <c r="O68" s="14"/>
      <c r="P68" s="14"/>
    </row>
    <row r="69" spans="8:16" ht="12.75">
      <c r="H69" s="21">
        <v>64</v>
      </c>
      <c r="I69" s="22">
        <v>47916</v>
      </c>
      <c r="J69" s="22">
        <v>21407</v>
      </c>
      <c r="K69" s="22">
        <v>26509</v>
      </c>
      <c r="L69" s="14"/>
      <c r="M69" s="14"/>
      <c r="N69" s="14"/>
      <c r="O69" s="14"/>
      <c r="P69" s="14"/>
    </row>
    <row r="70" spans="8:16" ht="12.75">
      <c r="H70" s="21">
        <v>65</v>
      </c>
      <c r="I70" s="22">
        <v>44929</v>
      </c>
      <c r="J70" s="22">
        <v>20042</v>
      </c>
      <c r="K70" s="22">
        <v>24887</v>
      </c>
      <c r="L70" s="14"/>
      <c r="M70" s="14"/>
      <c r="N70" s="14"/>
      <c r="O70" s="14"/>
      <c r="P70" s="14"/>
    </row>
    <row r="71" spans="8:16" ht="12.75">
      <c r="H71" s="21">
        <v>66</v>
      </c>
      <c r="I71" s="22">
        <v>41939</v>
      </c>
      <c r="J71" s="22">
        <v>18676</v>
      </c>
      <c r="K71" s="22">
        <v>23263</v>
      </c>
      <c r="L71" s="14"/>
      <c r="M71" s="14"/>
      <c r="N71" s="14"/>
      <c r="O71" s="14"/>
      <c r="P71" s="14"/>
    </row>
    <row r="72" spans="8:16" ht="12.75">
      <c r="H72" s="21">
        <v>67</v>
      </c>
      <c r="I72" s="22">
        <v>39086</v>
      </c>
      <c r="J72" s="22">
        <v>17369</v>
      </c>
      <c r="K72" s="22">
        <v>21717</v>
      </c>
      <c r="L72" s="14"/>
      <c r="M72" s="14"/>
      <c r="N72" s="14"/>
      <c r="O72" s="14"/>
      <c r="P72" s="14"/>
    </row>
    <row r="73" spans="8:16" ht="12.75">
      <c r="H73" s="21">
        <v>68</v>
      </c>
      <c r="I73" s="22">
        <v>36348</v>
      </c>
      <c r="J73" s="22">
        <v>16117</v>
      </c>
      <c r="K73" s="22">
        <v>20231</v>
      </c>
      <c r="L73" s="14"/>
      <c r="M73" s="14"/>
      <c r="N73" s="14"/>
      <c r="O73" s="14"/>
      <c r="P73" s="14"/>
    </row>
    <row r="74" spans="8:16" ht="12.75">
      <c r="H74" s="21">
        <v>69</v>
      </c>
      <c r="I74" s="22">
        <v>33755</v>
      </c>
      <c r="J74" s="22">
        <v>14898</v>
      </c>
      <c r="K74" s="22">
        <v>18857</v>
      </c>
      <c r="L74" s="14"/>
      <c r="M74" s="14"/>
      <c r="N74" s="14"/>
      <c r="O74" s="14"/>
      <c r="P74" s="14"/>
    </row>
    <row r="75" spans="8:16" ht="12.75">
      <c r="H75" s="21">
        <v>70</v>
      </c>
      <c r="I75" s="22">
        <v>31333</v>
      </c>
      <c r="J75" s="22">
        <v>13708</v>
      </c>
      <c r="K75" s="22">
        <v>17625</v>
      </c>
      <c r="L75" s="14"/>
      <c r="M75" s="14"/>
      <c r="N75" s="14"/>
      <c r="O75" s="14"/>
      <c r="P75" s="14"/>
    </row>
    <row r="76" spans="8:16" ht="12.75">
      <c r="H76" s="21">
        <v>71</v>
      </c>
      <c r="I76" s="22">
        <v>28832</v>
      </c>
      <c r="J76" s="22">
        <v>12440</v>
      </c>
      <c r="K76" s="22">
        <v>16392</v>
      </c>
      <c r="L76" s="14"/>
      <c r="M76" s="14"/>
      <c r="N76" s="14"/>
      <c r="O76" s="14"/>
      <c r="P76" s="14"/>
    </row>
    <row r="77" spans="8:16" ht="12.75">
      <c r="H77" s="21">
        <v>72</v>
      </c>
      <c r="I77" s="22">
        <v>26662</v>
      </c>
      <c r="J77" s="22">
        <v>11342</v>
      </c>
      <c r="K77" s="22">
        <v>15320</v>
      </c>
      <c r="L77" s="14"/>
      <c r="M77" s="14"/>
      <c r="N77" s="14"/>
      <c r="O77" s="14"/>
      <c r="P77" s="14"/>
    </row>
    <row r="78" spans="8:16" ht="12.75">
      <c r="H78" s="21">
        <v>73</v>
      </c>
      <c r="I78" s="22">
        <v>24625</v>
      </c>
      <c r="J78" s="22">
        <v>10306</v>
      </c>
      <c r="K78" s="22">
        <v>14319</v>
      </c>
      <c r="L78" s="14"/>
      <c r="M78" s="14"/>
      <c r="N78" s="14"/>
      <c r="O78" s="14"/>
      <c r="P78" s="14"/>
    </row>
    <row r="79" spans="8:16" ht="12.75">
      <c r="H79" s="21">
        <v>74</v>
      </c>
      <c r="I79" s="22">
        <v>22734</v>
      </c>
      <c r="J79" s="22">
        <v>9334</v>
      </c>
      <c r="K79" s="22">
        <v>13400</v>
      </c>
      <c r="L79" s="14"/>
      <c r="M79" s="14"/>
      <c r="N79" s="14"/>
      <c r="O79" s="14"/>
      <c r="P79" s="14"/>
    </row>
    <row r="80" spans="8:16" ht="12.75">
      <c r="H80" s="21">
        <v>75</v>
      </c>
      <c r="I80" s="22">
        <v>20994</v>
      </c>
      <c r="J80" s="22">
        <v>8432</v>
      </c>
      <c r="K80" s="22">
        <v>12562</v>
      </c>
      <c r="L80" s="14"/>
      <c r="M80" s="14"/>
      <c r="N80" s="14"/>
      <c r="O80" s="14"/>
      <c r="P80" s="14"/>
    </row>
    <row r="81" spans="8:16" ht="12.75">
      <c r="H81" s="21">
        <v>76</v>
      </c>
      <c r="I81" s="22">
        <v>19408</v>
      </c>
      <c r="J81" s="22">
        <v>7603</v>
      </c>
      <c r="K81" s="22">
        <v>11805</v>
      </c>
      <c r="L81" s="14"/>
      <c r="M81" s="14"/>
      <c r="N81" s="14"/>
      <c r="O81" s="14"/>
      <c r="P81" s="14"/>
    </row>
    <row r="82" spans="8:16" ht="12.75">
      <c r="H82" s="21">
        <v>77</v>
      </c>
      <c r="I82" s="22">
        <v>17988</v>
      </c>
      <c r="J82" s="22">
        <v>7002</v>
      </c>
      <c r="K82" s="22">
        <v>10986</v>
      </c>
      <c r="L82" s="14"/>
      <c r="M82" s="14"/>
      <c r="N82" s="14"/>
      <c r="O82" s="14"/>
      <c r="P82" s="14"/>
    </row>
    <row r="83" spans="8:16" ht="12.75">
      <c r="H83" s="21">
        <v>78</v>
      </c>
      <c r="I83" s="22">
        <v>16675</v>
      </c>
      <c r="J83" s="22">
        <v>6510</v>
      </c>
      <c r="K83" s="22">
        <v>10165</v>
      </c>
      <c r="L83" s="14"/>
      <c r="M83" s="14"/>
      <c r="N83" s="14"/>
      <c r="O83" s="14"/>
      <c r="P83" s="14"/>
    </row>
    <row r="84" spans="8:16" ht="12.75">
      <c r="H84" s="21">
        <v>79</v>
      </c>
      <c r="I84" s="22">
        <v>15472</v>
      </c>
      <c r="J84" s="22">
        <v>6134</v>
      </c>
      <c r="K84" s="22">
        <v>9338</v>
      </c>
      <c r="L84" s="14"/>
      <c r="M84" s="14"/>
      <c r="N84" s="14"/>
      <c r="O84" s="14"/>
      <c r="P84" s="14"/>
    </row>
    <row r="85" spans="8:16" ht="12.75">
      <c r="H85" s="21" t="s">
        <v>125</v>
      </c>
      <c r="I85" s="18">
        <v>89747</v>
      </c>
      <c r="J85" s="18">
        <v>33084</v>
      </c>
      <c r="K85" s="18">
        <v>56663</v>
      </c>
      <c r="L85" s="14"/>
      <c r="M85" s="14"/>
      <c r="N85" s="14"/>
      <c r="O85" s="14"/>
      <c r="P85" s="14"/>
    </row>
  </sheetData>
  <sheetProtection/>
  <mergeCells count="9">
    <mergeCell ref="M25:P25"/>
    <mergeCell ref="M26:P26"/>
    <mergeCell ref="M27:M28"/>
    <mergeCell ref="H1:K1"/>
    <mergeCell ref="M1:P1"/>
    <mergeCell ref="S1:V1"/>
    <mergeCell ref="H2:H3"/>
    <mergeCell ref="S2:V2"/>
    <mergeCell ref="S3:S4"/>
  </mergeCells>
  <dataValidations count="1">
    <dataValidation type="list" allowBlank="1" showInputMessage="1" showErrorMessage="1" sqref="A10">
      <formula1>$A$13:$A$35</formula1>
    </dataValidation>
  </dataValidation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Fabian Gordillo Buitrago</cp:lastModifiedBy>
  <cp:lastPrinted>2017-09-12T20:09:01Z</cp:lastPrinted>
  <dcterms:created xsi:type="dcterms:W3CDTF">2010-03-25T16:40:43Z</dcterms:created>
  <dcterms:modified xsi:type="dcterms:W3CDTF">2020-01-28T14:07:19Z</dcterms:modified>
  <cp:category/>
  <cp:version/>
  <cp:contentType/>
  <cp:contentStatus/>
</cp:coreProperties>
</file>