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Unidades compartidas\Equipo Seguimiento OAPI\02_Proyectos inversión\Seguimiento\Seguimiento\2024\Gestión\tRiM I\"/>
    </mc:Choice>
  </mc:AlternateContent>
  <xr:revisionPtr revIDLastSave="0" documentId="8_{0A648EBF-1D64-4BA9-9838-6B8C0A624566}" xr6:coauthVersionLast="47" xr6:coauthVersionMax="47" xr10:uidLastSave="{00000000-0000-0000-0000-000000000000}"/>
  <bookViews>
    <workbookView xWindow="21840" yWindow="75" windowWidth="15900" windowHeight="15330" xr2:uid="{00000000-000D-0000-FFFF-FFFF00000000}"/>
  </bookViews>
  <sheets>
    <sheet name="1. Generalidades" sheetId="2" r:id="rId1"/>
    <sheet name="Hoja de Vida_Ind" sheetId="1" r:id="rId2"/>
    <sheet name="2.Actividades_Tareas_vig" sheetId="4" r:id="rId3"/>
    <sheet name="3. Anualización" sheetId="5" r:id="rId4"/>
  </sheets>
  <externalReferences>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5" i="4" l="1"/>
  <c r="BE4" i="4"/>
  <c r="AN6" i="4" l="1"/>
  <c r="AM6" i="4"/>
  <c r="AM7" i="4"/>
  <c r="AN7" i="4"/>
  <c r="BM6" i="4"/>
  <c r="BL6" i="4"/>
  <c r="J7" i="5" l="1"/>
  <c r="D7" i="5"/>
  <c r="D6" i="5"/>
  <c r="J5" i="5"/>
  <c r="D5" i="5"/>
  <c r="D4" i="5"/>
  <c r="J3" i="5"/>
  <c r="D3" i="5"/>
  <c r="BM8" i="4"/>
  <c r="BL8" i="4"/>
  <c r="BJ8" i="4"/>
  <c r="BF8" i="4"/>
  <c r="Z8" i="4" s="1"/>
  <c r="BE8" i="4"/>
  <c r="Y8" i="4" s="1"/>
  <c r="BD8" i="4"/>
  <c r="U8" i="4"/>
  <c r="AY8" i="4"/>
  <c r="T8" i="4" s="1"/>
  <c r="AX8" i="4"/>
  <c r="AT8" i="4"/>
  <c r="AS8" i="4"/>
  <c r="AR8" i="4"/>
  <c r="AN8" i="4"/>
  <c r="K8" i="4" s="1"/>
  <c r="AM8" i="4"/>
  <c r="J8" i="4" s="1"/>
  <c r="BM7" i="4"/>
  <c r="BL7" i="4"/>
  <c r="BJ7" i="4"/>
  <c r="BF7" i="4"/>
  <c r="Z7" i="4" s="1"/>
  <c r="BE7" i="4"/>
  <c r="BD7" i="4"/>
  <c r="AY7" i="4"/>
  <c r="T7" i="4" s="1"/>
  <c r="AX7" i="4"/>
  <c r="AT7" i="4"/>
  <c r="AS7" i="4"/>
  <c r="O7" i="4" s="1"/>
  <c r="AR7" i="4"/>
  <c r="AO7" i="4"/>
  <c r="BJ6" i="4"/>
  <c r="BF6" i="4"/>
  <c r="BE6" i="4"/>
  <c r="Y6" i="4" s="1"/>
  <c r="BD6" i="4"/>
  <c r="AY6" i="4"/>
  <c r="T6" i="4" s="1"/>
  <c r="AX6" i="4"/>
  <c r="AT6" i="4"/>
  <c r="P6" i="4" s="1"/>
  <c r="AS6" i="4"/>
  <c r="O6" i="4" s="1"/>
  <c r="AR6" i="4"/>
  <c r="AO6" i="4"/>
  <c r="BM5" i="4"/>
  <c r="BL5" i="4"/>
  <c r="BJ5" i="4"/>
  <c r="BF5" i="4"/>
  <c r="Z5" i="4" s="1"/>
  <c r="BE5" i="4"/>
  <c r="BD5" i="4"/>
  <c r="U5" i="4"/>
  <c r="AY5" i="4"/>
  <c r="T5" i="4" s="1"/>
  <c r="AX5" i="4"/>
  <c r="AT5" i="4"/>
  <c r="P5" i="4" s="1"/>
  <c r="AR5" i="4"/>
  <c r="AN5" i="4"/>
  <c r="K5" i="4" s="1"/>
  <c r="AM5" i="4"/>
  <c r="J5" i="4" s="1"/>
  <c r="BM4" i="4"/>
  <c r="BL4" i="4"/>
  <c r="BJ4" i="4"/>
  <c r="BF4" i="4"/>
  <c r="BG4" i="4" s="1"/>
  <c r="BD4" i="4"/>
  <c r="U4" i="4"/>
  <c r="AY4" i="4"/>
  <c r="T4" i="4" s="1"/>
  <c r="AX4" i="4"/>
  <c r="AT4" i="4"/>
  <c r="P4" i="4" s="1"/>
  <c r="AS4" i="4"/>
  <c r="O4" i="4" s="1"/>
  <c r="AR4" i="4"/>
  <c r="AN4" i="4"/>
  <c r="AM4" i="4"/>
  <c r="J4" i="4" s="1"/>
  <c r="BI3" i="4"/>
  <c r="BH3" i="4"/>
  <c r="BF3" i="4"/>
  <c r="BE3" i="4"/>
  <c r="BC3" i="4"/>
  <c r="BB3" i="4"/>
  <c r="AZ3" i="4"/>
  <c r="AY3" i="4"/>
  <c r="AW3" i="4"/>
  <c r="AV3" i="4"/>
  <c r="AT3" i="4"/>
  <c r="AS3" i="4"/>
  <c r="AQ3" i="4"/>
  <c r="AP3" i="4"/>
  <c r="AN3" i="4"/>
  <c r="AM3" i="4"/>
  <c r="P8" i="4"/>
  <c r="O8" i="4"/>
  <c r="K7" i="4"/>
  <c r="J7" i="4"/>
  <c r="Y4" i="4"/>
  <c r="BN5" i="4" l="1"/>
  <c r="BG5" i="4"/>
  <c r="Z4" i="4"/>
  <c r="AA4" i="4" s="1"/>
  <c r="AA8" i="4"/>
  <c r="BA7" i="4"/>
  <c r="U7" i="4"/>
  <c r="V7" i="4" s="1"/>
  <c r="BP7" i="4"/>
  <c r="Y5" i="4"/>
  <c r="AA5" i="4" s="1"/>
  <c r="BP4" i="4"/>
  <c r="BA6" i="4"/>
  <c r="U6" i="4"/>
  <c r="V6" i="4" s="1"/>
  <c r="BN7" i="4"/>
  <c r="BO8" i="4"/>
  <c r="BR8" i="4"/>
  <c r="M7" i="5" s="1"/>
  <c r="K4" i="4"/>
  <c r="L4" i="4" s="1"/>
  <c r="BG8" i="4"/>
  <c r="V5" i="4"/>
  <c r="V4" i="4"/>
  <c r="P7" i="4"/>
  <c r="Q7" i="4" s="1"/>
  <c r="BR4" i="4"/>
  <c r="M3" i="5" s="1"/>
  <c r="BN4" i="4"/>
  <c r="BP5" i="4"/>
  <c r="L5" i="4"/>
  <c r="BA5" i="4"/>
  <c r="AU8" i="4"/>
  <c r="Q4" i="4"/>
  <c r="BR6" i="4"/>
  <c r="M5" i="5" s="1"/>
  <c r="BN8" i="4"/>
  <c r="V8" i="4"/>
  <c r="BO5" i="4"/>
  <c r="BA8" i="4"/>
  <c r="BA4" i="4"/>
  <c r="Q6" i="4"/>
  <c r="BO4" i="4"/>
  <c r="AU5" i="4"/>
  <c r="BG7" i="4"/>
  <c r="BN6" i="4"/>
  <c r="BG6" i="4"/>
  <c r="BO6" i="4"/>
  <c r="L8" i="4"/>
  <c r="BS8" i="4"/>
  <c r="Z6" i="4"/>
  <c r="AA6" i="4" s="1"/>
  <c r="Y7" i="4"/>
  <c r="AA7" i="4" s="1"/>
  <c r="AU4" i="4"/>
  <c r="BP6" i="4"/>
  <c r="BO7" i="4"/>
  <c r="AO8" i="4"/>
  <c r="O5" i="4"/>
  <c r="L6" i="4"/>
  <c r="L7" i="4"/>
  <c r="BS5" i="4"/>
  <c r="AU6" i="4"/>
  <c r="BP8" i="4"/>
  <c r="AU7" i="4"/>
  <c r="AO4" i="4"/>
  <c r="Q8" i="4"/>
  <c r="AO5" i="4"/>
  <c r="BQ7" i="4" l="1"/>
  <c r="BQ5" i="4"/>
  <c r="BS7" i="4"/>
  <c r="BR5" i="4"/>
  <c r="M4" i="5" s="1"/>
  <c r="BQ4" i="4"/>
  <c r="Q5" i="4"/>
  <c r="BS4" i="4"/>
  <c r="BQ8" i="4"/>
  <c r="BT8" i="4"/>
  <c r="P7" i="5" s="1"/>
  <c r="R7" i="5" s="1"/>
  <c r="BQ6" i="4"/>
  <c r="BS6" i="4"/>
  <c r="BR7" i="4"/>
  <c r="Q7" i="5" l="1"/>
  <c r="BT4" i="4"/>
  <c r="P3" i="5" s="1"/>
  <c r="BT5" i="4"/>
  <c r="P4" i="5" s="1"/>
  <c r="R4" i="5" s="1"/>
  <c r="BT7" i="4"/>
  <c r="P6" i="5" s="1"/>
  <c r="R6" i="5" s="1"/>
  <c r="M6" i="5"/>
  <c r="BT6" i="4"/>
  <c r="P5" i="5" s="1"/>
  <c r="Q6" i="5" l="1"/>
  <c r="R5" i="5"/>
  <c r="Q5" i="5"/>
  <c r="R3" i="5"/>
  <c r="Q3" i="5"/>
  <c r="Q4" i="5"/>
</calcChain>
</file>

<file path=xl/sharedStrings.xml><?xml version="1.0" encoding="utf-8"?>
<sst xmlns="http://schemas.openxmlformats.org/spreadsheetml/2006/main" count="742" uniqueCount="287">
  <si>
    <t>SISTEMA INTEGRADO DE GESTION DISTRITAL BAJO EL ESTÁNDAR MIPG</t>
  </si>
  <si>
    <t>PROCESO DIRECCIONAMIENTO ESTRATÉGICO</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</si>
  <si>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</si>
  <si>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</si>
  <si>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</si>
  <si>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</si>
  <si>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</si>
  <si>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</si>
  <si>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</si>
  <si>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PE04-C Dirección de Inteligencia para la Movilidad</t>
  </si>
  <si>
    <t>3. Tipo de Proceso</t>
  </si>
  <si>
    <t>Estratégico</t>
  </si>
  <si>
    <t xml:space="preserve">4. Subsecretaría responsable </t>
  </si>
  <si>
    <t>Subsecretaría de Política de Movilidad</t>
  </si>
  <si>
    <t>5. Dependencia responsable</t>
  </si>
  <si>
    <t>Dirección de Inteligencia para la Movilidad</t>
  </si>
  <si>
    <t>6. Tema/ Proyecto de inversión/ PDD</t>
  </si>
  <si>
    <t>POA _Dirección de Inteligencia para la Movilidad
Meta 1_ Realizar el 100% de los estudios económicos, sociales, técnicos, ambientales, financieros, de gestión de la demanda y estudios tarifarios requeridos</t>
  </si>
  <si>
    <t>7. Nombre del indicador</t>
  </si>
  <si>
    <t xml:space="preserve">Porcentaje de realización de los estudios económicos, sociales, técnicos, ambientales, financieros, de gestión de la demanda y/o tarifarios </t>
  </si>
  <si>
    <t>8. Fecha de creación</t>
  </si>
  <si>
    <t>03</t>
  </si>
  <si>
    <t>01</t>
  </si>
  <si>
    <t>2021</t>
  </si>
  <si>
    <t>10. Fin de la Serie</t>
  </si>
  <si>
    <t>31</t>
  </si>
  <si>
    <t>12</t>
  </si>
  <si>
    <t>9. Inicio de la serie</t>
  </si>
  <si>
    <t>11. Meta para la vigencia</t>
  </si>
  <si>
    <t>12. Línea base</t>
  </si>
  <si>
    <t xml:space="preserve">13. Observación a la magnitud propuesta para la Meta </t>
  </si>
  <si>
    <t>N/A</t>
  </si>
  <si>
    <t>Fuente u origen de datos</t>
  </si>
  <si>
    <t>14. Fuente de datos No. 1</t>
  </si>
  <si>
    <t>Base de datos de estudios</t>
  </si>
  <si>
    <t>15. Tipo de formato</t>
  </si>
  <si>
    <t>Excel</t>
  </si>
  <si>
    <t>16. Sistema de información</t>
  </si>
  <si>
    <t>17. Unidad de medida del indicador</t>
  </si>
  <si>
    <t>Porcentaje</t>
  </si>
  <si>
    <t>18. Tipo de anualización</t>
  </si>
  <si>
    <t>Constante</t>
  </si>
  <si>
    <t>19. Tipología</t>
  </si>
  <si>
    <t>Eficacia</t>
  </si>
  <si>
    <t>20. Frecuencia del reporte o periodicidad</t>
  </si>
  <si>
    <t>Trimestral</t>
  </si>
  <si>
    <t>21. Ultimo valor reportado</t>
  </si>
  <si>
    <t>22. Síntesis del indicador</t>
  </si>
  <si>
    <t>El indicador hace referencia al grado de cumplimento  de los estudios económicos, sociales, técnicos, ambientales, financieros, de gestión de la demanda y/o tarifarios realizados a demanda por solicitud de los diferentes grupos de valor. (Los estudios son elaborados a demanda)</t>
  </si>
  <si>
    <t>23. Objetivo del indicador</t>
  </si>
  <si>
    <t>Verificar el cumplimiento de las solicitudes de estudios realizadas a la dependencia, así como el seguimiento al cumplimiento en la realización de estudios requeridos por la normativa.</t>
  </si>
  <si>
    <t>24. Metodología de medición</t>
  </si>
  <si>
    <t>Cada responsable debe registrar en la base de datos la solicitud de los estudios y así mismo los estudios realizados y firmados para que se tengan en cuenta en la sumatoria para determinar las variables del indicador.</t>
  </si>
  <si>
    <t>Cálculo del Indicador</t>
  </si>
  <si>
    <t>25. Fórmula de cálculo del indicador</t>
  </si>
  <si>
    <t>(Estudios realizados/Estudios requeridos a la DIM)*100</t>
  </si>
  <si>
    <t>Información variables</t>
  </si>
  <si>
    <t>Variable 1</t>
  </si>
  <si>
    <t>Variable 2</t>
  </si>
  <si>
    <t>Variable 3</t>
  </si>
  <si>
    <t>Variable 4</t>
  </si>
  <si>
    <t xml:space="preserve">26.  Nombre de las variables </t>
  </si>
  <si>
    <t>Estudios realizados</t>
  </si>
  <si>
    <t>Estudios requeridos</t>
  </si>
  <si>
    <t>27. Unidad de medida de la variable</t>
  </si>
  <si>
    <t>Número</t>
  </si>
  <si>
    <t>28. Tipo de variable</t>
  </si>
  <si>
    <t xml:space="preserve">29.  Frecuencia de las variables </t>
  </si>
  <si>
    <t>30. Origen de la variable</t>
  </si>
  <si>
    <t>32. Descripción de la variable</t>
  </si>
  <si>
    <t xml:space="preserve">Número de estudios realizados según solicitud realizada por el grupo de valor </t>
  </si>
  <si>
    <t xml:space="preserve">Número de estudios requeridos por los grupo de valor </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</si>
  <si>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</si>
  <si>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</si>
  <si>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</si>
  <si>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</si>
  <si>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</si>
  <si>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</si>
  <si>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</si>
  <si>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</si>
  <si>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</si>
  <si>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</si>
  <si>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</si>
  <si>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</si>
  <si>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Jeimmy Lizeth Enciso Garcia</t>
  </si>
  <si>
    <t>43.  Control de cambios de la hoja de vida del Indicador</t>
  </si>
  <si>
    <t>Fecha</t>
  </si>
  <si>
    <t>Modificación a la Hoja de Vida del Indicador</t>
  </si>
  <si>
    <t>Versión hoja de vida del indicador</t>
  </si>
  <si>
    <t>SISTEMA INTEGRADO DE GESTION DISTRITAL  BAJO EL ESTÁNDAR MIPG</t>
  </si>
  <si>
    <t>constante</t>
  </si>
  <si>
    <t xml:space="preserve">Cuatrimestral </t>
  </si>
  <si>
    <t>Cuatrimestral</t>
  </si>
  <si>
    <t>En el marco de la actualización de los POA de Gestión por Dependencia aPOA por Proceso, se actualizó el código de la meta 3 a 2</t>
  </si>
  <si>
    <t>Porcentaje de realización de los modelos de macro modelación y/o micro simulación y/o a escala meso</t>
  </si>
  <si>
    <t>Base de datos de modelos</t>
  </si>
  <si>
    <t xml:space="preserve">Porcentaje </t>
  </si>
  <si>
    <t>Este indicador muestra el cumplimento de la generación y/o evaluación de modelos</t>
  </si>
  <si>
    <t>Monitorear el cumplimento de la generación y/o evaluación de modelos por parte de la Dirección de Inteligencia para la Movilidad</t>
  </si>
  <si>
    <t xml:space="preserve">Cada responsable debe registrar en la base de datos la solicitud de los modelos y así mismo los modelos generados y/o evaluados para que se tengan en cuenta en la sumatoria para determinar las variables del indicador.
</t>
  </si>
  <si>
    <t>(Modelos realizados y/o evaluados/ Modelos requeridos a la Dirección de Inteligencia para la Movilidad )*100</t>
  </si>
  <si>
    <t>Modelos realizados y/o evaluados</t>
  </si>
  <si>
    <t>Modelos requeridos a la Dirección de Inteligencia para la Movilidad</t>
  </si>
  <si>
    <t>Base de datos Modelos</t>
  </si>
  <si>
    <t xml:space="preserve">Número de modelos realizados según solicitud realizada por el grupo de valor </t>
  </si>
  <si>
    <t xml:space="preserve">Número de modelos requeridos por los grupo de valor </t>
  </si>
  <si>
    <t>En el marco de la actualización de los POA de Gestión por Dependencia aPOA por Proceso, se actualizó el código de la meta 4 a 3</t>
  </si>
  <si>
    <t>Porcentaje de cumplimiento de las actividades programadas en el Modelo Integrado de Planeación y Gestión - MIPG de la vigencia, por la Dirección de Inteligencia para la Movilidad</t>
  </si>
  <si>
    <t>Este indicador muestra el cumplimento a la ejecución de actividades del Modelo Integrado de Planeación y Gestión -MIPG realizadas por la Dirección de Inteligencia para la Movilidad</t>
  </si>
  <si>
    <t>Verificar el cumplimiento de los compromisos adquiridos por la Dirección de Inteligencia para la Movilidad en el Modelo Integrado de Planeación y Gestión - MIPG de la vigencia</t>
  </si>
  <si>
    <t xml:space="preserve">Número </t>
  </si>
  <si>
    <t>En el marco de la actualización de los POA de Gestión por Dependencia aPOA por Proceso, se actualizó el código de la meta 5 a 4</t>
  </si>
  <si>
    <t>Porcentaje de cumplimento a la entrega de  productos relacionados en los  procesos contractuales suscritos por la Dependencia en la vigencia anterior</t>
  </si>
  <si>
    <t xml:space="preserve">Cronograma de actividades </t>
  </si>
  <si>
    <t>Este indicador muestra el cumplimiento de las entregas previstas en los procesos contractuales suscritos por la Dirección de Inteligencia para la movilidad</t>
  </si>
  <si>
    <t>Identificar el cumplimento  de la entrega de los productos relacionados en los  procesos contractuales suscritos por la Dependencia en la vigencia anterior</t>
  </si>
  <si>
    <t>Corresponde al seguimiento realizado por el supervisor del contrato a la entrega de los productos generados en los procesos contractuales suscritos por la Dependencia y verificados con la cuenta de cobro validada y firmada.</t>
  </si>
  <si>
    <t>(Sumatoria productos entregados / Total productos programados segun procesos contractuales suscritos por la Dirección de Inteligencia para la Movilidad) *100</t>
  </si>
  <si>
    <t>Sumatoria productos entregados</t>
  </si>
  <si>
    <t>Total productos programados segun procesos contractuales suscritos por la Dirección de Inteligencia para la Movilidad</t>
  </si>
  <si>
    <t>verificación de la sumatoria de los productos entregados por el consultor/proveedor</t>
  </si>
  <si>
    <t>Seguimiento a los productos programados de acuerdo a los procesos contractuales suscritos por la Dirección de Inteligencia para la Movilidad</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</si>
  <si>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</si>
  <si>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</si>
  <si>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</si>
  <si>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</si>
  <si>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</si>
  <si>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</si>
  <si>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Indice</t>
  </si>
  <si>
    <t>Proceso</t>
  </si>
  <si>
    <t>Proceso Inteligencia para la Movilidad PE04-C</t>
  </si>
  <si>
    <t>Dimensión MIPG</t>
  </si>
  <si>
    <t xml:space="preserve">Información y Comunicación
Gestión del Conocimiento y la Innovación </t>
  </si>
  <si>
    <t>Poliítica MIPG</t>
  </si>
  <si>
    <t>Política de Gestión de la Información Estadística 
Política de Gestión del Conocimiento y la Innovación</t>
  </si>
  <si>
    <t>Período de seguimiento</t>
  </si>
  <si>
    <t>De</t>
  </si>
  <si>
    <t>A</t>
  </si>
  <si>
    <t>Herramienta de seguimiento
Plan Operativo Anual_POA
Secretaría Distrital de Movilidad</t>
  </si>
  <si>
    <t>Dependencia</t>
  </si>
  <si>
    <t>Ubicación estratégica</t>
  </si>
  <si>
    <t>No. META</t>
  </si>
  <si>
    <t>DESCRIPCIÓN META</t>
  </si>
  <si>
    <t>Magnitud de la Meta_Vigencia</t>
  </si>
  <si>
    <t>El avance en la magnitud corresponde al avance en las actividades?</t>
  </si>
  <si>
    <t>Ene-Mar</t>
  </si>
  <si>
    <t>Abr-Jun</t>
  </si>
  <si>
    <t>Jul-Sep</t>
  </si>
  <si>
    <t>Oct-Dic</t>
  </si>
  <si>
    <t>Análisis cualitativo acumulado meta</t>
  </si>
  <si>
    <t>Actividades (bienes y servicios entregados a los ciudadanos)</t>
  </si>
  <si>
    <t>Tareas_Actividades secundarias</t>
  </si>
  <si>
    <t>TAREAS VIGENCIA</t>
  </si>
  <si>
    <t>ACTIVIDADES VIGENCIA</t>
  </si>
  <si>
    <t>Meta Vigencia</t>
  </si>
  <si>
    <t>Componente asociado a la Misión</t>
  </si>
  <si>
    <t>Componente asociado a la Vision</t>
  </si>
  <si>
    <t>Objetivo Estratégico</t>
  </si>
  <si>
    <t>Objetivo de Calidad (OC), de Gestión Ambiental (OGA), Antisoborno (OA) y  Objetivos de Seguridad y Salud en el Trabajo (OSST)</t>
  </si>
  <si>
    <t>Ene-Mar: Programado Meta</t>
  </si>
  <si>
    <t>Ene-Mar: Ejecutado Meta</t>
  </si>
  <si>
    <t>% Avance Meta Período</t>
  </si>
  <si>
    <t>Abr-Jun: Programado Meta</t>
  </si>
  <si>
    <t>Abr-Jun: Ejecutado Meta</t>
  </si>
  <si>
    <t>Jul-Sep: Programado Meta</t>
  </si>
  <si>
    <t>Jul-Sep: Ejecutado Meta</t>
  </si>
  <si>
    <t>Oct-Dic: Programado Meta</t>
  </si>
  <si>
    <t>Oct-Dic: Ejecutado Meta</t>
  </si>
  <si>
    <t>Avances y Logros</t>
  </si>
  <si>
    <t>Retrasos y Soluciones</t>
  </si>
  <si>
    <t>Población beneficiada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</si>
  <si>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</si>
  <si>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</si>
  <si>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</si>
  <si>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</si>
  <si>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</si>
  <si>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</si>
  <si>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</si>
  <si>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</si>
  <si>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</si>
  <si>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</si>
  <si>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TOTAL TAREAS EJECUTADO VIGENCIA</t>
  </si>
  <si>
    <t>% AVANCE TAREAS VIGENCIA</t>
  </si>
  <si>
    <t>PROGRAMADO ACTIVIDAD VIGENCIA</t>
  </si>
  <si>
    <t>EJECUTADO ACTIVIDAD VIGENCIA</t>
  </si>
  <si>
    <t>% AVANCE ACTIVIDADES VIGENCIA</t>
  </si>
  <si>
    <t>Programado Meta Vigencia</t>
  </si>
  <si>
    <t>Ejecutado Meta Vigencia</t>
  </si>
  <si>
    <t>% Avance Meta Vigencia</t>
  </si>
  <si>
    <t>1. Contribuye a la equidad y mejoran la calidad de vida de la ciudadanía y la seguridad de los actores viales</t>
  </si>
  <si>
    <t>2. Ser referente mundial en la incorporación de enfoques territorial, de género y diferencial</t>
  </si>
  <si>
    <t>3. Generar e implementar políticas de movilidad basadas en el análisis de datos fomentando la productividad, eficiencia y bienestar de la ciudad.</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</si>
  <si>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</si>
  <si>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Realizar el 100% de los estudios económicos, sociales, técnicos, ambientales, financieros, de gestión de la demanda y estudios tarifarios requeridos</t>
  </si>
  <si>
    <t>SI</t>
  </si>
  <si>
    <t>Realizar los estudios solicitados a la Dirección de Inteligencia para la Movilidad.</t>
  </si>
  <si>
    <t xml:space="preserve">Desarrollar los estudios de acuerdo al procedimiento establecido </t>
  </si>
  <si>
    <t>3. Contribuye con una gestión integra y transparente</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</si>
  <si>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</si>
  <si>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</si>
  <si>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Realizar y/o evaluar el 100% de los modelos de macro modelación y/o micro simulación y/o a escala meso, requeridos</t>
  </si>
  <si>
    <t xml:space="preserve">Generar y/o evaluar los modelos solicitados a la Dirección de Inteligencia para la Movilidad. </t>
  </si>
  <si>
    <t xml:space="preserve">Realizar y/o evaluar los modelos de acuerdo al procedimiento establecido </t>
  </si>
  <si>
    <t>Realizar seguimiento al 100% de los productos relacionados en los  procesos contractuales suscritos por la Dependencia en la vigencia anterior</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</si>
  <si>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</si>
  <si>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</si>
  <si>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</si>
  <si>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</si>
  <si>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</si>
  <si>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</si>
  <si>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</si>
  <si>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</si>
  <si>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</si>
  <si>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</si>
  <si>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</si>
  <si>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</si>
  <si>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</si>
  <si>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</si>
  <si>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</si>
  <si>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</si>
  <si>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MAGNITUD META - Vigencia</t>
  </si>
  <si>
    <t>Realizar el 100% de las actividades programadas en el Plan Anticorrupción y de Atención al Ciudadano de la vigencia por la Dirección de inteligencia para la Movilidad</t>
  </si>
  <si>
    <t>Hacer seguimiento a la generación y evaluación  del 100% de modelos de macro modelación y/o micro simulación y/o a escala meso, requeridos</t>
  </si>
  <si>
    <t>Realizar el 100% de las actividades programadas en el Modelo Integrado de Planeación y Gestión - MIPG de la vigencia, por la Dirección de Inteligencia para la Movilidad</t>
  </si>
  <si>
    <t>Medir el avance de la entrega de los productos relacionados en los  procesos contractuales suscritos por la Dependencia en la vigencia anterior</t>
  </si>
  <si>
    <t>PDD_ CUATRIENIO</t>
  </si>
  <si>
    <t>POA _Dirección de Inteligencia para la Movilidad 
Meta 3_Realizar y/o evaluar el 100% de los modelos de macro modelación y/o micro simulación y/o a escala meso, requeridos</t>
  </si>
  <si>
    <t>POA _Dirección de Inteligencia para la Movilidad 
Meta 5_Realizar seguimiento al 100% de los productos relacionados en los  procesos contractuales suscritos por la Dependencia en la vigencia anterior</t>
  </si>
  <si>
    <t>En el marco de la actualización de los POA de Gestión por Dependencia a POA por Proceso, se actualizó el código de la meta 6 a 5</t>
  </si>
  <si>
    <t>Versión: 9.0</t>
  </si>
  <si>
    <t>Avance Cualitativo de Meta, tareas (Precisar resultados y calidad de los bienes y Servicios entregados en beneficio de la ciudadanía)</t>
  </si>
  <si>
    <t>Nombre de Evidencias</t>
  </si>
  <si>
    <t>Enero</t>
  </si>
  <si>
    <t>Marzo</t>
  </si>
  <si>
    <t>2024</t>
  </si>
  <si>
    <t>02</t>
  </si>
  <si>
    <t>POA _Dirección de Inteligencia para la Movilidad
Meta 4_  Realizar el 100% de las actividades programadas en el plan marco para el fortalecimiento e implementación del MIPG de la vigencia en relación con las políticas de Gestión del Conocimiento y la Innovación y Gestión de la Información Estadística a cargo de la Dirección de Inteligencia para la Movilidad</t>
  </si>
  <si>
    <t xml:space="preserve">Plan marco para el fortalecimiento e implementación del MIPG </t>
  </si>
  <si>
    <t xml:space="preserve">El profesional debe registrar los avances con sus respectivas evidencias de las actividades establecidas en el plan marco para el fortalecimiento e implementación del MIPG a cargo de la Dirección de Inteligencia para la Movilidad de acuerdo a la programación establecida. 
</t>
  </si>
  <si>
    <t>(Número actividades ejecutadas en el plan marco para el fortalecimiento e implementación del MIPG / Número de actividades programadas en el plan marco para el fortalecimiento e implementación del MIPG a cargo Dirección de Inteligencia para la Movilidad)*100%</t>
  </si>
  <si>
    <t>Número actividades ejecutadas en el plan marco para el fortalecimiento e implementación del MIPG</t>
  </si>
  <si>
    <t>Número de actividades programadas en el plan marco para el fortalecimiento e implementación del MIPG a cargo Dirección de Inteligencia para la Movilidad</t>
  </si>
  <si>
    <t xml:space="preserve">Reporte plan marco para el fortalecimiento e implementación del MIPG </t>
  </si>
  <si>
    <t>Número de actividades realizadas y evidenciadas en el plan marco para el fortalecimiento e implementación del MIPG por la Dirección de Inteligencia para la Movilidad</t>
  </si>
  <si>
    <t>Número de actividades programadas en el plan marco para el fortalecimiento e implementación del MIPG por la Dirección de Inteligencia para la Movilidad para el periodo a evaluar</t>
  </si>
  <si>
    <t>Realizar el 100% de las actividades programadas en el plan marco para el fortalecimiento e implementación del MIPG de la vigencia en relación con las políticas de Gestión del Conocimiento y la Innovación y Gestión de la Información Estadística a cargo de la Dirección de Inteligencia para la Movilidad</t>
  </si>
  <si>
    <t>Realizar el seguimiento, monitoreo y reporte del plan marco para el fortalecimiento e implementación del MIPG en relación con las políticas de Gestión del Conocimiento y la Innovación y Gestión de la Información Estadística (OOEE-RRAA-Indicadores) a cargo de la Dirección de Inteligencia para la Movilidad</t>
  </si>
  <si>
    <t>Generar el reporte trimestral de las actividades contenidas en el plan marco para el fortalecimiento e implementación del MIPG</t>
  </si>
  <si>
    <t>Realizar las actividades necesarias (desde la supervisión) para la entrega de los productos previstos contractualmente  en los procesos  en ejecución (Contratos 20221972, 20221995, 20232729)</t>
  </si>
  <si>
    <t>Validar cronograma y cumplimiento en la entrega de los productos relacionados con los contratos 20221972 Encuesta de Movilidad, 20221995 Interventoría y 20232729 Monitoreo ICOVIAS S.A.S)</t>
  </si>
  <si>
    <t>No se presentan retrasos en la meta</t>
  </si>
  <si>
    <t>La Ciudadanía  en general de acuerdo con el alcance de los componentes 5. Apertura de información y datos abiertos, 6.  Participación e innovación de la gestión pública y 8. Gestión del Riesgo de Corrupción - Mapa de Riesgos de corrupción a cargo de la Dirección de Inteligencia para la Movilidad.</t>
  </si>
  <si>
    <t xml:space="preserve">La Ciudadanía  en general de acuerdo con el alcance de las Modelaciones realizadas por la Dirección de Inteligencia para la Movilidad. </t>
  </si>
  <si>
    <t xml:space="preserve">Durante el periodo evaluado  (Enero-Marzo) se realizó seguimiento al cumplimiento de las actividades programadas en el plan marco para el fortalecimiento e implementación de MIPG correspondiente a las Políticas de gestión del Conocimiento y la Innovación; donde se destaca la presentación de la Mesa Técnica de BIGDATA e Innovación y el plan de trabajo de MOVI-INNOVA 2024, y en Gestión de la Información Estadística se destaca el plan de trabajo 2024 para el desarrollo de la política. </t>
  </si>
  <si>
    <t>Presentación Mesa Técnica BigData e Innovación
Plan de trabajo MOVI-INNOVA 2024
Plan de trabajo Política Gestión de la Información Estadística 2024</t>
  </si>
  <si>
    <t>Grupos de Valor de acuerdo al alcance del contrato.</t>
  </si>
  <si>
    <t xml:space="preserve">Durante el periodo evaluado (Enero-Marzo) se realizaron las siguientes modelaciones:
Micro: Evaluación de escenario con inclusión de ciclo infraestructura en la Calle 2C X Kr 50 y Revisión plan parcial Tres Quebradas V2
</t>
  </si>
  <si>
    <t>Evaluación de escenario con inclusión de ciclo infraestructura en la Calle 2C X Kr 50 
Revisión plan parcial Tres Quebradas V2</t>
  </si>
  <si>
    <t>Durante el periodo evaluado  (Enero-Marzo), se realizaron las siguientes actividades:
Componente 5
-Se realizó la identificación de nuevas necesidades de información para el Observatorio de Movilidad de Bogotá - OMB. 
Componente 6 
-Se realizó la presentación de la Mesa técnica de BIGDATA e Innovación.
-Se realizó el plan de trabajo para el evento MOVI-INNOVA 2024.</t>
  </si>
  <si>
    <t>Realizar el 100% de las actividades del programa de transparencia y ética pública asociadas a los componentes 5, 6 y 8 a cargo de la Dirección de inteligencia para la Movilidad</t>
  </si>
  <si>
    <t>Realizar el seguimiento, monitoreo y reporte del PTEP en relación con los componentes 5, 6 y 8</t>
  </si>
  <si>
    <t>Realizar el seguimiento y reporte cuatrimestral del PTEP</t>
  </si>
  <si>
    <t>POA _Dirección de Inteligencia para la Movilidad 
Meta 2_Realizar el 100% de las actividades programadas en el Programa de Transparencia y Ética Pública asociadas a los componentes 5, 6 y 8 a cargo de la Dirección de inteligencia para la Movilidad</t>
  </si>
  <si>
    <t>Porcentaje de ejecución en las actividades del Programa de Transparencia y Ética Pública realizadas por la Dirección de Inteligencia para la Movilidad</t>
  </si>
  <si>
    <t>Reporte P.T.E.P</t>
  </si>
  <si>
    <t>El indicador muestra el cumplimento de los avances en  las actividades del Programa de Transparencia y Ética Pública realizadas por la Dirección de Inteligencia para la Movilidad</t>
  </si>
  <si>
    <t>Verificar el cumplimiento de los compromisos adquiridos por la Dirección de Inteligencia para la Movilidad en el P.T.E.P. durante la vigencia</t>
  </si>
  <si>
    <t xml:space="preserve">El profesional debe registrar los avances con sus respectivas evidencias de las actividades establecidas en el P.T.E.P a cargo de la Drección de Inteligencia para la Movilidad de acuerdo a la programación establecida. </t>
  </si>
  <si>
    <t>(Actividades P.T.E.P realizadas y evidenciadas/actividades programadas para el periodo evaluado en cada componente del P.T.E.P. donde participa la DIM)*100</t>
  </si>
  <si>
    <t>Actividades P.T.E.P realizadas y evidenciadas</t>
  </si>
  <si>
    <t>Actividades programadas para el periodo evaluado en cada componente del P.T.E.P donde participa la DIM</t>
  </si>
  <si>
    <t>Número de actividades realizadas y evidenciadas en el reporte P.T.E.P por la Dirección de Inteligencia para la Movilidad</t>
  </si>
  <si>
    <t>Número de actividades programadas en el reporte P.T.E.P por la Dirección de Inteligencia para la Movilidad para el periodo a evaluar</t>
  </si>
  <si>
    <t>Cristian Miguel Quintero Pérez</t>
  </si>
  <si>
    <t xml:space="preserve">Ana Milena Gómez Guzmán </t>
  </si>
  <si>
    <t>Informe ejecutivo final encuesta de movilidad 2023
Cartilla encuesta de movilidad 2023</t>
  </si>
  <si>
    <t>Durante el periodo evaluado (Enero-Marzo) se desarrolló el estudio DIM-F-001-2024 "CÁLCULO DE LA TARIFA TÉCNICA PARA EL SERVICIO PÚBLICO DE TRANSPORTE INDIVIDUAL PARA BOGOTÁ D.C.", con el objetivo de actualizar las variables involucradas en el cálculo de tarifa técnica y de la tarifa al usuario para el servicio público de transporte individual de pasajeros (TPI) en Bogotá D.C., del nivel básico, en el marco de lo dispuesto por los Decretos Distritales 456 y 568 de 2017. Y DIM-F-003-2024 "ESTUDIO PARA LA ACTUALIZACIÓN DEL VALOR MÁXIMO POR MINUTO DE ESTACIONAMIENTO EN VÍA EN BOGOTÁ D.C." con el objetivo de exponer los motivos por el cual se actualiza la tarifa de los estacionamientos en vía (EEV) ó zonas de parqueo pago (ZPP) de la ciudad de Bogotá, teniendo en cuenta factores técnicos que contribuyen a la gestión de la demanda de transporte, así como a la mitigación de externalidades negativas asociadas a la congestión y a la contaminación ambiental. Adicionalmente, se consideran factores económicos que reconocen la variación de costos de personal, insumos e impuestos y la articulación con el proyecto de estacionamiento fuera vía para mantener una dinámica de la política de estacionamientos colaborativa y competitiva para ambos tipos de servicios de estacionamiento en la ciudad.</t>
  </si>
  <si>
    <t>Durante el periodo evaluado  (Enero-Marzo), en el marco de los contratos 20221972 Encuesta de Movilidad y 20221995 Interventoría se realizó la aprobación de las etapas V (Actualización del modelo de transporte) y VI (Caracterización de la movilidad y estrategias de divulgación de resultados). Así mismo, en el marco del contrato 20232729, se realizó la toma de información de volúmenes vehiculares.</t>
  </si>
  <si>
    <t xml:space="preserve">DIM-F-001-2024 Estudio Tarifas Taxis
DIM-F-003-2024 Estudio para la Actualización del Valor Máximo por Minuto de Estacionamiento en Vía en Bogotá D.C.  </t>
  </si>
  <si>
    <t xml:space="preserve">Catálogo Identificación Necesidades Información 2024
Presentación Mesa Técnica BigData e Innovación
Plan de trabajo MOVI-INNOVA 2024
</t>
  </si>
  <si>
    <t>Grupos de Valor de acuerdo a las acciones establecidas en el Plan Marco para el Fortalecimiento e Implementación del MIPG</t>
  </si>
  <si>
    <t xml:space="preserve">La Ciudadanía en general de acuerdo con el alcance de los estudios realizados por la Dirección de Inteligencia para la Movilidad. </t>
  </si>
  <si>
    <t xml:space="preserve">Durante el periodo evaluado se realizaron dos estudios, el cálculo de la tarifa técnica para el servicio público de transporte individual para Bogotá D.C.; donde se actualizaron las variables involucradas en el cálculo de tarifa técnica y de la tarifa al usuario para el servicio público de transporte individual de pasajeros (TPI) en Bogotá D.C., y la actualización de la tarifa de los estacionamientos en vía (EEV) o zonas de parqueo pago (ZPP) de la ciudad de Bogotá.
El desarrollo de estos Estudios por parte de la Dirección de Inteligencia para la movilidad son insumo para la toma de decisiones en materia de Movilidad por parte de la Secretaria Distrital de Movilidad. </t>
  </si>
  <si>
    <t>Durante el periodo evaluado, se realizó la fase de planeación de las políticas MIPG a cargo de la Dirección de Inteligencia para la Movilidad, y se realizó reporte a la Oficina Asesora de Planeación Institucional. 
El desarrollo de las actividades programadas en el Plan Marco para el Fortalecimiento e Implementación del MIPG correspondientes a las políticas de Gestión del Conocimiento y la Innovación y Gestión de la Información Estadística contribuye al cumplimiento de los objetivos de gestión institucional de la Secretaria Distrital de Movilidad.</t>
  </si>
  <si>
    <t xml:space="preserve">Conforme al objeto contractual, se reciben los productos asociados a las etapas V y VI de los contratos 20221972 Encuesta de Movilidad y 20221995 Interventoría, lo que corresponde a la entrega final de los productos de la encuesta de movilidad 2023, relacionados principalmente a la construcción de las matrices origen-destino y la calibración de las cuatro etapas del modelo de transporte, los indicadores y la cartilla para socialización de resultados de la encuesta a la ciudadanía. Lo anterior será insumo para la toma de decisiones orientadas a mejorar las condiciones de movilidad de la población, y a su vez permite comparar entre diferentes periodos y segmentos de población, la evolución de los principales indicadores de movilidad; el tiempo de viaje, el reparto modal y la tasa de viajes. De esta manera, la Encuesta de Movilidad es la principal fuente de información para evaluar el impacto de los proyectos del sector movilidad.
A través del contrato 20232729 y durante el periodo evaluado se realizó la toma de información de volúmenes vehiculares para dar respuesta a las solicitudes relacionadas con proyectos de movilidad, estudios de movilidad en curso (internos o externos) y/o jornadas especiales como semana santa y el día sin carro. Se destaca la toma de información para el servicio de taxis, insumos para taxis, estudio de tránsito para la avenida primera de mayo, corredor verde y entradas y salidas.
Lo anterior permite la generación de bases de datos que son insumo para la toma de decisiones en materia de movilidad.  </t>
  </si>
  <si>
    <r>
      <rPr>
        <sz val="10"/>
        <color theme="1"/>
        <rFont val="Calibri"/>
        <family val="2"/>
        <scheme val="minor"/>
      </rPr>
      <t xml:space="preserve">Durante el periodo evaluado, se realizaron dos modelaciones; la Evaluación de Escenario con Inclusión de Ciclo Infraestructura en la Calle 2C con Carrera 50; para evaluar el impacto en las condiciones de movilidad (demoras, tiempos de viaje, velocidades) del sector de la Carrera 50, por la inclusión de una ciclo infraestructura, y Revisión Plan Parcial Tres Quebradas V2; mediante la cual se realiza la revisión del componente de modelación de tránsito del proyecto Plan Parcial Tres Quebradas segunda versión, para validar si el modelo cumple con los parámetros establecidos, en relación con el escenario base y los escenarios futuros.
</t>
    </r>
    <r>
      <rPr>
        <sz val="10"/>
        <rFont val="Calibri"/>
        <family val="2"/>
        <scheme val="minor"/>
      </rPr>
      <t xml:space="preserve">
La generación y revisión de Modelaciones (Micro-Macro) permite la evaluación y toma de decisiones en materia de Movilidad por parte de la Secretaria Distrital de Movilidad. </t>
    </r>
  </si>
  <si>
    <t>Durante el periodo evaluado, se realizó la fase de planeación de los componentes 5 y 6, cuyo seguimiento y reporte se realizará en el segundo trimestre, de acuerdo con la programación definida. 
El desarrollo de estas actividades establecidas en el Programa de Transparencia y Ética Pública son muestra de la estrategia institucional para la lucha contra la corrupción y el mejoramiento en el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</si>
</sst>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10"/>
      <name val="Calibri"/>
      <family val="2"/>
      <scheme val="minor"/>
    </font>
    <font>
      <sz val="10"/>
      <color theme="0"/>
      <name val="Calibri"/>
      <family val="2"/>
      <scheme val="minor"/>
    </font>
    <font>
      <sz val="10"/>
      <name val="Arial"/>
      <family val="2"/>
    </font>
    <font>
      <sz val="10"/>
      <color theme="1"/>
      <name val="Calibri"/>
      <family val="2"/>
      <scheme val="minor"/>
    </font>
    <font>
      <sz val="10"/>
      <color rgb="FF7F7F7F"/>
      <name val="Calibri"/>
      <family val="2"/>
      <scheme val="minor"/>
    </font>
    <font>
      <sz val="10"/>
      <color rgb="FFFF0000"/>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2"/>
      <color theme="0"/>
      <name val="Calibri"/>
      <family val="2"/>
      <scheme val="minor"/>
    </font>
    <font>
      <b/>
      <sz val="12"/>
      <color rgb="FF879739"/>
      <name val="Calibri"/>
      <family val="2"/>
      <scheme val="minor"/>
    </font>
    <font>
      <b/>
      <sz val="12"/>
      <color theme="9"/>
      <name val="Calibri"/>
      <family val="2"/>
      <scheme val="minor"/>
    </font>
    <font>
      <sz val="11"/>
      <name val="Calibri"/>
      <family val="2"/>
      <scheme val="minor"/>
    </font>
    <font>
      <b/>
      <sz val="14"/>
      <color rgb="FF82892B"/>
      <name val="Calibri"/>
      <family val="2"/>
      <scheme val="minor"/>
    </font>
    <font>
      <sz val="12"/>
      <color theme="9"/>
      <name val="Calibri"/>
      <family val="2"/>
      <scheme val="minor"/>
    </font>
    <font>
      <b/>
      <sz val="14"/>
      <color rgb="FF879739"/>
      <name val="Calibri"/>
      <family val="2"/>
      <scheme val="minor"/>
    </font>
    <font>
      <b/>
      <sz val="14"/>
      <color theme="9"/>
      <name val="Calibri"/>
      <family val="2"/>
      <scheme val="minor"/>
    </font>
    <font>
      <sz val="11"/>
      <color theme="1"/>
      <name val="Arial"/>
      <family val="2"/>
    </font>
    <font>
      <sz val="11"/>
      <name val="Arial"/>
      <family val="2"/>
    </font>
    <font>
      <u/>
      <sz val="11"/>
      <color theme="10"/>
      <name val="Calibri"/>
      <family val="2"/>
    </font>
    <font>
      <b/>
      <u/>
      <sz val="12"/>
      <color theme="9"/>
      <name val="Calibri"/>
      <family val="2"/>
      <scheme val="minor"/>
    </font>
    <font>
      <u/>
      <sz val="12"/>
      <color theme="9"/>
      <name val="Calibri"/>
      <family val="2"/>
      <scheme val="minor"/>
    </font>
    <font>
      <b/>
      <sz val="16"/>
      <color rgb="FF879739"/>
      <name val="Calibri"/>
      <family val="2"/>
      <scheme val="minor"/>
    </font>
    <font>
      <u/>
      <sz val="12"/>
      <color theme="10"/>
      <name val="Calibri"/>
      <family val="2"/>
      <scheme val="minor"/>
    </font>
    <font>
      <b/>
      <u/>
      <sz val="12"/>
      <color theme="10"/>
      <name val="Calibri"/>
      <family val="2"/>
      <scheme val="minor"/>
    </font>
    <font>
      <b/>
      <sz val="10"/>
      <color theme="1"/>
      <name val="Calibri"/>
      <family val="2"/>
      <scheme val="minor"/>
    </font>
    <font>
      <sz val="9"/>
      <color theme="0"/>
      <name val="Calibri"/>
      <family val="2"/>
      <scheme val="minor"/>
    </font>
    <font>
      <sz val="10"/>
      <color theme="0" tint="-0.499984740745262"/>
      <name val="Calibri"/>
      <family val="2"/>
      <scheme val="minor"/>
    </font>
    <font>
      <b/>
      <sz val="10"/>
      <color theme="0"/>
      <name val="Calibri"/>
      <family val="2"/>
      <scheme val="minor"/>
    </font>
    <font>
      <sz val="10"/>
      <color theme="1"/>
      <name val="Calibri"/>
      <family val="2"/>
    </font>
    <font>
      <sz val="12"/>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theme="0"/>
      </patternFill>
    </fill>
    <fill>
      <patternFill patternType="solid">
        <fgColor rgb="FFC7D389"/>
        <bgColor indexed="64"/>
      </patternFill>
    </fill>
    <fill>
      <patternFill patternType="solid">
        <fgColor rgb="FF97A606"/>
        <bgColor rgb="FFB2BF73"/>
      </patternFill>
    </fill>
    <fill>
      <patternFill patternType="solid">
        <fgColor theme="0" tint="-0.499984740745262"/>
        <bgColor indexed="64"/>
      </patternFill>
    </fill>
    <fill>
      <patternFill patternType="solid">
        <fgColor theme="2" tint="-0.249977111117893"/>
        <bgColor rgb="FFC7D389"/>
      </patternFill>
    </fill>
    <fill>
      <patternFill patternType="solid">
        <fgColor rgb="FF545D03"/>
        <bgColor indexed="64"/>
      </patternFill>
    </fill>
    <fill>
      <patternFill patternType="solid">
        <fgColor theme="6" tint="-0.499984740745262"/>
        <bgColor indexed="64"/>
      </patternFill>
    </fill>
    <fill>
      <patternFill patternType="solid">
        <fgColor rgb="FF808E00"/>
        <bgColor indexed="64"/>
      </patternFill>
    </fill>
    <fill>
      <patternFill patternType="solid">
        <fgColor theme="0" tint="-0.34998626667073579"/>
        <bgColor indexed="64"/>
      </patternFill>
    </fill>
    <fill>
      <patternFill patternType="solid">
        <fgColor theme="2" tint="-0.499984740745262"/>
        <bgColor indexed="52"/>
      </patternFill>
    </fill>
    <fill>
      <patternFill patternType="solid">
        <fgColor theme="2"/>
        <bgColor indexed="64"/>
      </patternFill>
    </fill>
  </fills>
  <borders count="3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
      <left style="hair">
        <color indexed="64"/>
      </left>
      <right style="hair">
        <color rgb="FF000000"/>
      </right>
      <top style="hair">
        <color indexed="64"/>
      </top>
      <bottom style="hair">
        <color indexed="64"/>
      </bottom>
      <diagonal/>
    </border>
    <border>
      <left/>
      <right style="hair">
        <color rgb="FF000000"/>
      </right>
      <top style="hair">
        <color rgb="FF000000"/>
      </top>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22" fillId="0" borderId="0" applyNumberFormat="0" applyFill="0" applyBorder="0" applyAlignment="0" applyProtection="0">
      <alignment vertical="top"/>
      <protection locked="0"/>
    </xf>
  </cellStyleXfs>
  <cellXfs count="280">
    <xf numFmtId="0" fontId="0" fillId="0" borderId="0" xfId="0"/>
    <xf numFmtId="0" fontId="3" fillId="2" borderId="0" xfId="0" applyFont="1" applyFill="1"/>
    <xf numFmtId="0" fontId="3" fillId="2" borderId="6" xfId="0" applyFont="1" applyFill="1" applyBorder="1" applyAlignment="1">
      <alignment horizontal="justify" vertical="center"/>
    </xf>
    <xf numFmtId="0" fontId="4" fillId="2" borderId="0" xfId="0" applyFont="1" applyFill="1"/>
    <xf numFmtId="0" fontId="4" fillId="3" borderId="12" xfId="0" applyFont="1" applyFill="1" applyBorder="1" applyAlignment="1">
      <alignment vertical="center" wrapText="1"/>
    </xf>
    <xf numFmtId="0" fontId="3" fillId="4" borderId="12" xfId="4" applyFont="1" applyFill="1" applyBorder="1" applyAlignment="1">
      <alignment horizontal="center" vertical="center"/>
    </xf>
    <xf numFmtId="0" fontId="3" fillId="2" borderId="12" xfId="4" applyFont="1" applyFill="1" applyBorder="1" applyAlignment="1">
      <alignment horizontal="justify" vertical="center" wrapText="1"/>
    </xf>
    <xf numFmtId="0" fontId="6" fillId="2" borderId="0" xfId="0" applyFont="1" applyFill="1"/>
    <xf numFmtId="49" fontId="7" fillId="0" borderId="13" xfId="0" applyNumberFormat="1" applyFont="1" applyBorder="1" applyAlignment="1">
      <alignment horizontal="center" vertical="center"/>
    </xf>
    <xf numFmtId="9" fontId="3" fillId="4" borderId="9" xfId="4" applyNumberFormat="1" applyFont="1" applyFill="1" applyBorder="1" applyAlignment="1">
      <alignment horizontal="center" vertical="center" wrapText="1"/>
    </xf>
    <xf numFmtId="9" fontId="3" fillId="0" borderId="0" xfId="0" applyNumberFormat="1" applyFont="1" applyAlignment="1">
      <alignment horizontal="center" vertical="center"/>
    </xf>
    <xf numFmtId="0" fontId="3" fillId="0" borderId="9" xfId="4" applyFont="1" applyBorder="1" applyAlignment="1">
      <alignment vertical="center" wrapText="1"/>
    </xf>
    <xf numFmtId="0" fontId="3" fillId="0" borderId="0" xfId="0" applyFont="1" applyAlignment="1">
      <alignment vertical="center"/>
    </xf>
    <xf numFmtId="0" fontId="3" fillId="2" borderId="10" xfId="4" applyFont="1" applyFill="1" applyBorder="1" applyAlignment="1">
      <alignment vertical="center" wrapText="1"/>
    </xf>
    <xf numFmtId="10" fontId="3" fillId="2" borderId="11" xfId="4" applyNumberFormat="1" applyFont="1" applyFill="1" applyBorder="1" applyAlignment="1">
      <alignment vertical="center" wrapText="1"/>
    </xf>
    <xf numFmtId="0" fontId="6" fillId="0" borderId="12" xfId="0" applyFont="1" applyBorder="1"/>
    <xf numFmtId="0" fontId="9" fillId="2" borderId="0" xfId="0" applyFont="1" applyFill="1" applyAlignment="1" applyProtection="1">
      <alignment vertical="center"/>
      <protection hidden="1"/>
    </xf>
    <xf numFmtId="0" fontId="9" fillId="2" borderId="0" xfId="0" applyFont="1" applyFill="1" applyProtection="1">
      <protection hidden="1"/>
    </xf>
    <xf numFmtId="0" fontId="11" fillId="0" borderId="0" xfId="0" applyFont="1" applyAlignment="1">
      <alignment vertical="center"/>
    </xf>
    <xf numFmtId="0" fontId="11" fillId="0" borderId="5" xfId="0" applyFont="1" applyBorder="1" applyAlignment="1">
      <alignment vertical="center"/>
    </xf>
    <xf numFmtId="0" fontId="9" fillId="0" borderId="0" xfId="0" applyFont="1" applyAlignment="1" applyProtection="1">
      <alignment vertical="center"/>
      <protection hidden="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right" vertical="center"/>
    </xf>
    <xf numFmtId="0" fontId="9" fillId="0" borderId="11" xfId="0" applyFont="1" applyBorder="1" applyAlignment="1">
      <alignment horizontal="right" vertical="center"/>
    </xf>
    <xf numFmtId="0" fontId="11" fillId="2" borderId="0" xfId="0" applyFont="1" applyFill="1" applyProtection="1">
      <protection hidden="1"/>
    </xf>
    <xf numFmtId="0" fontId="9" fillId="0" borderId="0" xfId="0" applyFont="1" applyProtection="1">
      <protection hidden="1"/>
    </xf>
    <xf numFmtId="0" fontId="13" fillId="2" borderId="0" xfId="0" applyFont="1" applyFill="1" applyAlignment="1" applyProtection="1">
      <alignment wrapText="1"/>
      <protection hidden="1"/>
    </xf>
    <xf numFmtId="0" fontId="14" fillId="2" borderId="0" xfId="0" applyFont="1" applyFill="1" applyAlignment="1" applyProtection="1">
      <alignment wrapText="1"/>
      <protection hidden="1"/>
    </xf>
    <xf numFmtId="0" fontId="13" fillId="2" borderId="0" xfId="0" applyFont="1" applyFill="1" applyAlignment="1" applyProtection="1">
      <alignment horizontal="center" wrapText="1"/>
      <protection hidden="1"/>
    </xf>
    <xf numFmtId="0" fontId="13" fillId="7" borderId="0" xfId="0" applyFont="1" applyFill="1" applyAlignment="1" applyProtection="1">
      <alignment horizontal="center" wrapText="1"/>
      <protection hidden="1"/>
    </xf>
    <xf numFmtId="0" fontId="17" fillId="2" borderId="0" xfId="0" applyFont="1" applyFill="1" applyProtection="1">
      <protection hidden="1"/>
    </xf>
    <xf numFmtId="0" fontId="17" fillId="7" borderId="0" xfId="0" applyFont="1" applyFill="1" applyProtection="1">
      <protection hidden="1"/>
    </xf>
    <xf numFmtId="0" fontId="18" fillId="5" borderId="0" xfId="0" applyFont="1" applyFill="1" applyAlignment="1" applyProtection="1">
      <alignment horizontal="center" wrapText="1"/>
      <protection hidden="1"/>
    </xf>
    <xf numFmtId="0" fontId="19" fillId="5" borderId="0" xfId="0" applyFont="1" applyFill="1" applyProtection="1">
      <protection hidden="1"/>
    </xf>
    <xf numFmtId="0" fontId="0" fillId="5" borderId="25" xfId="0" applyFill="1" applyBorder="1" applyAlignment="1">
      <alignment horizontal="left" vertical="center" wrapText="1"/>
    </xf>
    <xf numFmtId="0" fontId="13" fillId="5" borderId="0" xfId="0" applyFont="1" applyFill="1" applyAlignment="1" applyProtection="1">
      <alignment horizontal="center" wrapText="1"/>
      <protection hidden="1"/>
    </xf>
    <xf numFmtId="0" fontId="14" fillId="5" borderId="0" xfId="0" applyFont="1" applyFill="1" applyProtection="1">
      <protection hidden="1"/>
    </xf>
    <xf numFmtId="0" fontId="0" fillId="5" borderId="29" xfId="0" applyFill="1" applyBorder="1" applyAlignment="1">
      <alignment horizontal="left" vertical="center" wrapText="1"/>
    </xf>
    <xf numFmtId="0" fontId="23" fillId="5" borderId="0" xfId="7" applyFont="1" applyFill="1" applyAlignment="1" applyProtection="1">
      <protection hidden="1"/>
    </xf>
    <xf numFmtId="0" fontId="24" fillId="2" borderId="0" xfId="7" applyFont="1" applyFill="1" applyAlignment="1" applyProtection="1">
      <protection hidden="1"/>
    </xf>
    <xf numFmtId="0" fontId="14" fillId="5" borderId="0" xfId="0" applyFont="1" applyFill="1" applyAlignment="1" applyProtection="1">
      <alignment wrapText="1"/>
      <protection hidden="1"/>
    </xf>
    <xf numFmtId="0" fontId="26" fillId="2" borderId="0" xfId="7" applyFont="1" applyFill="1" applyAlignment="1" applyProtection="1">
      <protection hidden="1"/>
    </xf>
    <xf numFmtId="0" fontId="27" fillId="5" borderId="0" xfId="7" applyFont="1" applyFill="1" applyAlignment="1" applyProtection="1">
      <protection hidden="1"/>
    </xf>
    <xf numFmtId="0" fontId="10" fillId="2" borderId="0" xfId="0" applyFont="1" applyFill="1" applyAlignment="1" applyProtection="1">
      <alignment vertical="center" wrapText="1"/>
      <protection hidden="1"/>
    </xf>
    <xf numFmtId="0" fontId="14" fillId="2" borderId="0" xfId="0" applyFont="1" applyFill="1" applyProtection="1">
      <protection hidden="1"/>
    </xf>
    <xf numFmtId="0" fontId="4" fillId="11" borderId="30"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31" fillId="14" borderId="12" xfId="0" applyFont="1" applyFill="1" applyBorder="1" applyAlignment="1">
      <alignment horizontal="center" vertical="center" wrapText="1"/>
    </xf>
    <xf numFmtId="0" fontId="3" fillId="2" borderId="12" xfId="0" applyFont="1" applyFill="1" applyBorder="1" applyAlignment="1">
      <alignment horizontal="justify" vertical="center" wrapText="1"/>
    </xf>
    <xf numFmtId="9" fontId="32" fillId="6" borderId="29" xfId="3" applyFont="1" applyFill="1" applyBorder="1" applyAlignment="1">
      <alignment horizontal="right" vertical="center" indent="2"/>
    </xf>
    <xf numFmtId="9" fontId="3" fillId="2" borderId="12" xfId="1" applyNumberFormat="1" applyFont="1" applyFill="1" applyBorder="1" applyAlignment="1" applyProtection="1">
      <alignment horizontal="center" vertical="center" wrapText="1"/>
      <protection locked="0"/>
    </xf>
    <xf numFmtId="0" fontId="3" fillId="2" borderId="11" xfId="1" applyNumberFormat="1" applyFont="1" applyFill="1" applyBorder="1" applyAlignment="1" applyProtection="1">
      <alignment horizontal="center" vertical="center" wrapText="1"/>
      <protection locked="0"/>
    </xf>
    <xf numFmtId="0" fontId="3" fillId="0" borderId="12" xfId="1" applyNumberFormat="1" applyFont="1" applyFill="1" applyBorder="1" applyAlignment="1" applyProtection="1">
      <alignment horizontal="justify" vertical="center" wrapText="1"/>
      <protection locked="0"/>
    </xf>
    <xf numFmtId="9" fontId="3" fillId="0" borderId="12" xfId="1" applyNumberFormat="1" applyFont="1" applyFill="1" applyBorder="1" applyAlignment="1" applyProtection="1">
      <alignment horizontal="center" vertical="center" wrapText="1"/>
      <protection locked="0"/>
    </xf>
    <xf numFmtId="1" fontId="3" fillId="0" borderId="12" xfId="1" applyNumberFormat="1" applyFont="1" applyFill="1" applyBorder="1" applyAlignment="1" applyProtection="1">
      <alignment horizontal="center" vertical="center" wrapText="1"/>
      <protection locked="0"/>
    </xf>
    <xf numFmtId="10" fontId="3" fillId="0" borderId="12" xfId="3" applyNumberFormat="1" applyFont="1" applyFill="1" applyBorder="1" applyAlignment="1" applyProtection="1">
      <alignment horizontal="right" vertical="center" wrapText="1"/>
      <protection locked="0"/>
    </xf>
    <xf numFmtId="41" fontId="3" fillId="0" borderId="12" xfId="0" applyNumberFormat="1" applyFont="1" applyBorder="1" applyAlignment="1">
      <alignment horizontal="right" vertical="center" wrapText="1"/>
    </xf>
    <xf numFmtId="41" fontId="3" fillId="2" borderId="12" xfId="0" applyNumberFormat="1" applyFont="1" applyFill="1" applyBorder="1" applyAlignment="1">
      <alignment horizontal="right" vertical="center" wrapText="1"/>
    </xf>
    <xf numFmtId="9" fontId="3" fillId="2" borderId="12" xfId="3" applyFont="1" applyFill="1" applyBorder="1" applyAlignment="1">
      <alignment horizontal="right" vertical="center" wrapText="1"/>
    </xf>
    <xf numFmtId="41" fontId="3" fillId="2" borderId="12" xfId="2" applyFont="1" applyFill="1" applyBorder="1" applyAlignment="1" applyProtection="1">
      <alignment horizontal="right" vertical="center" wrapText="1"/>
      <protection locked="0"/>
    </xf>
    <xf numFmtId="10" fontId="3" fillId="2" borderId="12" xfId="3" applyNumberFormat="1" applyFont="1" applyFill="1" applyBorder="1" applyAlignment="1" applyProtection="1">
      <alignment horizontal="right" vertical="center" wrapText="1"/>
      <protection locked="0"/>
    </xf>
    <xf numFmtId="0" fontId="3" fillId="2" borderId="0" xfId="0" applyFont="1" applyFill="1" applyAlignment="1">
      <alignment horizontal="right" vertical="center" wrapText="1"/>
    </xf>
    <xf numFmtId="0" fontId="3" fillId="0" borderId="12" xfId="1" applyNumberFormat="1" applyFont="1" applyFill="1" applyBorder="1" applyAlignment="1" applyProtection="1">
      <alignment horizontal="center" vertical="center" wrapText="1"/>
      <protection locked="0"/>
    </xf>
    <xf numFmtId="10" fontId="3" fillId="2" borderId="12" xfId="0" applyNumberFormat="1" applyFont="1" applyFill="1" applyBorder="1" applyAlignment="1">
      <alignment horizontal="right" vertical="center" wrapText="1"/>
    </xf>
    <xf numFmtId="10" fontId="3" fillId="2" borderId="12" xfId="3" applyNumberFormat="1" applyFont="1" applyFill="1" applyBorder="1" applyAlignment="1">
      <alignment horizontal="right" vertical="center" wrapText="1"/>
    </xf>
    <xf numFmtId="0" fontId="6"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3" fillId="2" borderId="30" xfId="0" applyFont="1" applyFill="1" applyBorder="1" applyAlignment="1">
      <alignment horizontal="justify" vertical="center" wrapText="1"/>
    </xf>
    <xf numFmtId="0" fontId="6" fillId="0" borderId="30" xfId="0" applyFont="1" applyBorder="1" applyAlignment="1">
      <alignment horizontal="justify" vertical="center" wrapText="1"/>
    </xf>
    <xf numFmtId="0" fontId="3" fillId="0" borderId="30" xfId="0" applyFont="1" applyBorder="1" applyAlignment="1">
      <alignment horizontal="justify" vertical="center" wrapText="1"/>
    </xf>
    <xf numFmtId="9" fontId="32" fillId="6" borderId="13" xfId="3" applyFont="1" applyFill="1" applyBorder="1" applyAlignment="1">
      <alignment horizontal="right" vertical="center" indent="2"/>
    </xf>
    <xf numFmtId="0" fontId="3" fillId="2" borderId="3" xfId="1" applyNumberFormat="1" applyFont="1" applyFill="1" applyBorder="1" applyAlignment="1" applyProtection="1">
      <alignment horizontal="center" vertical="center" wrapText="1"/>
      <protection locked="0"/>
    </xf>
    <xf numFmtId="0" fontId="3" fillId="0" borderId="30" xfId="1" applyNumberFormat="1" applyFont="1" applyFill="1" applyBorder="1" applyAlignment="1" applyProtection="1">
      <alignment horizontal="justify" vertical="center" wrapText="1"/>
      <protection locked="0"/>
    </xf>
    <xf numFmtId="9" fontId="3" fillId="0" borderId="30" xfId="1" applyNumberFormat="1" applyFont="1" applyFill="1" applyBorder="1" applyAlignment="1" applyProtection="1">
      <alignment horizontal="center" vertical="center" wrapText="1"/>
      <protection locked="0"/>
    </xf>
    <xf numFmtId="1" fontId="3" fillId="0" borderId="30" xfId="1" applyNumberFormat="1" applyFont="1" applyFill="1" applyBorder="1" applyAlignment="1" applyProtection="1">
      <alignment horizontal="center" vertical="center" wrapText="1"/>
      <protection locked="0"/>
    </xf>
    <xf numFmtId="10" fontId="3" fillId="0" borderId="30" xfId="3" applyNumberFormat="1" applyFont="1" applyFill="1" applyBorder="1" applyAlignment="1" applyProtection="1">
      <alignment horizontal="right" vertical="center" wrapText="1"/>
      <protection locked="0"/>
    </xf>
    <xf numFmtId="9" fontId="3" fillId="0" borderId="30" xfId="3" applyFont="1" applyFill="1" applyBorder="1" applyAlignment="1">
      <alignment horizontal="right" vertical="center" wrapText="1"/>
    </xf>
    <xf numFmtId="9" fontId="3" fillId="2" borderId="30" xfId="3" applyFont="1" applyFill="1" applyBorder="1" applyAlignment="1">
      <alignment horizontal="right" vertical="center" wrapText="1"/>
    </xf>
    <xf numFmtId="10" fontId="3" fillId="2" borderId="30" xfId="3" applyNumberFormat="1" applyFont="1" applyFill="1" applyBorder="1" applyAlignment="1" applyProtection="1">
      <alignment horizontal="right" vertical="center" wrapText="1"/>
      <protection locked="0"/>
    </xf>
    <xf numFmtId="10" fontId="3" fillId="2" borderId="30" xfId="0" applyNumberFormat="1" applyFont="1" applyFill="1" applyBorder="1" applyAlignment="1">
      <alignment horizontal="right" vertical="center" wrapText="1"/>
    </xf>
    <xf numFmtId="9" fontId="32" fillId="6" borderId="12" xfId="3" applyFont="1" applyFill="1" applyBorder="1" applyAlignment="1">
      <alignment horizontal="right" vertical="center" indent="2"/>
    </xf>
    <xf numFmtId="0" fontId="3" fillId="2" borderId="12" xfId="1" applyNumberFormat="1" applyFont="1" applyFill="1" applyBorder="1" applyAlignment="1" applyProtection="1">
      <alignment horizontal="center" vertical="center" wrapText="1"/>
      <protection locked="0"/>
    </xf>
    <xf numFmtId="1" fontId="3" fillId="2" borderId="12" xfId="1" applyNumberFormat="1" applyFont="1" applyFill="1" applyBorder="1" applyAlignment="1" applyProtection="1">
      <alignment horizontal="center" vertical="center" wrapText="1"/>
      <protection locked="0"/>
    </xf>
    <xf numFmtId="9" fontId="3" fillId="0" borderId="12" xfId="3" applyFont="1" applyFill="1" applyBorder="1" applyAlignment="1">
      <alignment horizontal="right" vertical="center" wrapText="1"/>
    </xf>
    <xf numFmtId="0" fontId="6" fillId="0" borderId="0" xfId="0" applyFont="1"/>
    <xf numFmtId="0" fontId="0" fillId="2" borderId="0" xfId="0" applyFill="1"/>
    <xf numFmtId="0" fontId="0" fillId="2" borderId="0" xfId="0" applyFill="1" applyAlignment="1">
      <alignment horizontal="center"/>
    </xf>
    <xf numFmtId="0" fontId="3" fillId="2"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0" xfId="0" applyAlignment="1">
      <alignment horizontal="center"/>
    </xf>
    <xf numFmtId="9" fontId="32" fillId="6" borderId="29" xfId="3" applyFont="1" applyFill="1" applyBorder="1" applyAlignment="1">
      <alignment vertical="center"/>
    </xf>
    <xf numFmtId="9" fontId="32" fillId="6" borderId="13" xfId="3" applyFont="1" applyFill="1" applyBorder="1" applyAlignment="1">
      <alignment vertical="center"/>
    </xf>
    <xf numFmtId="9" fontId="32" fillId="6" borderId="12" xfId="3" applyFont="1" applyFill="1" applyBorder="1" applyAlignment="1">
      <alignment vertical="center"/>
    </xf>
    <xf numFmtId="0" fontId="0" fillId="2" borderId="0" xfId="0" applyFill="1" applyAlignment="1">
      <alignment horizontal="right"/>
    </xf>
    <xf numFmtId="0" fontId="4" fillId="11" borderId="12" xfId="0" applyFont="1" applyFill="1" applyBorder="1" applyAlignment="1">
      <alignment horizontal="right" vertical="center" wrapText="1"/>
    </xf>
    <xf numFmtId="0" fontId="0" fillId="0" borderId="0" xfId="0" applyAlignment="1">
      <alignment horizontal="right"/>
    </xf>
    <xf numFmtId="0" fontId="6" fillId="0" borderId="12" xfId="0" applyFont="1" applyBorder="1" applyAlignment="1" applyProtection="1">
      <alignment horizontal="center" vertical="center" wrapText="1"/>
      <protection locked="0"/>
    </xf>
    <xf numFmtId="0" fontId="3" fillId="16" borderId="12" xfId="0" applyFont="1" applyFill="1" applyBorder="1" applyAlignment="1">
      <alignment horizontal="center" vertical="center" wrapText="1"/>
    </xf>
    <xf numFmtId="10" fontId="6" fillId="2" borderId="12" xfId="0" applyNumberFormat="1" applyFont="1" applyFill="1" applyBorder="1" applyAlignment="1">
      <alignment horizontal="center" vertical="center" wrapText="1"/>
    </xf>
    <xf numFmtId="0" fontId="28" fillId="2" borderId="0" xfId="0" applyFont="1" applyFill="1"/>
    <xf numFmtId="0" fontId="33" fillId="2" borderId="0" xfId="0" applyFont="1" applyFill="1" applyProtection="1">
      <protection hidden="1"/>
    </xf>
    <xf numFmtId="0" fontId="33" fillId="0" borderId="0" xfId="0" applyFont="1"/>
    <xf numFmtId="0" fontId="33" fillId="2" borderId="0" xfId="0" applyFont="1" applyFill="1"/>
    <xf numFmtId="0" fontId="4" fillId="2" borderId="0" xfId="0" applyFont="1" applyFill="1" applyAlignment="1">
      <alignment horizontal="right"/>
    </xf>
    <xf numFmtId="14" fontId="3" fillId="0" borderId="12" xfId="0" applyNumberFormat="1" applyFont="1" applyBorder="1" applyAlignment="1">
      <alignment horizontal="left"/>
    </xf>
    <xf numFmtId="9" fontId="3" fillId="2" borderId="12" xfId="3" applyFont="1" applyFill="1" applyBorder="1" applyAlignment="1" applyProtection="1">
      <alignment horizontal="right" vertical="center" wrapText="1"/>
      <protection locked="0"/>
    </xf>
    <xf numFmtId="9" fontId="32" fillId="6" borderId="29" xfId="3" applyFont="1" applyFill="1" applyBorder="1" applyAlignment="1">
      <alignment horizontal="center" vertical="center"/>
    </xf>
    <xf numFmtId="9" fontId="32" fillId="6" borderId="13" xfId="3" applyFont="1" applyFill="1" applyBorder="1" applyAlignment="1">
      <alignment horizontal="center" vertical="center"/>
    </xf>
    <xf numFmtId="9" fontId="32" fillId="6" borderId="12" xfId="3" applyFont="1" applyFill="1" applyBorder="1" applyAlignment="1">
      <alignment horizontal="center" vertical="center"/>
    </xf>
    <xf numFmtId="0" fontId="0" fillId="2" borderId="0" xfId="0" applyFill="1" applyAlignment="1">
      <alignment horizontal="left"/>
    </xf>
    <xf numFmtId="0" fontId="0" fillId="0" borderId="0" xfId="0" applyAlignment="1">
      <alignment horizontal="left"/>
    </xf>
    <xf numFmtId="0" fontId="29" fillId="9" borderId="30" xfId="0" applyFont="1" applyFill="1" applyBorder="1" applyAlignment="1">
      <alignment horizontal="center" vertical="center" wrapText="1"/>
    </xf>
    <xf numFmtId="0" fontId="3" fillId="2" borderId="0" xfId="0" applyFont="1" applyFill="1" applyAlignment="1">
      <alignment horizontal="justify" vertical="center" wrapText="1"/>
    </xf>
    <xf numFmtId="0" fontId="29" fillId="10" borderId="30" xfId="0" applyFont="1" applyFill="1" applyBorder="1" applyAlignment="1">
      <alignment horizontal="center" vertical="center" wrapText="1"/>
    </xf>
    <xf numFmtId="0" fontId="29" fillId="11" borderId="30" xfId="0" applyFont="1" applyFill="1" applyBorder="1" applyAlignment="1">
      <alignment horizontal="center" vertical="center" wrapText="1"/>
    </xf>
    <xf numFmtId="0" fontId="29" fillId="12" borderId="30"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9" fillId="9" borderId="30" xfId="0" applyFont="1" applyFill="1" applyBorder="1" applyAlignment="1">
      <alignment vertical="center" wrapText="1"/>
    </xf>
    <xf numFmtId="0" fontId="31" fillId="14" borderId="30" xfId="0" applyFont="1" applyFill="1" applyBorder="1" applyAlignment="1">
      <alignment horizontal="center" vertical="center" wrapText="1"/>
    </xf>
    <xf numFmtId="0" fontId="6" fillId="2" borderId="12" xfId="0" applyFont="1" applyFill="1" applyBorder="1" applyAlignment="1">
      <alignment horizontal="justify" vertical="center" wrapText="1"/>
    </xf>
    <xf numFmtId="0" fontId="6" fillId="2" borderId="30" xfId="1" applyNumberFormat="1" applyFont="1" applyFill="1" applyBorder="1" applyAlignment="1" applyProtection="1">
      <alignment horizontal="justify" vertical="center" wrapText="1"/>
      <protection locked="0"/>
    </xf>
    <xf numFmtId="0" fontId="29" fillId="15" borderId="12" xfId="0" applyFont="1" applyFill="1" applyBorder="1" applyAlignment="1" applyProtection="1">
      <alignment horizontal="center" vertical="center" wrapText="1"/>
      <protection locked="0"/>
    </xf>
    <xf numFmtId="0" fontId="3" fillId="2" borderId="36" xfId="0" applyFont="1" applyFill="1" applyBorder="1" applyAlignment="1">
      <alignment horizontal="justify" vertical="center" wrapText="1"/>
    </xf>
    <xf numFmtId="0" fontId="6" fillId="2" borderId="36" xfId="0" applyFont="1" applyFill="1" applyBorder="1" applyAlignment="1">
      <alignment horizontal="justify" vertical="center" wrapText="1"/>
    </xf>
    <xf numFmtId="0" fontId="6" fillId="2" borderId="0" xfId="0" applyFont="1" applyFill="1" applyAlignment="1">
      <alignment horizontal="justify" vertical="center" wrapText="1"/>
    </xf>
    <xf numFmtId="41" fontId="6" fillId="2" borderId="12" xfId="2" applyFont="1" applyFill="1" applyBorder="1" applyAlignment="1" applyProtection="1">
      <alignment horizontal="right" vertical="center" wrapText="1"/>
      <protection locked="0"/>
    </xf>
    <xf numFmtId="10" fontId="6" fillId="2" borderId="12" xfId="3" applyNumberFormat="1" applyFont="1" applyFill="1" applyBorder="1" applyAlignment="1" applyProtection="1">
      <alignment horizontal="right" vertical="center" wrapText="1"/>
      <protection locked="0"/>
    </xf>
    <xf numFmtId="10" fontId="6" fillId="2" borderId="30" xfId="3" applyNumberFormat="1" applyFont="1" applyFill="1" applyBorder="1" applyAlignment="1" applyProtection="1">
      <alignment horizontal="right" vertical="center" wrapText="1"/>
      <protection locked="0"/>
    </xf>
    <xf numFmtId="0" fontId="8" fillId="2" borderId="12" xfId="0" applyFont="1" applyFill="1" applyBorder="1" applyAlignment="1">
      <alignment horizontal="justify" vertical="center" wrapText="1"/>
    </xf>
    <xf numFmtId="0" fontId="8" fillId="2" borderId="12" xfId="1" applyNumberFormat="1" applyFont="1" applyFill="1" applyBorder="1" applyAlignment="1" applyProtection="1">
      <alignment horizontal="justify" vertical="center" wrapText="1"/>
      <protection locked="0"/>
    </xf>
    <xf numFmtId="9" fontId="8" fillId="2" borderId="12" xfId="3" applyFont="1" applyFill="1" applyBorder="1" applyAlignment="1" applyProtection="1">
      <alignment horizontal="right" vertical="center" wrapText="1"/>
      <protection locked="0"/>
    </xf>
    <xf numFmtId="9" fontId="32" fillId="6" borderId="24" xfId="3" applyFont="1" applyFill="1" applyBorder="1" applyAlignment="1">
      <alignment horizontal="right" vertical="center" indent="2"/>
    </xf>
    <xf numFmtId="9" fontId="32" fillId="6" borderId="37" xfId="3" applyFont="1" applyFill="1" applyBorder="1" applyAlignment="1">
      <alignment horizontal="right" vertical="center" indent="2"/>
    </xf>
    <xf numFmtId="9" fontId="32" fillId="6" borderId="11" xfId="3" applyFont="1" applyFill="1" applyBorder="1" applyAlignment="1">
      <alignment horizontal="right" vertical="center" indent="2"/>
    </xf>
    <xf numFmtId="0" fontId="6" fillId="2" borderId="12" xfId="1" applyNumberFormat="1" applyFont="1" applyFill="1" applyBorder="1" applyAlignment="1" applyProtection="1">
      <alignment horizontal="justify" vertical="center" wrapText="1"/>
      <protection locked="0"/>
    </xf>
    <xf numFmtId="0" fontId="3" fillId="2" borderId="9" xfId="0" applyFont="1" applyFill="1" applyBorder="1" applyAlignment="1">
      <alignment horizontal="justify" vertical="center" wrapText="1"/>
    </xf>
    <xf numFmtId="9" fontId="3" fillId="2" borderId="12" xfId="1" applyNumberFormat="1" applyFont="1" applyFill="1" applyBorder="1" applyAlignment="1" applyProtection="1">
      <alignment horizontal="left" vertical="center" wrapText="1"/>
      <protection locked="0"/>
    </xf>
    <xf numFmtId="9" fontId="3" fillId="2" borderId="12" xfId="1" applyNumberFormat="1" applyFont="1" applyFill="1" applyBorder="1" applyAlignment="1" applyProtection="1">
      <alignment horizontal="justify" vertical="center" wrapText="1"/>
      <protection locked="0"/>
    </xf>
    <xf numFmtId="0" fontId="6" fillId="2" borderId="9" xfId="0" applyFont="1" applyFill="1" applyBorder="1" applyAlignment="1">
      <alignment horizontal="justify" vertical="center" wrapText="1"/>
    </xf>
    <xf numFmtId="0" fontId="6" fillId="2" borderId="12" xfId="0" applyFont="1" applyFill="1" applyBorder="1" applyAlignment="1">
      <alignment vertical="center" wrapText="1"/>
    </xf>
    <xf numFmtId="0" fontId="3" fillId="2" borderId="9" xfId="1" applyNumberFormat="1" applyFont="1" applyFill="1" applyBorder="1" applyAlignment="1" applyProtection="1">
      <alignment horizontal="justify" vertical="center" wrapText="1"/>
      <protection locked="0"/>
    </xf>
    <xf numFmtId="0" fontId="6" fillId="2" borderId="30" xfId="0" applyFont="1" applyFill="1" applyBorder="1" applyAlignment="1">
      <alignment vertical="center" wrapText="1"/>
    </xf>
    <xf numFmtId="0" fontId="6" fillId="2" borderId="30" xfId="0" applyFont="1" applyFill="1" applyBorder="1" applyAlignment="1">
      <alignment horizontal="justify" vertical="center" wrapText="1"/>
    </xf>
    <xf numFmtId="9" fontId="3" fillId="2" borderId="30" xfId="1" applyNumberFormat="1" applyFont="1" applyFill="1" applyBorder="1" applyAlignment="1" applyProtection="1">
      <alignment horizontal="left" vertical="center" wrapText="1"/>
      <protection locked="0"/>
    </xf>
    <xf numFmtId="0" fontId="2" fillId="2" borderId="0" xfId="0" applyFont="1" applyFill="1"/>
    <xf numFmtId="0" fontId="2" fillId="0" borderId="0" xfId="0" applyFont="1"/>
    <xf numFmtId="0" fontId="9" fillId="2" borderId="12" xfId="0" applyFont="1" applyFill="1" applyBorder="1" applyAlignment="1" applyProtection="1">
      <alignment horizontal="center" vertical="center"/>
      <protection hidden="1"/>
    </xf>
    <xf numFmtId="0" fontId="10" fillId="0" borderId="12" xfId="0" applyFont="1" applyBorder="1" applyAlignment="1">
      <alignment horizontal="center" vertical="center"/>
    </xf>
    <xf numFmtId="0" fontId="10" fillId="2" borderId="12" xfId="0" applyFont="1" applyFill="1" applyBorder="1" applyAlignment="1">
      <alignment horizontal="center" vertical="center"/>
    </xf>
    <xf numFmtId="0" fontId="12" fillId="5" borderId="0" xfId="0" applyFont="1" applyFill="1" applyAlignment="1">
      <alignment horizontal="center"/>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0" fillId="6" borderId="22" xfId="0" applyFill="1" applyBorder="1" applyAlignment="1">
      <alignment horizontal="left" vertical="center" wrapText="1"/>
    </xf>
    <xf numFmtId="0" fontId="15" fillId="2" borderId="23" xfId="0" applyFont="1" applyFill="1" applyBorder="1"/>
    <xf numFmtId="0" fontId="15" fillId="2" borderId="24" xfId="0" applyFont="1" applyFill="1" applyBorder="1"/>
    <xf numFmtId="0" fontId="16" fillId="5" borderId="0" xfId="0" applyFont="1" applyFill="1" applyAlignment="1" applyProtection="1">
      <alignment horizontal="center" vertical="center" wrapText="1"/>
      <protection hidden="1"/>
    </xf>
    <xf numFmtId="0" fontId="13" fillId="2" borderId="0" xfId="0" applyFont="1" applyFill="1" applyAlignment="1" applyProtection="1">
      <alignment horizontal="center" wrapText="1"/>
      <protection hidden="1"/>
    </xf>
    <xf numFmtId="0" fontId="25" fillId="5" borderId="0" xfId="0" applyFont="1" applyFill="1" applyAlignment="1" applyProtection="1">
      <alignment horizontal="center" vertical="center" wrapText="1"/>
      <protection hidden="1"/>
    </xf>
    <xf numFmtId="0" fontId="13" fillId="5" borderId="0" xfId="0" applyFont="1" applyFill="1" applyAlignment="1" applyProtection="1">
      <alignment horizontal="center" wrapText="1"/>
      <protection hidden="1"/>
    </xf>
    <xf numFmtId="0" fontId="2" fillId="3" borderId="21" xfId="0" applyFont="1" applyFill="1" applyBorder="1" applyAlignment="1">
      <alignment horizontal="left" vertical="center" wrapText="1"/>
    </xf>
    <xf numFmtId="1" fontId="20" fillId="0" borderId="22" xfId="0" applyNumberFormat="1" applyFont="1" applyBorder="1" applyAlignment="1">
      <alignment horizontal="left" vertical="center" wrapText="1"/>
    </xf>
    <xf numFmtId="0" fontId="21" fillId="0" borderId="23" xfId="0" applyFont="1" applyBorder="1"/>
    <xf numFmtId="0" fontId="21" fillId="0" borderId="24" xfId="0" applyFont="1" applyBorder="1"/>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0" fillId="0" borderId="26" xfId="0" applyBorder="1" applyAlignment="1">
      <alignment horizontal="left" vertical="center" wrapText="1"/>
    </xf>
    <xf numFmtId="0" fontId="15" fillId="0" borderId="27" xfId="0" applyFont="1" applyBorder="1"/>
    <xf numFmtId="0" fontId="2" fillId="8" borderId="0" xfId="0" applyFont="1" applyFill="1" applyAlignment="1">
      <alignment horizontal="left" vertical="center" wrapText="1"/>
    </xf>
    <xf numFmtId="0" fontId="15" fillId="3" borderId="28" xfId="0" applyFont="1" applyFill="1" applyBorder="1"/>
    <xf numFmtId="0" fontId="15" fillId="3" borderId="0" xfId="0" applyFont="1" applyFill="1"/>
    <xf numFmtId="0" fontId="0" fillId="0" borderId="22" xfId="0" applyBorder="1" applyAlignment="1">
      <alignment horizontal="left" vertical="center" wrapText="1"/>
    </xf>
    <xf numFmtId="0" fontId="15" fillId="0" borderId="23" xfId="0" applyFont="1" applyBorder="1"/>
    <xf numFmtId="0" fontId="15" fillId="0" borderId="24" xfId="0" applyFont="1" applyBorder="1"/>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0" borderId="12" xfId="5" applyFont="1" applyBorder="1" applyAlignment="1">
      <alignment horizontal="justify" vertical="center"/>
    </xf>
    <xf numFmtId="0" fontId="3" fillId="2" borderId="12" xfId="4" applyFont="1" applyFill="1" applyBorder="1" applyAlignment="1">
      <alignment horizontal="center" vertical="center" wrapText="1"/>
    </xf>
    <xf numFmtId="0" fontId="3" fillId="4" borderId="12" xfId="4" applyFont="1" applyFill="1" applyBorder="1" applyAlignment="1">
      <alignment horizontal="justify"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0" borderId="9"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6" fillId="4" borderId="12" xfId="4" applyFont="1" applyFill="1" applyBorder="1" applyAlignment="1">
      <alignment horizontal="justify" vertical="center" wrapText="1"/>
    </xf>
    <xf numFmtId="0" fontId="3" fillId="4" borderId="9" xfId="4" applyFont="1" applyFill="1" applyBorder="1" applyAlignment="1">
      <alignment horizontal="justify" vertical="center" wrapText="1"/>
    </xf>
    <xf numFmtId="0" fontId="4" fillId="4" borderId="11" xfId="4" applyFont="1" applyFill="1" applyBorder="1" applyAlignment="1">
      <alignment horizontal="justify" vertical="center" wrapText="1"/>
    </xf>
    <xf numFmtId="0" fontId="3" fillId="4" borderId="12" xfId="4" applyFont="1" applyFill="1" applyBorder="1" applyAlignment="1">
      <alignment horizontal="justify" vertical="center" wrapText="1"/>
    </xf>
    <xf numFmtId="0" fontId="4" fillId="4" borderId="12" xfId="4" applyFont="1" applyFill="1" applyBorder="1" applyAlignment="1">
      <alignment horizontal="justify"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49" fontId="7" fillId="0" borderId="16"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 fillId="2" borderId="9" xfId="4" applyFont="1" applyFill="1" applyBorder="1" applyAlignment="1">
      <alignment horizontal="justify" vertical="center" wrapText="1"/>
    </xf>
    <xf numFmtId="0" fontId="3" fillId="2" borderId="10" xfId="4" applyFont="1" applyFill="1" applyBorder="1" applyAlignment="1">
      <alignment horizontal="justify" vertical="center" wrapText="1"/>
    </xf>
    <xf numFmtId="0" fontId="3" fillId="2" borderId="11" xfId="4" applyFont="1" applyFill="1" applyBorder="1" applyAlignment="1">
      <alignment horizontal="justify" vertical="center" wrapText="1"/>
    </xf>
    <xf numFmtId="0" fontId="6" fillId="0" borderId="12" xfId="4" applyFont="1" applyBorder="1" applyAlignment="1">
      <alignment horizontal="justify" vertical="center" wrapText="1"/>
    </xf>
    <xf numFmtId="0" fontId="6" fillId="2" borderId="12" xfId="4" applyFont="1" applyFill="1" applyBorder="1" applyAlignment="1">
      <alignment horizontal="justify" vertical="center" wrapText="1"/>
    </xf>
    <xf numFmtId="0" fontId="6" fillId="2" borderId="9" xfId="4" applyFont="1" applyFill="1" applyBorder="1" applyAlignment="1">
      <alignment horizontal="justify" vertical="center" wrapText="1"/>
    </xf>
    <xf numFmtId="0" fontId="6" fillId="2" borderId="10" xfId="4" applyFont="1" applyFill="1" applyBorder="1" applyAlignment="1">
      <alignment horizontal="justify" vertical="center" wrapText="1"/>
    </xf>
    <xf numFmtId="0" fontId="6" fillId="2" borderId="11" xfId="4" applyFont="1" applyFill="1" applyBorder="1" applyAlignment="1">
      <alignment horizontal="justify" vertical="center" wrapText="1"/>
    </xf>
    <xf numFmtId="164" fontId="3" fillId="0" borderId="12" xfId="6" applyNumberFormat="1" applyFont="1" applyFill="1" applyBorder="1" applyAlignment="1">
      <alignment horizontal="justify" vertical="center" wrapText="1"/>
    </xf>
    <xf numFmtId="0" fontId="3" fillId="0" borderId="12" xfId="4" applyFont="1" applyBorder="1" applyAlignment="1">
      <alignment horizontal="justify" vertical="center" wrapText="1"/>
    </xf>
    <xf numFmtId="0" fontId="3" fillId="0" borderId="9" xfId="4" applyFont="1" applyBorder="1" applyAlignment="1">
      <alignment horizontal="justify" vertical="center" wrapText="1"/>
    </xf>
    <xf numFmtId="0" fontId="3" fillId="0" borderId="11" xfId="4" applyFont="1" applyBorder="1" applyAlignment="1">
      <alignment horizontal="justify" vertical="center" wrapText="1"/>
    </xf>
    <xf numFmtId="0" fontId="3" fillId="4" borderId="9" xfId="4" applyFont="1" applyFill="1" applyBorder="1" applyAlignment="1">
      <alignment horizontal="justify" vertical="center"/>
    </xf>
    <xf numFmtId="0" fontId="3" fillId="4" borderId="11" xfId="4" applyFont="1" applyFill="1" applyBorder="1" applyAlignment="1">
      <alignment horizontal="justify"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9" xfId="4" applyFont="1" applyFill="1" applyBorder="1" applyAlignment="1">
      <alignment horizontal="center" vertical="center" wrapText="1"/>
    </xf>
    <xf numFmtId="0" fontId="3" fillId="2" borderId="10" xfId="4" applyFont="1" applyFill="1" applyBorder="1" applyAlignment="1">
      <alignment horizontal="center" vertical="center" wrapText="1"/>
    </xf>
    <xf numFmtId="0" fontId="3" fillId="2" borderId="11" xfId="4" applyFont="1" applyFill="1" applyBorder="1" applyAlignment="1">
      <alignment horizontal="center" vertical="center" wrapText="1"/>
    </xf>
    <xf numFmtId="0" fontId="3" fillId="0" borderId="12" xfId="0" applyFont="1" applyBorder="1" applyAlignment="1">
      <alignment horizontal="justify" vertical="center"/>
    </xf>
    <xf numFmtId="0" fontId="4"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10" xfId="0" applyFont="1" applyFill="1" applyBorder="1" applyAlignment="1">
      <alignment horizontal="justify" vertical="center" wrapText="1"/>
    </xf>
    <xf numFmtId="9" fontId="3" fillId="4" borderId="12" xfId="6" applyFont="1" applyFill="1" applyBorder="1" applyAlignment="1">
      <alignment horizontal="justify" vertical="center" wrapText="1"/>
    </xf>
    <xf numFmtId="9" fontId="3" fillId="4" borderId="12" xfId="6" applyFont="1" applyFill="1" applyBorder="1" applyAlignment="1">
      <alignment horizontal="justify" vertical="center"/>
    </xf>
    <xf numFmtId="0" fontId="4" fillId="0" borderId="12" xfId="4" applyFont="1" applyBorder="1" applyAlignment="1">
      <alignment horizontal="justify" vertical="center" wrapText="1"/>
    </xf>
    <xf numFmtId="0" fontId="3" fillId="2" borderId="12" xfId="4" applyFont="1" applyFill="1" applyBorder="1" applyAlignment="1">
      <alignment horizontal="justify" vertical="center" wrapText="1"/>
    </xf>
    <xf numFmtId="0" fontId="3" fillId="0" borderId="12" xfId="5" applyFont="1" applyBorder="1" applyAlignment="1">
      <alignment horizontal="justify" vertical="center"/>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9" fontId="3" fillId="2" borderId="12" xfId="6" applyFont="1" applyFill="1" applyBorder="1" applyAlignment="1">
      <alignment horizontal="justify" vertical="center" wrapText="1"/>
    </xf>
    <xf numFmtId="9" fontId="3" fillId="2" borderId="12" xfId="6" applyFont="1" applyFill="1" applyBorder="1" applyAlignment="1">
      <alignment horizontal="justify" vertical="center"/>
    </xf>
    <xf numFmtId="0" fontId="4" fillId="2" borderId="11" xfId="4" applyFont="1" applyFill="1" applyBorder="1" applyAlignment="1">
      <alignment horizontal="justify" vertical="center" wrapText="1"/>
    </xf>
    <xf numFmtId="0" fontId="4" fillId="2" borderId="12" xfId="4" applyFont="1" applyFill="1" applyBorder="1" applyAlignment="1">
      <alignment horizontal="justify" vertical="center" wrapText="1"/>
    </xf>
    <xf numFmtId="0" fontId="4"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9" fillId="9" borderId="12" xfId="0" applyFont="1" applyFill="1" applyBorder="1" applyAlignment="1">
      <alignment horizontal="center" vertical="center" wrapText="1"/>
    </xf>
    <xf numFmtId="0" fontId="29" fillId="9" borderId="30" xfId="0" applyFont="1" applyFill="1" applyBorder="1" applyAlignment="1">
      <alignment horizontal="center" vertical="center" wrapText="1"/>
    </xf>
    <xf numFmtId="0" fontId="29" fillId="9" borderId="31" xfId="0" applyFont="1" applyFill="1" applyBorder="1" applyAlignment="1">
      <alignment horizontal="center" vertical="center" wrapText="1"/>
    </xf>
    <xf numFmtId="0" fontId="29" fillId="15" borderId="12" xfId="0" applyFont="1" applyFill="1" applyBorder="1" applyAlignment="1" applyProtection="1">
      <alignment horizontal="center" vertical="center" wrapText="1"/>
      <protection locked="0"/>
    </xf>
    <xf numFmtId="0" fontId="29" fillId="10" borderId="1" xfId="0" applyFont="1" applyFill="1" applyBorder="1" applyAlignment="1">
      <alignment horizontal="center" vertical="center" wrapText="1"/>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12" borderId="2"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29" fillId="10" borderId="32" xfId="0" applyFont="1" applyFill="1" applyBorder="1" applyAlignment="1">
      <alignment horizontal="center" vertical="center" wrapText="1"/>
    </xf>
    <xf numFmtId="0" fontId="29" fillId="10" borderId="33" xfId="0" applyFont="1" applyFill="1" applyBorder="1" applyAlignment="1">
      <alignment horizontal="center" vertical="center" wrapText="1"/>
    </xf>
    <xf numFmtId="0" fontId="29" fillId="10" borderId="34"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8"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8" xfId="0" applyFont="1" applyFill="1" applyBorder="1" applyAlignment="1">
      <alignment horizontal="center" vertical="center" wrapText="1"/>
    </xf>
  </cellXfs>
  <cellStyles count="8">
    <cellStyle name="Hipervínculo" xfId="7" builtinId="8"/>
    <cellStyle name="Millares" xfId="1" builtinId="3"/>
    <cellStyle name="Millares [0]" xfId="2" builtinId="6"/>
    <cellStyle name="Normal" xfId="0" builtinId="0"/>
    <cellStyle name="Normal 2 2 2" xfId="5" xr:uid="{00000000-0005-0000-0000-000004000000}"/>
    <cellStyle name="Normal 4" xfId="4" xr:uid="{00000000-0005-0000-0000-000005000000}"/>
    <cellStyle name="Porcentaje" xfId="3" builtinId="5"/>
    <cellStyle name="Porcentual 2" xfId="6" xr:uid="{00000000-0005-0000-0000-000007000000}"/>
  </cellStyles>
  <dxfs count="0"/>
  <tableStyles count="0" defaultTableStyle="TableStyleMedium2" defaultPivotStyle="PivotStyleLight16"/>
  <colors>
    <mruColors>
      <color rgb="FF8A96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5. MAGNITUD-PRESUPUESTO'!A1"/><Relationship Id="rId2" Type="http://schemas.openxmlformats.org/officeDocument/2006/relationships/hyperlink" Target="#'3. METAS,ACTIVIDADES,TAREAS TRI'!A1"/><Relationship Id="rId1" Type="http://schemas.openxmlformats.org/officeDocument/2006/relationships/image" Target="../media/image1.png"/><Relationship Id="rId4" Type="http://schemas.openxmlformats.org/officeDocument/2006/relationships/hyperlink" Target="#'HOJAS DE VI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1</xdr:row>
      <xdr:rowOff>299028</xdr:rowOff>
    </xdr:to>
    <xdr:sp macro="" textlink="">
      <xdr:nvSpPr>
        <xdr:cNvPr id="2" name="AutoShape 2" descr="Resultado de imagen para secretaria distrital de integracion social">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0" y="409575"/>
          <a:ext cx="304800" cy="2990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247651</xdr:colOff>
      <xdr:row>0</xdr:row>
      <xdr:rowOff>123826</xdr:rowOff>
    </xdr:from>
    <xdr:to>
      <xdr:col>2</xdr:col>
      <xdr:colOff>406987</xdr:colOff>
      <xdr:row>2</xdr:row>
      <xdr:rowOff>276225</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52476" y="123826"/>
          <a:ext cx="845136" cy="971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328082</xdr:colOff>
      <xdr:row>12</xdr:row>
      <xdr:rowOff>100400</xdr:rowOff>
    </xdr:from>
    <xdr:to>
      <xdr:col>17</xdr:col>
      <xdr:colOff>531811</xdr:colOff>
      <xdr:row>12</xdr:row>
      <xdr:rowOff>492526</xdr:rowOff>
    </xdr:to>
    <xdr:sp macro="" textlink="">
      <xdr:nvSpPr>
        <xdr:cNvPr id="17" name="Rectángulo redondeado 16">
          <a:hlinkClick xmlns:r="http://schemas.openxmlformats.org/officeDocument/2006/relationships" r:id="rId2"/>
          <a:extLst>
            <a:ext uri="{FF2B5EF4-FFF2-40B4-BE49-F238E27FC236}">
              <a16:creationId xmlns:a16="http://schemas.microsoft.com/office/drawing/2014/main" id="{00000000-0008-0000-0000-000011000000}"/>
            </a:ext>
          </a:extLst>
        </xdr:cNvPr>
        <xdr:cNvSpPr>
          <a:spLocks noChangeAspect="1"/>
        </xdr:cNvSpPr>
      </xdr:nvSpPr>
      <xdr:spPr>
        <a:xfrm>
          <a:off x="10138832" y="4301983"/>
          <a:ext cx="2775479" cy="392126"/>
        </a:xfrm>
        <a:prstGeom prst="roundRect">
          <a:avLst/>
        </a:prstGeom>
        <a:solidFill>
          <a:srgbClr val="545D03"/>
        </a:solidFill>
        <a:ln w="6350" cap="flat" cmpd="sng" algn="ctr">
          <a:solidFill>
            <a:srgbClr val="879739"/>
          </a:solidFill>
          <a:prstDash val="solid"/>
          <a:miter lim="800000"/>
        </a:ln>
        <a:effectLst>
          <a:softEdge rad="0"/>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2. Actividades_tareas_vigencia</a:t>
          </a:r>
        </a:p>
      </xdr:txBody>
    </xdr:sp>
    <xdr:clientData/>
  </xdr:twoCellAnchor>
  <xdr:twoCellAnchor editAs="absolute">
    <xdr:from>
      <xdr:col>14</xdr:col>
      <xdr:colOff>317500</xdr:colOff>
      <xdr:row>13</xdr:row>
      <xdr:rowOff>41052</xdr:rowOff>
    </xdr:from>
    <xdr:to>
      <xdr:col>17</xdr:col>
      <xdr:colOff>525836</xdr:colOff>
      <xdr:row>13</xdr:row>
      <xdr:rowOff>434401</xdr:rowOff>
    </xdr:to>
    <xdr:sp macro="" textlink="">
      <xdr:nvSpPr>
        <xdr:cNvPr id="19" name="Rectángulo redondeado 18">
          <a:hlinkClick xmlns:r="http://schemas.openxmlformats.org/officeDocument/2006/relationships" r:id="rId3"/>
          <a:extLst>
            <a:ext uri="{FF2B5EF4-FFF2-40B4-BE49-F238E27FC236}">
              <a16:creationId xmlns:a16="http://schemas.microsoft.com/office/drawing/2014/main" id="{00000000-0008-0000-0000-000013000000}"/>
            </a:ext>
          </a:extLst>
        </xdr:cNvPr>
        <xdr:cNvSpPr>
          <a:spLocks noChangeAspect="1"/>
        </xdr:cNvSpPr>
      </xdr:nvSpPr>
      <xdr:spPr>
        <a:xfrm>
          <a:off x="10128250" y="4740052"/>
          <a:ext cx="2780086" cy="393349"/>
        </a:xfrm>
        <a:prstGeom prst="roundRect">
          <a:avLst/>
        </a:prstGeom>
        <a:solidFill>
          <a:srgbClr val="545D03"/>
        </a:solidFill>
        <a:ln w="6350" cap="flat" cmpd="sng" algn="ctr">
          <a:solidFill>
            <a:srgbClr val="879739"/>
          </a:solidFill>
          <a:prstDash val="solid"/>
          <a:miter lim="800000"/>
        </a:ln>
        <a:effectLst>
          <a:softEdge rad="0"/>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351895</xdr:colOff>
      <xdr:row>11</xdr:row>
      <xdr:rowOff>127000</xdr:rowOff>
    </xdr:from>
    <xdr:to>
      <xdr:col>17</xdr:col>
      <xdr:colOff>551785</xdr:colOff>
      <xdr:row>12</xdr:row>
      <xdr:rowOff>52858</xdr:rowOff>
    </xdr:to>
    <xdr:sp macro="" textlink="">
      <xdr:nvSpPr>
        <xdr:cNvPr id="20" name="Rectángulo redondeado 19">
          <a:hlinkClick xmlns:r="http://schemas.openxmlformats.org/officeDocument/2006/relationships" r:id="rId4"/>
          <a:extLst>
            <a:ext uri="{FF2B5EF4-FFF2-40B4-BE49-F238E27FC236}">
              <a16:creationId xmlns:a16="http://schemas.microsoft.com/office/drawing/2014/main" id="{00000000-0008-0000-0000-000014000000}"/>
            </a:ext>
          </a:extLst>
        </xdr:cNvPr>
        <xdr:cNvSpPr>
          <a:spLocks noChangeAspect="1"/>
        </xdr:cNvSpPr>
      </xdr:nvSpPr>
      <xdr:spPr>
        <a:xfrm>
          <a:off x="10162645" y="3831167"/>
          <a:ext cx="2771640" cy="423274"/>
        </a:xfrm>
        <a:prstGeom prst="roundRect">
          <a:avLst/>
        </a:prstGeom>
        <a:solidFill>
          <a:srgbClr val="545D03"/>
        </a:solidFill>
        <a:ln w="6350" cap="flat" cmpd="sng" algn="ctr">
          <a:solidFill>
            <a:srgbClr val="879739"/>
          </a:solidFill>
          <a:prstDash val="solid"/>
          <a:miter lim="800000"/>
        </a:ln>
        <a:effectLst>
          <a:softEdge rad="0"/>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Hojas de Vida de los Indicadores MPI-MPDD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39</xdr:row>
      <xdr:rowOff>75142</xdr:rowOff>
    </xdr:from>
    <xdr:to>
      <xdr:col>0</xdr:col>
      <xdr:colOff>790574</xdr:colOff>
      <xdr:row>42</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4770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78</xdr:row>
      <xdr:rowOff>75142</xdr:rowOff>
    </xdr:from>
    <xdr:to>
      <xdr:col>0</xdr:col>
      <xdr:colOff>790574</xdr:colOff>
      <xdr:row>81</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298407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119</xdr:row>
      <xdr:rowOff>75142</xdr:rowOff>
    </xdr:from>
    <xdr:to>
      <xdr:col>0</xdr:col>
      <xdr:colOff>790574</xdr:colOff>
      <xdr:row>122</xdr:row>
      <xdr:rowOff>114300</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343294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159</xdr:row>
      <xdr:rowOff>75142</xdr:rowOff>
    </xdr:from>
    <xdr:to>
      <xdr:col>0</xdr:col>
      <xdr:colOff>790574</xdr:colOff>
      <xdr:row>162</xdr:row>
      <xdr:rowOff>114300</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5706321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39</xdr:row>
      <xdr:rowOff>75142</xdr:rowOff>
    </xdr:from>
    <xdr:to>
      <xdr:col>0</xdr:col>
      <xdr:colOff>790574</xdr:colOff>
      <xdr:row>42</xdr:row>
      <xdr:rowOff>114300</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4770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es%20compartidas/Equipo%20Seguimiento%20OAPI/02_Proyectos%20inversi&#243;n/Seguimiento/Seguimiento/2023/POAS_gesti&#243;n%202023/Mar_2023/Proceso%20PE04-C%20Inteligencia%20para%20%20la%20Movilidad%20Trimestre%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POAs%202021\Poas%20Gesti&#243;n%20SPM\POAs_gesti&#243;n_jun_2021\7.poa_gestion_Direccion_inteligencia_trim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Jeimmy\Secretaria%20de%20Movilidad\POA\2021\Gesti&#243;n\Reporte%20Junio\7.%20POA_Gestion_Direcci&#243;n_Inteligenc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ades"/>
      <sheetName val="2. Hoja de Vida_Ind"/>
      <sheetName val="3.Actividades_Tareas_vig"/>
      <sheetName val="4. Anualización"/>
      <sheetName val="ANEXO_ODS"/>
      <sheetName val="ANEXO_VARIABLE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2. HOJAS DE VIDA"/>
      <sheetName val="3. METAS,ACTIVIDADES,TAREAS TRI"/>
      <sheetName val="4. METAS-CUALITAT TRI"/>
      <sheetName val="ANEXO_ODS"/>
      <sheetName val="ANEXO_VARIABLES"/>
      <sheetName val="INSTRUCCIÓN DE DILIGENCIAMIENTO"/>
      <sheetName val="5. ANUALIZACIÓN"/>
      <sheetName val="LISTAS_1"/>
    </sheetNames>
    <sheetDataSet>
      <sheetData sheetId="0"/>
      <sheetData sheetId="1">
        <row r="4">
          <cell r="J4" t="str">
            <v>Constante</v>
          </cell>
        </row>
        <row r="21">
          <cell r="J21" t="str">
            <v xml:space="preserve">Constante </v>
          </cell>
        </row>
        <row r="38">
          <cell r="J38" t="str">
            <v>Constante</v>
          </cell>
        </row>
        <row r="55">
          <cell r="J55" t="str">
            <v>Constante</v>
          </cell>
        </row>
      </sheetData>
      <sheetData sheetId="2"/>
      <sheetData sheetId="3">
        <row r="6">
          <cell r="M6">
            <v>1</v>
          </cell>
        </row>
        <row r="12">
          <cell r="M12">
            <v>1</v>
          </cell>
        </row>
        <row r="18">
          <cell r="M18">
            <v>1</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2. HOJAS DE VIDA"/>
      <sheetName val="3. METAS,ACTIVIDADES,TAREAS TRI"/>
      <sheetName val="4. METAS-CUALITAT TRI"/>
      <sheetName val="ANEXO_ODS"/>
      <sheetName val="ANEXO_VARIABLES"/>
      <sheetName val="INSTRUCCIÓN DE DILIGENCIAMIENTO"/>
      <sheetName val="5. ANUALIZACIÓN"/>
      <sheetName val="LISTAS_1"/>
    </sheetNames>
    <sheetDataSet>
      <sheetData sheetId="0"/>
      <sheetData sheetId="1">
        <row r="8">
          <cell r="J8" t="str">
            <v>Trimestral</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A964C"/>
  </sheetPr>
  <dimension ref="A1:W51"/>
  <sheetViews>
    <sheetView tabSelected="1" zoomScale="90" zoomScaleNormal="90" workbookViewId="0">
      <selection activeCell="G16" sqref="G16:K16"/>
    </sheetView>
  </sheetViews>
  <sheetFormatPr baseColWidth="10" defaultColWidth="0" defaultRowHeight="15.75" customHeight="1" zeroHeight="1" x14ac:dyDescent="0.25"/>
  <cols>
    <col min="1" max="1" width="7.5703125" style="17" customWidth="1"/>
    <col min="2" max="5" width="10.28515625" style="17" customWidth="1"/>
    <col min="6" max="13" width="10.140625" style="17" customWidth="1"/>
    <col min="14" max="14" width="17" style="17" customWidth="1"/>
    <col min="15" max="18" width="12.85546875" style="26" customWidth="1"/>
    <col min="19" max="19" width="11.42578125" style="17" customWidth="1"/>
    <col min="20" max="21" width="0" style="17" hidden="1" customWidth="1"/>
    <col min="22" max="22" width="11.42578125" style="17" hidden="1" customWidth="1"/>
    <col min="23" max="23" width="0" style="17" hidden="1" customWidth="1"/>
    <col min="24" max="16384" width="11.42578125" style="17" hidden="1"/>
  </cols>
  <sheetData>
    <row r="1" spans="1:22" s="16" customFormat="1" ht="32.25" customHeight="1" x14ac:dyDescent="0.25">
      <c r="B1" s="150"/>
      <c r="C1" s="150"/>
      <c r="D1" s="151" t="s">
        <v>89</v>
      </c>
      <c r="E1" s="151"/>
      <c r="F1" s="151"/>
      <c r="G1" s="151"/>
      <c r="H1" s="151"/>
      <c r="I1" s="151"/>
      <c r="J1" s="151"/>
      <c r="K1" s="151"/>
      <c r="L1" s="151"/>
      <c r="M1" s="151"/>
      <c r="N1" s="151"/>
      <c r="O1" s="151"/>
      <c r="P1" s="151"/>
      <c r="Q1" s="151"/>
      <c r="R1" s="151"/>
      <c r="S1" s="17"/>
      <c r="T1" s="18"/>
      <c r="U1" s="18"/>
      <c r="V1" s="19"/>
    </row>
    <row r="2" spans="1:22" s="16" customFormat="1" ht="32.25" customHeight="1" x14ac:dyDescent="0.25">
      <c r="A2" s="20"/>
      <c r="B2" s="150"/>
      <c r="C2" s="150"/>
      <c r="D2" s="151" t="s">
        <v>1</v>
      </c>
      <c r="E2" s="151"/>
      <c r="F2" s="151"/>
      <c r="G2" s="151"/>
      <c r="H2" s="151"/>
      <c r="I2" s="151"/>
      <c r="J2" s="151"/>
      <c r="K2" s="151"/>
      <c r="L2" s="151"/>
      <c r="M2" s="151"/>
      <c r="N2" s="151"/>
      <c r="O2" s="151"/>
      <c r="P2" s="151"/>
      <c r="Q2" s="151"/>
      <c r="R2" s="151"/>
      <c r="S2" s="17"/>
      <c r="T2" s="21"/>
      <c r="U2" s="21"/>
      <c r="V2" s="22"/>
    </row>
    <row r="3" spans="1:22" s="16" customFormat="1" ht="32.25" customHeight="1" x14ac:dyDescent="0.25">
      <c r="B3" s="150"/>
      <c r="C3" s="150"/>
      <c r="D3" s="151" t="s">
        <v>122</v>
      </c>
      <c r="E3" s="151"/>
      <c r="F3" s="151"/>
      <c r="G3" s="151"/>
      <c r="H3" s="151"/>
      <c r="I3" s="151"/>
      <c r="J3" s="151"/>
      <c r="K3" s="151"/>
      <c r="L3" s="151"/>
      <c r="M3" s="151"/>
      <c r="N3" s="151"/>
      <c r="O3" s="151"/>
      <c r="P3" s="151"/>
      <c r="Q3" s="151"/>
      <c r="R3" s="151"/>
      <c r="S3" s="17"/>
      <c r="T3" s="21"/>
      <c r="U3" s="21"/>
      <c r="V3" s="22"/>
    </row>
    <row r="4" spans="1:22" s="16" customFormat="1" ht="32.25" customHeight="1" x14ac:dyDescent="0.25">
      <c r="B4" s="150"/>
      <c r="C4" s="150"/>
      <c r="D4" s="151" t="s">
        <v>123</v>
      </c>
      <c r="E4" s="151"/>
      <c r="F4" s="151"/>
      <c r="G4" s="151"/>
      <c r="H4" s="151"/>
      <c r="I4" s="151"/>
      <c r="J4" s="151"/>
      <c r="K4" s="151"/>
      <c r="L4" s="152" t="s">
        <v>229</v>
      </c>
      <c r="M4" s="152"/>
      <c r="N4" s="152"/>
      <c r="O4" s="152"/>
      <c r="P4" s="152"/>
      <c r="Q4" s="152"/>
      <c r="R4" s="152"/>
      <c r="S4" s="17"/>
      <c r="T4" s="23"/>
      <c r="U4" s="24" t="s">
        <v>124</v>
      </c>
      <c r="V4" s="25"/>
    </row>
    <row r="5" spans="1:22" x14ac:dyDescent="0.25"/>
    <row r="6" spans="1:22" x14ac:dyDescent="0.25">
      <c r="B6" s="27"/>
    </row>
    <row r="7" spans="1:22" x14ac:dyDescent="0.25">
      <c r="B7" s="153"/>
      <c r="C7" s="153"/>
      <c r="D7" s="153"/>
      <c r="E7" s="153"/>
      <c r="F7" s="153"/>
      <c r="G7" s="153"/>
      <c r="H7" s="153"/>
      <c r="I7" s="153"/>
      <c r="J7" s="153"/>
      <c r="K7" s="153"/>
      <c r="L7" s="153"/>
      <c r="M7" s="153"/>
      <c r="N7" s="153"/>
      <c r="O7" s="153"/>
      <c r="P7" s="153"/>
      <c r="Q7" s="153"/>
      <c r="R7" s="153"/>
    </row>
    <row r="8" spans="1:22" x14ac:dyDescent="0.25"/>
    <row r="9" spans="1:22" ht="20.25" customHeight="1" x14ac:dyDescent="0.25">
      <c r="K9" s="28"/>
      <c r="L9" s="29"/>
      <c r="N9" s="28"/>
      <c r="S9" s="30"/>
      <c r="T9" s="30"/>
      <c r="U9" s="30"/>
      <c r="V9" s="30"/>
    </row>
    <row r="10" spans="1:22" ht="39" customHeight="1" x14ac:dyDescent="0.25">
      <c r="B10" s="154" t="s">
        <v>125</v>
      </c>
      <c r="C10" s="155"/>
      <c r="D10" s="155"/>
      <c r="E10" s="156"/>
      <c r="F10" s="157" t="s">
        <v>126</v>
      </c>
      <c r="G10" s="158"/>
      <c r="H10" s="158"/>
      <c r="I10" s="158"/>
      <c r="J10" s="158"/>
      <c r="K10" s="158"/>
      <c r="L10" s="158"/>
      <c r="M10" s="159"/>
      <c r="N10" s="28"/>
      <c r="O10" s="160"/>
      <c r="P10" s="160"/>
      <c r="Q10" s="160"/>
      <c r="R10" s="160"/>
      <c r="S10" s="30"/>
      <c r="T10" s="31"/>
      <c r="U10" s="31"/>
    </row>
    <row r="11" spans="1:22" ht="39" customHeight="1" x14ac:dyDescent="0.25">
      <c r="B11" s="154" t="s">
        <v>127</v>
      </c>
      <c r="C11" s="155"/>
      <c r="D11" s="155"/>
      <c r="E11" s="156"/>
      <c r="F11" s="157" t="s">
        <v>13</v>
      </c>
      <c r="G11" s="158"/>
      <c r="H11" s="158"/>
      <c r="I11" s="158"/>
      <c r="J11" s="158"/>
      <c r="K11" s="158"/>
      <c r="L11" s="158"/>
      <c r="M11" s="159"/>
      <c r="N11" s="161"/>
      <c r="O11" s="160" t="s">
        <v>128</v>
      </c>
      <c r="P11" s="160"/>
      <c r="Q11" s="160"/>
      <c r="R11" s="160"/>
      <c r="S11" s="32"/>
      <c r="T11" s="33"/>
      <c r="U11" s="33"/>
    </row>
    <row r="12" spans="1:22" ht="39" customHeight="1" x14ac:dyDescent="0.3">
      <c r="B12" s="154" t="s">
        <v>129</v>
      </c>
      <c r="C12" s="155"/>
      <c r="D12" s="155"/>
      <c r="E12" s="156"/>
      <c r="F12" s="157" t="s">
        <v>130</v>
      </c>
      <c r="G12" s="158"/>
      <c r="H12" s="158"/>
      <c r="I12" s="158"/>
      <c r="J12" s="158"/>
      <c r="K12" s="158"/>
      <c r="L12" s="158"/>
      <c r="M12" s="159"/>
      <c r="N12" s="161"/>
      <c r="O12" s="34"/>
      <c r="P12" s="35"/>
      <c r="Q12" s="35"/>
      <c r="R12" s="35"/>
      <c r="S12" s="32"/>
      <c r="T12" s="33"/>
      <c r="U12" s="33"/>
    </row>
    <row r="13" spans="1:22" ht="39" customHeight="1" x14ac:dyDescent="0.3">
      <c r="B13" s="154" t="s">
        <v>131</v>
      </c>
      <c r="C13" s="155"/>
      <c r="D13" s="155"/>
      <c r="E13" s="164"/>
      <c r="F13" s="165" t="s">
        <v>132</v>
      </c>
      <c r="G13" s="166"/>
      <c r="H13" s="166"/>
      <c r="I13" s="166"/>
      <c r="J13" s="166"/>
      <c r="K13" s="166"/>
      <c r="L13" s="166"/>
      <c r="M13" s="167"/>
      <c r="N13" s="30"/>
      <c r="O13" s="34"/>
      <c r="P13" s="35"/>
      <c r="Q13" s="35"/>
      <c r="R13" s="35"/>
      <c r="S13" s="32"/>
      <c r="T13" s="33"/>
      <c r="U13" s="33"/>
    </row>
    <row r="14" spans="1:22" ht="39" customHeight="1" x14ac:dyDescent="0.3">
      <c r="B14" s="154" t="s">
        <v>133</v>
      </c>
      <c r="C14" s="155"/>
      <c r="D14" s="155"/>
      <c r="E14" s="164"/>
      <c r="F14" s="165" t="s">
        <v>134</v>
      </c>
      <c r="G14" s="166"/>
      <c r="H14" s="166"/>
      <c r="I14" s="166"/>
      <c r="J14" s="166"/>
      <c r="K14" s="166"/>
      <c r="L14" s="166"/>
      <c r="M14" s="167"/>
      <c r="N14" s="30"/>
      <c r="O14" s="34"/>
      <c r="P14" s="35"/>
      <c r="Q14" s="35"/>
      <c r="R14" s="35"/>
      <c r="S14" s="32"/>
      <c r="T14" s="33"/>
      <c r="U14" s="33"/>
    </row>
    <row r="15" spans="1:22" ht="27.75" customHeight="1" x14ac:dyDescent="0.25">
      <c r="B15" s="168" t="s">
        <v>135</v>
      </c>
      <c r="C15" s="169"/>
      <c r="D15" s="169"/>
      <c r="E15" s="170"/>
      <c r="F15" s="36" t="s">
        <v>136</v>
      </c>
      <c r="G15" s="174" t="s">
        <v>232</v>
      </c>
      <c r="H15" s="175"/>
      <c r="I15" s="175"/>
      <c r="J15" s="175"/>
      <c r="K15" s="175"/>
      <c r="L15" s="176">
        <v>2024</v>
      </c>
      <c r="M15" s="177"/>
      <c r="N15" s="30"/>
      <c r="O15" s="37"/>
      <c r="P15" s="38"/>
      <c r="Q15" s="38"/>
      <c r="R15" s="38"/>
      <c r="S15" s="32"/>
      <c r="T15" s="33"/>
      <c r="U15" s="33"/>
    </row>
    <row r="16" spans="1:22" ht="27.75" customHeight="1" x14ac:dyDescent="0.25">
      <c r="B16" s="171"/>
      <c r="C16" s="172"/>
      <c r="D16" s="172"/>
      <c r="E16" s="173"/>
      <c r="F16" s="39" t="s">
        <v>137</v>
      </c>
      <c r="G16" s="179" t="s">
        <v>233</v>
      </c>
      <c r="H16" s="180"/>
      <c r="I16" s="180"/>
      <c r="J16" s="180"/>
      <c r="K16" s="181"/>
      <c r="L16" s="178"/>
      <c r="M16" s="177"/>
      <c r="N16" s="30"/>
      <c r="O16" s="37"/>
      <c r="P16" s="38"/>
      <c r="Q16" s="40"/>
      <c r="R16" s="40"/>
      <c r="S16" s="41"/>
      <c r="T16" s="33"/>
      <c r="U16" s="33"/>
    </row>
    <row r="17" spans="2:18" ht="20.25" customHeight="1" x14ac:dyDescent="0.25">
      <c r="N17" s="32"/>
      <c r="O17" s="38"/>
      <c r="P17" s="38"/>
      <c r="Q17" s="38"/>
      <c r="R17" s="38"/>
    </row>
    <row r="18" spans="2:18" ht="6.75" customHeight="1" x14ac:dyDescent="0.25">
      <c r="B18" s="162" t="s">
        <v>138</v>
      </c>
      <c r="C18" s="162"/>
      <c r="D18" s="162"/>
      <c r="E18" s="162"/>
      <c r="F18" s="162"/>
      <c r="G18" s="162"/>
      <c r="H18" s="162"/>
      <c r="I18" s="162"/>
      <c r="J18" s="162"/>
      <c r="K18" s="162"/>
      <c r="L18" s="162"/>
      <c r="M18" s="162"/>
      <c r="N18" s="32"/>
      <c r="O18" s="38"/>
      <c r="P18" s="38"/>
      <c r="Q18" s="38"/>
      <c r="R18" s="38"/>
    </row>
    <row r="19" spans="2:18" ht="6.75" customHeight="1" x14ac:dyDescent="0.25">
      <c r="B19" s="162"/>
      <c r="C19" s="162"/>
      <c r="D19" s="162"/>
      <c r="E19" s="162"/>
      <c r="F19" s="162"/>
      <c r="G19" s="162"/>
      <c r="H19" s="162"/>
      <c r="I19" s="162"/>
      <c r="J19" s="162"/>
      <c r="K19" s="162"/>
      <c r="L19" s="162"/>
      <c r="M19" s="162"/>
      <c r="N19" s="32"/>
      <c r="O19" s="38"/>
      <c r="P19" s="38"/>
      <c r="Q19" s="38"/>
      <c r="R19" s="38"/>
    </row>
    <row r="20" spans="2:18" ht="6.75" customHeight="1" x14ac:dyDescent="0.25">
      <c r="B20" s="162"/>
      <c r="C20" s="162"/>
      <c r="D20" s="162"/>
      <c r="E20" s="162"/>
      <c r="F20" s="162"/>
      <c r="G20" s="162"/>
      <c r="H20" s="162"/>
      <c r="I20" s="162"/>
      <c r="J20" s="162"/>
      <c r="K20" s="162"/>
      <c r="L20" s="162"/>
      <c r="M20" s="162"/>
      <c r="N20" s="32"/>
      <c r="O20" s="163"/>
      <c r="P20" s="163"/>
      <c r="Q20" s="163"/>
      <c r="R20" s="163"/>
    </row>
    <row r="21" spans="2:18" ht="6.75" customHeight="1" x14ac:dyDescent="0.25">
      <c r="B21" s="162"/>
      <c r="C21" s="162"/>
      <c r="D21" s="162"/>
      <c r="E21" s="162"/>
      <c r="F21" s="162"/>
      <c r="G21" s="162"/>
      <c r="H21" s="162"/>
      <c r="I21" s="162"/>
      <c r="J21" s="162"/>
      <c r="K21" s="162"/>
      <c r="L21" s="162"/>
      <c r="M21" s="162"/>
      <c r="N21" s="29"/>
      <c r="O21" s="163"/>
      <c r="P21" s="163"/>
      <c r="Q21" s="163"/>
      <c r="R21" s="163"/>
    </row>
    <row r="22" spans="2:18" ht="6.75" customHeight="1" x14ac:dyDescent="0.25">
      <c r="B22" s="162"/>
      <c r="C22" s="162"/>
      <c r="D22" s="162"/>
      <c r="E22" s="162"/>
      <c r="F22" s="162"/>
      <c r="G22" s="162"/>
      <c r="H22" s="162"/>
      <c r="I22" s="162"/>
      <c r="J22" s="162"/>
      <c r="K22" s="162"/>
      <c r="L22" s="162"/>
      <c r="M22" s="162"/>
      <c r="N22" s="29"/>
      <c r="O22" s="42"/>
      <c r="P22" s="42"/>
      <c r="Q22" s="42"/>
      <c r="R22" s="42"/>
    </row>
    <row r="23" spans="2:18" ht="6.75" customHeight="1" x14ac:dyDescent="0.25">
      <c r="B23" s="162"/>
      <c r="C23" s="162"/>
      <c r="D23" s="162"/>
      <c r="E23" s="162"/>
      <c r="F23" s="162"/>
      <c r="G23" s="162"/>
      <c r="H23" s="162"/>
      <c r="I23" s="162"/>
      <c r="J23" s="162"/>
      <c r="K23" s="162"/>
      <c r="L23" s="162"/>
      <c r="M23" s="162"/>
      <c r="N23" s="32"/>
      <c r="O23" s="38"/>
      <c r="P23" s="38"/>
      <c r="Q23" s="38"/>
      <c r="R23" s="38"/>
    </row>
    <row r="24" spans="2:18" ht="6.75" customHeight="1" x14ac:dyDescent="0.25">
      <c r="B24" s="162"/>
      <c r="C24" s="162"/>
      <c r="D24" s="162"/>
      <c r="E24" s="162"/>
      <c r="F24" s="162"/>
      <c r="G24" s="162"/>
      <c r="H24" s="162"/>
      <c r="I24" s="162"/>
      <c r="J24" s="162"/>
      <c r="K24" s="162"/>
      <c r="L24" s="162"/>
      <c r="M24" s="162"/>
      <c r="N24" s="32"/>
      <c r="O24" s="38"/>
      <c r="P24" s="38"/>
      <c r="Q24" s="38"/>
      <c r="R24" s="38"/>
    </row>
    <row r="25" spans="2:18" ht="6.75" customHeight="1" x14ac:dyDescent="0.25">
      <c r="B25" s="162"/>
      <c r="C25" s="162"/>
      <c r="D25" s="162"/>
      <c r="E25" s="162"/>
      <c r="F25" s="162"/>
      <c r="G25" s="162"/>
      <c r="H25" s="162"/>
      <c r="I25" s="162"/>
      <c r="J25" s="162"/>
      <c r="K25" s="162"/>
      <c r="L25" s="162"/>
      <c r="M25" s="162"/>
      <c r="N25" s="32"/>
      <c r="O25" s="38"/>
      <c r="P25" s="38"/>
      <c r="Q25" s="38"/>
      <c r="R25" s="38"/>
    </row>
    <row r="26" spans="2:18" s="43" customFormat="1" ht="6.75" customHeight="1" x14ac:dyDescent="0.25">
      <c r="B26" s="162"/>
      <c r="C26" s="162"/>
      <c r="D26" s="162"/>
      <c r="E26" s="162"/>
      <c r="F26" s="162"/>
      <c r="G26" s="162"/>
      <c r="H26" s="162"/>
      <c r="I26" s="162"/>
      <c r="J26" s="162"/>
      <c r="K26" s="162"/>
      <c r="L26" s="162"/>
      <c r="M26" s="162"/>
      <c r="O26" s="44"/>
      <c r="P26" s="44"/>
      <c r="Q26" s="44"/>
      <c r="R26" s="44"/>
    </row>
    <row r="27" spans="2:18" ht="6.75" customHeight="1" x14ac:dyDescent="0.25">
      <c r="B27" s="162"/>
      <c r="C27" s="162"/>
      <c r="D27" s="162"/>
      <c r="E27" s="162"/>
      <c r="F27" s="162"/>
      <c r="G27" s="162"/>
      <c r="H27" s="162"/>
      <c r="I27" s="162"/>
      <c r="J27" s="162"/>
      <c r="K27" s="162"/>
      <c r="L27" s="162"/>
      <c r="M27" s="162"/>
      <c r="N27" s="32"/>
      <c r="O27" s="38"/>
      <c r="P27" s="38"/>
      <c r="Q27" s="38"/>
      <c r="R27" s="38"/>
    </row>
    <row r="28" spans="2:18" ht="6.75" customHeight="1" x14ac:dyDescent="0.25">
      <c r="B28" s="162"/>
      <c r="C28" s="162"/>
      <c r="D28" s="162"/>
      <c r="E28" s="162"/>
      <c r="F28" s="162"/>
      <c r="G28" s="162"/>
      <c r="H28" s="162"/>
      <c r="I28" s="162"/>
      <c r="J28" s="162"/>
      <c r="K28" s="162"/>
      <c r="L28" s="162"/>
      <c r="M28" s="162"/>
      <c r="N28" s="32"/>
      <c r="O28" s="38"/>
      <c r="P28" s="38"/>
      <c r="Q28" s="38"/>
      <c r="R28" s="38"/>
    </row>
    <row r="29" spans="2:18" ht="6.75" customHeight="1" x14ac:dyDescent="0.25">
      <c r="B29" s="162"/>
      <c r="C29" s="162"/>
      <c r="D29" s="162"/>
      <c r="E29" s="162"/>
      <c r="F29" s="162"/>
      <c r="G29" s="162"/>
      <c r="H29" s="162"/>
      <c r="I29" s="162"/>
      <c r="J29" s="162"/>
      <c r="K29" s="162"/>
      <c r="L29" s="162"/>
      <c r="M29" s="162"/>
      <c r="N29" s="32"/>
      <c r="O29" s="38"/>
      <c r="P29" s="38"/>
      <c r="Q29" s="38"/>
      <c r="R29" s="38"/>
    </row>
    <row r="30" spans="2:18" ht="6.75" customHeight="1" x14ac:dyDescent="0.25">
      <c r="B30" s="162"/>
      <c r="C30" s="162"/>
      <c r="D30" s="162"/>
      <c r="E30" s="162"/>
      <c r="F30" s="162"/>
      <c r="G30" s="162"/>
      <c r="H30" s="162"/>
      <c r="I30" s="162"/>
      <c r="J30" s="162"/>
      <c r="K30" s="162"/>
      <c r="L30" s="162"/>
      <c r="M30" s="162"/>
      <c r="N30" s="32"/>
      <c r="O30" s="38"/>
      <c r="P30" s="38"/>
      <c r="Q30" s="38"/>
      <c r="R30" s="38"/>
    </row>
    <row r="31" spans="2:18" ht="6.75" customHeight="1" x14ac:dyDescent="0.25">
      <c r="B31" s="162"/>
      <c r="C31" s="162"/>
      <c r="D31" s="162"/>
      <c r="E31" s="162"/>
      <c r="F31" s="162"/>
      <c r="G31" s="162"/>
      <c r="H31" s="162"/>
      <c r="I31" s="162"/>
      <c r="J31" s="162"/>
      <c r="K31" s="162"/>
      <c r="L31" s="162"/>
      <c r="M31" s="162"/>
      <c r="N31" s="32"/>
      <c r="O31" s="38"/>
      <c r="P31" s="38"/>
      <c r="Q31" s="38"/>
      <c r="R31" s="38"/>
    </row>
    <row r="32" spans="2:18" x14ac:dyDescent="0.25">
      <c r="L32" s="45"/>
      <c r="N32" s="104"/>
      <c r="O32" s="46"/>
      <c r="P32" s="46"/>
      <c r="Q32" s="46"/>
      <c r="R32" s="46"/>
    </row>
    <row r="33" spans="12:18" ht="14.25" hidden="1" customHeight="1" x14ac:dyDescent="0.25">
      <c r="L33" s="45"/>
      <c r="N33" s="32"/>
    </row>
    <row r="34" spans="12:18" hidden="1" x14ac:dyDescent="0.25">
      <c r="L34" s="45"/>
      <c r="N34" s="32"/>
      <c r="O34" s="17"/>
      <c r="P34" s="17"/>
      <c r="Q34" s="17"/>
      <c r="R34" s="17"/>
    </row>
    <row r="35" spans="12:18" hidden="1" x14ac:dyDescent="0.25">
      <c r="N35" s="32"/>
    </row>
    <row r="36" spans="12:18" hidden="1" x14ac:dyDescent="0.25">
      <c r="N36" s="32"/>
    </row>
    <row r="37" spans="12:18" hidden="1" x14ac:dyDescent="0.25"/>
    <row r="38" spans="12:18" hidden="1" x14ac:dyDescent="0.25"/>
    <row r="39" spans="12:18" hidden="1" x14ac:dyDescent="0.25"/>
    <row r="40" spans="12:18" hidden="1" x14ac:dyDescent="0.25"/>
    <row r="41" spans="12:18" hidden="1" x14ac:dyDescent="0.25"/>
    <row r="42" spans="12:18" hidden="1" x14ac:dyDescent="0.25"/>
    <row r="43" spans="12:18" hidden="1" x14ac:dyDescent="0.25"/>
    <row r="44" spans="12:18" hidden="1" x14ac:dyDescent="0.25"/>
    <row r="45" spans="12:18" hidden="1" x14ac:dyDescent="0.25"/>
    <row r="46" spans="12:18" hidden="1" x14ac:dyDescent="0.25"/>
    <row r="47" spans="12:18" hidden="1" x14ac:dyDescent="0.25"/>
    <row r="48" spans="12:18" hidden="1" x14ac:dyDescent="0.25"/>
    <row r="49" hidden="1" x14ac:dyDescent="0.25"/>
    <row r="50" hidden="1" x14ac:dyDescent="0.25"/>
    <row r="51" hidden="1" x14ac:dyDescent="0.25"/>
  </sheetData>
  <mergeCells count="26">
    <mergeCell ref="B18:M31"/>
    <mergeCell ref="O20:R21"/>
    <mergeCell ref="B13:E13"/>
    <mergeCell ref="F13:M13"/>
    <mergeCell ref="B14:E14"/>
    <mergeCell ref="F14:M14"/>
    <mergeCell ref="B15:E16"/>
    <mergeCell ref="G15:K15"/>
    <mergeCell ref="L15:M16"/>
    <mergeCell ref="G16:K16"/>
    <mergeCell ref="B7:R7"/>
    <mergeCell ref="B10:E10"/>
    <mergeCell ref="F10:M10"/>
    <mergeCell ref="O10:R10"/>
    <mergeCell ref="B11:E11"/>
    <mergeCell ref="F11:M11"/>
    <mergeCell ref="N11:N12"/>
    <mergeCell ref="O11:R11"/>
    <mergeCell ref="B12:E12"/>
    <mergeCell ref="F12:M12"/>
    <mergeCell ref="B1:C4"/>
    <mergeCell ref="D1:R1"/>
    <mergeCell ref="D2:R2"/>
    <mergeCell ref="D3:R3"/>
    <mergeCell ref="D4:K4"/>
    <mergeCell ref="L4:R4"/>
  </mergeCells>
  <hyperlinks>
    <hyperlink ref="P16:S16" location="GLOSARIO!A1" display="GLOSARIO DE TÉRMINOS" xr:uid="{00000000-0004-0000-0000-000000000000}"/>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'G:\Unidades compartidas\Equipo Seguimiento OAPI\02_Proyectos inversión\Seguimiento\Seguimiento\2023\POAS_gestión 2023\Mar_2023\[Proceso PE04-C Inteligencia para  la Movilidad Trimestre I.xlsx]LISTAS_1'!#REF!</xm:f>
          </x14:formula1>
          <xm:sqref>F10:M10</xm:sqref>
        </x14:dataValidation>
        <x14:dataValidation type="list" allowBlank="1" showInputMessage="1" showErrorMessage="1" xr:uid="{00000000-0002-0000-0000-000001000000}">
          <x14:formula1>
            <xm:f>'G:\Unidades compartidas\Equipo Seguimiento OAPI\02_Proyectos inversión\Seguimiento\Seguimiento\2023\POAS_gestión 2023\Mar_2023\[Proceso PE04-C Inteligencia para  la Movilidad Trimestre I.xlsx]LISTAS_1'!#REF!</xm:f>
          </x14:formula1>
          <xm:sqref>F11:M11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A964C"/>
  </sheetPr>
  <dimension ref="A1:N198"/>
  <sheetViews>
    <sheetView workbookViewId="0">
      <selection activeCell="A5" sqref="A5:I5"/>
    </sheetView>
  </sheetViews>
  <sheetFormatPr baseColWidth="10" defaultColWidth="0" defaultRowHeight="12.75" customHeight="1" zeroHeight="1" x14ac:dyDescent="0.2"/>
  <cols>
    <col min="1" max="1" width="27.28515625" style="7" customWidth="1"/>
    <col min="2" max="2" width="14.5703125" style="7" customWidth="1"/>
    <col min="3" max="3" width="19.140625" style="7" customWidth="1"/>
    <col min="4" max="4" width="14.5703125" style="7" customWidth="1"/>
    <col min="5" max="5" width="16.5703125" style="7" customWidth="1"/>
    <col min="6" max="9" width="14.5703125" style="7" customWidth="1"/>
    <col min="10" max="10" width="11.42578125" style="7" customWidth="1"/>
    <col min="11" max="13" width="0" style="7" hidden="1" customWidth="1"/>
    <col min="14" max="16384" width="11.42578125" style="7" hidden="1"/>
  </cols>
  <sheetData>
    <row r="1" spans="1:13" s="1" customFormat="1" ht="13.5" customHeight="1" x14ac:dyDescent="0.2">
      <c r="A1" s="188" t="s">
        <v>0</v>
      </c>
      <c r="B1" s="189"/>
      <c r="C1" s="189"/>
      <c r="D1" s="189"/>
      <c r="E1" s="189"/>
      <c r="F1" s="189"/>
      <c r="G1" s="189"/>
      <c r="H1" s="189"/>
      <c r="I1" s="190"/>
    </row>
    <row r="2" spans="1:13" s="1" customFormat="1" ht="13.5" customHeight="1" x14ac:dyDescent="0.2">
      <c r="A2" s="191" t="s">
        <v>1</v>
      </c>
      <c r="B2" s="192"/>
      <c r="C2" s="192"/>
      <c r="D2" s="192"/>
      <c r="E2" s="192"/>
      <c r="F2" s="192"/>
      <c r="G2" s="192"/>
      <c r="H2" s="192"/>
      <c r="I2" s="193"/>
    </row>
    <row r="3" spans="1:13" s="1" customFormat="1" ht="13.5" customHeight="1" x14ac:dyDescent="0.2">
      <c r="A3" s="191" t="s">
        <v>2</v>
      </c>
      <c r="B3" s="192"/>
      <c r="C3" s="192"/>
      <c r="D3" s="192"/>
      <c r="E3" s="192"/>
      <c r="F3" s="192"/>
      <c r="G3" s="192"/>
      <c r="H3" s="192"/>
      <c r="I3" s="193"/>
    </row>
    <row r="4" spans="1:13" s="1" customFormat="1" ht="18.75" customHeight="1" x14ac:dyDescent="0.2">
      <c r="A4" s="2"/>
      <c r="B4" s="194" t="s">
        <v>3</v>
      </c>
      <c r="C4" s="194"/>
      <c r="D4" s="194"/>
      <c r="E4" s="194"/>
      <c r="F4" s="195" t="s">
        <v>4</v>
      </c>
      <c r="G4" s="195"/>
      <c r="H4" s="195"/>
      <c r="I4" s="196"/>
    </row>
    <row r="5" spans="1:13" s="3" customFormat="1" ht="30.75" customHeight="1" x14ac:dyDescent="0.2">
      <c r="A5" s="182" t="s">
        <v>5</v>
      </c>
      <c r="B5" s="183"/>
      <c r="C5" s="183"/>
      <c r="D5" s="183"/>
      <c r="E5" s="183"/>
      <c r="F5" s="183"/>
      <c r="G5" s="183"/>
      <c r="H5" s="183"/>
      <c r="I5" s="184"/>
      <c r="J5" s="1"/>
      <c r="K5" s="1"/>
      <c r="L5" s="1"/>
      <c r="M5" s="1"/>
    </row>
    <row r="6" spans="1:13" s="3" customFormat="1" ht="30.75" customHeight="1" x14ac:dyDescent="0.2">
      <c r="A6" s="182" t="s">
        <v>6</v>
      </c>
      <c r="B6" s="183"/>
      <c r="C6" s="183"/>
      <c r="D6" s="183"/>
      <c r="E6" s="183"/>
      <c r="F6" s="183"/>
      <c r="G6" s="183"/>
      <c r="H6" s="183"/>
      <c r="I6" s="184"/>
    </row>
    <row r="7" spans="1:13" s="3" customFormat="1" ht="30.75" customHeight="1" x14ac:dyDescent="0.2">
      <c r="A7" s="4" t="s">
        <v>7</v>
      </c>
      <c r="B7" s="5">
        <v>1</v>
      </c>
      <c r="C7" s="182" t="s">
        <v>8</v>
      </c>
      <c r="D7" s="184"/>
      <c r="E7" s="185" t="s">
        <v>9</v>
      </c>
      <c r="F7" s="185"/>
      <c r="G7" s="185"/>
      <c r="H7" s="4" t="s">
        <v>10</v>
      </c>
      <c r="I7" s="6" t="s">
        <v>11</v>
      </c>
    </row>
    <row r="8" spans="1:13" s="3" customFormat="1" ht="30.75" customHeight="1" x14ac:dyDescent="0.2">
      <c r="A8" s="4" t="s">
        <v>12</v>
      </c>
      <c r="B8" s="186" t="s">
        <v>13</v>
      </c>
      <c r="C8" s="186"/>
      <c r="D8" s="186"/>
      <c r="E8" s="182" t="s">
        <v>14</v>
      </c>
      <c r="F8" s="184"/>
      <c r="G8" s="187" t="s">
        <v>15</v>
      </c>
      <c r="H8" s="187"/>
      <c r="I8" s="187"/>
    </row>
    <row r="9" spans="1:13" s="3" customFormat="1" ht="36" customHeight="1" x14ac:dyDescent="0.2">
      <c r="A9" s="4" t="s">
        <v>16</v>
      </c>
      <c r="B9" s="186" t="s">
        <v>17</v>
      </c>
      <c r="C9" s="186"/>
      <c r="D9" s="186"/>
      <c r="E9" s="186"/>
      <c r="F9" s="186"/>
      <c r="G9" s="186"/>
      <c r="H9" s="186"/>
      <c r="I9" s="186"/>
      <c r="J9" s="7"/>
    </row>
    <row r="10" spans="1:13" s="3" customFormat="1" ht="30.75" customHeight="1" x14ac:dyDescent="0.2">
      <c r="A10" s="4" t="s">
        <v>18</v>
      </c>
      <c r="B10" s="186" t="s">
        <v>19</v>
      </c>
      <c r="C10" s="186"/>
      <c r="D10" s="186"/>
      <c r="E10" s="186"/>
      <c r="F10" s="186"/>
      <c r="G10" s="186"/>
      <c r="H10" s="186"/>
      <c r="I10" s="186"/>
      <c r="J10" s="7"/>
    </row>
    <row r="11" spans="1:13" s="3" customFormat="1" ht="30.75" customHeight="1" x14ac:dyDescent="0.2">
      <c r="A11" s="4" t="s">
        <v>20</v>
      </c>
      <c r="B11" s="8" t="s">
        <v>21</v>
      </c>
      <c r="C11" s="8" t="s">
        <v>22</v>
      </c>
      <c r="D11" s="8" t="s">
        <v>23</v>
      </c>
      <c r="E11" s="207" t="s">
        <v>24</v>
      </c>
      <c r="F11" s="208"/>
      <c r="G11" s="211" t="s">
        <v>25</v>
      </c>
      <c r="H11" s="211" t="s">
        <v>26</v>
      </c>
      <c r="I11" s="211" t="s">
        <v>234</v>
      </c>
    </row>
    <row r="12" spans="1:13" s="3" customFormat="1" ht="30.75" customHeight="1" x14ac:dyDescent="0.2">
      <c r="A12" s="4" t="s">
        <v>27</v>
      </c>
      <c r="B12" s="8" t="s">
        <v>235</v>
      </c>
      <c r="C12" s="8" t="s">
        <v>22</v>
      </c>
      <c r="D12" s="8" t="s">
        <v>234</v>
      </c>
      <c r="E12" s="209"/>
      <c r="F12" s="210"/>
      <c r="G12" s="212"/>
      <c r="H12" s="212"/>
      <c r="I12" s="212"/>
    </row>
    <row r="13" spans="1:13" s="3" customFormat="1" ht="30.75" customHeight="1" x14ac:dyDescent="0.2">
      <c r="A13" s="4" t="s">
        <v>28</v>
      </c>
      <c r="B13" s="9">
        <v>1</v>
      </c>
      <c r="C13" s="4" t="s">
        <v>29</v>
      </c>
      <c r="D13" s="10">
        <v>1</v>
      </c>
      <c r="E13" s="197" t="s">
        <v>30</v>
      </c>
      <c r="F13" s="198"/>
      <c r="G13" s="199" t="s">
        <v>31</v>
      </c>
      <c r="H13" s="200"/>
      <c r="I13" s="201"/>
    </row>
    <row r="14" spans="1:13" s="3" customFormat="1" ht="30.75" customHeight="1" x14ac:dyDescent="0.2">
      <c r="A14" s="182" t="s">
        <v>32</v>
      </c>
      <c r="B14" s="183"/>
      <c r="C14" s="183"/>
      <c r="D14" s="183"/>
      <c r="E14" s="183"/>
      <c r="F14" s="183"/>
      <c r="G14" s="183"/>
      <c r="H14" s="183"/>
      <c r="I14" s="184"/>
    </row>
    <row r="15" spans="1:13" s="3" customFormat="1" ht="30.75" customHeight="1" x14ac:dyDescent="0.2">
      <c r="A15" s="4" t="s">
        <v>33</v>
      </c>
      <c r="B15" s="202" t="s">
        <v>34</v>
      </c>
      <c r="C15" s="202"/>
      <c r="D15" s="4" t="s">
        <v>35</v>
      </c>
      <c r="E15" s="203" t="s">
        <v>36</v>
      </c>
      <c r="F15" s="204"/>
      <c r="G15" s="4" t="s">
        <v>37</v>
      </c>
      <c r="H15" s="205" t="s">
        <v>31</v>
      </c>
      <c r="I15" s="206"/>
    </row>
    <row r="16" spans="1:13" s="3" customFormat="1" ht="30.75" customHeight="1" x14ac:dyDescent="0.2">
      <c r="A16" s="4" t="s">
        <v>38</v>
      </c>
      <c r="B16" s="216" t="s">
        <v>39</v>
      </c>
      <c r="C16" s="216"/>
      <c r="D16" s="216"/>
      <c r="E16" s="216"/>
      <c r="F16" s="216"/>
      <c r="G16" s="216"/>
      <c r="H16" s="216"/>
      <c r="I16" s="216"/>
    </row>
    <row r="17" spans="1:14" s="3" customFormat="1" ht="30.75" customHeight="1" x14ac:dyDescent="0.2">
      <c r="A17" s="4" t="s">
        <v>40</v>
      </c>
      <c r="B17" s="11" t="s">
        <v>41</v>
      </c>
      <c r="C17" s="4" t="s">
        <v>42</v>
      </c>
      <c r="D17" s="12" t="s">
        <v>43</v>
      </c>
      <c r="E17" s="182" t="s">
        <v>44</v>
      </c>
      <c r="F17" s="184"/>
      <c r="G17" s="13" t="s">
        <v>45</v>
      </c>
      <c r="H17" s="4" t="s">
        <v>46</v>
      </c>
      <c r="I17" s="14">
        <v>1</v>
      </c>
    </row>
    <row r="18" spans="1:14" s="3" customFormat="1" ht="37.5" customHeight="1" x14ac:dyDescent="0.2">
      <c r="A18" s="4" t="s">
        <v>47</v>
      </c>
      <c r="B18" s="217" t="s">
        <v>48</v>
      </c>
      <c r="C18" s="217"/>
      <c r="D18" s="217"/>
      <c r="E18" s="217"/>
      <c r="F18" s="217"/>
      <c r="G18" s="217"/>
      <c r="H18" s="217"/>
      <c r="I18" s="217"/>
    </row>
    <row r="19" spans="1:14" s="3" customFormat="1" ht="63.75" customHeight="1" x14ac:dyDescent="0.2">
      <c r="A19" s="4" t="s">
        <v>49</v>
      </c>
      <c r="B19" s="213" t="s">
        <v>50</v>
      </c>
      <c r="C19" s="214"/>
      <c r="D19" s="215"/>
      <c r="E19" s="182" t="s">
        <v>51</v>
      </c>
      <c r="F19" s="184"/>
      <c r="G19" s="218" t="s">
        <v>52</v>
      </c>
      <c r="H19" s="219"/>
      <c r="I19" s="220"/>
    </row>
    <row r="20" spans="1:14" s="3" customFormat="1" ht="30.75" customHeight="1" x14ac:dyDescent="0.2">
      <c r="A20" s="182" t="s">
        <v>53</v>
      </c>
      <c r="B20" s="183"/>
      <c r="C20" s="183"/>
      <c r="D20" s="183"/>
      <c r="E20" s="183"/>
      <c r="F20" s="183"/>
      <c r="G20" s="183"/>
      <c r="H20" s="183"/>
      <c r="I20" s="184"/>
    </row>
    <row r="21" spans="1:14" s="3" customFormat="1" ht="30.75" customHeight="1" x14ac:dyDescent="0.2">
      <c r="A21" s="4" t="s">
        <v>54</v>
      </c>
      <c r="B21" s="213" t="s">
        <v>55</v>
      </c>
      <c r="C21" s="214"/>
      <c r="D21" s="214"/>
      <c r="E21" s="214"/>
      <c r="F21" s="214"/>
      <c r="G21" s="214"/>
      <c r="H21" s="214"/>
      <c r="I21" s="215"/>
    </row>
    <row r="22" spans="1:14" s="3" customFormat="1" ht="30.75" customHeight="1" x14ac:dyDescent="0.2">
      <c r="A22" s="4" t="s">
        <v>56</v>
      </c>
      <c r="B22" s="182" t="s">
        <v>57</v>
      </c>
      <c r="C22" s="184"/>
      <c r="D22" s="182" t="s">
        <v>58</v>
      </c>
      <c r="E22" s="184"/>
      <c r="F22" s="182" t="s">
        <v>59</v>
      </c>
      <c r="G22" s="184"/>
      <c r="H22" s="182" t="s">
        <v>60</v>
      </c>
      <c r="I22" s="184"/>
    </row>
    <row r="23" spans="1:14" s="3" customFormat="1" ht="30.75" customHeight="1" x14ac:dyDescent="0.2">
      <c r="A23" s="4" t="s">
        <v>61</v>
      </c>
      <c r="B23" s="222" t="s">
        <v>62</v>
      </c>
      <c r="C23" s="222"/>
      <c r="D23" s="222" t="s">
        <v>63</v>
      </c>
      <c r="E23" s="222"/>
      <c r="F23" s="222"/>
      <c r="G23" s="222"/>
      <c r="H23" s="223"/>
      <c r="I23" s="224"/>
    </row>
    <row r="24" spans="1:14" s="3" customFormat="1" ht="30.75" customHeight="1" x14ac:dyDescent="0.2">
      <c r="A24" s="4" t="s">
        <v>64</v>
      </c>
      <c r="B24" s="225" t="s">
        <v>65</v>
      </c>
      <c r="C24" s="226"/>
      <c r="D24" s="225" t="s">
        <v>65</v>
      </c>
      <c r="E24" s="226"/>
      <c r="F24" s="222"/>
      <c r="G24" s="222"/>
      <c r="H24" s="223"/>
      <c r="I24" s="224"/>
    </row>
    <row r="25" spans="1:14" s="3" customFormat="1" ht="30.75" customHeight="1" x14ac:dyDescent="0.2">
      <c r="A25" s="4" t="s">
        <v>66</v>
      </c>
      <c r="B25" s="221" t="s">
        <v>65</v>
      </c>
      <c r="C25" s="221"/>
      <c r="D25" s="221" t="s">
        <v>65</v>
      </c>
      <c r="E25" s="221"/>
      <c r="F25" s="222"/>
      <c r="G25" s="222"/>
      <c r="H25" s="223"/>
      <c r="I25" s="224"/>
    </row>
    <row r="26" spans="1:14" s="3" customFormat="1" ht="30.75" customHeight="1" x14ac:dyDescent="0.2">
      <c r="A26" s="4" t="s">
        <v>67</v>
      </c>
      <c r="B26" s="222" t="s">
        <v>45</v>
      </c>
      <c r="C26" s="222"/>
      <c r="D26" s="222" t="s">
        <v>45</v>
      </c>
      <c r="E26" s="222"/>
      <c r="F26" s="222"/>
      <c r="G26" s="222"/>
      <c r="H26" s="223"/>
      <c r="I26" s="224"/>
    </row>
    <row r="27" spans="1:14" s="3" customFormat="1" ht="41.25" customHeight="1" x14ac:dyDescent="0.2">
      <c r="A27" s="4" t="s">
        <v>68</v>
      </c>
      <c r="B27" s="216" t="s">
        <v>34</v>
      </c>
      <c r="C27" s="216"/>
      <c r="D27" s="216" t="s">
        <v>34</v>
      </c>
      <c r="E27" s="216"/>
      <c r="F27" s="222"/>
      <c r="G27" s="222"/>
      <c r="H27" s="223"/>
      <c r="I27" s="224"/>
    </row>
    <row r="28" spans="1:14" s="3" customFormat="1" ht="45" customHeight="1" x14ac:dyDescent="0.2">
      <c r="A28" s="4" t="s">
        <v>69</v>
      </c>
      <c r="B28" s="222" t="s">
        <v>70</v>
      </c>
      <c r="C28" s="222"/>
      <c r="D28" s="222" t="s">
        <v>71</v>
      </c>
      <c r="E28" s="222"/>
      <c r="F28" s="222"/>
      <c r="G28" s="222"/>
      <c r="H28" s="223"/>
      <c r="I28" s="224"/>
    </row>
    <row r="29" spans="1:14" s="3" customFormat="1" ht="30.75" customHeight="1" x14ac:dyDescent="0.2">
      <c r="A29" s="182" t="s">
        <v>72</v>
      </c>
      <c r="B29" s="183"/>
      <c r="C29" s="183"/>
      <c r="D29" s="183"/>
      <c r="E29" s="183"/>
      <c r="F29" s="183"/>
      <c r="G29" s="183"/>
      <c r="H29" s="183"/>
      <c r="I29" s="184"/>
    </row>
    <row r="30" spans="1:14" s="3" customFormat="1" ht="30.75" customHeight="1" x14ac:dyDescent="0.2">
      <c r="A30" s="4" t="s">
        <v>73</v>
      </c>
      <c r="B30" s="227" t="s">
        <v>74</v>
      </c>
      <c r="C30" s="228"/>
      <c r="D30" s="229"/>
      <c r="E30" s="4" t="s">
        <v>75</v>
      </c>
      <c r="F30" s="230" t="s">
        <v>74</v>
      </c>
      <c r="G30" s="231"/>
      <c r="H30" s="231"/>
      <c r="I30" s="232"/>
    </row>
    <row r="31" spans="1:14" s="3" customFormat="1" ht="30.75" customHeight="1" x14ac:dyDescent="0.2">
      <c r="A31" s="4" t="s">
        <v>76</v>
      </c>
      <c r="B31" s="233" t="s">
        <v>74</v>
      </c>
      <c r="C31" s="233"/>
      <c r="D31" s="233"/>
      <c r="E31" s="233"/>
      <c r="F31" s="233"/>
      <c r="G31" s="233"/>
      <c r="H31" s="233"/>
      <c r="I31" s="233"/>
    </row>
    <row r="32" spans="1:14" s="3" customFormat="1" ht="30.75" customHeight="1" x14ac:dyDescent="0.25">
      <c r="A32" s="4" t="s">
        <v>77</v>
      </c>
      <c r="B32" s="233" t="s">
        <v>74</v>
      </c>
      <c r="C32" s="233"/>
      <c r="D32" s="233"/>
      <c r="E32" s="233"/>
      <c r="F32" s="233"/>
      <c r="G32" s="233"/>
      <c r="H32" s="233"/>
      <c r="I32" s="233"/>
      <c r="N32" s="106"/>
    </row>
    <row r="33" spans="1:9" s="3" customFormat="1" ht="30.75" customHeight="1" x14ac:dyDescent="0.2">
      <c r="A33" s="4" t="s">
        <v>78</v>
      </c>
      <c r="B33" s="227" t="s">
        <v>74</v>
      </c>
      <c r="C33" s="228"/>
      <c r="D33" s="229"/>
      <c r="E33" s="4" t="s">
        <v>79</v>
      </c>
      <c r="F33" s="227" t="s">
        <v>74</v>
      </c>
      <c r="G33" s="228"/>
      <c r="H33" s="228"/>
      <c r="I33" s="229"/>
    </row>
    <row r="34" spans="1:9" s="3" customFormat="1" ht="30.75" customHeight="1" x14ac:dyDescent="0.2">
      <c r="A34" s="236" t="s">
        <v>80</v>
      </c>
      <c r="B34" s="237"/>
      <c r="C34" s="236" t="s">
        <v>81</v>
      </c>
      <c r="D34" s="237"/>
      <c r="E34" s="236" t="s">
        <v>82</v>
      </c>
      <c r="F34" s="238"/>
      <c r="G34" s="237"/>
      <c r="H34" s="236" t="s">
        <v>83</v>
      </c>
      <c r="I34" s="237"/>
    </row>
    <row r="35" spans="1:9" s="3" customFormat="1" ht="30.75" customHeight="1" x14ac:dyDescent="0.2">
      <c r="A35" s="233" t="s">
        <v>274</v>
      </c>
      <c r="B35" s="233"/>
      <c r="C35" s="187" t="s">
        <v>273</v>
      </c>
      <c r="D35" s="187"/>
      <c r="E35" s="205" t="s">
        <v>84</v>
      </c>
      <c r="F35" s="205"/>
      <c r="G35" s="205"/>
      <c r="H35" s="239" t="s">
        <v>84</v>
      </c>
      <c r="I35" s="240"/>
    </row>
    <row r="36" spans="1:9" s="3" customFormat="1" ht="30.75" customHeight="1" x14ac:dyDescent="0.2">
      <c r="A36" s="234" t="s">
        <v>85</v>
      </c>
      <c r="B36" s="234"/>
      <c r="C36" s="234"/>
      <c r="D36" s="234"/>
      <c r="E36" s="234"/>
      <c r="F36" s="234"/>
      <c r="G36" s="234"/>
      <c r="H36" s="234"/>
      <c r="I36" s="234"/>
    </row>
    <row r="37" spans="1:9" s="3" customFormat="1" ht="43.5" customHeight="1" x14ac:dyDescent="0.2">
      <c r="A37" s="4" t="s">
        <v>86</v>
      </c>
      <c r="B37" s="235" t="s">
        <v>87</v>
      </c>
      <c r="C37" s="235"/>
      <c r="D37" s="235"/>
      <c r="E37" s="235"/>
      <c r="F37" s="235"/>
      <c r="G37" s="235"/>
      <c r="H37" s="235"/>
      <c r="I37" s="4" t="s">
        <v>88</v>
      </c>
    </row>
    <row r="38" spans="1:9" ht="30.75" customHeight="1" x14ac:dyDescent="0.2">
      <c r="I38" s="15"/>
    </row>
    <row r="39" spans="1:9" ht="30.75" customHeight="1" x14ac:dyDescent="0.2"/>
    <row r="40" spans="1:9" x14ac:dyDescent="0.2">
      <c r="A40" s="188" t="s">
        <v>89</v>
      </c>
      <c r="B40" s="189"/>
      <c r="C40" s="189"/>
      <c r="D40" s="189"/>
      <c r="E40" s="189"/>
      <c r="F40" s="189"/>
      <c r="G40" s="189"/>
      <c r="H40" s="189"/>
      <c r="I40" s="190"/>
    </row>
    <row r="41" spans="1:9" x14ac:dyDescent="0.2">
      <c r="A41" s="191" t="s">
        <v>1</v>
      </c>
      <c r="B41" s="192"/>
      <c r="C41" s="192"/>
      <c r="D41" s="192"/>
      <c r="E41" s="192"/>
      <c r="F41" s="192"/>
      <c r="G41" s="192"/>
      <c r="H41" s="192"/>
      <c r="I41" s="193"/>
    </row>
    <row r="42" spans="1:9" x14ac:dyDescent="0.2">
      <c r="A42" s="191" t="s">
        <v>2</v>
      </c>
      <c r="B42" s="192"/>
      <c r="C42" s="192"/>
      <c r="D42" s="192"/>
      <c r="E42" s="192"/>
      <c r="F42" s="192"/>
      <c r="G42" s="192"/>
      <c r="H42" s="192"/>
      <c r="I42" s="193"/>
    </row>
    <row r="43" spans="1:9" x14ac:dyDescent="0.2">
      <c r="A43" s="2"/>
      <c r="B43" s="194" t="s">
        <v>3</v>
      </c>
      <c r="C43" s="194"/>
      <c r="D43" s="194"/>
      <c r="E43" s="194"/>
      <c r="F43" s="195" t="s">
        <v>4</v>
      </c>
      <c r="G43" s="195"/>
      <c r="H43" s="195"/>
      <c r="I43" s="196"/>
    </row>
    <row r="44" spans="1:9" ht="30" customHeight="1" x14ac:dyDescent="0.2">
      <c r="A44" s="182" t="s">
        <v>5</v>
      </c>
      <c r="B44" s="183"/>
      <c r="C44" s="183"/>
      <c r="D44" s="183"/>
      <c r="E44" s="183"/>
      <c r="F44" s="183"/>
      <c r="G44" s="183"/>
      <c r="H44" s="183"/>
      <c r="I44" s="184"/>
    </row>
    <row r="45" spans="1:9" ht="30" customHeight="1" x14ac:dyDescent="0.2">
      <c r="A45" s="182" t="s">
        <v>6</v>
      </c>
      <c r="B45" s="183"/>
      <c r="C45" s="183"/>
      <c r="D45" s="183"/>
      <c r="E45" s="183"/>
      <c r="F45" s="183"/>
      <c r="G45" s="183"/>
      <c r="H45" s="183"/>
      <c r="I45" s="184"/>
    </row>
    <row r="46" spans="1:9" ht="30" customHeight="1" x14ac:dyDescent="0.2">
      <c r="A46" s="4" t="s">
        <v>7</v>
      </c>
      <c r="B46" s="5">
        <v>2</v>
      </c>
      <c r="C46" s="182" t="s">
        <v>8</v>
      </c>
      <c r="D46" s="184"/>
      <c r="E46" s="185" t="s">
        <v>9</v>
      </c>
      <c r="F46" s="185"/>
      <c r="G46" s="185"/>
      <c r="H46" s="4" t="s">
        <v>10</v>
      </c>
      <c r="I46" s="6" t="s">
        <v>11</v>
      </c>
    </row>
    <row r="47" spans="1:9" ht="30" customHeight="1" x14ac:dyDescent="0.2">
      <c r="A47" s="4" t="s">
        <v>12</v>
      </c>
      <c r="B47" s="186" t="s">
        <v>13</v>
      </c>
      <c r="C47" s="186"/>
      <c r="D47" s="186"/>
      <c r="E47" s="182" t="s">
        <v>14</v>
      </c>
      <c r="F47" s="184"/>
      <c r="G47" s="187" t="s">
        <v>15</v>
      </c>
      <c r="H47" s="187"/>
      <c r="I47" s="187"/>
    </row>
    <row r="48" spans="1:9" ht="38.25" customHeight="1" x14ac:dyDescent="0.2">
      <c r="A48" s="4" t="s">
        <v>16</v>
      </c>
      <c r="B48" s="186" t="s">
        <v>262</v>
      </c>
      <c r="C48" s="186"/>
      <c r="D48" s="186"/>
      <c r="E48" s="186"/>
      <c r="F48" s="186"/>
      <c r="G48" s="186"/>
      <c r="H48" s="186"/>
      <c r="I48" s="186"/>
    </row>
    <row r="49" spans="1:9" ht="30" customHeight="1" x14ac:dyDescent="0.2">
      <c r="A49" s="4" t="s">
        <v>18</v>
      </c>
      <c r="B49" s="186" t="s">
        <v>263</v>
      </c>
      <c r="C49" s="186"/>
      <c r="D49" s="186"/>
      <c r="E49" s="186"/>
      <c r="F49" s="186"/>
      <c r="G49" s="186"/>
      <c r="H49" s="186"/>
      <c r="I49" s="186"/>
    </row>
    <row r="50" spans="1:9" ht="24" customHeight="1" x14ac:dyDescent="0.2">
      <c r="A50" s="4" t="s">
        <v>20</v>
      </c>
      <c r="B50" s="8" t="s">
        <v>21</v>
      </c>
      <c r="C50" s="8" t="s">
        <v>22</v>
      </c>
      <c r="D50" s="8" t="s">
        <v>23</v>
      </c>
      <c r="E50" s="207" t="s">
        <v>24</v>
      </c>
      <c r="F50" s="208"/>
      <c r="G50" s="211" t="s">
        <v>25</v>
      </c>
      <c r="H50" s="211" t="s">
        <v>26</v>
      </c>
      <c r="I50" s="211" t="s">
        <v>234</v>
      </c>
    </row>
    <row r="51" spans="1:9" ht="24" customHeight="1" x14ac:dyDescent="0.2">
      <c r="A51" s="4" t="s">
        <v>27</v>
      </c>
      <c r="B51" s="8" t="s">
        <v>235</v>
      </c>
      <c r="C51" s="8" t="s">
        <v>22</v>
      </c>
      <c r="D51" s="8" t="s">
        <v>234</v>
      </c>
      <c r="E51" s="209"/>
      <c r="F51" s="210"/>
      <c r="G51" s="212"/>
      <c r="H51" s="212"/>
      <c r="I51" s="212"/>
    </row>
    <row r="52" spans="1:9" ht="30" customHeight="1" x14ac:dyDescent="0.2">
      <c r="A52" s="4" t="s">
        <v>28</v>
      </c>
      <c r="B52" s="9">
        <v>1</v>
      </c>
      <c r="C52" s="4" t="s">
        <v>29</v>
      </c>
      <c r="D52" s="10">
        <v>1</v>
      </c>
      <c r="E52" s="197" t="s">
        <v>30</v>
      </c>
      <c r="F52" s="198"/>
      <c r="G52" s="199"/>
      <c r="H52" s="200"/>
      <c r="I52" s="201"/>
    </row>
    <row r="53" spans="1:9" ht="30" customHeight="1" x14ac:dyDescent="0.2">
      <c r="A53" s="182" t="s">
        <v>32</v>
      </c>
      <c r="B53" s="183"/>
      <c r="C53" s="183"/>
      <c r="D53" s="183"/>
      <c r="E53" s="183"/>
      <c r="F53" s="183"/>
      <c r="G53" s="183"/>
      <c r="H53" s="183"/>
      <c r="I53" s="184"/>
    </row>
    <row r="54" spans="1:9" ht="30" customHeight="1" x14ac:dyDescent="0.2">
      <c r="A54" s="4" t="s">
        <v>33</v>
      </c>
      <c r="B54" s="205" t="s">
        <v>264</v>
      </c>
      <c r="C54" s="206"/>
      <c r="D54" s="4" t="s">
        <v>35</v>
      </c>
      <c r="E54" s="203" t="s">
        <v>36</v>
      </c>
      <c r="F54" s="204"/>
      <c r="G54" s="4" t="s">
        <v>37</v>
      </c>
      <c r="H54" s="205" t="s">
        <v>31</v>
      </c>
      <c r="I54" s="206"/>
    </row>
    <row r="55" spans="1:9" ht="30" customHeight="1" x14ac:dyDescent="0.2">
      <c r="A55" s="4" t="s">
        <v>38</v>
      </c>
      <c r="B55" s="222" t="s">
        <v>39</v>
      </c>
      <c r="C55" s="241"/>
      <c r="D55" s="241"/>
      <c r="E55" s="241"/>
      <c r="F55" s="241"/>
      <c r="G55" s="241"/>
      <c r="H55" s="241"/>
      <c r="I55" s="241"/>
    </row>
    <row r="56" spans="1:9" ht="30" customHeight="1" x14ac:dyDescent="0.2">
      <c r="A56" s="4" t="s">
        <v>40</v>
      </c>
      <c r="B56" s="11" t="s">
        <v>90</v>
      </c>
      <c r="C56" s="4" t="s">
        <v>42</v>
      </c>
      <c r="D56" s="12" t="s">
        <v>43</v>
      </c>
      <c r="E56" s="182" t="s">
        <v>44</v>
      </c>
      <c r="F56" s="184"/>
      <c r="G56" s="13" t="s">
        <v>91</v>
      </c>
      <c r="H56" s="4" t="s">
        <v>46</v>
      </c>
      <c r="I56" s="14">
        <v>1</v>
      </c>
    </row>
    <row r="57" spans="1:9" ht="30" customHeight="1" x14ac:dyDescent="0.2">
      <c r="A57" s="4" t="s">
        <v>47</v>
      </c>
      <c r="B57" s="242" t="s">
        <v>265</v>
      </c>
      <c r="C57" s="242"/>
      <c r="D57" s="242"/>
      <c r="E57" s="242"/>
      <c r="F57" s="242"/>
      <c r="G57" s="242"/>
      <c r="H57" s="242"/>
      <c r="I57" s="242"/>
    </row>
    <row r="58" spans="1:9" ht="63.75" customHeight="1" x14ac:dyDescent="0.2">
      <c r="A58" s="4" t="s">
        <v>49</v>
      </c>
      <c r="B58" s="213" t="s">
        <v>266</v>
      </c>
      <c r="C58" s="214"/>
      <c r="D58" s="215"/>
      <c r="E58" s="182" t="s">
        <v>51</v>
      </c>
      <c r="F58" s="184"/>
      <c r="G58" s="213" t="s">
        <v>267</v>
      </c>
      <c r="H58" s="214"/>
      <c r="I58" s="215"/>
    </row>
    <row r="59" spans="1:9" ht="30" customHeight="1" x14ac:dyDescent="0.2">
      <c r="A59" s="182" t="s">
        <v>53</v>
      </c>
      <c r="B59" s="183"/>
      <c r="C59" s="183"/>
      <c r="D59" s="183"/>
      <c r="E59" s="183"/>
      <c r="F59" s="183"/>
      <c r="G59" s="183"/>
      <c r="H59" s="183"/>
      <c r="I59" s="184"/>
    </row>
    <row r="60" spans="1:9" ht="30" customHeight="1" x14ac:dyDescent="0.2">
      <c r="A60" s="4" t="s">
        <v>54</v>
      </c>
      <c r="B60" s="213" t="s">
        <v>268</v>
      </c>
      <c r="C60" s="214"/>
      <c r="D60" s="214"/>
      <c r="E60" s="214"/>
      <c r="F60" s="214"/>
      <c r="G60" s="214"/>
      <c r="H60" s="214"/>
      <c r="I60" s="215"/>
    </row>
    <row r="61" spans="1:9" ht="30" customHeight="1" x14ac:dyDescent="0.2">
      <c r="A61" s="4" t="s">
        <v>56</v>
      </c>
      <c r="B61" s="182" t="s">
        <v>57</v>
      </c>
      <c r="C61" s="184"/>
      <c r="D61" s="182" t="s">
        <v>58</v>
      </c>
      <c r="E61" s="184"/>
      <c r="F61" s="182" t="s">
        <v>59</v>
      </c>
      <c r="G61" s="184"/>
      <c r="H61" s="182" t="s">
        <v>60</v>
      </c>
      <c r="I61" s="184"/>
    </row>
    <row r="62" spans="1:9" ht="36" customHeight="1" x14ac:dyDescent="0.2">
      <c r="A62" s="4" t="s">
        <v>61</v>
      </c>
      <c r="B62" s="222" t="s">
        <v>269</v>
      </c>
      <c r="C62" s="222"/>
      <c r="D62" s="222" t="s">
        <v>270</v>
      </c>
      <c r="E62" s="222"/>
      <c r="F62" s="222"/>
      <c r="G62" s="222"/>
      <c r="H62" s="223"/>
      <c r="I62" s="224"/>
    </row>
    <row r="63" spans="1:9" ht="30" customHeight="1" x14ac:dyDescent="0.2">
      <c r="A63" s="4" t="s">
        <v>64</v>
      </c>
      <c r="B63" s="225" t="s">
        <v>65</v>
      </c>
      <c r="C63" s="226"/>
      <c r="D63" s="225" t="s">
        <v>65</v>
      </c>
      <c r="E63" s="226"/>
      <c r="F63" s="222"/>
      <c r="G63" s="222"/>
      <c r="H63" s="223"/>
      <c r="I63" s="224"/>
    </row>
    <row r="64" spans="1:9" ht="30" customHeight="1" x14ac:dyDescent="0.2">
      <c r="A64" s="4" t="s">
        <v>66</v>
      </c>
      <c r="B64" s="225" t="s">
        <v>65</v>
      </c>
      <c r="C64" s="226"/>
      <c r="D64" s="225" t="s">
        <v>65</v>
      </c>
      <c r="E64" s="226"/>
      <c r="F64" s="222"/>
      <c r="G64" s="222"/>
      <c r="H64" s="223"/>
      <c r="I64" s="224"/>
    </row>
    <row r="65" spans="1:9" ht="30" customHeight="1" x14ac:dyDescent="0.2">
      <c r="A65" s="4" t="s">
        <v>67</v>
      </c>
      <c r="B65" s="222" t="s">
        <v>92</v>
      </c>
      <c r="C65" s="222"/>
      <c r="D65" s="222" t="s">
        <v>92</v>
      </c>
      <c r="E65" s="222"/>
      <c r="F65" s="222"/>
      <c r="G65" s="222"/>
      <c r="H65" s="223"/>
      <c r="I65" s="224"/>
    </row>
    <row r="66" spans="1:9" ht="30" customHeight="1" x14ac:dyDescent="0.2">
      <c r="A66" s="4" t="s">
        <v>68</v>
      </c>
      <c r="B66" s="222" t="s">
        <v>264</v>
      </c>
      <c r="C66" s="222"/>
      <c r="D66" s="222" t="s">
        <v>264</v>
      </c>
      <c r="E66" s="222"/>
      <c r="F66" s="222"/>
      <c r="G66" s="222"/>
      <c r="H66" s="223"/>
      <c r="I66" s="224"/>
    </row>
    <row r="67" spans="1:9" ht="36" customHeight="1" x14ac:dyDescent="0.2">
      <c r="A67" s="4" t="s">
        <v>69</v>
      </c>
      <c r="B67" s="222" t="s">
        <v>271</v>
      </c>
      <c r="C67" s="222"/>
      <c r="D67" s="222" t="s">
        <v>272</v>
      </c>
      <c r="E67" s="222"/>
      <c r="F67" s="222"/>
      <c r="G67" s="222"/>
      <c r="H67" s="223"/>
      <c r="I67" s="224"/>
    </row>
    <row r="68" spans="1:9" ht="30" customHeight="1" x14ac:dyDescent="0.2">
      <c r="A68" s="182" t="s">
        <v>72</v>
      </c>
      <c r="B68" s="183"/>
      <c r="C68" s="183"/>
      <c r="D68" s="183"/>
      <c r="E68" s="183"/>
      <c r="F68" s="183"/>
      <c r="G68" s="183"/>
      <c r="H68" s="183"/>
      <c r="I68" s="184"/>
    </row>
    <row r="69" spans="1:9" ht="30" customHeight="1" x14ac:dyDescent="0.2">
      <c r="A69" s="4" t="s">
        <v>73</v>
      </c>
      <c r="B69" s="227" t="s">
        <v>74</v>
      </c>
      <c r="C69" s="228"/>
      <c r="D69" s="229"/>
      <c r="E69" s="4" t="s">
        <v>75</v>
      </c>
      <c r="F69" s="230" t="s">
        <v>74</v>
      </c>
      <c r="G69" s="231"/>
      <c r="H69" s="231"/>
      <c r="I69" s="232"/>
    </row>
    <row r="70" spans="1:9" ht="30" customHeight="1" x14ac:dyDescent="0.2">
      <c r="A70" s="4" t="s">
        <v>76</v>
      </c>
      <c r="B70" s="233" t="s">
        <v>74</v>
      </c>
      <c r="C70" s="233"/>
      <c r="D70" s="233"/>
      <c r="E70" s="233"/>
      <c r="F70" s="233"/>
      <c r="G70" s="233"/>
      <c r="H70" s="233"/>
      <c r="I70" s="233"/>
    </row>
    <row r="71" spans="1:9" ht="30" customHeight="1" x14ac:dyDescent="0.2">
      <c r="A71" s="4" t="s">
        <v>77</v>
      </c>
      <c r="B71" s="233" t="s">
        <v>74</v>
      </c>
      <c r="C71" s="233"/>
      <c r="D71" s="233"/>
      <c r="E71" s="233"/>
      <c r="F71" s="233"/>
      <c r="G71" s="233"/>
      <c r="H71" s="233"/>
      <c r="I71" s="233"/>
    </row>
    <row r="72" spans="1:9" ht="30" customHeight="1" x14ac:dyDescent="0.2">
      <c r="A72" s="4" t="s">
        <v>78</v>
      </c>
      <c r="B72" s="227" t="s">
        <v>74</v>
      </c>
      <c r="C72" s="228"/>
      <c r="D72" s="229"/>
      <c r="E72" s="4" t="s">
        <v>79</v>
      </c>
      <c r="F72" s="227" t="s">
        <v>74</v>
      </c>
      <c r="G72" s="228"/>
      <c r="H72" s="228"/>
      <c r="I72" s="229"/>
    </row>
    <row r="73" spans="1:9" ht="30" customHeight="1" x14ac:dyDescent="0.2">
      <c r="A73" s="236" t="s">
        <v>80</v>
      </c>
      <c r="B73" s="237"/>
      <c r="C73" s="236" t="s">
        <v>81</v>
      </c>
      <c r="D73" s="237"/>
      <c r="E73" s="236" t="s">
        <v>82</v>
      </c>
      <c r="F73" s="238"/>
      <c r="G73" s="237"/>
      <c r="H73" s="236" t="s">
        <v>83</v>
      </c>
      <c r="I73" s="237"/>
    </row>
    <row r="74" spans="1:9" ht="30" customHeight="1" x14ac:dyDescent="0.2">
      <c r="A74" s="233" t="s">
        <v>274</v>
      </c>
      <c r="B74" s="233"/>
      <c r="C74" s="187" t="s">
        <v>273</v>
      </c>
      <c r="D74" s="187"/>
      <c r="E74" s="205" t="s">
        <v>84</v>
      </c>
      <c r="F74" s="205"/>
      <c r="G74" s="205"/>
      <c r="H74" s="239" t="s">
        <v>84</v>
      </c>
      <c r="I74" s="240"/>
    </row>
    <row r="75" spans="1:9" ht="30" customHeight="1" x14ac:dyDescent="0.2">
      <c r="A75" s="234" t="s">
        <v>85</v>
      </c>
      <c r="B75" s="234"/>
      <c r="C75" s="234"/>
      <c r="D75" s="234"/>
      <c r="E75" s="234"/>
      <c r="F75" s="234"/>
      <c r="G75" s="234"/>
      <c r="H75" s="234"/>
      <c r="I75" s="234"/>
    </row>
    <row r="76" spans="1:9" ht="38.25" x14ac:dyDescent="0.2">
      <c r="A76" s="4" t="s">
        <v>86</v>
      </c>
      <c r="B76" s="235" t="s">
        <v>87</v>
      </c>
      <c r="C76" s="235"/>
      <c r="D76" s="235"/>
      <c r="E76" s="235"/>
      <c r="F76" s="235"/>
      <c r="G76" s="235"/>
      <c r="H76" s="235"/>
      <c r="I76" s="4" t="s">
        <v>88</v>
      </c>
    </row>
    <row r="77" spans="1:9" x14ac:dyDescent="0.2">
      <c r="A77" s="108">
        <v>45016</v>
      </c>
      <c r="B77" s="244" t="s">
        <v>93</v>
      </c>
      <c r="C77" s="245"/>
      <c r="D77" s="245"/>
      <c r="E77" s="245"/>
      <c r="F77" s="245"/>
      <c r="G77" s="245"/>
      <c r="H77" s="246"/>
      <c r="I77" s="15"/>
    </row>
    <row r="78" spans="1:9" ht="27" customHeight="1" x14ac:dyDescent="0.2"/>
    <row r="79" spans="1:9" ht="15" customHeight="1" x14ac:dyDescent="0.2">
      <c r="A79" s="188" t="s">
        <v>89</v>
      </c>
      <c r="B79" s="189"/>
      <c r="C79" s="189"/>
      <c r="D79" s="189"/>
      <c r="E79" s="189"/>
      <c r="F79" s="189"/>
      <c r="G79" s="189"/>
      <c r="H79" s="189"/>
      <c r="I79" s="190"/>
    </row>
    <row r="80" spans="1:9" ht="15" customHeight="1" x14ac:dyDescent="0.2">
      <c r="A80" s="191" t="s">
        <v>1</v>
      </c>
      <c r="B80" s="192"/>
      <c r="C80" s="192"/>
      <c r="D80" s="192"/>
      <c r="E80" s="192"/>
      <c r="F80" s="192"/>
      <c r="G80" s="192"/>
      <c r="H80" s="192"/>
      <c r="I80" s="193"/>
    </row>
    <row r="81" spans="1:9" ht="15" customHeight="1" x14ac:dyDescent="0.2">
      <c r="A81" s="191" t="s">
        <v>2</v>
      </c>
      <c r="B81" s="192"/>
      <c r="C81" s="192"/>
      <c r="D81" s="192"/>
      <c r="E81" s="192"/>
      <c r="F81" s="192"/>
      <c r="G81" s="192"/>
      <c r="H81" s="192"/>
      <c r="I81" s="193"/>
    </row>
    <row r="82" spans="1:9" ht="15" customHeight="1" x14ac:dyDescent="0.2">
      <c r="A82" s="2"/>
      <c r="B82" s="194" t="s">
        <v>3</v>
      </c>
      <c r="C82" s="194"/>
      <c r="D82" s="194"/>
      <c r="E82" s="194"/>
      <c r="F82" s="195" t="s">
        <v>4</v>
      </c>
      <c r="G82" s="195"/>
      <c r="H82" s="195"/>
      <c r="I82" s="196"/>
    </row>
    <row r="83" spans="1:9" ht="27" customHeight="1" x14ac:dyDescent="0.2">
      <c r="A83" s="182" t="s">
        <v>5</v>
      </c>
      <c r="B83" s="183"/>
      <c r="C83" s="183"/>
      <c r="D83" s="183"/>
      <c r="E83" s="183"/>
      <c r="F83" s="183"/>
      <c r="G83" s="183"/>
      <c r="H83" s="183"/>
      <c r="I83" s="184"/>
    </row>
    <row r="84" spans="1:9" ht="27" customHeight="1" x14ac:dyDescent="0.2">
      <c r="A84" s="182" t="s">
        <v>6</v>
      </c>
      <c r="B84" s="183"/>
      <c r="C84" s="183"/>
      <c r="D84" s="183"/>
      <c r="E84" s="183"/>
      <c r="F84" s="183"/>
      <c r="G84" s="183"/>
      <c r="H84" s="183"/>
      <c r="I84" s="184"/>
    </row>
    <row r="85" spans="1:9" ht="27" customHeight="1" x14ac:dyDescent="0.2">
      <c r="A85" s="4" t="s">
        <v>7</v>
      </c>
      <c r="B85" s="5">
        <v>3</v>
      </c>
      <c r="C85" s="182" t="s">
        <v>8</v>
      </c>
      <c r="D85" s="184"/>
      <c r="E85" s="243" t="s">
        <v>9</v>
      </c>
      <c r="F85" s="243"/>
      <c r="G85" s="243"/>
      <c r="H85" s="4" t="s">
        <v>10</v>
      </c>
      <c r="I85" s="6" t="s">
        <v>11</v>
      </c>
    </row>
    <row r="86" spans="1:9" ht="27" customHeight="1" x14ac:dyDescent="0.2">
      <c r="A86" s="4" t="s">
        <v>12</v>
      </c>
      <c r="B86" s="186" t="s">
        <v>13</v>
      </c>
      <c r="C86" s="186"/>
      <c r="D86" s="186"/>
      <c r="E86" s="182" t="s">
        <v>14</v>
      </c>
      <c r="F86" s="184"/>
      <c r="G86" s="187" t="s">
        <v>15</v>
      </c>
      <c r="H86" s="187"/>
      <c r="I86" s="187"/>
    </row>
    <row r="87" spans="1:9" ht="27" customHeight="1" x14ac:dyDescent="0.2">
      <c r="A87" s="4" t="s">
        <v>16</v>
      </c>
      <c r="B87" s="186" t="s">
        <v>226</v>
      </c>
      <c r="C87" s="186"/>
      <c r="D87" s="186"/>
      <c r="E87" s="186"/>
      <c r="F87" s="186"/>
      <c r="G87" s="186"/>
      <c r="H87" s="186"/>
      <c r="I87" s="186"/>
    </row>
    <row r="88" spans="1:9" ht="27" customHeight="1" x14ac:dyDescent="0.2">
      <c r="A88" s="4" t="s">
        <v>18</v>
      </c>
      <c r="B88" s="186" t="s">
        <v>94</v>
      </c>
      <c r="C88" s="186"/>
      <c r="D88" s="186"/>
      <c r="E88" s="186"/>
      <c r="F88" s="186"/>
      <c r="G88" s="186"/>
      <c r="H88" s="186"/>
      <c r="I88" s="186"/>
    </row>
    <row r="89" spans="1:9" ht="27" customHeight="1" x14ac:dyDescent="0.2">
      <c r="A89" s="4" t="s">
        <v>20</v>
      </c>
      <c r="B89" s="8" t="s">
        <v>21</v>
      </c>
      <c r="C89" s="8" t="s">
        <v>22</v>
      </c>
      <c r="D89" s="8" t="s">
        <v>23</v>
      </c>
      <c r="E89" s="207" t="s">
        <v>24</v>
      </c>
      <c r="F89" s="208"/>
      <c r="G89" s="211" t="s">
        <v>25</v>
      </c>
      <c r="H89" s="211" t="s">
        <v>26</v>
      </c>
      <c r="I89" s="211" t="s">
        <v>234</v>
      </c>
    </row>
    <row r="90" spans="1:9" ht="27" customHeight="1" x14ac:dyDescent="0.2">
      <c r="A90" s="4" t="s">
        <v>27</v>
      </c>
      <c r="B90" s="8" t="s">
        <v>235</v>
      </c>
      <c r="C90" s="8" t="s">
        <v>22</v>
      </c>
      <c r="D90" s="8" t="s">
        <v>234</v>
      </c>
      <c r="E90" s="209"/>
      <c r="F90" s="210"/>
      <c r="G90" s="212"/>
      <c r="H90" s="212"/>
      <c r="I90" s="212"/>
    </row>
    <row r="91" spans="1:9" ht="27" customHeight="1" x14ac:dyDescent="0.2">
      <c r="A91" s="4" t="s">
        <v>28</v>
      </c>
      <c r="B91" s="9">
        <v>1</v>
      </c>
      <c r="C91" s="4" t="s">
        <v>29</v>
      </c>
      <c r="D91" s="10" t="s">
        <v>31</v>
      </c>
      <c r="E91" s="197" t="s">
        <v>30</v>
      </c>
      <c r="F91" s="198"/>
      <c r="G91" s="199"/>
      <c r="H91" s="200"/>
      <c r="I91" s="201"/>
    </row>
    <row r="92" spans="1:9" ht="27" customHeight="1" x14ac:dyDescent="0.2">
      <c r="A92" s="182" t="s">
        <v>32</v>
      </c>
      <c r="B92" s="183"/>
      <c r="C92" s="183"/>
      <c r="D92" s="183"/>
      <c r="E92" s="183"/>
      <c r="F92" s="183"/>
      <c r="G92" s="183"/>
      <c r="H92" s="183"/>
      <c r="I92" s="184"/>
    </row>
    <row r="93" spans="1:9" ht="27" customHeight="1" x14ac:dyDescent="0.2">
      <c r="A93" s="4" t="s">
        <v>33</v>
      </c>
      <c r="B93" s="203" t="s">
        <v>95</v>
      </c>
      <c r="C93" s="204"/>
      <c r="D93" s="4" t="s">
        <v>35</v>
      </c>
      <c r="E93" s="203" t="s">
        <v>36</v>
      </c>
      <c r="F93" s="204"/>
      <c r="G93" s="4" t="s">
        <v>37</v>
      </c>
      <c r="H93" s="205" t="s">
        <v>31</v>
      </c>
      <c r="I93" s="206"/>
    </row>
    <row r="94" spans="1:9" ht="27" customHeight="1" x14ac:dyDescent="0.2">
      <c r="A94" s="4" t="s">
        <v>38</v>
      </c>
      <c r="B94" s="222" t="s">
        <v>96</v>
      </c>
      <c r="C94" s="241"/>
      <c r="D94" s="241"/>
      <c r="E94" s="241"/>
      <c r="F94" s="241"/>
      <c r="G94" s="241"/>
      <c r="H94" s="241"/>
      <c r="I94" s="241"/>
    </row>
    <row r="95" spans="1:9" ht="27" customHeight="1" x14ac:dyDescent="0.2">
      <c r="A95" s="4" t="s">
        <v>40</v>
      </c>
      <c r="B95" s="11" t="s">
        <v>41</v>
      </c>
      <c r="C95" s="4" t="s">
        <v>42</v>
      </c>
      <c r="D95" s="12" t="s">
        <v>43</v>
      </c>
      <c r="E95" s="182" t="s">
        <v>44</v>
      </c>
      <c r="F95" s="184"/>
      <c r="G95" s="13" t="s">
        <v>45</v>
      </c>
      <c r="H95" s="4" t="s">
        <v>46</v>
      </c>
      <c r="I95" s="14">
        <v>1</v>
      </c>
    </row>
    <row r="96" spans="1:9" ht="30" customHeight="1" x14ac:dyDescent="0.2">
      <c r="A96" s="4" t="s">
        <v>47</v>
      </c>
      <c r="B96" s="242" t="s">
        <v>97</v>
      </c>
      <c r="C96" s="242"/>
      <c r="D96" s="242"/>
      <c r="E96" s="242"/>
      <c r="F96" s="242"/>
      <c r="G96" s="242"/>
      <c r="H96" s="242"/>
      <c r="I96" s="242"/>
    </row>
    <row r="97" spans="1:9" ht="52.5" customHeight="1" x14ac:dyDescent="0.2">
      <c r="A97" s="4" t="s">
        <v>49</v>
      </c>
      <c r="B97" s="213" t="s">
        <v>98</v>
      </c>
      <c r="C97" s="214"/>
      <c r="D97" s="215"/>
      <c r="E97" s="182" t="s">
        <v>51</v>
      </c>
      <c r="F97" s="184"/>
      <c r="G97" s="213" t="s">
        <v>99</v>
      </c>
      <c r="H97" s="214"/>
      <c r="I97" s="215"/>
    </row>
    <row r="98" spans="1:9" ht="27" customHeight="1" x14ac:dyDescent="0.2">
      <c r="A98" s="182" t="s">
        <v>53</v>
      </c>
      <c r="B98" s="183"/>
      <c r="C98" s="183"/>
      <c r="D98" s="183"/>
      <c r="E98" s="183"/>
      <c r="F98" s="183"/>
      <c r="G98" s="183"/>
      <c r="H98" s="183"/>
      <c r="I98" s="184"/>
    </row>
    <row r="99" spans="1:9" ht="27" customHeight="1" x14ac:dyDescent="0.2">
      <c r="A99" s="4" t="s">
        <v>54</v>
      </c>
      <c r="B99" s="213" t="s">
        <v>100</v>
      </c>
      <c r="C99" s="214"/>
      <c r="D99" s="214"/>
      <c r="E99" s="214"/>
      <c r="F99" s="214"/>
      <c r="G99" s="214"/>
      <c r="H99" s="214"/>
      <c r="I99" s="215"/>
    </row>
    <row r="100" spans="1:9" ht="27" customHeight="1" x14ac:dyDescent="0.2">
      <c r="A100" s="4" t="s">
        <v>56</v>
      </c>
      <c r="B100" s="182" t="s">
        <v>57</v>
      </c>
      <c r="C100" s="184"/>
      <c r="D100" s="182" t="s">
        <v>58</v>
      </c>
      <c r="E100" s="184"/>
      <c r="F100" s="182" t="s">
        <v>59</v>
      </c>
      <c r="G100" s="184"/>
      <c r="H100" s="182" t="s">
        <v>60</v>
      </c>
      <c r="I100" s="184"/>
    </row>
    <row r="101" spans="1:9" ht="29.25" customHeight="1" x14ac:dyDescent="0.2">
      <c r="A101" s="4" t="s">
        <v>61</v>
      </c>
      <c r="B101" s="222" t="s">
        <v>101</v>
      </c>
      <c r="C101" s="222"/>
      <c r="D101" s="222" t="s">
        <v>102</v>
      </c>
      <c r="E101" s="222"/>
      <c r="F101" s="222"/>
      <c r="G101" s="222"/>
      <c r="H101" s="223"/>
      <c r="I101" s="224"/>
    </row>
    <row r="102" spans="1:9" ht="27" customHeight="1" x14ac:dyDescent="0.2">
      <c r="A102" s="4" t="s">
        <v>64</v>
      </c>
      <c r="B102" s="225" t="s">
        <v>65</v>
      </c>
      <c r="C102" s="226"/>
      <c r="D102" s="225" t="s">
        <v>65</v>
      </c>
      <c r="E102" s="226"/>
      <c r="F102" s="222"/>
      <c r="G102" s="222"/>
      <c r="H102" s="223"/>
      <c r="I102" s="224"/>
    </row>
    <row r="103" spans="1:9" ht="27" customHeight="1" x14ac:dyDescent="0.2">
      <c r="A103" s="4" t="s">
        <v>66</v>
      </c>
      <c r="B103" s="225" t="s">
        <v>65</v>
      </c>
      <c r="C103" s="226"/>
      <c r="D103" s="225" t="s">
        <v>65</v>
      </c>
      <c r="E103" s="226"/>
      <c r="F103" s="222"/>
      <c r="G103" s="222"/>
      <c r="H103" s="223"/>
      <c r="I103" s="224"/>
    </row>
    <row r="104" spans="1:9" ht="27" customHeight="1" x14ac:dyDescent="0.2">
      <c r="A104" s="4" t="s">
        <v>67</v>
      </c>
      <c r="B104" s="222" t="s">
        <v>45</v>
      </c>
      <c r="C104" s="222"/>
      <c r="D104" s="222" t="s">
        <v>45</v>
      </c>
      <c r="E104" s="222"/>
      <c r="F104" s="222"/>
      <c r="G104" s="222"/>
      <c r="H104" s="223"/>
      <c r="I104" s="224"/>
    </row>
    <row r="105" spans="1:9" ht="27" customHeight="1" x14ac:dyDescent="0.2">
      <c r="A105" s="4" t="s">
        <v>68</v>
      </c>
      <c r="B105" s="222" t="s">
        <v>103</v>
      </c>
      <c r="C105" s="222"/>
      <c r="D105" s="222" t="s">
        <v>103</v>
      </c>
      <c r="E105" s="222"/>
      <c r="F105" s="222"/>
      <c r="G105" s="222"/>
      <c r="H105" s="223"/>
      <c r="I105" s="224"/>
    </row>
    <row r="106" spans="1:9" ht="36.75" customHeight="1" x14ac:dyDescent="0.2">
      <c r="A106" s="4" t="s">
        <v>69</v>
      </c>
      <c r="B106" s="222" t="s">
        <v>104</v>
      </c>
      <c r="C106" s="222"/>
      <c r="D106" s="222" t="s">
        <v>105</v>
      </c>
      <c r="E106" s="222"/>
      <c r="F106" s="222"/>
      <c r="G106" s="222"/>
      <c r="H106" s="223"/>
      <c r="I106" s="224"/>
    </row>
    <row r="107" spans="1:9" ht="27" customHeight="1" x14ac:dyDescent="0.2">
      <c r="A107" s="182" t="s">
        <v>72</v>
      </c>
      <c r="B107" s="183"/>
      <c r="C107" s="183"/>
      <c r="D107" s="183"/>
      <c r="E107" s="183"/>
      <c r="F107" s="183"/>
      <c r="G107" s="183"/>
      <c r="H107" s="183"/>
      <c r="I107" s="184"/>
    </row>
    <row r="108" spans="1:9" ht="27" customHeight="1" x14ac:dyDescent="0.2">
      <c r="A108" s="4" t="s">
        <v>73</v>
      </c>
      <c r="B108" s="227" t="s">
        <v>74</v>
      </c>
      <c r="C108" s="228"/>
      <c r="D108" s="229"/>
      <c r="E108" s="4" t="s">
        <v>75</v>
      </c>
      <c r="F108" s="230" t="s">
        <v>74</v>
      </c>
      <c r="G108" s="231"/>
      <c r="H108" s="231"/>
      <c r="I108" s="232"/>
    </row>
    <row r="109" spans="1:9" ht="27" customHeight="1" x14ac:dyDescent="0.2">
      <c r="A109" s="4" t="s">
        <v>76</v>
      </c>
      <c r="B109" s="233" t="s">
        <v>74</v>
      </c>
      <c r="C109" s="233"/>
      <c r="D109" s="233"/>
      <c r="E109" s="233"/>
      <c r="F109" s="233"/>
      <c r="G109" s="233"/>
      <c r="H109" s="233"/>
      <c r="I109" s="233"/>
    </row>
    <row r="110" spans="1:9" ht="27" customHeight="1" x14ac:dyDescent="0.2">
      <c r="A110" s="4" t="s">
        <v>77</v>
      </c>
      <c r="B110" s="233" t="s">
        <v>74</v>
      </c>
      <c r="C110" s="233"/>
      <c r="D110" s="233"/>
      <c r="E110" s="233"/>
      <c r="F110" s="233"/>
      <c r="G110" s="233"/>
      <c r="H110" s="233"/>
      <c r="I110" s="233"/>
    </row>
    <row r="111" spans="1:9" ht="27" customHeight="1" x14ac:dyDescent="0.2">
      <c r="A111" s="4" t="s">
        <v>78</v>
      </c>
      <c r="B111" s="227" t="s">
        <v>74</v>
      </c>
      <c r="C111" s="228"/>
      <c r="D111" s="229"/>
      <c r="E111" s="4" t="s">
        <v>79</v>
      </c>
      <c r="F111" s="227" t="s">
        <v>74</v>
      </c>
      <c r="G111" s="228"/>
      <c r="H111" s="228"/>
      <c r="I111" s="229"/>
    </row>
    <row r="112" spans="1:9" ht="27" customHeight="1" x14ac:dyDescent="0.2">
      <c r="A112" s="236" t="s">
        <v>80</v>
      </c>
      <c r="B112" s="237"/>
      <c r="C112" s="236" t="s">
        <v>81</v>
      </c>
      <c r="D112" s="237"/>
      <c r="E112" s="236" t="s">
        <v>82</v>
      </c>
      <c r="F112" s="238"/>
      <c r="G112" s="237"/>
      <c r="H112" s="236" t="s">
        <v>83</v>
      </c>
      <c r="I112" s="237"/>
    </row>
    <row r="113" spans="1:9" ht="27" customHeight="1" x14ac:dyDescent="0.2">
      <c r="A113" s="233" t="s">
        <v>274</v>
      </c>
      <c r="B113" s="233"/>
      <c r="C113" s="187" t="s">
        <v>273</v>
      </c>
      <c r="D113" s="187"/>
      <c r="E113" s="205" t="s">
        <v>84</v>
      </c>
      <c r="F113" s="205"/>
      <c r="G113" s="205"/>
      <c r="H113" s="247" t="s">
        <v>84</v>
      </c>
      <c r="I113" s="248"/>
    </row>
    <row r="114" spans="1:9" ht="27" customHeight="1" x14ac:dyDescent="0.2">
      <c r="A114" s="234" t="s">
        <v>85</v>
      </c>
      <c r="B114" s="234"/>
      <c r="C114" s="234"/>
      <c r="D114" s="234"/>
      <c r="E114" s="234"/>
      <c r="F114" s="234"/>
      <c r="G114" s="234"/>
      <c r="H114" s="234"/>
      <c r="I114" s="234"/>
    </row>
    <row r="115" spans="1:9" ht="38.25" x14ac:dyDescent="0.2">
      <c r="A115" s="4" t="s">
        <v>86</v>
      </c>
      <c r="B115" s="235" t="s">
        <v>87</v>
      </c>
      <c r="C115" s="235"/>
      <c r="D115" s="235"/>
      <c r="E115" s="235"/>
      <c r="F115" s="235"/>
      <c r="G115" s="235"/>
      <c r="H115" s="235"/>
      <c r="I115" s="4" t="s">
        <v>88</v>
      </c>
    </row>
    <row r="116" spans="1:9" ht="15" customHeight="1" x14ac:dyDescent="0.2">
      <c r="A116" s="108">
        <v>45016</v>
      </c>
      <c r="B116" s="244" t="s">
        <v>106</v>
      </c>
      <c r="C116" s="245"/>
      <c r="D116" s="245"/>
      <c r="E116" s="245"/>
      <c r="F116" s="245"/>
      <c r="G116" s="245"/>
      <c r="H116" s="246"/>
      <c r="I116" s="15"/>
    </row>
    <row r="117" spans="1:9" x14ac:dyDescent="0.2"/>
    <row r="118" spans="1:9" x14ac:dyDescent="0.2"/>
    <row r="119" spans="1:9" ht="27" customHeight="1" x14ac:dyDescent="0.2"/>
    <row r="120" spans="1:9" ht="15" customHeight="1" x14ac:dyDescent="0.2">
      <c r="A120" s="188" t="s">
        <v>89</v>
      </c>
      <c r="B120" s="189"/>
      <c r="C120" s="189"/>
      <c r="D120" s="189"/>
      <c r="E120" s="189"/>
      <c r="F120" s="189"/>
      <c r="G120" s="189"/>
      <c r="H120" s="189"/>
      <c r="I120" s="190"/>
    </row>
    <row r="121" spans="1:9" ht="15" customHeight="1" x14ac:dyDescent="0.2">
      <c r="A121" s="191" t="s">
        <v>1</v>
      </c>
      <c r="B121" s="192"/>
      <c r="C121" s="192"/>
      <c r="D121" s="192"/>
      <c r="E121" s="192"/>
      <c r="F121" s="192"/>
      <c r="G121" s="192"/>
      <c r="H121" s="192"/>
      <c r="I121" s="193"/>
    </row>
    <row r="122" spans="1:9" ht="15" customHeight="1" x14ac:dyDescent="0.2">
      <c r="A122" s="191" t="s">
        <v>2</v>
      </c>
      <c r="B122" s="192"/>
      <c r="C122" s="192"/>
      <c r="D122" s="192"/>
      <c r="E122" s="192"/>
      <c r="F122" s="192"/>
      <c r="G122" s="192"/>
      <c r="H122" s="192"/>
      <c r="I122" s="193"/>
    </row>
    <row r="123" spans="1:9" ht="15" customHeight="1" x14ac:dyDescent="0.2">
      <c r="A123" s="2"/>
      <c r="B123" s="194" t="s">
        <v>3</v>
      </c>
      <c r="C123" s="194"/>
      <c r="D123" s="194"/>
      <c r="E123" s="194"/>
      <c r="F123" s="195" t="s">
        <v>4</v>
      </c>
      <c r="G123" s="195"/>
      <c r="H123" s="195"/>
      <c r="I123" s="196"/>
    </row>
    <row r="124" spans="1:9" ht="27" customHeight="1" x14ac:dyDescent="0.2">
      <c r="A124" s="182" t="s">
        <v>5</v>
      </c>
      <c r="B124" s="183"/>
      <c r="C124" s="183"/>
      <c r="D124" s="183"/>
      <c r="E124" s="183"/>
      <c r="F124" s="183"/>
      <c r="G124" s="183"/>
      <c r="H124" s="183"/>
      <c r="I124" s="184"/>
    </row>
    <row r="125" spans="1:9" ht="27" customHeight="1" x14ac:dyDescent="0.2">
      <c r="A125" s="182" t="s">
        <v>6</v>
      </c>
      <c r="B125" s="183"/>
      <c r="C125" s="183"/>
      <c r="D125" s="183"/>
      <c r="E125" s="183"/>
      <c r="F125" s="183"/>
      <c r="G125" s="183"/>
      <c r="H125" s="183"/>
      <c r="I125" s="184"/>
    </row>
    <row r="126" spans="1:9" ht="27" customHeight="1" x14ac:dyDescent="0.2">
      <c r="A126" s="4" t="s">
        <v>7</v>
      </c>
      <c r="B126" s="5">
        <v>4</v>
      </c>
      <c r="C126" s="182" t="s">
        <v>8</v>
      </c>
      <c r="D126" s="184"/>
      <c r="E126" s="243" t="s">
        <v>9</v>
      </c>
      <c r="F126" s="243"/>
      <c r="G126" s="243"/>
      <c r="H126" s="4" t="s">
        <v>10</v>
      </c>
      <c r="I126" s="6"/>
    </row>
    <row r="127" spans="1:9" ht="27" customHeight="1" x14ac:dyDescent="0.2">
      <c r="A127" s="4" t="s">
        <v>12</v>
      </c>
      <c r="B127" s="186" t="s">
        <v>13</v>
      </c>
      <c r="C127" s="186"/>
      <c r="D127" s="186"/>
      <c r="E127" s="182" t="s">
        <v>14</v>
      </c>
      <c r="F127" s="184"/>
      <c r="G127" s="187" t="s">
        <v>15</v>
      </c>
      <c r="H127" s="187"/>
      <c r="I127" s="187"/>
    </row>
    <row r="128" spans="1:9" ht="36.75" customHeight="1" x14ac:dyDescent="0.2">
      <c r="A128" s="4" t="s">
        <v>16</v>
      </c>
      <c r="B128" s="186" t="s">
        <v>236</v>
      </c>
      <c r="C128" s="186"/>
      <c r="D128" s="186"/>
      <c r="E128" s="186"/>
      <c r="F128" s="186"/>
      <c r="G128" s="186"/>
      <c r="H128" s="186"/>
      <c r="I128" s="186"/>
    </row>
    <row r="129" spans="1:9" ht="27" customHeight="1" x14ac:dyDescent="0.2">
      <c r="A129" s="4" t="s">
        <v>18</v>
      </c>
      <c r="B129" s="186" t="s">
        <v>107</v>
      </c>
      <c r="C129" s="186"/>
      <c r="D129" s="186"/>
      <c r="E129" s="186"/>
      <c r="F129" s="186"/>
      <c r="G129" s="186"/>
      <c r="H129" s="186"/>
      <c r="I129" s="186"/>
    </row>
    <row r="130" spans="1:9" ht="27" customHeight="1" x14ac:dyDescent="0.2">
      <c r="A130" s="4" t="s">
        <v>20</v>
      </c>
      <c r="B130" s="8" t="s">
        <v>21</v>
      </c>
      <c r="C130" s="8" t="s">
        <v>22</v>
      </c>
      <c r="D130" s="8" t="s">
        <v>23</v>
      </c>
      <c r="E130" s="207" t="s">
        <v>24</v>
      </c>
      <c r="F130" s="208"/>
      <c r="G130" s="211" t="s">
        <v>25</v>
      </c>
      <c r="H130" s="211" t="s">
        <v>26</v>
      </c>
      <c r="I130" s="211" t="s">
        <v>234</v>
      </c>
    </row>
    <row r="131" spans="1:9" ht="27" customHeight="1" x14ac:dyDescent="0.2">
      <c r="A131" s="4" t="s">
        <v>27</v>
      </c>
      <c r="B131" s="8" t="s">
        <v>235</v>
      </c>
      <c r="C131" s="8" t="s">
        <v>22</v>
      </c>
      <c r="D131" s="8" t="s">
        <v>234</v>
      </c>
      <c r="E131" s="209"/>
      <c r="F131" s="210"/>
      <c r="G131" s="212"/>
      <c r="H131" s="212"/>
      <c r="I131" s="212"/>
    </row>
    <row r="132" spans="1:9" ht="27" customHeight="1" x14ac:dyDescent="0.2">
      <c r="A132" s="4" t="s">
        <v>28</v>
      </c>
      <c r="B132" s="9">
        <v>1</v>
      </c>
      <c r="C132" s="4" t="s">
        <v>29</v>
      </c>
      <c r="D132" s="10" t="s">
        <v>31</v>
      </c>
      <c r="E132" s="197" t="s">
        <v>30</v>
      </c>
      <c r="F132" s="198"/>
      <c r="G132" s="199"/>
      <c r="H132" s="200"/>
      <c r="I132" s="201"/>
    </row>
    <row r="133" spans="1:9" ht="27" customHeight="1" x14ac:dyDescent="0.2">
      <c r="A133" s="182" t="s">
        <v>32</v>
      </c>
      <c r="B133" s="183"/>
      <c r="C133" s="183"/>
      <c r="D133" s="183"/>
      <c r="E133" s="183"/>
      <c r="F133" s="183"/>
      <c r="G133" s="183"/>
      <c r="H133" s="183"/>
      <c r="I133" s="184"/>
    </row>
    <row r="134" spans="1:9" ht="27" customHeight="1" x14ac:dyDescent="0.2">
      <c r="A134" s="4" t="s">
        <v>33</v>
      </c>
      <c r="B134" s="205" t="s">
        <v>237</v>
      </c>
      <c r="C134" s="206"/>
      <c r="D134" s="4" t="s">
        <v>35</v>
      </c>
      <c r="E134" s="203" t="s">
        <v>36</v>
      </c>
      <c r="F134" s="204"/>
      <c r="G134" s="4" t="s">
        <v>37</v>
      </c>
      <c r="H134" s="205" t="s">
        <v>31</v>
      </c>
      <c r="I134" s="206"/>
    </row>
    <row r="135" spans="1:9" ht="27" customHeight="1" x14ac:dyDescent="0.2">
      <c r="A135" s="4" t="s">
        <v>38</v>
      </c>
      <c r="B135" s="222" t="s">
        <v>96</v>
      </c>
      <c r="C135" s="241"/>
      <c r="D135" s="241"/>
      <c r="E135" s="241"/>
      <c r="F135" s="241"/>
      <c r="G135" s="241"/>
      <c r="H135" s="241"/>
      <c r="I135" s="241"/>
    </row>
    <row r="136" spans="1:9" ht="27" customHeight="1" x14ac:dyDescent="0.2">
      <c r="A136" s="4" t="s">
        <v>40</v>
      </c>
      <c r="B136" s="11" t="s">
        <v>41</v>
      </c>
      <c r="C136" s="4" t="s">
        <v>42</v>
      </c>
      <c r="D136" s="12" t="s">
        <v>43</v>
      </c>
      <c r="E136" s="182" t="s">
        <v>44</v>
      </c>
      <c r="F136" s="184"/>
      <c r="G136" s="13" t="s">
        <v>45</v>
      </c>
      <c r="H136" s="4" t="s">
        <v>46</v>
      </c>
      <c r="I136" s="14">
        <v>1</v>
      </c>
    </row>
    <row r="137" spans="1:9" ht="30" customHeight="1" x14ac:dyDescent="0.2">
      <c r="A137" s="4" t="s">
        <v>47</v>
      </c>
      <c r="B137" s="242" t="s">
        <v>108</v>
      </c>
      <c r="C137" s="242"/>
      <c r="D137" s="242"/>
      <c r="E137" s="242"/>
      <c r="F137" s="242"/>
      <c r="G137" s="242"/>
      <c r="H137" s="242"/>
      <c r="I137" s="242"/>
    </row>
    <row r="138" spans="1:9" ht="39" customHeight="1" x14ac:dyDescent="0.2">
      <c r="A138" s="4" t="s">
        <v>49</v>
      </c>
      <c r="B138" s="213" t="s">
        <v>109</v>
      </c>
      <c r="C138" s="214"/>
      <c r="D138" s="215"/>
      <c r="E138" s="182" t="s">
        <v>51</v>
      </c>
      <c r="F138" s="184"/>
      <c r="G138" s="213" t="s">
        <v>238</v>
      </c>
      <c r="H138" s="214"/>
      <c r="I138" s="215"/>
    </row>
    <row r="139" spans="1:9" ht="27" customHeight="1" x14ac:dyDescent="0.2">
      <c r="A139" s="182" t="s">
        <v>53</v>
      </c>
      <c r="B139" s="183"/>
      <c r="C139" s="183"/>
      <c r="D139" s="183"/>
      <c r="E139" s="183"/>
      <c r="F139" s="183"/>
      <c r="G139" s="183"/>
      <c r="H139" s="183"/>
      <c r="I139" s="184"/>
    </row>
    <row r="140" spans="1:9" ht="27" customHeight="1" x14ac:dyDescent="0.2">
      <c r="A140" s="4" t="s">
        <v>54</v>
      </c>
      <c r="B140" s="213" t="s">
        <v>239</v>
      </c>
      <c r="C140" s="214"/>
      <c r="D140" s="214"/>
      <c r="E140" s="214"/>
      <c r="F140" s="214"/>
      <c r="G140" s="214"/>
      <c r="H140" s="214"/>
      <c r="I140" s="215"/>
    </row>
    <row r="141" spans="1:9" ht="27" customHeight="1" x14ac:dyDescent="0.2">
      <c r="A141" s="4" t="s">
        <v>56</v>
      </c>
      <c r="B141" s="182" t="s">
        <v>57</v>
      </c>
      <c r="C141" s="184"/>
      <c r="D141" s="182" t="s">
        <v>58</v>
      </c>
      <c r="E141" s="184"/>
      <c r="F141" s="182" t="s">
        <v>59</v>
      </c>
      <c r="G141" s="184"/>
      <c r="H141" s="182" t="s">
        <v>60</v>
      </c>
      <c r="I141" s="184"/>
    </row>
    <row r="142" spans="1:9" ht="45.75" customHeight="1" x14ac:dyDescent="0.2">
      <c r="A142" s="4" t="s">
        <v>61</v>
      </c>
      <c r="B142" s="222" t="s">
        <v>240</v>
      </c>
      <c r="C142" s="222"/>
      <c r="D142" s="222" t="s">
        <v>241</v>
      </c>
      <c r="E142" s="222"/>
      <c r="F142" s="222"/>
      <c r="G142" s="222"/>
      <c r="H142" s="223"/>
      <c r="I142" s="224"/>
    </row>
    <row r="143" spans="1:9" ht="27" customHeight="1" x14ac:dyDescent="0.2">
      <c r="A143" s="4" t="s">
        <v>64</v>
      </c>
      <c r="B143" s="225" t="s">
        <v>110</v>
      </c>
      <c r="C143" s="226"/>
      <c r="D143" s="225" t="s">
        <v>110</v>
      </c>
      <c r="E143" s="226"/>
      <c r="F143" s="222"/>
      <c r="G143" s="222"/>
      <c r="H143" s="223"/>
      <c r="I143" s="224"/>
    </row>
    <row r="144" spans="1:9" ht="27" customHeight="1" x14ac:dyDescent="0.2">
      <c r="A144" s="4" t="s">
        <v>66</v>
      </c>
      <c r="B144" s="225" t="s">
        <v>110</v>
      </c>
      <c r="C144" s="226"/>
      <c r="D144" s="225" t="s">
        <v>110</v>
      </c>
      <c r="E144" s="226"/>
      <c r="F144" s="222"/>
      <c r="G144" s="222"/>
      <c r="H144" s="223"/>
      <c r="I144" s="224"/>
    </row>
    <row r="145" spans="1:9" ht="27" customHeight="1" x14ac:dyDescent="0.2">
      <c r="A145" s="4" t="s">
        <v>67</v>
      </c>
      <c r="B145" s="222" t="s">
        <v>45</v>
      </c>
      <c r="C145" s="222"/>
      <c r="D145" s="222" t="s">
        <v>45</v>
      </c>
      <c r="E145" s="222"/>
      <c r="F145" s="222"/>
      <c r="G145" s="222"/>
      <c r="H145" s="223"/>
      <c r="I145" s="224"/>
    </row>
    <row r="146" spans="1:9" ht="27" customHeight="1" x14ac:dyDescent="0.2">
      <c r="A146" s="4" t="s">
        <v>68</v>
      </c>
      <c r="B146" s="222" t="s">
        <v>242</v>
      </c>
      <c r="C146" s="222"/>
      <c r="D146" s="222" t="s">
        <v>242</v>
      </c>
      <c r="E146" s="222"/>
      <c r="F146" s="222"/>
      <c r="G146" s="222"/>
      <c r="H146" s="223"/>
      <c r="I146" s="224"/>
    </row>
    <row r="147" spans="1:9" ht="54" customHeight="1" x14ac:dyDescent="0.2">
      <c r="A147" s="4" t="s">
        <v>69</v>
      </c>
      <c r="B147" s="222" t="s">
        <v>243</v>
      </c>
      <c r="C147" s="222"/>
      <c r="D147" s="222" t="s">
        <v>244</v>
      </c>
      <c r="E147" s="222"/>
      <c r="F147" s="222"/>
      <c r="G147" s="222"/>
      <c r="H147" s="223"/>
      <c r="I147" s="224"/>
    </row>
    <row r="148" spans="1:9" ht="27" customHeight="1" x14ac:dyDescent="0.2">
      <c r="A148" s="182" t="s">
        <v>72</v>
      </c>
      <c r="B148" s="183"/>
      <c r="C148" s="183"/>
      <c r="D148" s="183"/>
      <c r="E148" s="183"/>
      <c r="F148" s="183"/>
      <c r="G148" s="183"/>
      <c r="H148" s="183"/>
      <c r="I148" s="184"/>
    </row>
    <row r="149" spans="1:9" ht="27" customHeight="1" x14ac:dyDescent="0.2">
      <c r="A149" s="4" t="s">
        <v>73</v>
      </c>
      <c r="B149" s="227" t="s">
        <v>74</v>
      </c>
      <c r="C149" s="228"/>
      <c r="D149" s="229"/>
      <c r="E149" s="4" t="s">
        <v>75</v>
      </c>
      <c r="F149" s="230" t="s">
        <v>74</v>
      </c>
      <c r="G149" s="231"/>
      <c r="H149" s="231"/>
      <c r="I149" s="232"/>
    </row>
    <row r="150" spans="1:9" ht="27" customHeight="1" x14ac:dyDescent="0.2">
      <c r="A150" s="4" t="s">
        <v>76</v>
      </c>
      <c r="B150" s="233" t="s">
        <v>74</v>
      </c>
      <c r="C150" s="233"/>
      <c r="D150" s="233"/>
      <c r="E150" s="233"/>
      <c r="F150" s="233"/>
      <c r="G150" s="233"/>
      <c r="H150" s="233"/>
      <c r="I150" s="233"/>
    </row>
    <row r="151" spans="1:9" ht="27" customHeight="1" x14ac:dyDescent="0.2">
      <c r="A151" s="4" t="s">
        <v>77</v>
      </c>
      <c r="B151" s="233" t="s">
        <v>74</v>
      </c>
      <c r="C151" s="233"/>
      <c r="D151" s="233"/>
      <c r="E151" s="233"/>
      <c r="F151" s="233"/>
      <c r="G151" s="233"/>
      <c r="H151" s="233"/>
      <c r="I151" s="233"/>
    </row>
    <row r="152" spans="1:9" ht="27" customHeight="1" x14ac:dyDescent="0.2">
      <c r="A152" s="4" t="s">
        <v>78</v>
      </c>
      <c r="B152" s="227" t="s">
        <v>74</v>
      </c>
      <c r="C152" s="228"/>
      <c r="D152" s="229"/>
      <c r="E152" s="4" t="s">
        <v>79</v>
      </c>
      <c r="F152" s="227" t="s">
        <v>74</v>
      </c>
      <c r="G152" s="228"/>
      <c r="H152" s="228"/>
      <c r="I152" s="229"/>
    </row>
    <row r="153" spans="1:9" ht="27" customHeight="1" x14ac:dyDescent="0.2">
      <c r="A153" s="236" t="s">
        <v>80</v>
      </c>
      <c r="B153" s="237"/>
      <c r="C153" s="236" t="s">
        <v>81</v>
      </c>
      <c r="D153" s="237"/>
      <c r="E153" s="236" t="s">
        <v>82</v>
      </c>
      <c r="F153" s="238"/>
      <c r="G153" s="237"/>
      <c r="H153" s="236" t="s">
        <v>83</v>
      </c>
      <c r="I153" s="237"/>
    </row>
    <row r="154" spans="1:9" ht="27" customHeight="1" x14ac:dyDescent="0.2">
      <c r="A154" s="233" t="s">
        <v>274</v>
      </c>
      <c r="B154" s="233"/>
      <c r="C154" s="187" t="s">
        <v>273</v>
      </c>
      <c r="D154" s="187"/>
      <c r="E154" s="205" t="s">
        <v>84</v>
      </c>
      <c r="F154" s="205"/>
      <c r="G154" s="205"/>
      <c r="H154" s="239" t="s">
        <v>84</v>
      </c>
      <c r="I154" s="240"/>
    </row>
    <row r="155" spans="1:9" ht="27" customHeight="1" x14ac:dyDescent="0.2">
      <c r="A155" s="234" t="s">
        <v>85</v>
      </c>
      <c r="B155" s="234"/>
      <c r="C155" s="234"/>
      <c r="D155" s="234"/>
      <c r="E155" s="234"/>
      <c r="F155" s="234"/>
      <c r="G155" s="234"/>
      <c r="H155" s="234"/>
      <c r="I155" s="234"/>
    </row>
    <row r="156" spans="1:9" ht="38.25" x14ac:dyDescent="0.2">
      <c r="A156" s="4" t="s">
        <v>86</v>
      </c>
      <c r="B156" s="235" t="s">
        <v>87</v>
      </c>
      <c r="C156" s="235"/>
      <c r="D156" s="235"/>
      <c r="E156" s="235"/>
      <c r="F156" s="235"/>
      <c r="G156" s="235"/>
      <c r="H156" s="235"/>
      <c r="I156" s="4" t="s">
        <v>88</v>
      </c>
    </row>
    <row r="157" spans="1:9" ht="15" customHeight="1" x14ac:dyDescent="0.2">
      <c r="A157" s="108">
        <v>45016</v>
      </c>
      <c r="B157" s="244" t="s">
        <v>111</v>
      </c>
      <c r="C157" s="245"/>
      <c r="D157" s="245"/>
      <c r="E157" s="245"/>
      <c r="F157" s="245"/>
      <c r="G157" s="245"/>
      <c r="H157" s="246"/>
      <c r="I157" s="15"/>
    </row>
    <row r="158" spans="1:9" x14ac:dyDescent="0.2"/>
    <row r="159" spans="1:9" x14ac:dyDescent="0.2"/>
    <row r="160" spans="1:9" ht="15" customHeight="1" x14ac:dyDescent="0.2">
      <c r="A160" s="188" t="s">
        <v>89</v>
      </c>
      <c r="B160" s="189"/>
      <c r="C160" s="189"/>
      <c r="D160" s="189"/>
      <c r="E160" s="189"/>
      <c r="F160" s="189"/>
      <c r="G160" s="189"/>
      <c r="H160" s="189"/>
      <c r="I160" s="190"/>
    </row>
    <row r="161" spans="1:9" ht="15" customHeight="1" x14ac:dyDescent="0.2">
      <c r="A161" s="191" t="s">
        <v>1</v>
      </c>
      <c r="B161" s="192"/>
      <c r="C161" s="192"/>
      <c r="D161" s="192"/>
      <c r="E161" s="192"/>
      <c r="F161" s="192"/>
      <c r="G161" s="192"/>
      <c r="H161" s="192"/>
      <c r="I161" s="193"/>
    </row>
    <row r="162" spans="1:9" ht="15" customHeight="1" x14ac:dyDescent="0.2">
      <c r="A162" s="191" t="s">
        <v>2</v>
      </c>
      <c r="B162" s="192"/>
      <c r="C162" s="192"/>
      <c r="D162" s="192"/>
      <c r="E162" s="192"/>
      <c r="F162" s="192"/>
      <c r="G162" s="192"/>
      <c r="H162" s="192"/>
      <c r="I162" s="193"/>
    </row>
    <row r="163" spans="1:9" ht="15" customHeight="1" x14ac:dyDescent="0.2">
      <c r="A163" s="2"/>
      <c r="B163" s="194" t="s">
        <v>3</v>
      </c>
      <c r="C163" s="194"/>
      <c r="D163" s="194"/>
      <c r="E163" s="194"/>
      <c r="F163" s="195" t="s">
        <v>4</v>
      </c>
      <c r="G163" s="195"/>
      <c r="H163" s="195"/>
      <c r="I163" s="196"/>
    </row>
    <row r="164" spans="1:9" ht="27" customHeight="1" x14ac:dyDescent="0.2">
      <c r="A164" s="182" t="s">
        <v>5</v>
      </c>
      <c r="B164" s="183"/>
      <c r="C164" s="183"/>
      <c r="D164" s="183"/>
      <c r="E164" s="183"/>
      <c r="F164" s="183"/>
      <c r="G164" s="183"/>
      <c r="H164" s="183"/>
      <c r="I164" s="184"/>
    </row>
    <row r="165" spans="1:9" ht="27" customHeight="1" x14ac:dyDescent="0.2">
      <c r="A165" s="182" t="s">
        <v>6</v>
      </c>
      <c r="B165" s="183"/>
      <c r="C165" s="183"/>
      <c r="D165" s="183"/>
      <c r="E165" s="183"/>
      <c r="F165" s="183"/>
      <c r="G165" s="183"/>
      <c r="H165" s="183"/>
      <c r="I165" s="184"/>
    </row>
    <row r="166" spans="1:9" ht="27" customHeight="1" x14ac:dyDescent="0.2">
      <c r="A166" s="4" t="s">
        <v>7</v>
      </c>
      <c r="B166" s="5">
        <v>5</v>
      </c>
      <c r="C166" s="182" t="s">
        <v>8</v>
      </c>
      <c r="D166" s="184"/>
      <c r="E166" s="243" t="s">
        <v>9</v>
      </c>
      <c r="F166" s="243"/>
      <c r="G166" s="243"/>
      <c r="H166" s="4" t="s">
        <v>10</v>
      </c>
      <c r="I166" s="6"/>
    </row>
    <row r="167" spans="1:9" ht="27" customHeight="1" x14ac:dyDescent="0.2">
      <c r="A167" s="4" t="s">
        <v>12</v>
      </c>
      <c r="B167" s="186" t="s">
        <v>13</v>
      </c>
      <c r="C167" s="186"/>
      <c r="D167" s="186"/>
      <c r="E167" s="182" t="s">
        <v>14</v>
      </c>
      <c r="F167" s="184"/>
      <c r="G167" s="187" t="s">
        <v>15</v>
      </c>
      <c r="H167" s="187"/>
      <c r="I167" s="187"/>
    </row>
    <row r="168" spans="1:9" ht="27" customHeight="1" x14ac:dyDescent="0.2">
      <c r="A168" s="4" t="s">
        <v>16</v>
      </c>
      <c r="B168" s="186" t="s">
        <v>227</v>
      </c>
      <c r="C168" s="186"/>
      <c r="D168" s="186"/>
      <c r="E168" s="186"/>
      <c r="F168" s="186"/>
      <c r="G168" s="186"/>
      <c r="H168" s="186"/>
      <c r="I168" s="186"/>
    </row>
    <row r="169" spans="1:9" ht="27" customHeight="1" x14ac:dyDescent="0.2">
      <c r="A169" s="4" t="s">
        <v>18</v>
      </c>
      <c r="B169" s="186" t="s">
        <v>112</v>
      </c>
      <c r="C169" s="186"/>
      <c r="D169" s="186"/>
      <c r="E169" s="186"/>
      <c r="F169" s="186"/>
      <c r="G169" s="186"/>
      <c r="H169" s="186"/>
      <c r="I169" s="186"/>
    </row>
    <row r="170" spans="1:9" ht="27" customHeight="1" x14ac:dyDescent="0.2">
      <c r="A170" s="4" t="s">
        <v>20</v>
      </c>
      <c r="B170" s="8" t="s">
        <v>21</v>
      </c>
      <c r="C170" s="8" t="s">
        <v>22</v>
      </c>
      <c r="D170" s="8" t="s">
        <v>23</v>
      </c>
      <c r="E170" s="207" t="s">
        <v>24</v>
      </c>
      <c r="F170" s="208"/>
      <c r="G170" s="211" t="s">
        <v>25</v>
      </c>
      <c r="H170" s="211" t="s">
        <v>26</v>
      </c>
      <c r="I170" s="211" t="s">
        <v>234</v>
      </c>
    </row>
    <row r="171" spans="1:9" ht="27" customHeight="1" x14ac:dyDescent="0.2">
      <c r="A171" s="4" t="s">
        <v>27</v>
      </c>
      <c r="B171" s="8" t="s">
        <v>235</v>
      </c>
      <c r="C171" s="8" t="s">
        <v>22</v>
      </c>
      <c r="D171" s="8" t="s">
        <v>234</v>
      </c>
      <c r="E171" s="209"/>
      <c r="F171" s="210"/>
      <c r="G171" s="212"/>
      <c r="H171" s="212"/>
      <c r="I171" s="212"/>
    </row>
    <row r="172" spans="1:9" ht="27" customHeight="1" x14ac:dyDescent="0.2">
      <c r="A172" s="4" t="s">
        <v>28</v>
      </c>
      <c r="B172" s="9">
        <v>1</v>
      </c>
      <c r="C172" s="4" t="s">
        <v>29</v>
      </c>
      <c r="D172" s="10" t="s">
        <v>31</v>
      </c>
      <c r="E172" s="197" t="s">
        <v>30</v>
      </c>
      <c r="F172" s="198"/>
      <c r="G172" s="199"/>
      <c r="H172" s="200"/>
      <c r="I172" s="201"/>
    </row>
    <row r="173" spans="1:9" ht="27" customHeight="1" x14ac:dyDescent="0.2">
      <c r="A173" s="182" t="s">
        <v>32</v>
      </c>
      <c r="B173" s="183"/>
      <c r="C173" s="183"/>
      <c r="D173" s="183"/>
      <c r="E173" s="183"/>
      <c r="F173" s="183"/>
      <c r="G173" s="183"/>
      <c r="H173" s="183"/>
      <c r="I173" s="184"/>
    </row>
    <row r="174" spans="1:9" ht="27" customHeight="1" x14ac:dyDescent="0.2">
      <c r="A174" s="4" t="s">
        <v>33</v>
      </c>
      <c r="B174" s="205" t="s">
        <v>113</v>
      </c>
      <c r="C174" s="206"/>
      <c r="D174" s="4" t="s">
        <v>35</v>
      </c>
      <c r="E174" s="213" t="s">
        <v>36</v>
      </c>
      <c r="F174" s="249"/>
      <c r="G174" s="4" t="s">
        <v>37</v>
      </c>
      <c r="H174" s="242" t="s">
        <v>31</v>
      </c>
      <c r="I174" s="250"/>
    </row>
    <row r="175" spans="1:9" ht="27" customHeight="1" x14ac:dyDescent="0.2">
      <c r="A175" s="4" t="s">
        <v>38</v>
      </c>
      <c r="B175" s="222" t="s">
        <v>96</v>
      </c>
      <c r="C175" s="241"/>
      <c r="D175" s="241"/>
      <c r="E175" s="241"/>
      <c r="F175" s="241"/>
      <c r="G175" s="241"/>
      <c r="H175" s="241"/>
      <c r="I175" s="241"/>
    </row>
    <row r="176" spans="1:9" ht="27" customHeight="1" x14ac:dyDescent="0.2">
      <c r="A176" s="4" t="s">
        <v>40</v>
      </c>
      <c r="B176" s="11" t="s">
        <v>41</v>
      </c>
      <c r="C176" s="4" t="s">
        <v>42</v>
      </c>
      <c r="D176" s="12" t="s">
        <v>43</v>
      </c>
      <c r="E176" s="182" t="s">
        <v>44</v>
      </c>
      <c r="F176" s="184"/>
      <c r="G176" s="13" t="s">
        <v>45</v>
      </c>
      <c r="H176" s="4" t="s">
        <v>46</v>
      </c>
      <c r="I176" s="14">
        <v>1</v>
      </c>
    </row>
    <row r="177" spans="1:9" ht="30" customHeight="1" x14ac:dyDescent="0.2">
      <c r="A177" s="4" t="s">
        <v>47</v>
      </c>
      <c r="B177" s="242" t="s">
        <v>114</v>
      </c>
      <c r="C177" s="242"/>
      <c r="D177" s="242"/>
      <c r="E177" s="242"/>
      <c r="F177" s="242"/>
      <c r="G177" s="242"/>
      <c r="H177" s="242"/>
      <c r="I177" s="242"/>
    </row>
    <row r="178" spans="1:9" ht="49.5" customHeight="1" x14ac:dyDescent="0.2">
      <c r="A178" s="4" t="s">
        <v>49</v>
      </c>
      <c r="B178" s="213" t="s">
        <v>115</v>
      </c>
      <c r="C178" s="214"/>
      <c r="D178" s="215"/>
      <c r="E178" s="182" t="s">
        <v>51</v>
      </c>
      <c r="F178" s="184"/>
      <c r="G178" s="213" t="s">
        <v>116</v>
      </c>
      <c r="H178" s="214"/>
      <c r="I178" s="215"/>
    </row>
    <row r="179" spans="1:9" ht="27" customHeight="1" x14ac:dyDescent="0.2">
      <c r="A179" s="182" t="s">
        <v>53</v>
      </c>
      <c r="B179" s="183"/>
      <c r="C179" s="183"/>
      <c r="D179" s="183"/>
      <c r="E179" s="183"/>
      <c r="F179" s="183"/>
      <c r="G179" s="183"/>
      <c r="H179" s="183"/>
      <c r="I179" s="184"/>
    </row>
    <row r="180" spans="1:9" ht="27" customHeight="1" x14ac:dyDescent="0.2">
      <c r="A180" s="4" t="s">
        <v>54</v>
      </c>
      <c r="B180" s="213" t="s">
        <v>117</v>
      </c>
      <c r="C180" s="214"/>
      <c r="D180" s="214"/>
      <c r="E180" s="214"/>
      <c r="F180" s="214"/>
      <c r="G180" s="214"/>
      <c r="H180" s="214"/>
      <c r="I180" s="215"/>
    </row>
    <row r="181" spans="1:9" ht="27" customHeight="1" x14ac:dyDescent="0.2">
      <c r="A181" s="4" t="s">
        <v>56</v>
      </c>
      <c r="B181" s="182" t="s">
        <v>57</v>
      </c>
      <c r="C181" s="184"/>
      <c r="D181" s="182" t="s">
        <v>58</v>
      </c>
      <c r="E181" s="184"/>
      <c r="F181" s="182" t="s">
        <v>59</v>
      </c>
      <c r="G181" s="184"/>
      <c r="H181" s="182" t="s">
        <v>60</v>
      </c>
      <c r="I181" s="184"/>
    </row>
    <row r="182" spans="1:9" ht="50.25" customHeight="1" x14ac:dyDescent="0.2">
      <c r="A182" s="4" t="s">
        <v>61</v>
      </c>
      <c r="B182" s="222" t="s">
        <v>118</v>
      </c>
      <c r="C182" s="222"/>
      <c r="D182" s="222" t="s">
        <v>119</v>
      </c>
      <c r="E182" s="222"/>
      <c r="F182" s="222"/>
      <c r="G182" s="222"/>
      <c r="H182" s="223"/>
      <c r="I182" s="224"/>
    </row>
    <row r="183" spans="1:9" ht="27" customHeight="1" x14ac:dyDescent="0.2">
      <c r="A183" s="4" t="s">
        <v>64</v>
      </c>
      <c r="B183" s="225" t="s">
        <v>65</v>
      </c>
      <c r="C183" s="226"/>
      <c r="D183" s="225" t="s">
        <v>65</v>
      </c>
      <c r="E183" s="226"/>
      <c r="F183" s="222"/>
      <c r="G183" s="222"/>
      <c r="H183" s="223"/>
      <c r="I183" s="224"/>
    </row>
    <row r="184" spans="1:9" ht="27" customHeight="1" x14ac:dyDescent="0.2">
      <c r="A184" s="4" t="s">
        <v>66</v>
      </c>
      <c r="B184" s="225" t="s">
        <v>65</v>
      </c>
      <c r="C184" s="226"/>
      <c r="D184" s="225" t="s">
        <v>65</v>
      </c>
      <c r="E184" s="226"/>
      <c r="F184" s="222"/>
      <c r="G184" s="222"/>
      <c r="H184" s="223"/>
      <c r="I184" s="224"/>
    </row>
    <row r="185" spans="1:9" ht="27" customHeight="1" x14ac:dyDescent="0.2">
      <c r="A185" s="4" t="s">
        <v>67</v>
      </c>
      <c r="B185" s="222" t="s">
        <v>45</v>
      </c>
      <c r="C185" s="222"/>
      <c r="D185" s="222" t="s">
        <v>45</v>
      </c>
      <c r="E185" s="222"/>
      <c r="F185" s="222"/>
      <c r="G185" s="222"/>
      <c r="H185" s="223"/>
      <c r="I185" s="224"/>
    </row>
    <row r="186" spans="1:9" ht="27" customHeight="1" x14ac:dyDescent="0.2">
      <c r="A186" s="4" t="s">
        <v>68</v>
      </c>
      <c r="B186" s="205" t="s">
        <v>113</v>
      </c>
      <c r="C186" s="206"/>
      <c r="D186" s="205" t="s">
        <v>113</v>
      </c>
      <c r="E186" s="206"/>
      <c r="F186" s="222"/>
      <c r="G186" s="222"/>
      <c r="H186" s="223"/>
      <c r="I186" s="224"/>
    </row>
    <row r="187" spans="1:9" ht="38.25" customHeight="1" x14ac:dyDescent="0.2">
      <c r="A187" s="4" t="s">
        <v>69</v>
      </c>
      <c r="B187" s="222" t="s">
        <v>120</v>
      </c>
      <c r="C187" s="222"/>
      <c r="D187" s="222" t="s">
        <v>121</v>
      </c>
      <c r="E187" s="222"/>
      <c r="F187" s="222"/>
      <c r="G187" s="222"/>
      <c r="H187" s="223"/>
      <c r="I187" s="224"/>
    </row>
    <row r="188" spans="1:9" ht="27" customHeight="1" x14ac:dyDescent="0.2">
      <c r="A188" s="182" t="s">
        <v>72</v>
      </c>
      <c r="B188" s="183"/>
      <c r="C188" s="183"/>
      <c r="D188" s="183"/>
      <c r="E188" s="183"/>
      <c r="F188" s="183"/>
      <c r="G188" s="183"/>
      <c r="H188" s="183"/>
      <c r="I188" s="184"/>
    </row>
    <row r="189" spans="1:9" ht="27" customHeight="1" x14ac:dyDescent="0.2">
      <c r="A189" s="4" t="s">
        <v>73</v>
      </c>
      <c r="B189" s="227" t="s">
        <v>74</v>
      </c>
      <c r="C189" s="228"/>
      <c r="D189" s="229"/>
      <c r="E189" s="4" t="s">
        <v>75</v>
      </c>
      <c r="F189" s="230" t="s">
        <v>74</v>
      </c>
      <c r="G189" s="231"/>
      <c r="H189" s="231"/>
      <c r="I189" s="232"/>
    </row>
    <row r="190" spans="1:9" ht="27" customHeight="1" x14ac:dyDescent="0.2">
      <c r="A190" s="4" t="s">
        <v>76</v>
      </c>
      <c r="B190" s="233" t="s">
        <v>74</v>
      </c>
      <c r="C190" s="233"/>
      <c r="D190" s="233"/>
      <c r="E190" s="233"/>
      <c r="F190" s="233"/>
      <c r="G190" s="233"/>
      <c r="H190" s="233"/>
      <c r="I190" s="233"/>
    </row>
    <row r="191" spans="1:9" ht="27" customHeight="1" x14ac:dyDescent="0.2">
      <c r="A191" s="4" t="s">
        <v>77</v>
      </c>
      <c r="B191" s="233" t="s">
        <v>74</v>
      </c>
      <c r="C191" s="233"/>
      <c r="D191" s="233"/>
      <c r="E191" s="233"/>
      <c r="F191" s="233"/>
      <c r="G191" s="233"/>
      <c r="H191" s="233"/>
      <c r="I191" s="233"/>
    </row>
    <row r="192" spans="1:9" ht="27" customHeight="1" x14ac:dyDescent="0.2">
      <c r="A192" s="4" t="s">
        <v>78</v>
      </c>
      <c r="B192" s="227" t="s">
        <v>74</v>
      </c>
      <c r="C192" s="228"/>
      <c r="D192" s="229"/>
      <c r="E192" s="4" t="s">
        <v>79</v>
      </c>
      <c r="F192" s="227" t="s">
        <v>74</v>
      </c>
      <c r="G192" s="228"/>
      <c r="H192" s="228"/>
      <c r="I192" s="229"/>
    </row>
    <row r="193" spans="1:9" ht="27" customHeight="1" x14ac:dyDescent="0.2">
      <c r="A193" s="236" t="s">
        <v>80</v>
      </c>
      <c r="B193" s="237"/>
      <c r="C193" s="236" t="s">
        <v>81</v>
      </c>
      <c r="D193" s="237"/>
      <c r="E193" s="236" t="s">
        <v>82</v>
      </c>
      <c r="F193" s="238"/>
      <c r="G193" s="237"/>
      <c r="H193" s="236" t="s">
        <v>83</v>
      </c>
      <c r="I193" s="237"/>
    </row>
    <row r="194" spans="1:9" ht="27" customHeight="1" x14ac:dyDescent="0.2">
      <c r="A194" s="233" t="s">
        <v>274</v>
      </c>
      <c r="B194" s="233"/>
      <c r="C194" s="187" t="s">
        <v>273</v>
      </c>
      <c r="D194" s="187"/>
      <c r="E194" s="205" t="s">
        <v>84</v>
      </c>
      <c r="F194" s="205"/>
      <c r="G194" s="205"/>
      <c r="H194" s="239" t="s">
        <v>84</v>
      </c>
      <c r="I194" s="240"/>
    </row>
    <row r="195" spans="1:9" ht="27" customHeight="1" x14ac:dyDescent="0.2">
      <c r="A195" s="234" t="s">
        <v>85</v>
      </c>
      <c r="B195" s="234"/>
      <c r="C195" s="234"/>
      <c r="D195" s="234"/>
      <c r="E195" s="234"/>
      <c r="F195" s="234"/>
      <c r="G195" s="234"/>
      <c r="H195" s="234"/>
      <c r="I195" s="234"/>
    </row>
    <row r="196" spans="1:9" ht="38.25" x14ac:dyDescent="0.2">
      <c r="A196" s="4" t="s">
        <v>86</v>
      </c>
      <c r="B196" s="235" t="s">
        <v>87</v>
      </c>
      <c r="C196" s="235"/>
      <c r="D196" s="235"/>
      <c r="E196" s="235"/>
      <c r="F196" s="235"/>
      <c r="G196" s="235"/>
      <c r="H196" s="235"/>
      <c r="I196" s="4" t="s">
        <v>88</v>
      </c>
    </row>
    <row r="197" spans="1:9" ht="15" customHeight="1" x14ac:dyDescent="0.2">
      <c r="A197" s="108">
        <v>45016</v>
      </c>
      <c r="B197" s="244" t="s">
        <v>228</v>
      </c>
      <c r="C197" s="245"/>
      <c r="D197" s="245"/>
      <c r="E197" s="245"/>
      <c r="F197" s="245"/>
      <c r="G197" s="245"/>
      <c r="H197" s="246"/>
      <c r="I197" s="15"/>
    </row>
    <row r="198" spans="1:9" x14ac:dyDescent="0.2"/>
  </sheetData>
  <mergeCells count="389">
    <mergeCell ref="A195:I195"/>
    <mergeCell ref="B196:H196"/>
    <mergeCell ref="B197:H197"/>
    <mergeCell ref="A193:B193"/>
    <mergeCell ref="C193:D193"/>
    <mergeCell ref="E193:G193"/>
    <mergeCell ref="H193:I193"/>
    <mergeCell ref="A194:B194"/>
    <mergeCell ref="C194:D194"/>
    <mergeCell ref="E194:G194"/>
    <mergeCell ref="H194:I194"/>
    <mergeCell ref="A188:I188"/>
    <mergeCell ref="B189:D189"/>
    <mergeCell ref="F189:I189"/>
    <mergeCell ref="B190:I190"/>
    <mergeCell ref="B191:I191"/>
    <mergeCell ref="B192:D192"/>
    <mergeCell ref="F192:I192"/>
    <mergeCell ref="B186:C186"/>
    <mergeCell ref="D186:E186"/>
    <mergeCell ref="F186:G186"/>
    <mergeCell ref="H186:I186"/>
    <mergeCell ref="B187:C187"/>
    <mergeCell ref="D187:E187"/>
    <mergeCell ref="F187:G187"/>
    <mergeCell ref="H187:I187"/>
    <mergeCell ref="B184:C184"/>
    <mergeCell ref="D184:E184"/>
    <mergeCell ref="F184:G184"/>
    <mergeCell ref="H184:I184"/>
    <mergeCell ref="B185:C185"/>
    <mergeCell ref="D185:E185"/>
    <mergeCell ref="F185:G185"/>
    <mergeCell ref="H185:I185"/>
    <mergeCell ref="B182:C182"/>
    <mergeCell ref="D182:E182"/>
    <mergeCell ref="F182:G182"/>
    <mergeCell ref="H182:I182"/>
    <mergeCell ref="B183:C183"/>
    <mergeCell ref="D183:E183"/>
    <mergeCell ref="F183:G183"/>
    <mergeCell ref="H183:I183"/>
    <mergeCell ref="A179:I179"/>
    <mergeCell ref="B180:I180"/>
    <mergeCell ref="B181:C181"/>
    <mergeCell ref="D181:E181"/>
    <mergeCell ref="F181:G181"/>
    <mergeCell ref="H181:I181"/>
    <mergeCell ref="B175:I175"/>
    <mergeCell ref="E176:F176"/>
    <mergeCell ref="B177:I177"/>
    <mergeCell ref="B178:D178"/>
    <mergeCell ref="E178:F178"/>
    <mergeCell ref="G178:I178"/>
    <mergeCell ref="E172:F172"/>
    <mergeCell ref="G172:I172"/>
    <mergeCell ref="A173:I173"/>
    <mergeCell ref="B174:C174"/>
    <mergeCell ref="E174:F174"/>
    <mergeCell ref="H174:I174"/>
    <mergeCell ref="B167:D167"/>
    <mergeCell ref="E167:F167"/>
    <mergeCell ref="G167:I167"/>
    <mergeCell ref="B168:I168"/>
    <mergeCell ref="B169:I169"/>
    <mergeCell ref="E170:F171"/>
    <mergeCell ref="G170:G171"/>
    <mergeCell ref="H170:H171"/>
    <mergeCell ref="I170:I171"/>
    <mergeCell ref="B163:E163"/>
    <mergeCell ref="F163:I163"/>
    <mergeCell ref="A164:I164"/>
    <mergeCell ref="A165:I165"/>
    <mergeCell ref="C166:D166"/>
    <mergeCell ref="E166:G166"/>
    <mergeCell ref="A155:I155"/>
    <mergeCell ref="B156:H156"/>
    <mergeCell ref="B157:H157"/>
    <mergeCell ref="A160:I160"/>
    <mergeCell ref="A161:I161"/>
    <mergeCell ref="A162:I162"/>
    <mergeCell ref="A153:B153"/>
    <mergeCell ref="C153:D153"/>
    <mergeCell ref="E153:G153"/>
    <mergeCell ref="H153:I153"/>
    <mergeCell ref="A154:B154"/>
    <mergeCell ref="C154:D154"/>
    <mergeCell ref="E154:G154"/>
    <mergeCell ref="H154:I154"/>
    <mergeCell ref="A148:I148"/>
    <mergeCell ref="B149:D149"/>
    <mergeCell ref="F149:I149"/>
    <mergeCell ref="B150:I150"/>
    <mergeCell ref="B151:I151"/>
    <mergeCell ref="B152:D152"/>
    <mergeCell ref="F152:I152"/>
    <mergeCell ref="B146:C146"/>
    <mergeCell ref="D146:E146"/>
    <mergeCell ref="F146:G146"/>
    <mergeCell ref="H146:I146"/>
    <mergeCell ref="B147:C147"/>
    <mergeCell ref="D147:E147"/>
    <mergeCell ref="F147:G147"/>
    <mergeCell ref="H147:I147"/>
    <mergeCell ref="B144:C144"/>
    <mergeCell ref="D144:E144"/>
    <mergeCell ref="F144:G144"/>
    <mergeCell ref="H144:I144"/>
    <mergeCell ref="B145:C145"/>
    <mergeCell ref="D145:E145"/>
    <mergeCell ref="F145:G145"/>
    <mergeCell ref="H145:I145"/>
    <mergeCell ref="B142:C142"/>
    <mergeCell ref="D142:E142"/>
    <mergeCell ref="F142:G142"/>
    <mergeCell ref="H142:I142"/>
    <mergeCell ref="B143:C143"/>
    <mergeCell ref="D143:E143"/>
    <mergeCell ref="F143:G143"/>
    <mergeCell ref="H143:I143"/>
    <mergeCell ref="A139:I139"/>
    <mergeCell ref="B140:I140"/>
    <mergeCell ref="B141:C141"/>
    <mergeCell ref="D141:E141"/>
    <mergeCell ref="F141:G141"/>
    <mergeCell ref="H141:I141"/>
    <mergeCell ref="B135:I135"/>
    <mergeCell ref="E136:F136"/>
    <mergeCell ref="B137:I137"/>
    <mergeCell ref="B138:D138"/>
    <mergeCell ref="E138:F138"/>
    <mergeCell ref="G138:I138"/>
    <mergeCell ref="E132:F132"/>
    <mergeCell ref="G132:I132"/>
    <mergeCell ref="A133:I133"/>
    <mergeCell ref="B134:C134"/>
    <mergeCell ref="E134:F134"/>
    <mergeCell ref="H134:I134"/>
    <mergeCell ref="B127:D127"/>
    <mergeCell ref="E127:F127"/>
    <mergeCell ref="G127:I127"/>
    <mergeCell ref="B128:I128"/>
    <mergeCell ref="B129:I129"/>
    <mergeCell ref="E130:F131"/>
    <mergeCell ref="G130:G131"/>
    <mergeCell ref="H130:H131"/>
    <mergeCell ref="I130:I131"/>
    <mergeCell ref="B123:E123"/>
    <mergeCell ref="F123:I123"/>
    <mergeCell ref="A124:I124"/>
    <mergeCell ref="A125:I125"/>
    <mergeCell ref="C126:D126"/>
    <mergeCell ref="E126:G126"/>
    <mergeCell ref="A114:I114"/>
    <mergeCell ref="B115:H115"/>
    <mergeCell ref="B116:H116"/>
    <mergeCell ref="A120:I120"/>
    <mergeCell ref="A121:I121"/>
    <mergeCell ref="A122:I122"/>
    <mergeCell ref="A112:B112"/>
    <mergeCell ref="C112:D112"/>
    <mergeCell ref="E112:G112"/>
    <mergeCell ref="H112:I112"/>
    <mergeCell ref="A113:B113"/>
    <mergeCell ref="C113:D113"/>
    <mergeCell ref="E113:G113"/>
    <mergeCell ref="H113:I113"/>
    <mergeCell ref="A107:I107"/>
    <mergeCell ref="B108:D108"/>
    <mergeCell ref="F108:I108"/>
    <mergeCell ref="B109:I109"/>
    <mergeCell ref="B110:I110"/>
    <mergeCell ref="B111:D111"/>
    <mergeCell ref="F111:I111"/>
    <mergeCell ref="B105:C105"/>
    <mergeCell ref="D105:E105"/>
    <mergeCell ref="F105:G105"/>
    <mergeCell ref="H105:I105"/>
    <mergeCell ref="B106:C106"/>
    <mergeCell ref="D106:E106"/>
    <mergeCell ref="F106:G106"/>
    <mergeCell ref="H106:I106"/>
    <mergeCell ref="B103:C103"/>
    <mergeCell ref="D103:E103"/>
    <mergeCell ref="F103:G103"/>
    <mergeCell ref="H103:I103"/>
    <mergeCell ref="B104:C104"/>
    <mergeCell ref="D104:E104"/>
    <mergeCell ref="F104:G104"/>
    <mergeCell ref="H104:I104"/>
    <mergeCell ref="B101:C101"/>
    <mergeCell ref="D101:E101"/>
    <mergeCell ref="F101:G101"/>
    <mergeCell ref="H101:I101"/>
    <mergeCell ref="B102:C102"/>
    <mergeCell ref="D102:E102"/>
    <mergeCell ref="F102:G102"/>
    <mergeCell ref="H102:I102"/>
    <mergeCell ref="A98:I98"/>
    <mergeCell ref="B99:I99"/>
    <mergeCell ref="B100:C100"/>
    <mergeCell ref="D100:E100"/>
    <mergeCell ref="F100:G100"/>
    <mergeCell ref="H100:I100"/>
    <mergeCell ref="B94:I94"/>
    <mergeCell ref="E95:F95"/>
    <mergeCell ref="B96:I96"/>
    <mergeCell ref="B97:D97"/>
    <mergeCell ref="E97:F97"/>
    <mergeCell ref="G97:I97"/>
    <mergeCell ref="E91:F91"/>
    <mergeCell ref="G91:I91"/>
    <mergeCell ref="A92:I92"/>
    <mergeCell ref="B93:C93"/>
    <mergeCell ref="E93:F93"/>
    <mergeCell ref="H93:I93"/>
    <mergeCell ref="B86:D86"/>
    <mergeCell ref="E86:F86"/>
    <mergeCell ref="G86:I86"/>
    <mergeCell ref="B87:I87"/>
    <mergeCell ref="B88:I88"/>
    <mergeCell ref="E89:F90"/>
    <mergeCell ref="G89:G90"/>
    <mergeCell ref="H89:H90"/>
    <mergeCell ref="I89:I90"/>
    <mergeCell ref="B82:E82"/>
    <mergeCell ref="F82:I82"/>
    <mergeCell ref="A83:I83"/>
    <mergeCell ref="A84:I84"/>
    <mergeCell ref="C85:D85"/>
    <mergeCell ref="E85:G85"/>
    <mergeCell ref="A75:I75"/>
    <mergeCell ref="B76:H76"/>
    <mergeCell ref="B77:H77"/>
    <mergeCell ref="A79:I79"/>
    <mergeCell ref="A80:I80"/>
    <mergeCell ref="A81:I81"/>
    <mergeCell ref="A73:B73"/>
    <mergeCell ref="C73:D73"/>
    <mergeCell ref="E73:G73"/>
    <mergeCell ref="H73:I73"/>
    <mergeCell ref="A74:B74"/>
    <mergeCell ref="C74:D74"/>
    <mergeCell ref="E74:G74"/>
    <mergeCell ref="H74:I74"/>
    <mergeCell ref="A68:I68"/>
    <mergeCell ref="B69:D69"/>
    <mergeCell ref="F69:I69"/>
    <mergeCell ref="B70:I70"/>
    <mergeCell ref="B71:I71"/>
    <mergeCell ref="B72:D72"/>
    <mergeCell ref="F72:I72"/>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62:C62"/>
    <mergeCell ref="D62:E62"/>
    <mergeCell ref="F62:G62"/>
    <mergeCell ref="H62:I62"/>
    <mergeCell ref="B63:C63"/>
    <mergeCell ref="D63:E63"/>
    <mergeCell ref="F63:G63"/>
    <mergeCell ref="H63:I63"/>
    <mergeCell ref="A59:I59"/>
    <mergeCell ref="B60:I60"/>
    <mergeCell ref="B61:C61"/>
    <mergeCell ref="D61:E61"/>
    <mergeCell ref="F61:G61"/>
    <mergeCell ref="H61:I61"/>
    <mergeCell ref="B55:I55"/>
    <mergeCell ref="E56:F56"/>
    <mergeCell ref="B57:I57"/>
    <mergeCell ref="B58:D58"/>
    <mergeCell ref="E58:F58"/>
    <mergeCell ref="G58:I58"/>
    <mergeCell ref="E52:F52"/>
    <mergeCell ref="G52:I52"/>
    <mergeCell ref="A53:I53"/>
    <mergeCell ref="B54:C54"/>
    <mergeCell ref="E54:F54"/>
    <mergeCell ref="H54:I54"/>
    <mergeCell ref="B48:I48"/>
    <mergeCell ref="B49:I49"/>
    <mergeCell ref="E50:F51"/>
    <mergeCell ref="G50:G51"/>
    <mergeCell ref="H50:H51"/>
    <mergeCell ref="I50:I51"/>
    <mergeCell ref="A44:I44"/>
    <mergeCell ref="A45:I45"/>
    <mergeCell ref="C46:D46"/>
    <mergeCell ref="E46:G46"/>
    <mergeCell ref="B47:D47"/>
    <mergeCell ref="E47:F47"/>
    <mergeCell ref="G47:I47"/>
    <mergeCell ref="A36:I36"/>
    <mergeCell ref="B37:H37"/>
    <mergeCell ref="A40:I40"/>
    <mergeCell ref="A41:I41"/>
    <mergeCell ref="A42:I42"/>
    <mergeCell ref="B43:E43"/>
    <mergeCell ref="F43:I43"/>
    <mergeCell ref="A34:B34"/>
    <mergeCell ref="C34:D34"/>
    <mergeCell ref="E34:G34"/>
    <mergeCell ref="H34:I34"/>
    <mergeCell ref="A35:B35"/>
    <mergeCell ref="C35:D35"/>
    <mergeCell ref="E35:G35"/>
    <mergeCell ref="H35:I35"/>
    <mergeCell ref="A29:I29"/>
    <mergeCell ref="B30:D30"/>
    <mergeCell ref="F30:I30"/>
    <mergeCell ref="B31:I31"/>
    <mergeCell ref="B32:I32"/>
    <mergeCell ref="B33:D33"/>
    <mergeCell ref="F33:I33"/>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A20:I20"/>
    <mergeCell ref="B21:I21"/>
    <mergeCell ref="B22:C22"/>
    <mergeCell ref="D22:E22"/>
    <mergeCell ref="F22:G22"/>
    <mergeCell ref="H22:I22"/>
    <mergeCell ref="B16:I16"/>
    <mergeCell ref="E17:F17"/>
    <mergeCell ref="B18:I18"/>
    <mergeCell ref="B19:D19"/>
    <mergeCell ref="E19:F19"/>
    <mergeCell ref="G19:I19"/>
    <mergeCell ref="E13:F13"/>
    <mergeCell ref="G13:I13"/>
    <mergeCell ref="A14:I14"/>
    <mergeCell ref="B15:C15"/>
    <mergeCell ref="E15:F15"/>
    <mergeCell ref="H15:I15"/>
    <mergeCell ref="B9:I9"/>
    <mergeCell ref="B10:I10"/>
    <mergeCell ref="E11:F12"/>
    <mergeCell ref="G11:G12"/>
    <mergeCell ref="H11:H12"/>
    <mergeCell ref="I11:I12"/>
    <mergeCell ref="A6:I6"/>
    <mergeCell ref="C7:D7"/>
    <mergeCell ref="E7:G7"/>
    <mergeCell ref="B8:D8"/>
    <mergeCell ref="E8:F8"/>
    <mergeCell ref="G8:I8"/>
    <mergeCell ref="A1:I1"/>
    <mergeCell ref="A2:I2"/>
    <mergeCell ref="A3:I3"/>
    <mergeCell ref="B4:E4"/>
    <mergeCell ref="F4:I4"/>
    <mergeCell ref="A5:I5"/>
  </mergeCells>
  <dataValidations count="39">
    <dataValidation allowBlank="1" showInputMessage="1" showErrorMessage="1" prompt="Corresponde al tipo de proceso (Misional, Estratégico, de Apoyo o de Evaluación), conforme al mapa de procesos de la entidad." sqref="H166:I166 H7:I7 H85:I85 H126:I126 H46:I46" xr:uid="{00000000-0002-0000-0100-000000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6 A17 A95 A136 A56" xr:uid="{00000000-0002-0000-0100-000001000000}"/>
    <dataValidation allowBlank="1" showInputMessage="1" showErrorMessage="1" prompt="Relacionar el campo modificado y una breve descripción del cambio realizado" sqref="B196 B37 B115 B156 B76" xr:uid="{00000000-0002-0000-0100-000002000000}"/>
    <dataValidation allowBlank="1" showInputMessage="1" showErrorMessage="1" prompt="Se genera una versión nueva cada vez que se realice un cambio relacionado con el  indicador" sqref="I196 I37 I115 I156 I76" xr:uid="{00000000-0002-0000-0100-000003000000}"/>
    <dataValidation allowBlank="1" showInputMessage="1" showErrorMessage="1" prompt="Es la fecha de finalización de la medición del indicador " sqref="E170 E11 E89 E130 E50" xr:uid="{00000000-0002-0000-0100-000004000000}"/>
    <dataValidation allowBlank="1" showInputMessage="1" showErrorMessage="1" prompt="Indicar el nombre que recibe la gráfica" sqref="A191 A32 A110 A151 A71" xr:uid="{00000000-0002-0000-0100-000005000000}"/>
    <dataValidation allowBlank="1" showInputMessage="1" showErrorMessage="1" prompt="Tipo de nivel de agregación de la información que puede ser por estrato, deciles, quintiles, género, grupos poblaciones, manzanas, barrios, UPZ, localidades, etc." sqref="A190 A31 A109 A150 A70" xr:uid="{00000000-0002-0000-0100-000006000000}"/>
    <dataValidation allowBlank="1" showInputMessage="1" showErrorMessage="1" prompt="Indicar el origen de la gráfica: Link/ base de datos / drive/ pág web" sqref="E189 E30 E108 E149 E69" xr:uid="{00000000-0002-0000-0100-000007000000}"/>
    <dataValidation allowBlank="1" showInputMessage="1" showErrorMessage="1" prompt="Forma en que se presenta gráficamente el indicador: torta, barras, mapas, líneas, dispersión, histograma, caja-y-bigotes, etc." sqref="A189 A30 A108 A149 A69" xr:uid="{00000000-0002-0000-0100-000008000000}"/>
    <dataValidation allowBlank="1" showInputMessage="1" showErrorMessage="1" prompt="Indicar el tipo de variable: alfanumérico, texto, cadena, entero, etc." sqref="A184 A25 A103 A144 A64" xr:uid="{00000000-0002-0000-0100-000009000000}"/>
    <dataValidation allowBlank="1" showInputMessage="1" showErrorMessage="1" prompt="Indicar la metodología utilizada y/o aspectos a tener en cuenta para la medición del indicador. ej suma de variables_x000a_" sqref="E178:F178 E19:F19 E97:F97 E138:F138 E58:F58" xr:uid="{00000000-0002-0000-0100-00000A000000}"/>
    <dataValidation allowBlank="1" showInputMessage="1" showErrorMessage="1" prompt="Relacionar el sistema de información (si aplica) de la fuente u origen de datos del indicador. ej Sistema de información estadística de apoyo territorial SIEAT del DANE" sqref="G174 G15 G93 G54 G134" xr:uid="{00000000-0002-0000-0100-00000B000000}"/>
    <dataValidation allowBlank="1" showInputMessage="1" showErrorMessage="1" prompt="Se debe hacer mención al tipo de formato de la fuente y origen de datos, pueder ser Excel, pdf, archivo plano, shapefile, entre otros. " sqref="D174 D15 D93 D54 D134" xr:uid="{00000000-0002-0000-0100-00000C000000}"/>
    <dataValidation allowBlank="1" showInputMessage="1" showErrorMessage="1" prompt="Señalar la información adicional que debe agregarse en la gráfica para dar mayor claridad de la información que se está presentando." sqref="A192 A33 A111 A152 A72" xr:uid="{00000000-0002-0000-0100-00000D000000}"/>
    <dataValidation allowBlank="1" showInputMessage="1" showErrorMessage="1" prompt="Corresponde al número asignado para el Indicador/ Número de Meta_x000a_" sqref="A166 A7 A85 A126 A46" xr:uid="{00000000-0002-0000-0100-00000E000000}"/>
    <dataValidation allowBlank="1" showInputMessage="1" showErrorMessage="1" prompt="Corresponde al código y nombre del proceso que ampara el indicador conforme al mapa de procesos de la entidad._x000a_Área al cual está asociado el indicador" sqref="C166 C7 C85 C126 C46" xr:uid="{00000000-0002-0000-0100-00000F000000}"/>
    <dataValidation allowBlank="1" showInputMessage="1" showErrorMessage="1" prompt="Subsecretaria a la cual esta adscrita la dependencia responsable" sqref="A167 A8 A86 A127 A47" xr:uid="{00000000-0002-0000-0100-000010000000}"/>
    <dataValidation allowBlank="1" showInputMessage="1" showErrorMessage="1" prompt="Corresponde a la dependencia responsable de la_x000a_construcción y seguimiento al indicador" sqref="E167 E8 E86 E127 E47" xr:uid="{00000000-0002-0000-0100-000011000000}"/>
    <dataValidation allowBlank="1" showInputMessage="1" showErrorMessage="1" prompt="En este espacio se relacionará el tema bajo el cual se define el indicador_x000a_1. Proyecto de inversión_x000a_2. Meta PDD_x000a_3. Meta de gestión_x000a_4. Otro tipo de indicador_x000a_" sqref="A168 A9 A87 A128 A48" xr:uid="{00000000-0002-0000-0100-000012000000}"/>
    <dataValidation allowBlank="1" showInputMessage="1" showErrorMessage="1" prompt="Se refiere a la denominación dada al indicador,que exprese la característica, el evento o el hecho que se pretende medir con el mismo. " sqref="A169 A10 A88 A129 A49" xr:uid="{00000000-0002-0000-0100-000013000000}"/>
    <dataValidation allowBlank="1" showInputMessage="1" showErrorMessage="1" prompt="Indica la periodicidad en que se reporta el indicador (Anual, Semestral, Trimestral, Bimestral o Mensual)" sqref="E176 E17 E95 E136 E56" xr:uid="{00000000-0002-0000-0100-000014000000}"/>
    <dataValidation allowBlank="1" showInputMessage="1" showErrorMessage="1" prompt="Corresponde al valor total obtenido y reportado por las Áreas en la vigencia inmediatamente anterior. En el caso de que no exista se colocará “No Aplica - N/A”" sqref="H176 H17 H95 H136 H56" xr:uid="{00000000-0002-0000-0100-000015000000}"/>
    <dataValidation allowBlank="1" showInputMessage="1" showErrorMessage="1" prompt="Corresponde al día, mes y año en que la dependencia realiza la programación de los indicadores a efectuar seguimiento en la vigencia" sqref="A170 A11 A89 A130 A50" xr:uid="{00000000-0002-0000-0100-000016000000}"/>
    <dataValidation allowBlank="1" showInputMessage="1" showErrorMessage="1" prompt="Es la fecha de inicio de la medición del indicador en la_x000a_vigencia. (Ej: enero de 2020)" sqref="A171 A12 A90 A131 A51" xr:uid="{00000000-0002-0000-0100-000017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72 A13 A91 A132 A52" xr:uid="{00000000-0002-0000-0100-000018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72 C13 C91 C132 C52" xr:uid="{00000000-0002-0000-0100-000019000000}"/>
    <dataValidation allowBlank="1" showInputMessage="1" showErrorMessage="1" prompt="Campo destinado para registrar una breve justificación cuando el valor de la meta sea inferior a la línea base_x000a_" sqref="E172 E13 E91 E132 E52" xr:uid="{00000000-0002-0000-0100-00001A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74 A15 A93 A134 A54" xr:uid="{00000000-0002-0000-0100-00001B000000}"/>
    <dataValidation allowBlank="1" showInputMessage="1" showErrorMessage="1" prompt="Es  la cuantificación o unidad de medida de lo que se pretende medir con el indicador, ej: Km, m, km/hora, personas, etc" sqref="A175 A16 A94 A135 A55" xr:uid="{00000000-0002-0000-0100-00001C000000}"/>
    <dataValidation allowBlank="1" showInputMessage="1" showErrorMessage="1" prompt="Define si el indicador es de eficacia, eficiencia, efectividad, o calidad._x000a_Guía para la construcción y análisis de indicadores de gestión V.4_DAFP" sqref="C176 C17 C95 C136 C56" xr:uid="{00000000-0002-0000-0100-00001D000000}"/>
    <dataValidation allowBlank="1" showInputMessage="1" showErrorMessage="1" prompt="Señalar la justificación y/o normatividad que le aplique para el diseño del indicador (PMM, PDD, Decretos, etc)" sqref="A177 A18 A96 A137 A57" xr:uid="{00000000-0002-0000-0100-00001E000000}"/>
    <dataValidation allowBlank="1" showInputMessage="1" showErrorMessage="1" prompt="Propósito que se pretende alcanzar con la medición de dicho indicador, es decir, la finalidad e importancia del indicador." sqref="A178 A19 A97 A138 A58" xr:uid="{00000000-0002-0000-0100-00001F000000}"/>
    <dataValidation allowBlank="1" showInputMessage="1" showErrorMessage="1" prompt="Representación matemática del cálculo del indicador. La fórmula se debe presentar con siglas claras o abreviación de variables" sqref="A180 A21 A99 A140 A60" xr:uid="{00000000-0002-0000-0100-000020000000}"/>
    <dataValidation allowBlank="1" showInputMessage="1" showErrorMessage="1" prompt="Presente el nombre de cada una de las variables a partir de las cuales se construye la fórmula del indicador." sqref="A182 A23 A101 A142 A62" xr:uid="{00000000-0002-0000-0100-000021000000}"/>
    <dataValidation allowBlank="1" showInputMessage="1" showErrorMessage="1" prompt="Indicar el parámetro de referencia para la medición, de acuerdo con la(s) variable(s) establecidas, Ejemplo: porcentaje, número, kilo, grados, hectáreas, personas, hogares, etc." sqref="A183 A24 A102 A143 A63" xr:uid="{00000000-0002-0000-0100-000022000000}"/>
    <dataValidation allowBlank="1" showInputMessage="1" showErrorMessage="1" prompt="Indica la periodicidad en que se reporta la variable (Anual, Semestral, Trimestral, Bimestral o Mensual)" sqref="A185 A26 A104 A145 A65" xr:uid="{00000000-0002-0000-0100-000023000000}"/>
    <dataValidation allowBlank="1" showInputMessage="1" showErrorMessage="1" prompt="Describe de dónde se obtiene la información_x000a_para alimentar o establecer la información de la variable" sqref="A186 A27 A105 A146 A66" xr:uid="{00000000-0002-0000-0100-000024000000}"/>
    <dataValidation allowBlank="1" showInputMessage="1" showErrorMessage="1" prompt="Descripción corta que explique el contenido, objeto o lo que mide la variable que compone el indicador._x000a_" sqref="A187 A28 A106 A147 A67" xr:uid="{00000000-0002-0000-0100-000025000000}"/>
    <dataValidation allowBlank="1" showInputMessage="1" showErrorMessage="1" prompt="Señalar el enlace donde está publicados los resultados del indicador. (Si aplica)" sqref="E192 E33 E111 E152 E72" xr:uid="{00000000-0002-0000-0100-000026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A964C"/>
  </sheetPr>
  <dimension ref="A1:BW32"/>
  <sheetViews>
    <sheetView zoomScale="98" zoomScaleNormal="98" workbookViewId="0">
      <selection activeCell="A2" sqref="A2:A3"/>
    </sheetView>
  </sheetViews>
  <sheetFormatPr baseColWidth="10" defaultColWidth="0" defaultRowHeight="17.25" customHeight="1" zeroHeight="1" x14ac:dyDescent="0.25"/>
  <cols>
    <col min="1" max="1" width="16.5703125" customWidth="1"/>
    <col min="2" max="5" width="26.140625" customWidth="1"/>
    <col min="6" max="6" width="8.140625" style="93" customWidth="1"/>
    <col min="7" max="7" width="32.7109375" customWidth="1"/>
    <col min="8" max="8" width="12.85546875" customWidth="1"/>
    <col min="9" max="9" width="11.42578125" customWidth="1"/>
    <col min="10" max="12" width="10.7109375" customWidth="1"/>
    <col min="13" max="13" width="23.28515625" customWidth="1"/>
    <col min="14" max="14" width="21" customWidth="1"/>
    <col min="15" max="17" width="9.42578125" hidden="1" customWidth="1"/>
    <col min="18" max="18" width="27.5703125" hidden="1" customWidth="1"/>
    <col min="19" max="19" width="18.42578125" hidden="1" customWidth="1"/>
    <col min="20" max="20" width="8.28515625" hidden="1" customWidth="1"/>
    <col min="21" max="21" width="7.42578125" hidden="1" customWidth="1"/>
    <col min="22" max="22" width="8.140625" hidden="1" customWidth="1"/>
    <col min="23" max="23" width="34.85546875" hidden="1" customWidth="1"/>
    <col min="24" max="24" width="32.140625" hidden="1" customWidth="1"/>
    <col min="25" max="27" width="11.28515625" hidden="1" customWidth="1"/>
    <col min="28" max="28" width="36.7109375" hidden="1" customWidth="1"/>
    <col min="29" max="29" width="32.7109375" hidden="1" customWidth="1"/>
    <col min="30" max="30" width="33.7109375" customWidth="1"/>
    <col min="31" max="31" width="22" style="114" customWidth="1"/>
    <col min="32" max="32" width="28.85546875" customWidth="1"/>
    <col min="33" max="33" width="10" customWidth="1"/>
    <col min="34" max="34" width="27.28515625" customWidth="1"/>
    <col min="35" max="35" width="11.5703125" customWidth="1"/>
    <col min="36" max="36" width="9.28515625" customWidth="1"/>
    <col min="37" max="37" width="25.5703125" customWidth="1"/>
    <col min="38" max="38" width="11.42578125" customWidth="1"/>
    <col min="39" max="50" width="11.7109375" customWidth="1"/>
    <col min="51" max="51" width="17.5703125" customWidth="1"/>
    <col min="52" max="52" width="15.42578125" customWidth="1"/>
    <col min="53" max="53" width="16.7109375" customWidth="1"/>
    <col min="54" max="54" width="15.28515625" customWidth="1"/>
    <col min="55" max="55" width="13.28515625" customWidth="1"/>
    <col min="56" max="56" width="11.42578125" customWidth="1"/>
    <col min="57" max="57" width="18" customWidth="1"/>
    <col min="58" max="58" width="15.85546875" customWidth="1"/>
    <col min="59" max="59" width="16.7109375" customWidth="1"/>
    <col min="60" max="60" width="15.28515625" customWidth="1"/>
    <col min="61" max="61" width="13.28515625" customWidth="1"/>
    <col min="62" max="62" width="12.42578125" customWidth="1"/>
    <col min="63" max="63" width="11.42578125" style="88" customWidth="1"/>
    <col min="64" max="66" width="11.42578125" style="99" customWidth="1"/>
    <col min="67" max="67" width="12.85546875" style="99" customWidth="1"/>
    <col min="68" max="72" width="11.42578125" style="99" customWidth="1"/>
    <col min="73" max="73" width="11.42578125" style="88" customWidth="1"/>
    <col min="74" max="75" width="0" hidden="1" customWidth="1"/>
    <col min="76" max="16384" width="11.42578125" hidden="1"/>
  </cols>
  <sheetData>
    <row r="1" spans="1:73" s="88" customFormat="1" ht="17.25" customHeight="1" x14ac:dyDescent="0.25">
      <c r="F1" s="89"/>
      <c r="AE1" s="113"/>
      <c r="BL1" s="97"/>
      <c r="BM1" s="97"/>
      <c r="BN1" s="97"/>
      <c r="BO1" s="97"/>
      <c r="BP1" s="97"/>
      <c r="BQ1" s="97"/>
      <c r="BR1" s="97"/>
      <c r="BS1" s="97"/>
      <c r="BT1" s="97"/>
    </row>
    <row r="2" spans="1:73" ht="27" customHeight="1" x14ac:dyDescent="0.25">
      <c r="A2" s="254" t="s">
        <v>139</v>
      </c>
      <c r="B2" s="254" t="s">
        <v>140</v>
      </c>
      <c r="C2" s="254"/>
      <c r="D2" s="254"/>
      <c r="E2" s="254"/>
      <c r="F2" s="255" t="s">
        <v>141</v>
      </c>
      <c r="G2" s="255" t="s">
        <v>142</v>
      </c>
      <c r="H2" s="255" t="s">
        <v>143</v>
      </c>
      <c r="I2" s="255" t="s">
        <v>144</v>
      </c>
      <c r="J2" s="258" t="s">
        <v>145</v>
      </c>
      <c r="K2" s="259"/>
      <c r="L2" s="259"/>
      <c r="M2" s="259"/>
      <c r="N2" s="260"/>
      <c r="O2" s="261" t="s">
        <v>146</v>
      </c>
      <c r="P2" s="262"/>
      <c r="Q2" s="262"/>
      <c r="R2" s="262"/>
      <c r="S2" s="263"/>
      <c r="T2" s="264" t="s">
        <v>147</v>
      </c>
      <c r="U2" s="265"/>
      <c r="V2" s="265"/>
      <c r="W2" s="265"/>
      <c r="X2" s="266"/>
      <c r="Y2" s="267" t="s">
        <v>148</v>
      </c>
      <c r="Z2" s="268"/>
      <c r="AA2" s="268"/>
      <c r="AB2" s="268"/>
      <c r="AC2" s="269"/>
      <c r="AD2" s="257" t="s">
        <v>149</v>
      </c>
      <c r="AE2" s="257"/>
      <c r="AF2" s="257"/>
      <c r="AG2" s="251" t="s">
        <v>150</v>
      </c>
      <c r="AH2" s="252"/>
      <c r="AI2" s="253"/>
      <c r="AJ2" s="273" t="s">
        <v>151</v>
      </c>
      <c r="AK2" s="274"/>
      <c r="AL2" s="275"/>
      <c r="AM2" s="276" t="s">
        <v>145</v>
      </c>
      <c r="AN2" s="276"/>
      <c r="AO2" s="276"/>
      <c r="AP2" s="276"/>
      <c r="AQ2" s="276"/>
      <c r="AR2" s="276"/>
      <c r="AS2" s="276" t="s">
        <v>146</v>
      </c>
      <c r="AT2" s="276"/>
      <c r="AU2" s="276"/>
      <c r="AV2" s="276"/>
      <c r="AW2" s="276"/>
      <c r="AX2" s="276"/>
      <c r="AY2" s="276" t="s">
        <v>147</v>
      </c>
      <c r="AZ2" s="276"/>
      <c r="BA2" s="276"/>
      <c r="BB2" s="276"/>
      <c r="BC2" s="276"/>
      <c r="BD2" s="276"/>
      <c r="BE2" s="276" t="s">
        <v>148</v>
      </c>
      <c r="BF2" s="276"/>
      <c r="BG2" s="276"/>
      <c r="BH2" s="276"/>
      <c r="BI2" s="276"/>
      <c r="BJ2" s="276"/>
      <c r="BK2" s="107"/>
      <c r="BL2" s="277" t="s">
        <v>152</v>
      </c>
      <c r="BM2" s="278"/>
      <c r="BN2" s="279"/>
      <c r="BO2" s="251" t="s">
        <v>153</v>
      </c>
      <c r="BP2" s="252"/>
      <c r="BQ2" s="253"/>
      <c r="BR2" s="270" t="s">
        <v>154</v>
      </c>
      <c r="BS2" s="271"/>
      <c r="BT2" s="272"/>
    </row>
    <row r="3" spans="1:73" s="149" customFormat="1" ht="59.25" customHeight="1" x14ac:dyDescent="0.25">
      <c r="A3" s="255"/>
      <c r="B3" s="115" t="s">
        <v>155</v>
      </c>
      <c r="C3" s="115" t="s">
        <v>156</v>
      </c>
      <c r="D3" s="115" t="s">
        <v>157</v>
      </c>
      <c r="E3" s="115" t="s">
        <v>158</v>
      </c>
      <c r="F3" s="256"/>
      <c r="G3" s="256"/>
      <c r="H3" s="256"/>
      <c r="I3" s="256"/>
      <c r="J3" s="117" t="s">
        <v>159</v>
      </c>
      <c r="K3" s="117" t="s">
        <v>160</v>
      </c>
      <c r="L3" s="117" t="s">
        <v>161</v>
      </c>
      <c r="M3" s="117" t="s">
        <v>230</v>
      </c>
      <c r="N3" s="117" t="s">
        <v>231</v>
      </c>
      <c r="O3" s="118" t="s">
        <v>162</v>
      </c>
      <c r="P3" s="118" t="s">
        <v>163</v>
      </c>
      <c r="Q3" s="118" t="s">
        <v>161</v>
      </c>
      <c r="R3" s="118" t="s">
        <v>230</v>
      </c>
      <c r="S3" s="118" t="s">
        <v>231</v>
      </c>
      <c r="T3" s="119" t="s">
        <v>164</v>
      </c>
      <c r="U3" s="119" t="s">
        <v>165</v>
      </c>
      <c r="V3" s="119" t="s">
        <v>161</v>
      </c>
      <c r="W3" s="119" t="s">
        <v>230</v>
      </c>
      <c r="X3" s="119" t="s">
        <v>231</v>
      </c>
      <c r="Y3" s="120" t="s">
        <v>166</v>
      </c>
      <c r="Z3" s="120" t="s">
        <v>167</v>
      </c>
      <c r="AA3" s="120" t="s">
        <v>161</v>
      </c>
      <c r="AB3" s="120" t="s">
        <v>230</v>
      </c>
      <c r="AC3" s="120" t="s">
        <v>231</v>
      </c>
      <c r="AD3" s="125" t="s">
        <v>168</v>
      </c>
      <c r="AE3" s="125" t="s">
        <v>169</v>
      </c>
      <c r="AF3" s="125" t="s">
        <v>170</v>
      </c>
      <c r="AG3" s="47" t="s">
        <v>171</v>
      </c>
      <c r="AH3" s="47" t="s">
        <v>172</v>
      </c>
      <c r="AI3" s="47" t="s">
        <v>173</v>
      </c>
      <c r="AJ3" s="48" t="s">
        <v>174</v>
      </c>
      <c r="AK3" s="48" t="s">
        <v>175</v>
      </c>
      <c r="AL3" s="48" t="s">
        <v>176</v>
      </c>
      <c r="AM3" s="47" t="str">
        <f>AM2&amp;": Programado actividad"</f>
        <v>Ene-Mar: Programado actividad</v>
      </c>
      <c r="AN3" s="47" t="str">
        <f>AM2&amp;": Ejecutado actividad"</f>
        <v>Ene-Mar: Ejecutado actividad</v>
      </c>
      <c r="AO3" s="47" t="s">
        <v>177</v>
      </c>
      <c r="AP3" s="48" t="str">
        <f>AM2&amp;": % Programado tarea"</f>
        <v>Ene-Mar: % Programado tarea</v>
      </c>
      <c r="AQ3" s="48" t="str">
        <f>AM2&amp;": % Ejecutado tarea"</f>
        <v>Ene-Mar: % Ejecutado tarea</v>
      </c>
      <c r="AR3" s="48" t="s">
        <v>178</v>
      </c>
      <c r="AS3" s="47" t="str">
        <f>AS2&amp;": Programado actividad"</f>
        <v>Abr-Jun: Programado actividad</v>
      </c>
      <c r="AT3" s="47" t="str">
        <f>AS2&amp;": Ejecutado actividad"</f>
        <v>Abr-Jun: Ejecutado actividad</v>
      </c>
      <c r="AU3" s="47" t="s">
        <v>177</v>
      </c>
      <c r="AV3" s="48" t="str">
        <f>AS2&amp;": Programado tarea"</f>
        <v>Abr-Jun: Programado tarea</v>
      </c>
      <c r="AW3" s="48" t="str">
        <f>AS2&amp;": Ejecutado tarea"</f>
        <v>Abr-Jun: Ejecutado tarea</v>
      </c>
      <c r="AX3" s="48" t="s">
        <v>178</v>
      </c>
      <c r="AY3" s="47" t="str">
        <f>AY2&amp;": Programado actividad"</f>
        <v>Jul-Sep: Programado actividad</v>
      </c>
      <c r="AZ3" s="47" t="str">
        <f>AY2&amp;": Ejecutado actividad"</f>
        <v>Jul-Sep: Ejecutado actividad</v>
      </c>
      <c r="BA3" s="47" t="s">
        <v>177</v>
      </c>
      <c r="BB3" s="48" t="str">
        <f>AY2&amp;": % Programado tarea"</f>
        <v>Jul-Sep: % Programado tarea</v>
      </c>
      <c r="BC3" s="48" t="str">
        <f>AY2&amp;": % Ejecutado tarea"</f>
        <v>Jul-Sep: % Ejecutado tarea</v>
      </c>
      <c r="BD3" s="48" t="s">
        <v>178</v>
      </c>
      <c r="BE3" s="47" t="str">
        <f>BE2&amp;": Programado actividad"</f>
        <v>Oct-Dic: Programado actividad</v>
      </c>
      <c r="BF3" s="47" t="str">
        <f>BE2&amp;": Ejecutado actividad"</f>
        <v>Oct-Dic: Ejecutado actividad</v>
      </c>
      <c r="BG3" s="47" t="s">
        <v>177</v>
      </c>
      <c r="BH3" s="48" t="str">
        <f>BE2&amp;": % Programado tarea"</f>
        <v>Oct-Dic: % Programado tarea</v>
      </c>
      <c r="BI3" s="48" t="str">
        <f>BE2&amp;": % Ejecutado tarea"</f>
        <v>Oct-Dic: % Ejecutado tarea</v>
      </c>
      <c r="BJ3" s="48" t="s">
        <v>179</v>
      </c>
      <c r="BK3" s="107"/>
      <c r="BL3" s="49" t="s">
        <v>180</v>
      </c>
      <c r="BM3" s="49" t="s">
        <v>181</v>
      </c>
      <c r="BN3" s="49" t="s">
        <v>182</v>
      </c>
      <c r="BO3" s="98" t="s">
        <v>183</v>
      </c>
      <c r="BP3" s="98" t="s">
        <v>184</v>
      </c>
      <c r="BQ3" s="98" t="s">
        <v>185</v>
      </c>
      <c r="BR3" s="50" t="s">
        <v>186</v>
      </c>
      <c r="BS3" s="50" t="s">
        <v>187</v>
      </c>
      <c r="BT3" s="50" t="s">
        <v>188</v>
      </c>
      <c r="BU3" s="148"/>
    </row>
    <row r="4" spans="1:73" ht="89.25" customHeight="1" x14ac:dyDescent="0.25">
      <c r="A4" s="51" t="s">
        <v>15</v>
      </c>
      <c r="B4" s="51" t="s">
        <v>189</v>
      </c>
      <c r="C4" s="51" t="s">
        <v>190</v>
      </c>
      <c r="D4" s="51" t="s">
        <v>191</v>
      </c>
      <c r="E4" s="51" t="s">
        <v>192</v>
      </c>
      <c r="F4" s="90">
        <v>1</v>
      </c>
      <c r="G4" s="51" t="s">
        <v>193</v>
      </c>
      <c r="H4" s="90">
        <v>1</v>
      </c>
      <c r="I4" s="90" t="s">
        <v>194</v>
      </c>
      <c r="J4" s="110">
        <f>((AM4*AI4)*100%)/AI4</f>
        <v>0</v>
      </c>
      <c r="K4" s="110">
        <f>((AN4*AI4)*100%)/AI4</f>
        <v>0</v>
      </c>
      <c r="L4" s="110">
        <f t="shared" ref="L4:L8" si="0">IFERROR(K4/J4,0)</f>
        <v>0</v>
      </c>
      <c r="M4" s="51" t="s">
        <v>276</v>
      </c>
      <c r="N4" s="139" t="s">
        <v>278</v>
      </c>
      <c r="O4" s="52">
        <f>((AS4*AI4)*100%)/AI4</f>
        <v>0</v>
      </c>
      <c r="P4" s="52">
        <f>((AT4*AI4)*100%)/AI4</f>
        <v>0</v>
      </c>
      <c r="Q4" s="52">
        <f t="shared" ref="Q4:Q8" si="1">IFERROR(P4/O4,0)</f>
        <v>0</v>
      </c>
      <c r="R4" s="123"/>
      <c r="S4" s="132"/>
      <c r="T4" s="135">
        <f>((AY4*AI4)*100%)/AI4</f>
        <v>0</v>
      </c>
      <c r="U4" s="52">
        <f>((AZ4*AI4)*100%)/AI4</f>
        <v>0</v>
      </c>
      <c r="V4" s="52">
        <f t="shared" ref="V4:V8" si="2">IFERROR(U4/T4,0)</f>
        <v>0</v>
      </c>
      <c r="W4" s="123"/>
      <c r="X4" s="116"/>
      <c r="Y4" s="94">
        <f>((BE4*AI4)*100%)/AI4</f>
        <v>1</v>
      </c>
      <c r="Z4" s="94">
        <f>((BF4*AI4)*100%)/AI4</f>
        <v>0</v>
      </c>
      <c r="AA4" s="94">
        <f t="shared" ref="AA4:AA8" si="3">IFERROR(Z4/Y4,0)</f>
        <v>0</v>
      </c>
      <c r="AB4" s="123"/>
      <c r="AC4" s="123"/>
      <c r="AD4" s="123" t="s">
        <v>282</v>
      </c>
      <c r="AE4" s="140" t="s">
        <v>250</v>
      </c>
      <c r="AF4" s="141" t="s">
        <v>281</v>
      </c>
      <c r="AG4" s="54">
        <v>1</v>
      </c>
      <c r="AH4" s="55" t="s">
        <v>195</v>
      </c>
      <c r="AI4" s="56">
        <v>1</v>
      </c>
      <c r="AJ4" s="57">
        <v>1</v>
      </c>
      <c r="AK4" s="55" t="s">
        <v>196</v>
      </c>
      <c r="AL4" s="58">
        <v>1</v>
      </c>
      <c r="AM4" s="59">
        <f>AP4</f>
        <v>0</v>
      </c>
      <c r="AN4" s="60">
        <f>AQ4</f>
        <v>0</v>
      </c>
      <c r="AO4" s="61">
        <f>IFERROR(AN4/AM4,AM4)</f>
        <v>0</v>
      </c>
      <c r="AP4" s="62">
        <v>0</v>
      </c>
      <c r="AQ4" s="62"/>
      <c r="AR4" s="63">
        <f>IFERROR(AQ4/AP4,AQ4)</f>
        <v>0</v>
      </c>
      <c r="AS4" s="60">
        <f>AV4</f>
        <v>0</v>
      </c>
      <c r="AT4" s="60">
        <f>AW4</f>
        <v>0</v>
      </c>
      <c r="AU4" s="61">
        <f>IFERROR(AT4/AS4,AS4)</f>
        <v>0</v>
      </c>
      <c r="AV4" s="62">
        <v>0</v>
      </c>
      <c r="AW4" s="62"/>
      <c r="AX4" s="63">
        <f>IFERROR(AW4/AV4,AW4)</f>
        <v>0</v>
      </c>
      <c r="AY4" s="60">
        <f>BB4</f>
        <v>0</v>
      </c>
      <c r="AZ4" s="60"/>
      <c r="BA4" s="61">
        <f>IFERROR(AZ4/AY4,AY4)</f>
        <v>0</v>
      </c>
      <c r="BB4" s="62">
        <v>0</v>
      </c>
      <c r="BC4" s="129"/>
      <c r="BD4" s="63">
        <f>IFERROR(BC4/BB4,BC4)</f>
        <v>0</v>
      </c>
      <c r="BE4" s="61">
        <f>BH4</f>
        <v>1</v>
      </c>
      <c r="BF4" s="61">
        <f>BI4</f>
        <v>0</v>
      </c>
      <c r="BG4" s="61">
        <f>IFERROR(BF4/BE4,BE4)</f>
        <v>0</v>
      </c>
      <c r="BH4" s="109">
        <v>1</v>
      </c>
      <c r="BI4" s="134"/>
      <c r="BJ4" s="63">
        <f>IFERROR(BI4/BH4,BI4)</f>
        <v>0</v>
      </c>
      <c r="BK4" s="64"/>
      <c r="BL4" s="61">
        <f t="shared" ref="BL4:BM8" si="4">AP4+AV4+BB4+BH4</f>
        <v>1</v>
      </c>
      <c r="BM4" s="61">
        <f t="shared" si="4"/>
        <v>0</v>
      </c>
      <c r="BN4" s="61">
        <f>BM4/BL4</f>
        <v>0</v>
      </c>
      <c r="BO4" s="61">
        <f>AM4+AS4+AY4+BE4</f>
        <v>1</v>
      </c>
      <c r="BP4" s="61">
        <f>+AN4+AT4+AZ4+BF4</f>
        <v>0</v>
      </c>
      <c r="BQ4" s="61">
        <f>BP4/BO4</f>
        <v>0</v>
      </c>
      <c r="BR4" s="61">
        <f t="shared" ref="BR4:BS8" si="5">J4+O4+T4+Y4</f>
        <v>1</v>
      </c>
      <c r="BS4" s="61">
        <f t="shared" si="5"/>
        <v>0</v>
      </c>
      <c r="BT4" s="61">
        <f>BS4/BR4</f>
        <v>0</v>
      </c>
    </row>
    <row r="5" spans="1:73" ht="89.25" customHeight="1" x14ac:dyDescent="0.25">
      <c r="A5" s="51" t="s">
        <v>15</v>
      </c>
      <c r="B5" s="51" t="s">
        <v>197</v>
      </c>
      <c r="C5" s="51" t="s">
        <v>190</v>
      </c>
      <c r="D5" s="51" t="s">
        <v>198</v>
      </c>
      <c r="E5" s="51" t="s">
        <v>199</v>
      </c>
      <c r="F5" s="90">
        <v>2</v>
      </c>
      <c r="G5" s="51" t="s">
        <v>259</v>
      </c>
      <c r="H5" s="90">
        <v>1</v>
      </c>
      <c r="I5" s="90" t="s">
        <v>194</v>
      </c>
      <c r="J5" s="110">
        <f t="shared" ref="J5" si="6">((AM5*AI5)*100%)/AI5</f>
        <v>0</v>
      </c>
      <c r="K5" s="110">
        <f>((AN5*AI5)*100%)/AI5</f>
        <v>0</v>
      </c>
      <c r="L5" s="110">
        <f t="shared" si="0"/>
        <v>0</v>
      </c>
      <c r="M5" s="123" t="s">
        <v>258</v>
      </c>
      <c r="N5" s="139" t="s">
        <v>279</v>
      </c>
      <c r="O5" s="52">
        <f t="shared" ref="O5:O8" si="7">((AS5*AI5)*100%)/AI5</f>
        <v>0.33</v>
      </c>
      <c r="P5" s="52">
        <f t="shared" ref="P5:P8" si="8">((AT5*AI5)*100%)/AI5</f>
        <v>0</v>
      </c>
      <c r="Q5" s="52">
        <f t="shared" si="1"/>
        <v>0</v>
      </c>
      <c r="R5" s="123"/>
      <c r="S5" s="132"/>
      <c r="T5" s="135">
        <f t="shared" ref="T5:T8" si="9">((AY5*AI5)*100%)/AI5</f>
        <v>0.33</v>
      </c>
      <c r="U5" s="52">
        <f t="shared" ref="U5:U8" si="10">((AZ5*AI5)*100%)/AI5</f>
        <v>0</v>
      </c>
      <c r="V5" s="52">
        <f t="shared" si="2"/>
        <v>0</v>
      </c>
      <c r="W5" s="123"/>
      <c r="X5" s="126"/>
      <c r="Y5" s="94">
        <f t="shared" ref="Y5:Y8" si="11">((BE5*AI5)*100%)/AI5</f>
        <v>0.34</v>
      </c>
      <c r="Z5" s="94">
        <f t="shared" ref="Z5:Z8" si="12">((BF5*AI5)*100%)/AI5</f>
        <v>0</v>
      </c>
      <c r="AA5" s="94">
        <f t="shared" si="3"/>
        <v>0</v>
      </c>
      <c r="AB5" s="123"/>
      <c r="AC5" s="126"/>
      <c r="AD5" s="123" t="s">
        <v>286</v>
      </c>
      <c r="AE5" s="140" t="s">
        <v>250</v>
      </c>
      <c r="AF5" s="141" t="s">
        <v>251</v>
      </c>
      <c r="AG5" s="54">
        <v>1</v>
      </c>
      <c r="AH5" s="55" t="s">
        <v>260</v>
      </c>
      <c r="AI5" s="56">
        <v>1</v>
      </c>
      <c r="AJ5" s="65">
        <v>1</v>
      </c>
      <c r="AK5" s="55" t="s">
        <v>261</v>
      </c>
      <c r="AL5" s="58">
        <v>1</v>
      </c>
      <c r="AM5" s="59">
        <f t="shared" ref="AM5:AN7" si="13">AP5</f>
        <v>0</v>
      </c>
      <c r="AN5" s="60">
        <f t="shared" si="13"/>
        <v>0</v>
      </c>
      <c r="AO5" s="61">
        <f t="shared" ref="AO5:AO7" si="14">IFERROR(AN5/AM5,AM5)</f>
        <v>0</v>
      </c>
      <c r="AP5" s="63">
        <v>0</v>
      </c>
      <c r="AQ5" s="63"/>
      <c r="AR5" s="63">
        <f t="shared" ref="AR5" si="15">IFERROR(AQ5/AP5,AQ5)</f>
        <v>0</v>
      </c>
      <c r="AS5" s="66">
        <f>AV5</f>
        <v>0.33</v>
      </c>
      <c r="AT5" s="67">
        <f t="shared" ref="AT5:AT8" si="16">AW5</f>
        <v>0</v>
      </c>
      <c r="AU5" s="61">
        <f t="shared" ref="AU5:AU8" si="17">IFERROR(AT5/AS5,AS5)</f>
        <v>0</v>
      </c>
      <c r="AV5" s="63">
        <v>0.33</v>
      </c>
      <c r="AW5" s="63"/>
      <c r="AX5" s="63">
        <f t="shared" ref="AX5" si="18">AW5/AV5</f>
        <v>0</v>
      </c>
      <c r="AY5" s="66">
        <f>BB5</f>
        <v>0.33</v>
      </c>
      <c r="AZ5" s="67"/>
      <c r="BA5" s="61">
        <f t="shared" ref="BA5:BA8" si="19">IFERROR(AZ5/AY5,AY5)</f>
        <v>0</v>
      </c>
      <c r="BB5" s="63">
        <v>0.33</v>
      </c>
      <c r="BC5" s="130"/>
      <c r="BD5" s="63">
        <f t="shared" ref="BD5" si="20">IFERROR(BC5/BB5,0)</f>
        <v>0</v>
      </c>
      <c r="BE5" s="66">
        <f>BH5</f>
        <v>0.34</v>
      </c>
      <c r="BF5" s="66">
        <f>BI5</f>
        <v>0</v>
      </c>
      <c r="BG5" s="61">
        <f t="shared" ref="BG5:BG8" si="21">IFERROR(BF5/BE5,BE5)</f>
        <v>0</v>
      </c>
      <c r="BH5" s="63">
        <v>0.34</v>
      </c>
      <c r="BI5" s="63"/>
      <c r="BJ5" s="63">
        <f t="shared" ref="BJ5" si="22">IFERROR(BI5/BH5,0)</f>
        <v>0</v>
      </c>
      <c r="BK5" s="64"/>
      <c r="BL5" s="61">
        <f t="shared" si="4"/>
        <v>1</v>
      </c>
      <c r="BM5" s="61">
        <f t="shared" si="4"/>
        <v>0</v>
      </c>
      <c r="BN5" s="61">
        <f t="shared" ref="BN5:BN8" si="23">BM5/BL5</f>
        <v>0</v>
      </c>
      <c r="BO5" s="61">
        <f>AM5+AS5+AY5+BE5</f>
        <v>1</v>
      </c>
      <c r="BP5" s="61">
        <f>+AN5+AT5+AZ5+BF5</f>
        <v>0</v>
      </c>
      <c r="BQ5" s="61">
        <f t="shared" ref="BQ5:BQ8" si="24">BP5/BO5</f>
        <v>0</v>
      </c>
      <c r="BR5" s="61">
        <f t="shared" si="5"/>
        <v>1</v>
      </c>
      <c r="BS5" s="61">
        <f t="shared" si="5"/>
        <v>0</v>
      </c>
      <c r="BT5" s="61">
        <f t="shared" ref="BT5:BT8" si="25">BS5/BR5</f>
        <v>0</v>
      </c>
    </row>
    <row r="6" spans="1:73" ht="89.25" customHeight="1" x14ac:dyDescent="0.25">
      <c r="A6" s="51" t="s">
        <v>15</v>
      </c>
      <c r="B6" s="68" t="s">
        <v>189</v>
      </c>
      <c r="C6" s="68" t="s">
        <v>190</v>
      </c>
      <c r="D6" s="68" t="s">
        <v>191</v>
      </c>
      <c r="E6" s="68" t="s">
        <v>192</v>
      </c>
      <c r="F6" s="91">
        <v>3</v>
      </c>
      <c r="G6" s="69" t="s">
        <v>200</v>
      </c>
      <c r="H6" s="91">
        <v>1</v>
      </c>
      <c r="I6" s="91" t="s">
        <v>194</v>
      </c>
      <c r="J6" s="110">
        <v>0</v>
      </c>
      <c r="K6" s="110">
        <v>0</v>
      </c>
      <c r="L6" s="110">
        <f t="shared" si="0"/>
        <v>0</v>
      </c>
      <c r="M6" s="51" t="s">
        <v>256</v>
      </c>
      <c r="N6" s="142" t="s">
        <v>257</v>
      </c>
      <c r="O6" s="52">
        <f t="shared" si="7"/>
        <v>0</v>
      </c>
      <c r="P6" s="52">
        <f t="shared" si="8"/>
        <v>0</v>
      </c>
      <c r="Q6" s="52">
        <f t="shared" si="1"/>
        <v>0</v>
      </c>
      <c r="R6" s="123"/>
      <c r="S6" s="132"/>
      <c r="T6" s="135">
        <f t="shared" si="9"/>
        <v>0</v>
      </c>
      <c r="U6" s="52">
        <f t="shared" si="10"/>
        <v>0</v>
      </c>
      <c r="V6" s="52">
        <f t="shared" si="2"/>
        <v>0</v>
      </c>
      <c r="W6" s="123"/>
      <c r="X6" s="127"/>
      <c r="Y6" s="94">
        <f t="shared" si="11"/>
        <v>1</v>
      </c>
      <c r="Z6" s="94">
        <f t="shared" si="12"/>
        <v>0</v>
      </c>
      <c r="AA6" s="94">
        <f t="shared" si="3"/>
        <v>0</v>
      </c>
      <c r="AB6" s="132"/>
      <c r="AC6" s="143"/>
      <c r="AD6" s="51" t="s">
        <v>285</v>
      </c>
      <c r="AE6" s="140" t="s">
        <v>250</v>
      </c>
      <c r="AF6" s="51" t="s">
        <v>252</v>
      </c>
      <c r="AG6" s="54">
        <v>1</v>
      </c>
      <c r="AH6" s="55" t="s">
        <v>201</v>
      </c>
      <c r="AI6" s="56">
        <v>1</v>
      </c>
      <c r="AJ6" s="57">
        <v>1</v>
      </c>
      <c r="AK6" s="55" t="s">
        <v>202</v>
      </c>
      <c r="AL6" s="58">
        <v>1</v>
      </c>
      <c r="AM6" s="59">
        <f>AP6</f>
        <v>0</v>
      </c>
      <c r="AN6" s="60">
        <f>AQ6</f>
        <v>0</v>
      </c>
      <c r="AO6" s="61">
        <f t="shared" si="14"/>
        <v>0</v>
      </c>
      <c r="AP6" s="62">
        <v>0</v>
      </c>
      <c r="AQ6" s="62"/>
      <c r="AR6" s="63">
        <f>IFERROR(AQ6/AP6,AQ6)</f>
        <v>0</v>
      </c>
      <c r="AS6" s="60">
        <f t="shared" ref="AS6" si="26">AV6</f>
        <v>0</v>
      </c>
      <c r="AT6" s="60">
        <f t="shared" si="16"/>
        <v>0</v>
      </c>
      <c r="AU6" s="61">
        <f t="shared" si="17"/>
        <v>0</v>
      </c>
      <c r="AV6" s="62">
        <v>0</v>
      </c>
      <c r="AW6" s="62"/>
      <c r="AX6" s="63">
        <f>IFERROR(AW6/AV6,AW6)</f>
        <v>0</v>
      </c>
      <c r="AY6" s="60">
        <f t="shared" ref="AY6:AY8" si="27">BB6</f>
        <v>0</v>
      </c>
      <c r="AZ6" s="60"/>
      <c r="BA6" s="61">
        <f t="shared" si="19"/>
        <v>0</v>
      </c>
      <c r="BB6" s="62">
        <v>0</v>
      </c>
      <c r="BC6" s="129"/>
      <c r="BD6" s="63">
        <f>IFERROR(BC6/BB6,BC6)</f>
        <v>0</v>
      </c>
      <c r="BE6" s="61">
        <f t="shared" ref="BE6:BF8" si="28">BH6</f>
        <v>1</v>
      </c>
      <c r="BF6" s="60">
        <f t="shared" si="28"/>
        <v>0</v>
      </c>
      <c r="BG6" s="61">
        <f t="shared" si="21"/>
        <v>0</v>
      </c>
      <c r="BH6" s="109">
        <v>1</v>
      </c>
      <c r="BI6" s="62"/>
      <c r="BJ6" s="63">
        <f>IFERROR(BI6/BH6,BI6)</f>
        <v>0</v>
      </c>
      <c r="BK6" s="64"/>
      <c r="BL6" s="61">
        <f t="shared" si="4"/>
        <v>1</v>
      </c>
      <c r="BM6" s="61">
        <f t="shared" si="4"/>
        <v>0</v>
      </c>
      <c r="BN6" s="61">
        <f t="shared" si="23"/>
        <v>0</v>
      </c>
      <c r="BO6" s="61">
        <f>AM6+AS6+AY6+BE6</f>
        <v>1</v>
      </c>
      <c r="BP6" s="61">
        <f>+AN6+AT6+AZ6+BF6</f>
        <v>0</v>
      </c>
      <c r="BQ6" s="61">
        <f t="shared" si="24"/>
        <v>0</v>
      </c>
      <c r="BR6" s="61">
        <f t="shared" si="5"/>
        <v>1</v>
      </c>
      <c r="BS6" s="61">
        <f t="shared" si="5"/>
        <v>0</v>
      </c>
      <c r="BT6" s="61">
        <f t="shared" si="25"/>
        <v>0</v>
      </c>
    </row>
    <row r="7" spans="1:73" ht="89.25" customHeight="1" x14ac:dyDescent="0.25">
      <c r="A7" s="70" t="s">
        <v>15</v>
      </c>
      <c r="B7" s="71" t="s">
        <v>197</v>
      </c>
      <c r="C7" s="71" t="s">
        <v>190</v>
      </c>
      <c r="D7" s="71" t="s">
        <v>198</v>
      </c>
      <c r="E7" s="71" t="s">
        <v>192</v>
      </c>
      <c r="F7" s="92">
        <v>4</v>
      </c>
      <c r="G7" s="72" t="s">
        <v>245</v>
      </c>
      <c r="H7" s="92">
        <v>1</v>
      </c>
      <c r="I7" s="92" t="s">
        <v>194</v>
      </c>
      <c r="J7" s="111">
        <f t="shared" ref="J7:J8" si="29">((AM7*AI7)*100%)/AI7</f>
        <v>0.25</v>
      </c>
      <c r="K7" s="111">
        <f>((AN7*AI7)*100%)/AI7</f>
        <v>0.25</v>
      </c>
      <c r="L7" s="111">
        <f t="shared" si="0"/>
        <v>1</v>
      </c>
      <c r="M7" s="124" t="s">
        <v>253</v>
      </c>
      <c r="N7" s="144" t="s">
        <v>254</v>
      </c>
      <c r="O7" s="73">
        <f t="shared" si="7"/>
        <v>0.25</v>
      </c>
      <c r="P7" s="73">
        <f t="shared" si="8"/>
        <v>0</v>
      </c>
      <c r="Q7" s="73">
        <f t="shared" si="1"/>
        <v>0</v>
      </c>
      <c r="R7" s="124"/>
      <c r="S7" s="133"/>
      <c r="T7" s="136">
        <f t="shared" si="9"/>
        <v>0.25</v>
      </c>
      <c r="U7" s="73">
        <f t="shared" si="10"/>
        <v>0</v>
      </c>
      <c r="V7" s="73">
        <f t="shared" si="2"/>
        <v>0</v>
      </c>
      <c r="W7" s="124"/>
      <c r="X7" s="128"/>
      <c r="Y7" s="95">
        <f t="shared" si="11"/>
        <v>0.25</v>
      </c>
      <c r="Z7" s="95">
        <f t="shared" si="12"/>
        <v>0</v>
      </c>
      <c r="AA7" s="95">
        <f t="shared" si="3"/>
        <v>0</v>
      </c>
      <c r="AB7" s="124"/>
      <c r="AC7" s="145"/>
      <c r="AD7" s="146" t="s">
        <v>283</v>
      </c>
      <c r="AE7" s="147" t="s">
        <v>250</v>
      </c>
      <c r="AF7" s="70" t="s">
        <v>280</v>
      </c>
      <c r="AG7" s="74">
        <v>1</v>
      </c>
      <c r="AH7" s="75" t="s">
        <v>246</v>
      </c>
      <c r="AI7" s="76">
        <v>1</v>
      </c>
      <c r="AJ7" s="77">
        <v>1</v>
      </c>
      <c r="AK7" s="75" t="s">
        <v>247</v>
      </c>
      <c r="AL7" s="78">
        <v>1</v>
      </c>
      <c r="AM7" s="79">
        <f t="shared" si="13"/>
        <v>0.25</v>
      </c>
      <c r="AN7" s="80">
        <f t="shared" si="13"/>
        <v>0.25</v>
      </c>
      <c r="AO7" s="80">
        <f t="shared" si="14"/>
        <v>1</v>
      </c>
      <c r="AP7" s="81">
        <v>0.25</v>
      </c>
      <c r="AQ7" s="81">
        <v>0.25</v>
      </c>
      <c r="AR7" s="81">
        <f>IFERROR(AQ7/AP7,AQ7)</f>
        <v>1</v>
      </c>
      <c r="AS7" s="82">
        <f>AV7</f>
        <v>0.25</v>
      </c>
      <c r="AT7" s="82">
        <f>AW7</f>
        <v>0</v>
      </c>
      <c r="AU7" s="80">
        <f t="shared" si="17"/>
        <v>0</v>
      </c>
      <c r="AV7" s="81">
        <v>0.25</v>
      </c>
      <c r="AW7" s="81"/>
      <c r="AX7" s="81">
        <f t="shared" ref="AX7" si="30">AW7/AV7</f>
        <v>0</v>
      </c>
      <c r="AY7" s="82">
        <f>BB7</f>
        <v>0.25</v>
      </c>
      <c r="AZ7" s="82"/>
      <c r="BA7" s="80">
        <f t="shared" si="19"/>
        <v>0</v>
      </c>
      <c r="BB7" s="81">
        <v>0.25</v>
      </c>
      <c r="BC7" s="131"/>
      <c r="BD7" s="81">
        <f t="shared" ref="BD7" si="31">IFERROR(BC7/BB7,0)</f>
        <v>0</v>
      </c>
      <c r="BE7" s="82">
        <f>BH7</f>
        <v>0.25</v>
      </c>
      <c r="BF7" s="82">
        <f>BI7</f>
        <v>0</v>
      </c>
      <c r="BG7" s="80">
        <f t="shared" si="21"/>
        <v>0</v>
      </c>
      <c r="BH7" s="81">
        <v>0.25</v>
      </c>
      <c r="BI7" s="81"/>
      <c r="BJ7" s="81">
        <f>IFERROR(BI7/BH7,0)</f>
        <v>0</v>
      </c>
      <c r="BK7" s="64"/>
      <c r="BL7" s="61">
        <f t="shared" si="4"/>
        <v>1</v>
      </c>
      <c r="BM7" s="61">
        <f t="shared" si="4"/>
        <v>0.25</v>
      </c>
      <c r="BN7" s="61">
        <f t="shared" si="23"/>
        <v>0.25</v>
      </c>
      <c r="BO7" s="61">
        <f>AM7+AS7+AY7+BE7</f>
        <v>1</v>
      </c>
      <c r="BP7" s="61">
        <f>+AN7+AT7+AZ7+BF7</f>
        <v>0.25</v>
      </c>
      <c r="BQ7" s="61">
        <f t="shared" si="24"/>
        <v>0.25</v>
      </c>
      <c r="BR7" s="61">
        <f t="shared" si="5"/>
        <v>1</v>
      </c>
      <c r="BS7" s="61">
        <f t="shared" si="5"/>
        <v>0.25</v>
      </c>
      <c r="BT7" s="61">
        <f t="shared" si="25"/>
        <v>0.25</v>
      </c>
    </row>
    <row r="8" spans="1:73" ht="89.25" customHeight="1" x14ac:dyDescent="0.25">
      <c r="A8" s="51" t="s">
        <v>15</v>
      </c>
      <c r="B8" s="68" t="s">
        <v>197</v>
      </c>
      <c r="C8" s="68" t="s">
        <v>190</v>
      </c>
      <c r="D8" s="68" t="s">
        <v>198</v>
      </c>
      <c r="E8" s="68" t="s">
        <v>199</v>
      </c>
      <c r="F8" s="91">
        <v>5</v>
      </c>
      <c r="G8" s="68" t="s">
        <v>203</v>
      </c>
      <c r="H8" s="91">
        <v>1</v>
      </c>
      <c r="I8" s="91" t="s">
        <v>194</v>
      </c>
      <c r="J8" s="112">
        <f t="shared" si="29"/>
        <v>0.5</v>
      </c>
      <c r="K8" s="112">
        <f>((AN8*AI8)*100%)/AI8</f>
        <v>0.5</v>
      </c>
      <c r="L8" s="112">
        <f t="shared" si="0"/>
        <v>1</v>
      </c>
      <c r="M8" s="51" t="s">
        <v>277</v>
      </c>
      <c r="N8" s="123" t="s">
        <v>275</v>
      </c>
      <c r="O8" s="83">
        <f t="shared" si="7"/>
        <v>0</v>
      </c>
      <c r="P8" s="83">
        <f t="shared" si="8"/>
        <v>0</v>
      </c>
      <c r="Q8" s="83">
        <f t="shared" si="1"/>
        <v>0</v>
      </c>
      <c r="R8" s="123"/>
      <c r="S8" s="132"/>
      <c r="T8" s="137">
        <f t="shared" si="9"/>
        <v>0.5</v>
      </c>
      <c r="U8" s="83">
        <f t="shared" si="10"/>
        <v>0</v>
      </c>
      <c r="V8" s="83">
        <f t="shared" si="2"/>
        <v>0</v>
      </c>
      <c r="W8" s="123"/>
      <c r="X8" s="51"/>
      <c r="Y8" s="96">
        <f t="shared" si="11"/>
        <v>0</v>
      </c>
      <c r="Z8" s="96">
        <f t="shared" si="12"/>
        <v>0</v>
      </c>
      <c r="AA8" s="96">
        <f t="shared" si="3"/>
        <v>0</v>
      </c>
      <c r="AB8" s="143"/>
      <c r="AC8" s="143"/>
      <c r="AD8" s="51" t="s">
        <v>284</v>
      </c>
      <c r="AE8" s="140" t="s">
        <v>250</v>
      </c>
      <c r="AF8" s="51" t="s">
        <v>255</v>
      </c>
      <c r="AG8" s="84">
        <v>1</v>
      </c>
      <c r="AH8" s="138" t="s">
        <v>248</v>
      </c>
      <c r="AI8" s="53">
        <v>1</v>
      </c>
      <c r="AJ8" s="85">
        <v>1</v>
      </c>
      <c r="AK8" s="138" t="s">
        <v>249</v>
      </c>
      <c r="AL8" s="58">
        <v>1</v>
      </c>
      <c r="AM8" s="86">
        <f>AP8</f>
        <v>0.5</v>
      </c>
      <c r="AN8" s="61">
        <f>AQ8</f>
        <v>0.5</v>
      </c>
      <c r="AO8" s="61">
        <f>IFERROR(AN8/AM8,AM8)</f>
        <v>1</v>
      </c>
      <c r="AP8" s="130">
        <v>0.5</v>
      </c>
      <c r="AQ8" s="63">
        <v>0.5</v>
      </c>
      <c r="AR8" s="63">
        <f>IFERROR(AQ8/AP8,AQ8)</f>
        <v>1</v>
      </c>
      <c r="AS8" s="66">
        <f>AV8</f>
        <v>0</v>
      </c>
      <c r="AT8" s="60">
        <f t="shared" si="16"/>
        <v>0</v>
      </c>
      <c r="AU8" s="61">
        <f t="shared" si="17"/>
        <v>0</v>
      </c>
      <c r="AV8" s="63">
        <v>0</v>
      </c>
      <c r="AW8" s="63"/>
      <c r="AX8" s="63">
        <f>IFERROR(AW8/AV8,AW8)</f>
        <v>0</v>
      </c>
      <c r="AY8" s="61">
        <f t="shared" si="27"/>
        <v>0.5</v>
      </c>
      <c r="AZ8" s="60"/>
      <c r="BA8" s="61">
        <f t="shared" si="19"/>
        <v>0</v>
      </c>
      <c r="BB8" s="130">
        <v>0.5</v>
      </c>
      <c r="BC8" s="130"/>
      <c r="BD8" s="63">
        <f>IFERROR(BC8/BB8,BC8)</f>
        <v>0</v>
      </c>
      <c r="BE8" s="60">
        <f t="shared" si="28"/>
        <v>0</v>
      </c>
      <c r="BF8" s="60">
        <f t="shared" si="28"/>
        <v>0</v>
      </c>
      <c r="BG8" s="61">
        <f t="shared" si="21"/>
        <v>0</v>
      </c>
      <c r="BH8" s="63">
        <v>0</v>
      </c>
      <c r="BI8" s="63"/>
      <c r="BJ8" s="63">
        <f>IFERROR(BI8/BH8,BI8)</f>
        <v>0</v>
      </c>
      <c r="BK8" s="64"/>
      <c r="BL8" s="61">
        <f t="shared" si="4"/>
        <v>1</v>
      </c>
      <c r="BM8" s="61">
        <f t="shared" si="4"/>
        <v>0.5</v>
      </c>
      <c r="BN8" s="61">
        <f t="shared" si="23"/>
        <v>0.5</v>
      </c>
      <c r="BO8" s="61">
        <f>AM8+AS8+AY8+BE8</f>
        <v>1</v>
      </c>
      <c r="BP8" s="61">
        <f>+AN8+AT8+AZ8+BF8</f>
        <v>0.5</v>
      </c>
      <c r="BQ8" s="61">
        <f t="shared" si="24"/>
        <v>0.5</v>
      </c>
      <c r="BR8" s="61">
        <f t="shared" si="5"/>
        <v>1</v>
      </c>
      <c r="BS8" s="61">
        <f t="shared" si="5"/>
        <v>0.5</v>
      </c>
      <c r="BT8" s="61">
        <f t="shared" si="25"/>
        <v>0.5</v>
      </c>
    </row>
    <row r="9" spans="1:73" s="88" customFormat="1" ht="17.25" customHeight="1" x14ac:dyDescent="0.25">
      <c r="F9" s="89"/>
      <c r="AE9" s="113"/>
      <c r="BL9" s="97"/>
      <c r="BM9" s="97"/>
      <c r="BN9" s="97"/>
      <c r="BO9" s="97"/>
      <c r="BP9" s="97"/>
      <c r="BQ9" s="97"/>
      <c r="BR9" s="97"/>
      <c r="BS9" s="97"/>
      <c r="BT9" s="97"/>
    </row>
    <row r="32" spans="15:15" ht="17.25" hidden="1" customHeight="1" x14ac:dyDescent="0.25">
      <c r="O32" s="105"/>
    </row>
  </sheetData>
  <mergeCells count="20">
    <mergeCell ref="BO2:BQ2"/>
    <mergeCell ref="BR2:BT2"/>
    <mergeCell ref="AJ2:AL2"/>
    <mergeCell ref="AM2:AR2"/>
    <mergeCell ref="AS2:AX2"/>
    <mergeCell ref="AY2:BD2"/>
    <mergeCell ref="BE2:BJ2"/>
    <mergeCell ref="BL2:BN2"/>
    <mergeCell ref="AG2:AI2"/>
    <mergeCell ref="A2:A3"/>
    <mergeCell ref="B2:E2"/>
    <mergeCell ref="F2:F3"/>
    <mergeCell ref="G2:G3"/>
    <mergeCell ref="H2:H3"/>
    <mergeCell ref="I2:I3"/>
    <mergeCell ref="AD2:AF2"/>
    <mergeCell ref="J2:N2"/>
    <mergeCell ref="O2:S2"/>
    <mergeCell ref="T2:X2"/>
    <mergeCell ref="Y2:AC2"/>
  </mergeCells>
  <dataValidations count="39">
    <dataValidation allowBlank="1" showInputMessage="1" showErrorMessage="1" prompt="Escoja el objetivo estratégico de la lista desplegable conforme a la meta." sqref="D3" xr:uid="{00000000-0002-0000-0200-000000000000}"/>
    <dataValidation allowBlank="1" showInputMessage="1" showErrorMessage="1" prompt="Escoja el componente de la lista desplegable conforme a la meta." sqref="B3:C3" xr:uid="{00000000-0002-0000-0200-000001000000}"/>
    <dataValidation allowBlank="1" showInputMessage="1" showErrorMessage="1" prompt="Corresponde a la magnitud TOTAL programada para la vigencia. Debe guardar coherencia con la magnitud relacionada en la columna H." sqref="BR3" xr:uid="{00000000-0002-0000-0200-000002000000}"/>
    <dataValidation allowBlank="1" showInputMessage="1" showErrorMessage="1" prompt="Corresponde a la magnitud TOTAL ejecutada en la vigencia." sqref="BS3" xr:uid="{00000000-0002-0000-0200-000003000000}"/>
    <dataValidation allowBlank="1" showInputMessage="1" showErrorMessage="1" prompt="Corresponde al porcentaje total programado para la tarea en la vigencia._x000a_" sqref="BL3" xr:uid="{00000000-0002-0000-0200-000004000000}"/>
    <dataValidation allowBlank="1" showInputMessage="1" showErrorMessage="1" prompt="Corresponde al porcentaje total ejecutado para la tarea en la vigencia._x000a_" sqref="BM3" xr:uid="{00000000-0002-0000-0200-000005000000}"/>
    <dataValidation allowBlank="1" showInputMessage="1" showErrorMessage="1" prompt="Corresponde al porcentaje total programado para la actividad en la vigencia." sqref="BO3" xr:uid="{00000000-0002-0000-0200-000006000000}"/>
    <dataValidation allowBlank="1" showInputMessage="1" showErrorMessage="1" prompt="Corresponde al porcentaje total ejecutado para la actividad en la vigencia." sqref="BP3" xr:uid="{00000000-0002-0000-0200-000007000000}"/>
    <dataValidation allowBlank="1" showInputMessage="1" showErrorMessage="1" prompt="Corresponde a la ponderación de la actividad para la vigencia." sqref="AI3" xr:uid="{00000000-0002-0000-0200-000008000000}"/>
    <dataValidation allowBlank="1" showInputMessage="1" showErrorMessage="1" prompt="Corresponde a la ponderación de la tarea para la vigencia." sqref="AL3" xr:uid="{00000000-0002-0000-0200-000009000000}"/>
    <dataValidation allowBlank="1" showInputMessage="1" showErrorMessage="1" prompt="Numerar las actividades con las que considera se da cumplimiento a la meta." sqref="AG3" xr:uid="{00000000-0002-0000-0200-00000A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B000000}"/>
    <dataValidation allowBlank="1" showInputMessage="1" showErrorMessage="1" prompt="Numerar las tareas con las que considera se da cumplimiento a la actividad." sqref="AJ3" xr:uid="{00000000-0002-0000-0200-00000C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0E000000}"/>
    <dataValidation allowBlank="1" showInputMessage="1" showErrorMessage="1" prompt="Este campo se encuentra formulado, por tanto no se debe incluir ningún tipo de información." sqref="AG2:AI2" xr:uid="{00000000-0002-0000-0200-00000F000000}"/>
    <dataValidation allowBlank="1" showInputMessage="1" showErrorMessage="1" prompt="Muestra la relación de la ejecución frente a la programación" sqref="AR3 BD3 AX3 BJ3 BN3 BQ3" xr:uid="{00000000-0002-0000-0200-000010000000}"/>
    <dataValidation allowBlank="1" showInputMessage="1" showErrorMessage="1" prompt="Corresponde a la ejecución de tareas para el periodo reportado" sqref="AQ3 BC3 AW3 BI3" xr:uid="{00000000-0002-0000-0200-000011000000}"/>
    <dataValidation allowBlank="1" showInputMessage="1" showErrorMessage="1" prompt="Corresponde a la programación de tareas para el periodo, conforme al cronograma de cumplimiento en la vigencia" sqref="AP3 BB3 AV3 BH3" xr:uid="{00000000-0002-0000-0200-000012000000}"/>
    <dataValidation allowBlank="1" showInputMessage="1" showErrorMessage="1" prompt="Corresponde a la sumatoria de las tareas ejecutadas para el cumplimiento de la actividad" sqref="AZ3 AT3 AN3 BF3" xr:uid="{00000000-0002-0000-0200-000013000000}"/>
    <dataValidation allowBlank="1" showInputMessage="1" showErrorMessage="1" prompt="Corresponde a la sumatoria de las tareas programadas para el cumplimiento de la actividad" sqref="AY3 AM3 AS3 BE3" xr:uid="{00000000-0002-0000-0200-000014000000}"/>
    <dataValidation allowBlank="1" showInputMessage="1" showErrorMessage="1" prompt="Muestra los resultados de la ejecución frente a la programación" sqref="AU3 BA3 AO3 BG3 BT3 L3 Q3 V3 AA3" xr:uid="{00000000-0002-0000-0200-000015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ombre de la meta del proyecto. Debe guardar coherencia con el registrado en la hoja de vida de indicador." sqref="G2:G3" xr:uid="{00000000-0002-0000-0200-000018000000}"/>
    <dataValidation allowBlank="1" showInputMessage="1" showErrorMessage="1" prompt="Relacione el número de la meta que corresponda." sqref="F2:F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Relacione la magnitud de la meta programada (vigencia y/o cuatrienio) según aplique." sqref="H2:H3" xr:uid="{00000000-0002-0000-0200-00001B000000}"/>
    <dataValidation allowBlank="1" showInputMessage="1" showErrorMessage="1" prompt="Relacione el nombre de las evidencias que dan cuenta de la gestión trimestral. Deben ser cargadas por trimestre en la carpeta destinada para ello." sqref="N3 S3 X3 AC3" xr:uid="{00000000-0002-0000-0200-00001C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1D000000}"/>
    <dataValidation allowBlank="1" showInputMessage="1" showErrorMessage="1" prompt="Corresponde a la magnitud ejecutada para el primer trimestre. Tener presente si ésta depende o no del avance de las actividades de la pestaña 3." sqref="K3" xr:uid="{00000000-0002-0000-0200-00001E000000}"/>
    <dataValidation allowBlank="1" showInputMessage="1" showErrorMessage="1" prompt="Corresponde a la magnitud programada para el primer trimestre. Tener presente si ésta depende o no del avance de las actividades de la pestaña 3." sqref="J3" xr:uid="{00000000-0002-0000-0200-00001F000000}"/>
    <dataValidation allowBlank="1" showInputMessage="1" showErrorMessage="1" prompt="Relacionar el nombre de la meta del proyecto. Debe guardar coherencia con el registrado en la hoja de vida de indicador." sqref="AD3:AF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segundo trimestre. Tener presente si ésta depende o no del avance de las actividades de la pestaña 3." sqref="O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programada para el tercer trimestre. Tener presente si ésta depende o no del avance de las actividades de la pestaña 3." sqref="T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Corresponde a la magnitud ejecutada para el cuarto trimestre. Tener presente si ésta depende o no del avance de las actividades de la pestaña 3." sqref="Z3" xr:uid="{00000000-0002-0000-0200-000026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A964C"/>
  </sheetPr>
  <dimension ref="A1:BN32"/>
  <sheetViews>
    <sheetView workbookViewId="0">
      <selection activeCell="A2" sqref="A2"/>
    </sheetView>
  </sheetViews>
  <sheetFormatPr baseColWidth="10" defaultColWidth="0" defaultRowHeight="24" customHeight="1" zeroHeight="1" x14ac:dyDescent="0.25"/>
  <cols>
    <col min="1" max="1" width="13.42578125" customWidth="1"/>
    <col min="2" max="2" width="7" customWidth="1"/>
    <col min="3" max="3" width="26" customWidth="1"/>
    <col min="4" max="4" width="14.5703125" customWidth="1"/>
    <col min="5" max="5" width="12.7109375" customWidth="1"/>
    <col min="6" max="6" width="11.5703125" customWidth="1"/>
    <col min="7" max="18" width="14" customWidth="1"/>
    <col min="19" max="19" width="10" customWidth="1"/>
    <col min="20" max="66" width="0" hidden="1" customWidth="1"/>
    <col min="67" max="16384" width="7" hidden="1"/>
  </cols>
  <sheetData>
    <row r="1" spans="1:66" s="88" customFormat="1" ht="24" customHeight="1" x14ac:dyDescent="0.25"/>
    <row r="2" spans="1:66" s="103" customFormat="1" ht="42.75" customHeight="1" x14ac:dyDescent="0.2">
      <c r="A2" s="121" t="s">
        <v>139</v>
      </c>
      <c r="B2" s="122" t="s">
        <v>204</v>
      </c>
      <c r="C2" s="122" t="s">
        <v>205</v>
      </c>
      <c r="D2" s="122" t="s">
        <v>206</v>
      </c>
      <c r="E2" s="122" t="s">
        <v>207</v>
      </c>
      <c r="F2" s="122" t="s">
        <v>208</v>
      </c>
      <c r="G2" s="122" t="s">
        <v>209</v>
      </c>
      <c r="H2" s="122" t="s">
        <v>210</v>
      </c>
      <c r="I2" s="122" t="s">
        <v>211</v>
      </c>
      <c r="J2" s="122" t="s">
        <v>212</v>
      </c>
      <c r="K2" s="122" t="s">
        <v>213</v>
      </c>
      <c r="L2" s="122" t="s">
        <v>214</v>
      </c>
      <c r="M2" s="122" t="s">
        <v>215</v>
      </c>
      <c r="N2" s="122" t="s">
        <v>216</v>
      </c>
      <c r="O2" s="122" t="s">
        <v>217</v>
      </c>
      <c r="P2" s="122" t="s">
        <v>218</v>
      </c>
      <c r="Q2" s="48" t="s">
        <v>219</v>
      </c>
      <c r="R2" s="48" t="s">
        <v>225</v>
      </c>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row>
    <row r="3" spans="1:66" s="7" customFormat="1" ht="74.25" customHeight="1" x14ac:dyDescent="0.2">
      <c r="A3" s="51" t="s">
        <v>15</v>
      </c>
      <c r="B3" s="100">
        <v>1</v>
      </c>
      <c r="C3" s="68" t="s">
        <v>193</v>
      </c>
      <c r="D3" s="91" t="str">
        <f>'[2]2. HOJAS DE VIDA'!J4</f>
        <v>Constante</v>
      </c>
      <c r="E3" s="101" t="s">
        <v>220</v>
      </c>
      <c r="F3" s="102">
        <v>1</v>
      </c>
      <c r="G3" s="102">
        <v>1</v>
      </c>
      <c r="H3" s="102">
        <v>1</v>
      </c>
      <c r="I3" s="102">
        <v>1</v>
      </c>
      <c r="J3" s="102">
        <f>'[2]4. METAS-CUALITAT TRI'!M6</f>
        <v>1</v>
      </c>
      <c r="K3" s="102">
        <v>1</v>
      </c>
      <c r="L3" s="102">
        <v>1</v>
      </c>
      <c r="M3" s="102">
        <f>'2.Actividades_Tareas_vig'!BR4</f>
        <v>1</v>
      </c>
      <c r="N3" s="102">
        <v>1</v>
      </c>
      <c r="O3" s="102">
        <v>1</v>
      </c>
      <c r="P3" s="102">
        <f>'2.Actividades_Tareas_vig'!BT4</f>
        <v>0</v>
      </c>
      <c r="Q3" s="102">
        <f>(H3+J3+L3+N3+P3)/(G3+I3+K3+M3+O3)</f>
        <v>0.8</v>
      </c>
      <c r="R3" s="102">
        <f>(H3+J3+L3+N3+P3)/(G3+I3+K3+M3+O3)</f>
        <v>0.8</v>
      </c>
    </row>
    <row r="4" spans="1:66" s="7" customFormat="1" ht="74.25" customHeight="1" x14ac:dyDescent="0.2">
      <c r="A4" s="51" t="s">
        <v>15</v>
      </c>
      <c r="B4" s="100">
        <v>2</v>
      </c>
      <c r="C4" s="68" t="s">
        <v>221</v>
      </c>
      <c r="D4" s="91" t="str">
        <f>'[2]2. HOJAS DE VIDA'!J21</f>
        <v xml:space="preserve">Constante </v>
      </c>
      <c r="E4" s="101" t="s">
        <v>220</v>
      </c>
      <c r="F4" s="102">
        <v>1</v>
      </c>
      <c r="G4" s="102">
        <v>1</v>
      </c>
      <c r="H4" s="102">
        <v>1</v>
      </c>
      <c r="I4" s="102">
        <v>1</v>
      </c>
      <c r="J4" s="102">
        <v>1</v>
      </c>
      <c r="K4" s="102">
        <v>1</v>
      </c>
      <c r="L4" s="102">
        <v>1</v>
      </c>
      <c r="M4" s="102">
        <f>'2.Actividades_Tareas_vig'!BR5</f>
        <v>1</v>
      </c>
      <c r="N4" s="102">
        <v>1</v>
      </c>
      <c r="O4" s="102">
        <v>1</v>
      </c>
      <c r="P4" s="102">
        <f>'2.Actividades_Tareas_vig'!BT5</f>
        <v>0</v>
      </c>
      <c r="Q4" s="102">
        <f>(H4+J4+L4+N4+P4)/(G4+I4+K4+M4+O4)</f>
        <v>0.8</v>
      </c>
      <c r="R4" s="102">
        <f t="shared" ref="R4:R7" si="0">(H4+J4+L4+N4+P4)/(G4+I4+K4+M4+O4)</f>
        <v>0.8</v>
      </c>
    </row>
    <row r="5" spans="1:66" s="87" customFormat="1" ht="74.25" customHeight="1" x14ac:dyDescent="0.2">
      <c r="A5" s="51" t="s">
        <v>15</v>
      </c>
      <c r="B5" s="100">
        <v>3</v>
      </c>
      <c r="C5" s="68" t="s">
        <v>222</v>
      </c>
      <c r="D5" s="91" t="str">
        <f>'[2]2. HOJAS DE VIDA'!J38</f>
        <v>Constante</v>
      </c>
      <c r="E5" s="101" t="s">
        <v>220</v>
      </c>
      <c r="F5" s="102">
        <v>1</v>
      </c>
      <c r="G5" s="102">
        <v>1</v>
      </c>
      <c r="H5" s="102">
        <v>1</v>
      </c>
      <c r="I5" s="102">
        <v>1</v>
      </c>
      <c r="J5" s="102">
        <f>'[2]4. METAS-CUALITAT TRI'!M12</f>
        <v>1</v>
      </c>
      <c r="K5" s="102">
        <v>1</v>
      </c>
      <c r="L5" s="102">
        <v>1</v>
      </c>
      <c r="M5" s="102">
        <f>'2.Actividades_Tareas_vig'!BR6</f>
        <v>1</v>
      </c>
      <c r="N5" s="102">
        <v>1</v>
      </c>
      <c r="O5" s="102">
        <v>1</v>
      </c>
      <c r="P5" s="102">
        <f>'2.Actividades_Tareas_vig'!BT6</f>
        <v>0</v>
      </c>
      <c r="Q5" s="102">
        <f>(H5+J5+L5+N5+P5)/(G5+I5+K5+M5+O5)</f>
        <v>0.8</v>
      </c>
      <c r="R5" s="102">
        <f t="shared" si="0"/>
        <v>0.8</v>
      </c>
      <c r="S5" s="7"/>
      <c r="T5" s="7"/>
    </row>
    <row r="6" spans="1:66" s="87" customFormat="1" ht="74.25" customHeight="1" x14ac:dyDescent="0.2">
      <c r="A6" s="70" t="s">
        <v>15</v>
      </c>
      <c r="B6" s="100">
        <v>4</v>
      </c>
      <c r="C6" s="68" t="s">
        <v>223</v>
      </c>
      <c r="D6" s="91" t="str">
        <f>'[2]2. HOJAS DE VIDA'!J55</f>
        <v>Constante</v>
      </c>
      <c r="E6" s="101" t="s">
        <v>220</v>
      </c>
      <c r="F6" s="102">
        <v>1</v>
      </c>
      <c r="G6" s="102">
        <v>1</v>
      </c>
      <c r="H6" s="102">
        <v>1</v>
      </c>
      <c r="I6" s="102">
        <v>1</v>
      </c>
      <c r="J6" s="102">
        <v>1</v>
      </c>
      <c r="K6" s="102">
        <v>1</v>
      </c>
      <c r="L6" s="102">
        <v>1</v>
      </c>
      <c r="M6" s="102">
        <f>'2.Actividades_Tareas_vig'!BR7</f>
        <v>1</v>
      </c>
      <c r="N6" s="102">
        <v>1</v>
      </c>
      <c r="O6" s="102">
        <v>1</v>
      </c>
      <c r="P6" s="102">
        <f>'2.Actividades_Tareas_vig'!BT7</f>
        <v>0.25</v>
      </c>
      <c r="Q6" s="102">
        <f>(H6+J6+L6+N6+P6)/(G6+I6+K6+M6+O6)</f>
        <v>0.85</v>
      </c>
      <c r="R6" s="102">
        <f t="shared" si="0"/>
        <v>0.85</v>
      </c>
      <c r="S6" s="7"/>
      <c r="T6" s="7"/>
    </row>
    <row r="7" spans="1:66" s="87" customFormat="1" ht="74.25" customHeight="1" x14ac:dyDescent="0.2">
      <c r="A7" s="51" t="s">
        <v>15</v>
      </c>
      <c r="B7" s="100">
        <v>5</v>
      </c>
      <c r="C7" s="68" t="s">
        <v>224</v>
      </c>
      <c r="D7" s="91" t="str">
        <f>'[3]2. HOJAS DE VIDA'!J8</f>
        <v>Trimestral</v>
      </c>
      <c r="E7" s="101" t="s">
        <v>220</v>
      </c>
      <c r="F7" s="102">
        <v>1</v>
      </c>
      <c r="G7" s="102">
        <v>0</v>
      </c>
      <c r="H7" s="102">
        <v>0</v>
      </c>
      <c r="I7" s="102">
        <v>1</v>
      </c>
      <c r="J7" s="102">
        <f>'[2]4. METAS-CUALITAT TRI'!M18</f>
        <v>1</v>
      </c>
      <c r="K7" s="102">
        <v>1</v>
      </c>
      <c r="L7" s="102">
        <v>1</v>
      </c>
      <c r="M7" s="102">
        <f>'2.Actividades_Tareas_vig'!BR8</f>
        <v>1</v>
      </c>
      <c r="N7" s="102">
        <v>1</v>
      </c>
      <c r="O7" s="102">
        <v>1</v>
      </c>
      <c r="P7" s="102">
        <f>'2.Actividades_Tareas_vig'!BT8</f>
        <v>0.5</v>
      </c>
      <c r="Q7" s="102">
        <f>(H7+J7+L7+N7+P7)/(G7+I7+K7+M7+O7)</f>
        <v>0.875</v>
      </c>
      <c r="R7" s="102">
        <f t="shared" si="0"/>
        <v>0.875</v>
      </c>
      <c r="S7" s="7"/>
      <c r="T7" s="7"/>
    </row>
    <row r="8" spans="1:66" s="88" customFormat="1" ht="24" customHeight="1" x14ac:dyDescent="0.25"/>
    <row r="32" spans="15:15" ht="24" hidden="1" customHeight="1" x14ac:dyDescent="0.25">
      <c r="O32" s="105"/>
    </row>
  </sheetData>
  <dataValidations count="2">
    <dataValidation allowBlank="1" showInputMessage="1" showErrorMessage="1" prompt="Para las metas de tipo  suma: Suma del Ejecutado a la vigencia del informe/ Suma Programado a la vigencia del informe_x000a_Para las metas tipo Constante: Promedio Ejecutado de los años programados/ Promedio Años Programados del Plan" sqref="Q2" xr:uid="{00000000-0002-0000-0300-000000000000}"/>
    <dataValidation allowBlank="1" showInputMessage="1" showErrorMessage="1" prompt="Relacione el nombre completo de la dependencia a la que pertenece la meta" sqref="A2" xr:uid="{00000000-0002-0000-0300-000001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Generalidades</vt:lpstr>
      <vt:lpstr>Hoja de Vida_Ind</vt:lpstr>
      <vt:lpstr>2.Actividades_Tareas_vig</vt:lpstr>
      <vt:lpstr>3. Anualización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Diana Marcela Perez Useche</cp:lastModifiedBy>
  <dcterms:created xsi:type="dcterms:W3CDTF">2023-04-25T16:05:58Z</dcterms:created>
  <dcterms:modified xsi:type="dcterms:W3CDTF">2024-04-19T16:21:49Z</dcterms:modified>
</cp:coreProperties>
</file>