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drawings/drawing12.xml" ContentType="application/vnd.openxmlformats-officedocument.drawing+xml"/>
  <Override PartName="/xl/charts/chart5.xml" ContentType="application/vnd.openxmlformats-officedocument.drawingml.chart+xml"/>
  <Override PartName="/xl/drawings/drawing13.xml" ContentType="application/vnd.openxmlformats-officedocument.drawing+xml"/>
  <Override PartName="/xl/drawings/drawing14.xml" ContentType="application/vnd.openxmlformats-officedocument.drawing+xml"/>
  <Override PartName="/xl/charts/chart6.xml" ContentType="application/vnd.openxmlformats-officedocument.drawingml.chart+xml"/>
  <Override PartName="/xl/drawings/drawing15.xml" ContentType="application/vnd.openxmlformats-officedocument.drawing+xml"/>
  <Override PartName="/xl/comments2.xml" ContentType="application/vnd.openxmlformats-officedocument.spreadsheetml.comments+xml"/>
  <Override PartName="/xl/drawings/drawing16.xml" ContentType="application/vnd.openxmlformats-officedocument.drawing+xml"/>
  <Override PartName="/xl/charts/chart7.xml" ContentType="application/vnd.openxmlformats-officedocument.drawingml.chart+xml"/>
  <Override PartName="/xl/drawings/drawing17.xml" ContentType="application/vnd.openxmlformats-officedocument.drawing+xml"/>
  <Override PartName="/xl/drawings/drawing18.xml" ContentType="application/vnd.openxmlformats-officedocument.drawing+xml"/>
  <Override PartName="/xl/charts/chart8.xml" ContentType="application/vnd.openxmlformats-officedocument.drawingml.chart+xml"/>
  <Override PartName="/xl/drawings/drawing19.xml" ContentType="application/vnd.openxmlformats-officedocument.drawing+xml"/>
  <Override PartName="/xl/comments3.xml" ContentType="application/vnd.openxmlformats-officedocument.spreadsheetml.comments+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D:\Perfil ldguerrero\Documents\5. POAS DARY SSM 2019\1. PLANES OPERATIVOS ANUALES 2019\1. POAS INVERSIÓN\POAS LUDIN\"/>
    </mc:Choice>
  </mc:AlternateContent>
  <bookViews>
    <workbookView xWindow="0" yWindow="0" windowWidth="15930" windowHeight="10920" tabRatio="840"/>
  </bookViews>
  <sheets>
    <sheet name="Sección 1. Metas - Magnitud" sheetId="13" r:id="rId1"/>
    <sheet name="Sección 2. Metas - Presupuesto" sheetId="42" r:id="rId2"/>
    <sheet name="Sección 3. Metas Producto" sheetId="5" r:id="rId3"/>
    <sheet name="11" sheetId="14" r:id="rId4"/>
    <sheet name="ACT_11" sheetId="34" r:id="rId5"/>
    <sheet name="12" sheetId="15" r:id="rId6"/>
    <sheet name="ACT_12" sheetId="36" r:id="rId7"/>
    <sheet name="13" sheetId="16" r:id="rId8"/>
    <sheet name="ACT_13" sheetId="37" r:id="rId9"/>
    <sheet name="14" sheetId="17" r:id="rId10"/>
    <sheet name="ACT_14" sheetId="38" r:id="rId11"/>
    <sheet name="15" sheetId="18" r:id="rId12"/>
    <sheet name="ACT_15" sheetId="39" r:id="rId13"/>
    <sheet name="16" sheetId="19" r:id="rId14"/>
    <sheet name="ACT_16" sheetId="40" r:id="rId15"/>
    <sheet name="17" sheetId="20" r:id="rId16"/>
    <sheet name="ACT_17" sheetId="41" r:id="rId17"/>
    <sheet name="18" sheetId="43" r:id="rId18"/>
    <sheet name="ACT 18" sheetId="44" r:id="rId19"/>
    <sheet name="Variables" sheetId="35" r:id="rId20"/>
    <sheet name="Sección 4. Territorialización" sheetId="9" r:id="rId21"/>
  </sheets>
  <externalReferences>
    <externalReference r:id="rId22"/>
    <externalReference r:id="rId23"/>
  </externalReferences>
  <definedNames>
    <definedName name="_xlnm._FilterDatabase" localSheetId="4" hidden="1">ACT_11!$B$14:$K$20</definedName>
    <definedName name="_xlnm._FilterDatabase" localSheetId="6" hidden="1">ACT_12!$A$13:$J$19</definedName>
    <definedName name="_xlnm._FilterDatabase" localSheetId="8" hidden="1">ACT_13!$A$13:$GL$26</definedName>
    <definedName name="_xlnm._FilterDatabase" localSheetId="10" hidden="1">ACT_14!$A$13:$GO$24</definedName>
    <definedName name="_xlnm._FilterDatabase" localSheetId="12" hidden="1">ACT_15!$A$13:$GM$21</definedName>
    <definedName name="_xlnm._FilterDatabase" localSheetId="16" hidden="1">ACT_17!$A$13:$J$18</definedName>
    <definedName name="_xlnm._FilterDatabase" localSheetId="0" hidden="1">'Sección 1. Metas - Magnitud'!$A$13:$Z$34</definedName>
    <definedName name="_xlnm._FilterDatabase" localSheetId="1" hidden="1">'Sección 2. Metas - Presupuesto'!$A$12:$AC$37</definedName>
    <definedName name="_xlnm._FilterDatabase" localSheetId="19" hidden="1">Variables!$C$2:$C$8</definedName>
    <definedName name="_xlnm.Print_Area" localSheetId="2">'Sección 3. Metas Producto'!$A$1:$AF$12</definedName>
    <definedName name="_xlnm.Print_Area" localSheetId="20">'Sección 4. Territorialización'!$A$1:$S$63</definedName>
    <definedName name="CONDICION_POBLACIONAL" localSheetId="17">#REF!</definedName>
    <definedName name="CONDICION_POBLACIONAL" localSheetId="18">#REF!</definedName>
    <definedName name="CONDICION_POBLACIONAL" localSheetId="4">[1]Variables!$C$1:$C$24</definedName>
    <definedName name="CONDICION_POBLACIONAL" localSheetId="6">[1]Variables!$C$1:$C$24</definedName>
    <definedName name="CONDICION_POBLACIONAL" localSheetId="8">[1]Variables!$C$1:$C$24</definedName>
    <definedName name="CONDICION_POBLACIONAL" localSheetId="10">[1]Variables!$C$1:$C$24</definedName>
    <definedName name="CONDICION_POBLACIONAL" localSheetId="12">[1]Variables!$C$1:$C$24</definedName>
    <definedName name="CONDICION_POBLACIONAL" localSheetId="14">[1]Variables!$C$1:$C$24</definedName>
    <definedName name="CONDICION_POBLACIONAL" localSheetId="16">[1]Variables!$C$1:$C$24</definedName>
    <definedName name="CONDICION_POBLACIONAL" localSheetId="19">#REF!</definedName>
    <definedName name="CONDICION_POBLACIONAL">[2]Variables!$C$1:$C$24</definedName>
    <definedName name="GRUPO_ETAREO" localSheetId="17">#REF!</definedName>
    <definedName name="GRUPO_ETAREO" localSheetId="18">#REF!</definedName>
    <definedName name="GRUPO_ETAREO" localSheetId="4">[1]Variables!$A$1:$A$8</definedName>
    <definedName name="GRUPO_ETAREO" localSheetId="6">[1]Variables!$A$1:$A$8</definedName>
    <definedName name="GRUPO_ETAREO" localSheetId="8">[1]Variables!$A$1:$A$8</definedName>
    <definedName name="GRUPO_ETAREO" localSheetId="10">[1]Variables!$A$1:$A$8</definedName>
    <definedName name="GRUPO_ETAREO" localSheetId="12">[1]Variables!$A$1:$A$8</definedName>
    <definedName name="GRUPO_ETAREO" localSheetId="14">[1]Variables!$A$1:$A$8</definedName>
    <definedName name="GRUPO_ETAREO" localSheetId="16">[1]Variables!$A$1:$A$8</definedName>
    <definedName name="GRUPO_ETAREO">[2]Variables!$A$1:$A$8</definedName>
    <definedName name="GRUPO_ETAREOS" localSheetId="5">#REF!</definedName>
    <definedName name="GRUPO_ETAREOS" localSheetId="7">#REF!</definedName>
    <definedName name="GRUPO_ETAREOS" localSheetId="9">#REF!</definedName>
    <definedName name="GRUPO_ETAREOS" localSheetId="11">#REF!</definedName>
    <definedName name="GRUPO_ETAREOS" localSheetId="13">#REF!</definedName>
    <definedName name="GRUPO_ETAREOS" localSheetId="15">#REF!</definedName>
    <definedName name="GRUPO_ETAREOS" localSheetId="17">#REF!</definedName>
    <definedName name="GRUPO_ETAREOS" localSheetId="18">#REF!</definedName>
    <definedName name="GRUPO_ETAREOS" localSheetId="4">#REF!</definedName>
    <definedName name="GRUPO_ETAREOS" localSheetId="6">#REF!</definedName>
    <definedName name="GRUPO_ETAREOS" localSheetId="8">#REF!</definedName>
    <definedName name="GRUPO_ETAREOS" localSheetId="10">#REF!</definedName>
    <definedName name="GRUPO_ETAREOS" localSheetId="12">#REF!</definedName>
    <definedName name="GRUPO_ETAREOS" localSheetId="14">#REF!</definedName>
    <definedName name="GRUPO_ETAREOS" localSheetId="16">#REF!</definedName>
    <definedName name="GRUPO_ETAREOS" localSheetId="1">#REF!</definedName>
    <definedName name="GRUPO_ETAREOS" localSheetId="20">#REF!</definedName>
    <definedName name="GRUPO_ETAREOS">#REF!</definedName>
    <definedName name="GRUPO_ETARIO" localSheetId="5">#REF!</definedName>
    <definedName name="GRUPO_ETARIO" localSheetId="7">#REF!</definedName>
    <definedName name="GRUPO_ETARIO" localSheetId="9">#REF!</definedName>
    <definedName name="GRUPO_ETARIO" localSheetId="11">#REF!</definedName>
    <definedName name="GRUPO_ETARIO" localSheetId="13">#REF!</definedName>
    <definedName name="GRUPO_ETARIO" localSheetId="15">#REF!</definedName>
    <definedName name="GRUPO_ETARIO" localSheetId="17">#REF!</definedName>
    <definedName name="GRUPO_ETARIO" localSheetId="18">#REF!</definedName>
    <definedName name="GRUPO_ETARIO" localSheetId="4">#REF!</definedName>
    <definedName name="GRUPO_ETARIO" localSheetId="6">#REF!</definedName>
    <definedName name="GRUPO_ETARIO" localSheetId="8">#REF!</definedName>
    <definedName name="GRUPO_ETARIO" localSheetId="10">#REF!</definedName>
    <definedName name="GRUPO_ETARIO" localSheetId="12">#REF!</definedName>
    <definedName name="GRUPO_ETARIO" localSheetId="14">#REF!</definedName>
    <definedName name="GRUPO_ETARIO" localSheetId="16">#REF!</definedName>
    <definedName name="GRUPO_ETARIO" localSheetId="1">#REF!</definedName>
    <definedName name="GRUPO_ETARIO">#REF!</definedName>
    <definedName name="GRUPO_ETNICO" localSheetId="5">#REF!</definedName>
    <definedName name="GRUPO_ETNICO" localSheetId="7">#REF!</definedName>
    <definedName name="GRUPO_ETNICO" localSheetId="9">#REF!</definedName>
    <definedName name="GRUPO_ETNICO" localSheetId="11">#REF!</definedName>
    <definedName name="GRUPO_ETNICO" localSheetId="13">#REF!</definedName>
    <definedName name="GRUPO_ETNICO" localSheetId="15">#REF!</definedName>
    <definedName name="GRUPO_ETNICO" localSheetId="17">#REF!</definedName>
    <definedName name="GRUPO_ETNICO" localSheetId="18">#REF!</definedName>
    <definedName name="GRUPO_ETNICO" localSheetId="4">#REF!</definedName>
    <definedName name="GRUPO_ETNICO" localSheetId="6">#REF!</definedName>
    <definedName name="GRUPO_ETNICO" localSheetId="8">#REF!</definedName>
    <definedName name="GRUPO_ETNICO" localSheetId="10">#REF!</definedName>
    <definedName name="GRUPO_ETNICO" localSheetId="12">#REF!</definedName>
    <definedName name="GRUPO_ETNICO" localSheetId="14">#REF!</definedName>
    <definedName name="GRUPO_ETNICO" localSheetId="16">#REF!</definedName>
    <definedName name="GRUPO_ETNICO" localSheetId="1">#REF!</definedName>
    <definedName name="GRUPO_ETNICO">#REF!</definedName>
    <definedName name="GRUPOETNICO" localSheetId="5">#REF!</definedName>
    <definedName name="GRUPOETNICO" localSheetId="7">#REF!</definedName>
    <definedName name="GRUPOETNICO" localSheetId="9">#REF!</definedName>
    <definedName name="GRUPOETNICO" localSheetId="11">#REF!</definedName>
    <definedName name="GRUPOETNICO" localSheetId="13">#REF!</definedName>
    <definedName name="GRUPOETNICO" localSheetId="15">#REF!</definedName>
    <definedName name="GRUPOETNICO" localSheetId="17">#REF!</definedName>
    <definedName name="GRUPOETNICO" localSheetId="18">#REF!</definedName>
    <definedName name="GRUPOETNICO" localSheetId="4">#REF!</definedName>
    <definedName name="GRUPOETNICO" localSheetId="6">#REF!</definedName>
    <definedName name="GRUPOETNICO" localSheetId="8">#REF!</definedName>
    <definedName name="GRUPOETNICO" localSheetId="10">#REF!</definedName>
    <definedName name="GRUPOETNICO" localSheetId="12">#REF!</definedName>
    <definedName name="GRUPOETNICO" localSheetId="14">#REF!</definedName>
    <definedName name="GRUPOETNICO" localSheetId="16">#REF!</definedName>
    <definedName name="GRUPOETNICO" localSheetId="1">#REF!</definedName>
    <definedName name="GRUPOETNICO" localSheetId="20">#REF!</definedName>
    <definedName name="GRUPOETNICO">#REF!</definedName>
    <definedName name="GRUPOS_ETNICOS" localSheetId="17">#REF!</definedName>
    <definedName name="GRUPOS_ETNICOS" localSheetId="18">#REF!</definedName>
    <definedName name="GRUPOS_ETNICOS" localSheetId="4">[1]Variables!$H$1:$H$8</definedName>
    <definedName name="GRUPOS_ETNICOS" localSheetId="6">[1]Variables!$H$1:$H$8</definedName>
    <definedName name="GRUPOS_ETNICOS" localSheetId="8">[1]Variables!$H$1:$H$8</definedName>
    <definedName name="GRUPOS_ETNICOS" localSheetId="10">[1]Variables!$H$1:$H$8</definedName>
    <definedName name="GRUPOS_ETNICOS" localSheetId="12">[1]Variables!$H$1:$H$8</definedName>
    <definedName name="GRUPOS_ETNICOS" localSheetId="14">[1]Variables!$H$1:$H$8</definedName>
    <definedName name="GRUPOS_ETNICOS" localSheetId="16">[1]Variables!$H$1:$H$8</definedName>
    <definedName name="GRUPOS_ETNICOS" localSheetId="19">#REF!</definedName>
    <definedName name="GRUPOS_ETNICOS">[2]Variables!$H$1:$H$8</definedName>
    <definedName name="LOCALIDAD" localSheetId="5">#REF!</definedName>
    <definedName name="LOCALIDAD" localSheetId="7">#REF!</definedName>
    <definedName name="LOCALIDAD" localSheetId="9">#REF!</definedName>
    <definedName name="LOCALIDAD" localSheetId="11">#REF!</definedName>
    <definedName name="LOCALIDAD" localSheetId="13">#REF!</definedName>
    <definedName name="LOCALIDAD" localSheetId="15">#REF!</definedName>
    <definedName name="LOCALIDAD" localSheetId="17">#REF!</definedName>
    <definedName name="LOCALIDAD" localSheetId="18">#REF!</definedName>
    <definedName name="LOCALIDAD" localSheetId="4">#REF!</definedName>
    <definedName name="LOCALIDAD" localSheetId="6">#REF!</definedName>
    <definedName name="LOCALIDAD" localSheetId="8">#REF!</definedName>
    <definedName name="LOCALIDAD" localSheetId="10">#REF!</definedName>
    <definedName name="LOCALIDAD" localSheetId="12">#REF!</definedName>
    <definedName name="LOCALIDAD" localSheetId="14">#REF!</definedName>
    <definedName name="LOCALIDAD" localSheetId="16">#REF!</definedName>
    <definedName name="LOCALIDAD" localSheetId="1">#REF!</definedName>
    <definedName name="LOCALIDAD">#REF!</definedName>
    <definedName name="LOCALIZACION" localSheetId="5">#REF!</definedName>
    <definedName name="LOCALIZACION" localSheetId="7">#REF!</definedName>
    <definedName name="LOCALIZACION" localSheetId="9">#REF!</definedName>
    <definedName name="LOCALIZACION" localSheetId="11">#REF!</definedName>
    <definedName name="LOCALIZACION" localSheetId="13">#REF!</definedName>
    <definedName name="LOCALIZACION" localSheetId="15">#REF!</definedName>
    <definedName name="LOCALIZACION" localSheetId="17">#REF!</definedName>
    <definedName name="LOCALIZACION" localSheetId="18">#REF!</definedName>
    <definedName name="LOCALIZACION" localSheetId="4">#REF!</definedName>
    <definedName name="LOCALIZACION" localSheetId="6">#REF!</definedName>
    <definedName name="LOCALIZACION" localSheetId="8">#REF!</definedName>
    <definedName name="LOCALIZACION" localSheetId="10">#REF!</definedName>
    <definedName name="LOCALIZACION" localSheetId="12">#REF!</definedName>
    <definedName name="LOCALIZACION" localSheetId="14">#REF!</definedName>
    <definedName name="LOCALIZACION" localSheetId="16">#REF!</definedName>
    <definedName name="LOCALIZACION" localSheetId="1">#REF!</definedName>
    <definedName name="LOCALIZACION">#REF!</definedName>
  </definedNames>
  <calcPr calcId="162913"/>
</workbook>
</file>

<file path=xl/calcChain.xml><?xml version="1.0" encoding="utf-8"?>
<calcChain xmlns="http://schemas.openxmlformats.org/spreadsheetml/2006/main">
  <c r="Y32" i="42" l="1"/>
  <c r="AA32" i="42" s="1"/>
  <c r="X36" i="42" l="1"/>
  <c r="W36" i="42"/>
  <c r="V36" i="42"/>
  <c r="U36" i="42"/>
  <c r="T36" i="42"/>
  <c r="S36" i="42"/>
  <c r="R36" i="42"/>
  <c r="Q36" i="42"/>
  <c r="P36" i="42"/>
  <c r="O36" i="42"/>
  <c r="N36" i="42"/>
  <c r="M36" i="42"/>
  <c r="J37" i="42"/>
  <c r="I37" i="42"/>
  <c r="H37" i="42"/>
  <c r="G37" i="42"/>
  <c r="F37" i="42"/>
  <c r="K37" i="42"/>
  <c r="H36" i="42"/>
  <c r="G36" i="42"/>
  <c r="F36" i="42"/>
  <c r="I36" i="42"/>
  <c r="C34" i="42"/>
  <c r="B34" i="42"/>
  <c r="A34" i="42"/>
  <c r="Y35" i="42"/>
  <c r="AA35" i="42" s="1"/>
  <c r="M13" i="42"/>
  <c r="Z35" i="42" l="1"/>
  <c r="X37" i="42"/>
  <c r="W37" i="42"/>
  <c r="V37" i="42"/>
  <c r="U37" i="42"/>
  <c r="T37" i="42"/>
  <c r="S37" i="42"/>
  <c r="R37" i="42"/>
  <c r="Q37" i="42"/>
  <c r="P37" i="42"/>
  <c r="O37" i="42"/>
  <c r="N37" i="42"/>
  <c r="M37" i="42"/>
  <c r="J36" i="42"/>
  <c r="Y33" i="42"/>
  <c r="L33" i="42"/>
  <c r="E33" i="42"/>
  <c r="E31" i="42"/>
  <c r="Y30" i="42"/>
  <c r="L30" i="42"/>
  <c r="E30" i="42"/>
  <c r="Y29" i="42"/>
  <c r="AA29" i="42" s="1"/>
  <c r="E28" i="42"/>
  <c r="Y27" i="42"/>
  <c r="L27" i="42"/>
  <c r="E27" i="42"/>
  <c r="Y26" i="42"/>
  <c r="E25" i="42"/>
  <c r="Y24" i="42"/>
  <c r="L24" i="42"/>
  <c r="E24" i="42"/>
  <c r="Y23" i="42"/>
  <c r="E22" i="42"/>
  <c r="Y21" i="42"/>
  <c r="L21" i="42"/>
  <c r="E21" i="42"/>
  <c r="Y20" i="42"/>
  <c r="E19" i="42"/>
  <c r="Y18" i="42"/>
  <c r="L18" i="42"/>
  <c r="E18" i="42"/>
  <c r="Y17" i="42"/>
  <c r="E16" i="42"/>
  <c r="Y15" i="42"/>
  <c r="L15" i="42"/>
  <c r="E15" i="42"/>
  <c r="Y14" i="42"/>
  <c r="E13" i="42"/>
  <c r="Z20" i="42" l="1"/>
  <c r="AA20" i="42"/>
  <c r="Z23" i="42"/>
  <c r="AA23" i="42"/>
  <c r="Z26" i="42"/>
  <c r="AA26" i="42"/>
  <c r="Z17" i="42"/>
  <c r="AA17" i="42"/>
  <c r="E36" i="42"/>
  <c r="E37" i="42"/>
  <c r="AA21" i="42"/>
  <c r="AA18" i="42"/>
  <c r="AA33" i="42"/>
  <c r="AA27" i="42"/>
  <c r="AA14" i="42"/>
  <c r="Z14" i="42"/>
  <c r="L37" i="42"/>
  <c r="Z18" i="42"/>
  <c r="Y36" i="42"/>
  <c r="Z36" i="42" s="1"/>
  <c r="AA30" i="42"/>
  <c r="Z21" i="42"/>
  <c r="Y37" i="42"/>
  <c r="Z37" i="42" s="1"/>
  <c r="AA15" i="42"/>
  <c r="Z15" i="42"/>
  <c r="AA24" i="42"/>
  <c r="Z24" i="42"/>
  <c r="Z29" i="42"/>
  <c r="Z32" i="42"/>
  <c r="Z27" i="42"/>
  <c r="Z30" i="42"/>
  <c r="Z33" i="42"/>
  <c r="AA36" i="42" l="1"/>
  <c r="AA37" i="42"/>
  <c r="I19" i="34" l="1"/>
  <c r="I15" i="34"/>
  <c r="F27" i="37" l="1"/>
  <c r="F20" i="36"/>
  <c r="I18" i="34"/>
  <c r="D40" i="20"/>
  <c r="Y35" i="13"/>
  <c r="L35" i="13"/>
  <c r="M34" i="42" s="1"/>
  <c r="M35" i="13"/>
  <c r="N34" i="42" s="1"/>
  <c r="N35" i="13"/>
  <c r="O34" i="42" s="1"/>
  <c r="O35" i="13"/>
  <c r="P34" i="42" s="1"/>
  <c r="P35" i="13"/>
  <c r="Q34" i="42" s="1"/>
  <c r="Q35" i="13"/>
  <c r="R34" i="42" s="1"/>
  <c r="R35" i="13"/>
  <c r="S34" i="42" s="1"/>
  <c r="S35" i="13"/>
  <c r="T34" i="42" s="1"/>
  <c r="T35" i="13"/>
  <c r="U34" i="42" s="1"/>
  <c r="U35" i="13"/>
  <c r="V34" i="42" s="1"/>
  <c r="V35" i="13"/>
  <c r="W34" i="42" s="1"/>
  <c r="W35" i="13"/>
  <c r="X34" i="42" s="1"/>
  <c r="Y34" i="42" l="1"/>
  <c r="H25" i="38"/>
  <c r="Z34" i="42" l="1"/>
  <c r="AA34" i="42"/>
  <c r="H22" i="37"/>
  <c r="H21" i="37"/>
  <c r="H20" i="37"/>
  <c r="H17" i="37"/>
  <c r="H16" i="37"/>
  <c r="H15" i="37"/>
  <c r="H14" i="37"/>
  <c r="H16" i="41"/>
  <c r="H14" i="41"/>
  <c r="H19" i="41" s="1"/>
  <c r="C17" i="41"/>
  <c r="C14" i="41"/>
  <c r="H14" i="39"/>
  <c r="H15" i="39"/>
  <c r="H22" i="39" s="1"/>
  <c r="H16" i="39"/>
  <c r="H21" i="39"/>
  <c r="C20" i="38"/>
  <c r="C17" i="38"/>
  <c r="C14" i="38"/>
  <c r="H27" i="37" l="1"/>
  <c r="C19" i="41"/>
  <c r="C14" i="37" l="1"/>
  <c r="G35" i="14" l="1"/>
  <c r="I17" i="34"/>
  <c r="G34" i="14"/>
  <c r="G36" i="14"/>
  <c r="G37" i="14"/>
  <c r="G38" i="14"/>
  <c r="G39" i="14"/>
  <c r="G40" i="14"/>
  <c r="G41" i="14"/>
  <c r="G30" i="14"/>
  <c r="K36" i="13" l="1"/>
  <c r="K35" i="13"/>
  <c r="J35" i="13"/>
  <c r="I35" i="13"/>
  <c r="B13" i="43"/>
  <c r="G11" i="43"/>
  <c r="G10" i="43"/>
  <c r="B10" i="43"/>
  <c r="E9" i="43"/>
  <c r="F15" i="44"/>
  <c r="C15" i="44"/>
  <c r="V36" i="13"/>
  <c r="V37" i="13" s="1"/>
  <c r="U36" i="13"/>
  <c r="U37" i="13" s="1"/>
  <c r="S36" i="13"/>
  <c r="R36" i="13"/>
  <c r="R37" i="13" s="1"/>
  <c r="Q37" i="13"/>
  <c r="P36" i="13"/>
  <c r="N37" i="13"/>
  <c r="M37" i="13"/>
  <c r="W37" i="13"/>
  <c r="T37" i="13"/>
  <c r="S37" i="13"/>
  <c r="P37" i="13"/>
  <c r="O37" i="13"/>
  <c r="L37" i="13"/>
  <c r="A35" i="13"/>
  <c r="C29" i="43"/>
  <c r="E29" i="43"/>
  <c r="E30" i="43" s="1"/>
  <c r="E31" i="43" s="1"/>
  <c r="E32" i="43" s="1"/>
  <c r="E33" i="43" s="1"/>
  <c r="E34" i="43" s="1"/>
  <c r="E35" i="43" s="1"/>
  <c r="E36" i="43" s="1"/>
  <c r="E37" i="43" s="1"/>
  <c r="E38" i="43" s="1"/>
  <c r="E39" i="43" s="1"/>
  <c r="E40" i="43" s="1"/>
  <c r="F29" i="43"/>
  <c r="F30" i="43"/>
  <c r="F31" i="43"/>
  <c r="F32" i="43"/>
  <c r="F33" i="43"/>
  <c r="F34" i="43"/>
  <c r="F35" i="43"/>
  <c r="F36" i="43"/>
  <c r="F37" i="43"/>
  <c r="F38" i="43"/>
  <c r="F39" i="43"/>
  <c r="F40" i="43"/>
  <c r="X36" i="13" l="1"/>
  <c r="G29" i="43"/>
  <c r="C30" i="43"/>
  <c r="G30" i="43" s="1"/>
  <c r="X35" i="13"/>
  <c r="H29" i="43"/>
  <c r="H30" i="43"/>
  <c r="X37" i="13" l="1"/>
  <c r="C31" i="43"/>
  <c r="G31" i="43" s="1"/>
  <c r="H31" i="43" l="1"/>
  <c r="C32" i="43"/>
  <c r="G32" i="43" s="1"/>
  <c r="C33" i="43" l="1"/>
  <c r="H33" i="43" s="1"/>
  <c r="H32" i="43"/>
  <c r="D36" i="19"/>
  <c r="F16" i="40"/>
  <c r="G33" i="43" l="1"/>
  <c r="C34" i="43"/>
  <c r="C35" i="43"/>
  <c r="G34" i="43"/>
  <c r="H34" i="43"/>
  <c r="G35" i="43" l="1"/>
  <c r="H35" i="43"/>
  <c r="C36" i="43"/>
  <c r="F40" i="20"/>
  <c r="F39" i="20"/>
  <c r="F38" i="20"/>
  <c r="F37" i="20"/>
  <c r="F36" i="20"/>
  <c r="F35" i="20"/>
  <c r="F34" i="20"/>
  <c r="F33" i="20"/>
  <c r="F32" i="20"/>
  <c r="F31" i="20"/>
  <c r="F30" i="20"/>
  <c r="F29" i="20"/>
  <c r="F39" i="19"/>
  <c r="F38" i="19"/>
  <c r="F37" i="19"/>
  <c r="F36" i="19"/>
  <c r="F35" i="19"/>
  <c r="F33" i="19"/>
  <c r="F32" i="19"/>
  <c r="F31" i="19"/>
  <c r="F30" i="19"/>
  <c r="F29" i="19"/>
  <c r="F40" i="18"/>
  <c r="F39" i="18"/>
  <c r="F38" i="18"/>
  <c r="F37" i="18"/>
  <c r="F36" i="18"/>
  <c r="F35" i="18"/>
  <c r="F34" i="18"/>
  <c r="F33" i="18"/>
  <c r="F32" i="18"/>
  <c r="F31" i="18"/>
  <c r="F30" i="18"/>
  <c r="F29" i="18"/>
  <c r="F40" i="17"/>
  <c r="F39" i="17"/>
  <c r="F38" i="17"/>
  <c r="F37" i="17"/>
  <c r="F36" i="17"/>
  <c r="F35" i="17"/>
  <c r="F34" i="17"/>
  <c r="F33" i="17"/>
  <c r="F32" i="17"/>
  <c r="F31" i="17"/>
  <c r="F30" i="17"/>
  <c r="F29" i="17"/>
  <c r="G29" i="16"/>
  <c r="G41" i="15"/>
  <c r="G40" i="15"/>
  <c r="G39" i="15"/>
  <c r="G38" i="15"/>
  <c r="G37" i="15"/>
  <c r="G36" i="15"/>
  <c r="G35" i="15"/>
  <c r="G34" i="15"/>
  <c r="G33" i="15"/>
  <c r="G32" i="15"/>
  <c r="G31" i="15"/>
  <c r="G30" i="15"/>
  <c r="C37" i="43" l="1"/>
  <c r="G36" i="43"/>
  <c r="H36" i="43"/>
  <c r="F22" i="39"/>
  <c r="G37" i="43" l="1"/>
  <c r="H37" i="43"/>
  <c r="C38" i="43"/>
  <c r="F19" i="41"/>
  <c r="F25" i="20"/>
  <c r="F24" i="20"/>
  <c r="H16" i="40"/>
  <c r="F25" i="19"/>
  <c r="F24" i="19"/>
  <c r="F25" i="18"/>
  <c r="F24" i="18"/>
  <c r="F25" i="38"/>
  <c r="F25" i="17"/>
  <c r="F24" i="17"/>
  <c r="F25" i="16"/>
  <c r="F24" i="16"/>
  <c r="G38" i="43" l="1"/>
  <c r="H38" i="43"/>
  <c r="C39" i="43"/>
  <c r="H20" i="36"/>
  <c r="G26" i="15"/>
  <c r="G25" i="15"/>
  <c r="G21" i="34"/>
  <c r="G26" i="14"/>
  <c r="G25" i="14"/>
  <c r="H39" i="43" l="1"/>
  <c r="G39" i="43"/>
  <c r="C40" i="43"/>
  <c r="D32" i="16"/>
  <c r="G40" i="43" l="1"/>
  <c r="H40" i="43"/>
  <c r="C21" i="39" l="1"/>
  <c r="C17" i="39"/>
  <c r="C14" i="39"/>
  <c r="F32" i="16"/>
  <c r="F33" i="16"/>
  <c r="F34" i="16"/>
  <c r="F35" i="16"/>
  <c r="F36" i="16"/>
  <c r="F37" i="16"/>
  <c r="F38" i="16"/>
  <c r="F39" i="16"/>
  <c r="F40" i="16"/>
  <c r="F29" i="16"/>
  <c r="C25" i="37"/>
  <c r="C18" i="37"/>
  <c r="H31" i="15"/>
  <c r="H30" i="15"/>
  <c r="B30" i="16"/>
  <c r="F30" i="16" s="1"/>
  <c r="G33" i="14"/>
  <c r="I20" i="34"/>
  <c r="I16" i="34"/>
  <c r="I21" i="34" s="1"/>
  <c r="C27" i="37" l="1"/>
  <c r="C25" i="38"/>
  <c r="C32" i="14"/>
  <c r="G32" i="14" s="1"/>
  <c r="B31" i="16"/>
  <c r="F31" i="16" s="1"/>
  <c r="C31" i="14"/>
  <c r="G31" i="14" s="1"/>
  <c r="O12" i="5" l="1"/>
  <c r="P12" i="5"/>
  <c r="Q12" i="5"/>
  <c r="R12" i="5"/>
  <c r="S12" i="5"/>
  <c r="T12" i="5"/>
  <c r="U12" i="5"/>
  <c r="V12" i="5"/>
  <c r="W12" i="5"/>
  <c r="X12" i="5"/>
  <c r="Y12" i="5"/>
  <c r="Z12" i="5"/>
  <c r="AA12" i="5" l="1"/>
  <c r="S63" i="9"/>
  <c r="T23" i="35"/>
  <c r="S23" i="35"/>
  <c r="R23" i="35"/>
  <c r="C32" i="20"/>
  <c r="C33" i="20" s="1"/>
  <c r="C34" i="20" s="1"/>
  <c r="C35" i="20" s="1"/>
  <c r="H31" i="20"/>
  <c r="E29" i="20"/>
  <c r="E30" i="20" s="1"/>
  <c r="E31" i="20" s="1"/>
  <c r="C29" i="20"/>
  <c r="C30" i="20" s="1"/>
  <c r="H30" i="20" s="1"/>
  <c r="C16" i="40"/>
  <c r="D40" i="19"/>
  <c r="F40" i="19" s="1"/>
  <c r="F34" i="19"/>
  <c r="E29" i="19"/>
  <c r="E30" i="19" s="1"/>
  <c r="E31" i="19" s="1"/>
  <c r="E32" i="19" s="1"/>
  <c r="E33" i="19" s="1"/>
  <c r="C29" i="19"/>
  <c r="C30" i="19" s="1"/>
  <c r="C22" i="39"/>
  <c r="E29" i="18"/>
  <c r="E30" i="18" s="1"/>
  <c r="E31" i="18" s="1"/>
  <c r="E32" i="18" s="1"/>
  <c r="E33" i="18" s="1"/>
  <c r="E34" i="18" s="1"/>
  <c r="E35" i="18" s="1"/>
  <c r="E36" i="18" s="1"/>
  <c r="E37" i="18" s="1"/>
  <c r="E38" i="18" s="1"/>
  <c r="E39" i="18" s="1"/>
  <c r="E40" i="18" s="1"/>
  <c r="C29" i="18"/>
  <c r="E29" i="17"/>
  <c r="E30" i="17" s="1"/>
  <c r="E31" i="17" s="1"/>
  <c r="E32" i="17" s="1"/>
  <c r="E33" i="17" s="1"/>
  <c r="E34" i="17" s="1"/>
  <c r="E35" i="17" s="1"/>
  <c r="E36" i="17" s="1"/>
  <c r="E37" i="17" s="1"/>
  <c r="E38" i="17" s="1"/>
  <c r="E39" i="17" s="1"/>
  <c r="E40" i="17" s="1"/>
  <c r="C29" i="17"/>
  <c r="E29" i="16"/>
  <c r="E30" i="16" s="1"/>
  <c r="E31" i="16" s="1"/>
  <c r="E32" i="16" s="1"/>
  <c r="E33" i="16" s="1"/>
  <c r="E34" i="16" s="1"/>
  <c r="E35" i="16" s="1"/>
  <c r="E36" i="16" s="1"/>
  <c r="E37" i="16" s="1"/>
  <c r="E38" i="16" s="1"/>
  <c r="E39" i="16" s="1"/>
  <c r="E40" i="16" s="1"/>
  <c r="C29" i="16"/>
  <c r="H29" i="16" s="1"/>
  <c r="C20" i="36"/>
  <c r="F32" i="15"/>
  <c r="F33" i="15" s="1"/>
  <c r="F34" i="15" s="1"/>
  <c r="F35" i="15" s="1"/>
  <c r="F36" i="15" s="1"/>
  <c r="F37" i="15" s="1"/>
  <c r="F38" i="15" s="1"/>
  <c r="F39" i="15" s="1"/>
  <c r="F40" i="15" s="1"/>
  <c r="F41" i="15" s="1"/>
  <c r="D32" i="15"/>
  <c r="I31" i="15"/>
  <c r="F31" i="15"/>
  <c r="D31" i="15"/>
  <c r="I30" i="15"/>
  <c r="F30" i="15"/>
  <c r="D30" i="15"/>
  <c r="D21" i="34"/>
  <c r="I30" i="14"/>
  <c r="F30" i="14"/>
  <c r="F31" i="14" s="1"/>
  <c r="F32" i="14" s="1"/>
  <c r="F33" i="14" s="1"/>
  <c r="F34" i="14" s="1"/>
  <c r="F35" i="14" s="1"/>
  <c r="F36" i="14" s="1"/>
  <c r="F37" i="14" s="1"/>
  <c r="F38" i="14" s="1"/>
  <c r="F39" i="14" s="1"/>
  <c r="F40" i="14" s="1"/>
  <c r="F41" i="14" s="1"/>
  <c r="D30" i="14"/>
  <c r="AF12" i="5"/>
  <c r="AE12" i="5"/>
  <c r="I12" i="5"/>
  <c r="W33" i="13"/>
  <c r="V33" i="13"/>
  <c r="U33" i="13"/>
  <c r="T33" i="13"/>
  <c r="S33" i="13"/>
  <c r="R33" i="13"/>
  <c r="Q33" i="13"/>
  <c r="P33" i="13"/>
  <c r="O33" i="13"/>
  <c r="N33" i="13"/>
  <c r="M33" i="13"/>
  <c r="L33" i="13"/>
  <c r="K33" i="13"/>
  <c r="Y32" i="13"/>
  <c r="W32" i="13"/>
  <c r="X31" i="42" s="1"/>
  <c r="V32" i="13"/>
  <c r="W31" i="42" s="1"/>
  <c r="U32" i="13"/>
  <c r="V31" i="42" s="1"/>
  <c r="T32" i="13"/>
  <c r="U31" i="42" s="1"/>
  <c r="S32" i="13"/>
  <c r="T31" i="42" s="1"/>
  <c r="R32" i="13"/>
  <c r="S31" i="42" s="1"/>
  <c r="Q32" i="13"/>
  <c r="R31" i="42" s="1"/>
  <c r="P32" i="13"/>
  <c r="Q31" i="42" s="1"/>
  <c r="O32" i="13"/>
  <c r="P31" i="42" s="1"/>
  <c r="N32" i="13"/>
  <c r="O31" i="42" s="1"/>
  <c r="M32" i="13"/>
  <c r="N31" i="42" s="1"/>
  <c r="L32" i="13"/>
  <c r="M31" i="42" s="1"/>
  <c r="K32" i="13"/>
  <c r="J32" i="13"/>
  <c r="I32" i="13"/>
  <c r="A32" i="13"/>
  <c r="V30" i="13"/>
  <c r="U30" i="13"/>
  <c r="T30" i="13"/>
  <c r="S30" i="13"/>
  <c r="R30" i="13"/>
  <c r="P30" i="13"/>
  <c r="O30" i="13"/>
  <c r="N30" i="13"/>
  <c r="M30" i="13"/>
  <c r="L30" i="13"/>
  <c r="K30" i="13"/>
  <c r="Y29" i="13"/>
  <c r="W29" i="13"/>
  <c r="X28" i="42" s="1"/>
  <c r="V29" i="13"/>
  <c r="W28" i="42" s="1"/>
  <c r="U29" i="13"/>
  <c r="V28" i="42" s="1"/>
  <c r="T29" i="13"/>
  <c r="U28" i="42" s="1"/>
  <c r="S29" i="13"/>
  <c r="T28" i="42" s="1"/>
  <c r="R29" i="13"/>
  <c r="S28" i="42" s="1"/>
  <c r="Q29" i="13"/>
  <c r="R28" i="42" s="1"/>
  <c r="P29" i="13"/>
  <c r="Q28" i="42" s="1"/>
  <c r="O29" i="13"/>
  <c r="P28" i="42" s="1"/>
  <c r="N29" i="13"/>
  <c r="O28" i="42" s="1"/>
  <c r="M29" i="13"/>
  <c r="N28" i="42" s="1"/>
  <c r="L29" i="13"/>
  <c r="M28" i="42" s="1"/>
  <c r="K29" i="13"/>
  <c r="J29" i="13"/>
  <c r="I29" i="13"/>
  <c r="A29" i="13"/>
  <c r="W27" i="13"/>
  <c r="V27" i="13"/>
  <c r="U27" i="13"/>
  <c r="T27" i="13"/>
  <c r="S27" i="13"/>
  <c r="R27" i="13"/>
  <c r="Q27" i="13"/>
  <c r="P27" i="13"/>
  <c r="O27" i="13"/>
  <c r="N27" i="13"/>
  <c r="M27" i="13"/>
  <c r="L27" i="13"/>
  <c r="K27" i="13"/>
  <c r="Y26" i="13"/>
  <c r="W26" i="13"/>
  <c r="X25" i="42" s="1"/>
  <c r="V26" i="13"/>
  <c r="W25" i="42" s="1"/>
  <c r="U26" i="13"/>
  <c r="V25" i="42" s="1"/>
  <c r="T26" i="13"/>
  <c r="U25" i="42" s="1"/>
  <c r="S26" i="13"/>
  <c r="T25" i="42" s="1"/>
  <c r="R26" i="13"/>
  <c r="S25" i="42" s="1"/>
  <c r="Q26" i="13"/>
  <c r="R25" i="42" s="1"/>
  <c r="P26" i="13"/>
  <c r="Q25" i="42" s="1"/>
  <c r="O26" i="13"/>
  <c r="P25" i="42" s="1"/>
  <c r="N26" i="13"/>
  <c r="O25" i="42" s="1"/>
  <c r="M26" i="13"/>
  <c r="N25" i="42" s="1"/>
  <c r="L26" i="13"/>
  <c r="M25" i="42" s="1"/>
  <c r="K26" i="13"/>
  <c r="J26" i="13"/>
  <c r="I26" i="13"/>
  <c r="A26" i="13"/>
  <c r="W24" i="13"/>
  <c r="V24" i="13"/>
  <c r="U24" i="13"/>
  <c r="T24" i="13"/>
  <c r="S24" i="13"/>
  <c r="R24" i="13"/>
  <c r="Q24" i="13"/>
  <c r="P24" i="13"/>
  <c r="O24" i="13"/>
  <c r="N24" i="13"/>
  <c r="M24" i="13"/>
  <c r="L24" i="13"/>
  <c r="K24" i="13"/>
  <c r="Y23" i="13"/>
  <c r="W23" i="13"/>
  <c r="X22" i="42" s="1"/>
  <c r="V23" i="13"/>
  <c r="W22" i="42" s="1"/>
  <c r="U23" i="13"/>
  <c r="V22" i="42" s="1"/>
  <c r="T23" i="13"/>
  <c r="U22" i="42" s="1"/>
  <c r="S23" i="13"/>
  <c r="T22" i="42" s="1"/>
  <c r="R23" i="13"/>
  <c r="S22" i="42" s="1"/>
  <c r="Q23" i="13"/>
  <c r="R22" i="42" s="1"/>
  <c r="P23" i="13"/>
  <c r="Q22" i="42" s="1"/>
  <c r="O23" i="13"/>
  <c r="P22" i="42" s="1"/>
  <c r="N23" i="13"/>
  <c r="O22" i="42" s="1"/>
  <c r="M23" i="13"/>
  <c r="N22" i="42" s="1"/>
  <c r="L23" i="13"/>
  <c r="M22" i="42" s="1"/>
  <c r="K23" i="13"/>
  <c r="J23" i="13"/>
  <c r="I23" i="13"/>
  <c r="A23" i="13"/>
  <c r="W21" i="13"/>
  <c r="V21" i="13"/>
  <c r="U21" i="13"/>
  <c r="T21" i="13"/>
  <c r="S21" i="13"/>
  <c r="R21" i="13"/>
  <c r="Q21" i="13"/>
  <c r="P21" i="13"/>
  <c r="O21" i="13"/>
  <c r="N21" i="13"/>
  <c r="M21" i="13"/>
  <c r="L21" i="13"/>
  <c r="K21" i="13"/>
  <c r="Y20" i="13"/>
  <c r="W20" i="13"/>
  <c r="X19" i="42" s="1"/>
  <c r="V20" i="13"/>
  <c r="W19" i="42" s="1"/>
  <c r="U20" i="13"/>
  <c r="V19" i="42" s="1"/>
  <c r="T20" i="13"/>
  <c r="U19" i="42" s="1"/>
  <c r="S20" i="13"/>
  <c r="T19" i="42" s="1"/>
  <c r="R20" i="13"/>
  <c r="S19" i="42" s="1"/>
  <c r="Q20" i="13"/>
  <c r="R19" i="42" s="1"/>
  <c r="P20" i="13"/>
  <c r="Q19" i="42" s="1"/>
  <c r="O20" i="13"/>
  <c r="P19" i="42" s="1"/>
  <c r="N20" i="13"/>
  <c r="O19" i="42" s="1"/>
  <c r="M20" i="13"/>
  <c r="N19" i="42" s="1"/>
  <c r="L20" i="13"/>
  <c r="M19" i="42" s="1"/>
  <c r="K20" i="13"/>
  <c r="J20" i="13"/>
  <c r="I20" i="13"/>
  <c r="A20" i="13"/>
  <c r="W18" i="13"/>
  <c r="V18" i="13"/>
  <c r="U18" i="13"/>
  <c r="T18" i="13"/>
  <c r="S18" i="13"/>
  <c r="R18" i="13"/>
  <c r="Q18" i="13"/>
  <c r="P18" i="13"/>
  <c r="O18" i="13"/>
  <c r="N18" i="13"/>
  <c r="M18" i="13"/>
  <c r="L18" i="13"/>
  <c r="K18" i="13"/>
  <c r="Y17" i="13"/>
  <c r="W17" i="13"/>
  <c r="X16" i="42" s="1"/>
  <c r="V17" i="13"/>
  <c r="W16" i="42" s="1"/>
  <c r="U17" i="13"/>
  <c r="V16" i="42" s="1"/>
  <c r="T17" i="13"/>
  <c r="U16" i="42" s="1"/>
  <c r="S17" i="13"/>
  <c r="T16" i="42" s="1"/>
  <c r="R17" i="13"/>
  <c r="S16" i="42" s="1"/>
  <c r="Q17" i="13"/>
  <c r="R16" i="42" s="1"/>
  <c r="P17" i="13"/>
  <c r="Q16" i="42" s="1"/>
  <c r="O17" i="13"/>
  <c r="P16" i="42" s="1"/>
  <c r="N17" i="13"/>
  <c r="O16" i="42" s="1"/>
  <c r="M17" i="13"/>
  <c r="N16" i="42" s="1"/>
  <c r="L17" i="13"/>
  <c r="M16" i="42" s="1"/>
  <c r="K17" i="13"/>
  <c r="J17" i="13"/>
  <c r="I17" i="13"/>
  <c r="A17" i="13"/>
  <c r="W15" i="13"/>
  <c r="V15" i="13"/>
  <c r="U15" i="13"/>
  <c r="T15" i="13"/>
  <c r="S15" i="13"/>
  <c r="R15" i="13"/>
  <c r="Q15" i="13"/>
  <c r="P15" i="13"/>
  <c r="O15" i="13"/>
  <c r="N15" i="13"/>
  <c r="M15" i="13"/>
  <c r="L15" i="13"/>
  <c r="L16" i="13" s="1"/>
  <c r="K15" i="13"/>
  <c r="Y14" i="13"/>
  <c r="W14" i="13"/>
  <c r="X13" i="42" s="1"/>
  <c r="V14" i="13"/>
  <c r="W13" i="42" s="1"/>
  <c r="U14" i="13"/>
  <c r="V13" i="42" s="1"/>
  <c r="T14" i="13"/>
  <c r="U13" i="42" s="1"/>
  <c r="S14" i="13"/>
  <c r="T13" i="42" s="1"/>
  <c r="R14" i="13"/>
  <c r="S13" i="42" s="1"/>
  <c r="Q14" i="13"/>
  <c r="R13" i="42" s="1"/>
  <c r="P14" i="13"/>
  <c r="Q13" i="42" s="1"/>
  <c r="O14" i="13"/>
  <c r="P13" i="42" s="1"/>
  <c r="N14" i="13"/>
  <c r="O13" i="42" s="1"/>
  <c r="M14" i="13"/>
  <c r="N13" i="42" s="1"/>
  <c r="Y13" i="42" s="1"/>
  <c r="K14" i="13"/>
  <c r="J14" i="13"/>
  <c r="I14" i="13"/>
  <c r="A14" i="13"/>
  <c r="Y22" i="42" l="1"/>
  <c r="Y31" i="42"/>
  <c r="Y19" i="42"/>
  <c r="AA13" i="42"/>
  <c r="Z13" i="42"/>
  <c r="Y16" i="42"/>
  <c r="Y28" i="42"/>
  <c r="T16" i="13"/>
  <c r="Y25" i="42"/>
  <c r="H32" i="15"/>
  <c r="I32" i="15"/>
  <c r="D33" i="15"/>
  <c r="AB12" i="5"/>
  <c r="AC12" i="5"/>
  <c r="Q30" i="13"/>
  <c r="H29" i="20"/>
  <c r="H32" i="20"/>
  <c r="G31" i="20"/>
  <c r="E32" i="20"/>
  <c r="E33" i="20" s="1"/>
  <c r="E34" i="20" s="1"/>
  <c r="E35" i="20" s="1"/>
  <c r="E36" i="20" s="1"/>
  <c r="E37" i="20" s="1"/>
  <c r="E38" i="20" s="1"/>
  <c r="E39" i="20" s="1"/>
  <c r="E40" i="20" s="1"/>
  <c r="G29" i="20"/>
  <c r="G30" i="20"/>
  <c r="C31" i="19"/>
  <c r="H31" i="19" s="1"/>
  <c r="H30" i="19"/>
  <c r="G29" i="19"/>
  <c r="H29" i="19"/>
  <c r="W30" i="13"/>
  <c r="W31" i="13" s="1"/>
  <c r="G30" i="19"/>
  <c r="G29" i="18"/>
  <c r="H29" i="18"/>
  <c r="C30" i="18"/>
  <c r="H30" i="18" s="1"/>
  <c r="G29" i="17"/>
  <c r="H29" i="17"/>
  <c r="C30" i="17"/>
  <c r="C30" i="16"/>
  <c r="G30" i="16" s="1"/>
  <c r="H30" i="14"/>
  <c r="D31" i="14"/>
  <c r="H31" i="14" s="1"/>
  <c r="X27" i="13"/>
  <c r="H35" i="20"/>
  <c r="C36" i="20"/>
  <c r="H33" i="20"/>
  <c r="H34" i="20"/>
  <c r="X24" i="13"/>
  <c r="X21" i="13"/>
  <c r="X18" i="13"/>
  <c r="X23" i="13"/>
  <c r="U16" i="13"/>
  <c r="X17" i="13"/>
  <c r="W16" i="13"/>
  <c r="X33" i="13"/>
  <c r="P16" i="13"/>
  <c r="N19" i="13"/>
  <c r="U22" i="13"/>
  <c r="L31" i="13"/>
  <c r="Q16" i="13"/>
  <c r="O19" i="13"/>
  <c r="W19" i="13"/>
  <c r="V22" i="13"/>
  <c r="N25" i="13"/>
  <c r="V25" i="13"/>
  <c r="M28" i="13"/>
  <c r="U28" i="13"/>
  <c r="M31" i="13"/>
  <c r="U31" i="13"/>
  <c r="L34" i="13"/>
  <c r="T34" i="13"/>
  <c r="M25" i="13"/>
  <c r="T28" i="13"/>
  <c r="R16" i="13"/>
  <c r="P19" i="13"/>
  <c r="O22" i="13"/>
  <c r="W22" i="13"/>
  <c r="O25" i="13"/>
  <c r="W25" i="13"/>
  <c r="V28" i="13"/>
  <c r="N31" i="13"/>
  <c r="V31" i="13"/>
  <c r="M34" i="13"/>
  <c r="U34" i="13"/>
  <c r="L28" i="13"/>
  <c r="T31" i="13"/>
  <c r="S16" i="13"/>
  <c r="Q19" i="13"/>
  <c r="P22" i="13"/>
  <c r="P25" i="13"/>
  <c r="O28" i="13"/>
  <c r="W28" i="13"/>
  <c r="O31" i="13"/>
  <c r="N34" i="13"/>
  <c r="V34" i="13"/>
  <c r="R19" i="13"/>
  <c r="Q22" i="13"/>
  <c r="Q25" i="13"/>
  <c r="P28" i="13"/>
  <c r="P31" i="13"/>
  <c r="X29" i="13"/>
  <c r="Q31" i="13"/>
  <c r="O34" i="13"/>
  <c r="W34" i="13"/>
  <c r="V19" i="13"/>
  <c r="S19" i="13"/>
  <c r="R22" i="13"/>
  <c r="R25" i="13"/>
  <c r="Q28" i="13"/>
  <c r="P34" i="13"/>
  <c r="X32" i="13"/>
  <c r="U25" i="13"/>
  <c r="S34" i="13"/>
  <c r="V16" i="13"/>
  <c r="L19" i="13"/>
  <c r="T19" i="13"/>
  <c r="S22" i="13"/>
  <c r="S25" i="13"/>
  <c r="R28" i="13"/>
  <c r="R31" i="13"/>
  <c r="Q34" i="13"/>
  <c r="O16" i="13"/>
  <c r="M19" i="13"/>
  <c r="U19" i="13"/>
  <c r="L22" i="13"/>
  <c r="T22" i="13"/>
  <c r="L25" i="13"/>
  <c r="T25" i="13"/>
  <c r="S28" i="13"/>
  <c r="S31" i="13"/>
  <c r="R34" i="13"/>
  <c r="M22" i="13"/>
  <c r="N22" i="13"/>
  <c r="N28" i="13"/>
  <c r="X26" i="13"/>
  <c r="X20" i="13"/>
  <c r="E34" i="19"/>
  <c r="X15" i="13"/>
  <c r="N16" i="13"/>
  <c r="M16" i="13"/>
  <c r="X14" i="13"/>
  <c r="Z28" i="42" l="1"/>
  <c r="AA28" i="42"/>
  <c r="AA16" i="42"/>
  <c r="Z16" i="42"/>
  <c r="Z19" i="42"/>
  <c r="AA19" i="42"/>
  <c r="AA31" i="42"/>
  <c r="Z31" i="42"/>
  <c r="Z25" i="42"/>
  <c r="AA25" i="42"/>
  <c r="AA22" i="42"/>
  <c r="Z22" i="42"/>
  <c r="X34" i="13"/>
  <c r="H33" i="15"/>
  <c r="I33" i="15"/>
  <c r="D34" i="15"/>
  <c r="D32" i="14"/>
  <c r="H32" i="14" s="1"/>
  <c r="I31" i="14"/>
  <c r="G33" i="20"/>
  <c r="G35" i="20"/>
  <c r="G34" i="20"/>
  <c r="G32" i="20"/>
  <c r="X30" i="13"/>
  <c r="X31" i="13" s="1"/>
  <c r="C32" i="19"/>
  <c r="G31" i="19"/>
  <c r="G32" i="19"/>
  <c r="C33" i="19"/>
  <c r="H32" i="19"/>
  <c r="C31" i="18"/>
  <c r="H31" i="18" s="1"/>
  <c r="G30" i="18"/>
  <c r="G30" i="17"/>
  <c r="C31" i="17"/>
  <c r="H30" i="17"/>
  <c r="C31" i="16"/>
  <c r="G31" i="16" s="1"/>
  <c r="H30" i="16"/>
  <c r="X28" i="13"/>
  <c r="X22" i="13"/>
  <c r="X19" i="13"/>
  <c r="X25" i="13"/>
  <c r="G36" i="20"/>
  <c r="H36" i="20"/>
  <c r="C37" i="20"/>
  <c r="E35" i="19"/>
  <c r="X16" i="13"/>
  <c r="D33" i="14" l="1"/>
  <c r="H33" i="14" s="1"/>
  <c r="H34" i="15"/>
  <c r="D35" i="15"/>
  <c r="I34" i="15"/>
  <c r="I32" i="14"/>
  <c r="C32" i="18"/>
  <c r="H32" i="18" s="1"/>
  <c r="G31" i="18"/>
  <c r="C32" i="16"/>
  <c r="C33" i="16" s="1"/>
  <c r="G33" i="16" s="1"/>
  <c r="G33" i="19"/>
  <c r="H33" i="19"/>
  <c r="C34" i="19"/>
  <c r="G32" i="18"/>
  <c r="G31" i="17"/>
  <c r="C32" i="17"/>
  <c r="H31" i="17"/>
  <c r="H31" i="16"/>
  <c r="G37" i="20"/>
  <c r="C38" i="20"/>
  <c r="H37" i="20"/>
  <c r="E36" i="19"/>
  <c r="I33" i="14" l="1"/>
  <c r="D34" i="14"/>
  <c r="H34" i="14" s="1"/>
  <c r="H35" i="15"/>
  <c r="I35" i="15"/>
  <c r="D36" i="15"/>
  <c r="C33" i="18"/>
  <c r="H32" i="16"/>
  <c r="G32" i="16"/>
  <c r="G34" i="19"/>
  <c r="C35" i="19"/>
  <c r="H34" i="19"/>
  <c r="G33" i="18"/>
  <c r="C34" i="18"/>
  <c r="H33" i="18"/>
  <c r="G32" i="17"/>
  <c r="C33" i="17"/>
  <c r="H32" i="17"/>
  <c r="C34" i="16"/>
  <c r="G34" i="16" s="1"/>
  <c r="H33" i="16"/>
  <c r="G38" i="20"/>
  <c r="C39" i="20"/>
  <c r="H38" i="20"/>
  <c r="E37" i="19"/>
  <c r="I34" i="14"/>
  <c r="D35" i="14" l="1"/>
  <c r="D36" i="14" s="1"/>
  <c r="I36" i="14" s="1"/>
  <c r="H36" i="15"/>
  <c r="D37" i="15"/>
  <c r="I36" i="15"/>
  <c r="G35" i="19"/>
  <c r="C36" i="19"/>
  <c r="H35" i="19"/>
  <c r="G34" i="18"/>
  <c r="H34" i="18"/>
  <c r="C35" i="18"/>
  <c r="G33" i="17"/>
  <c r="H33" i="17"/>
  <c r="C34" i="17"/>
  <c r="H34" i="16"/>
  <c r="C35" i="16"/>
  <c r="G35" i="16" s="1"/>
  <c r="G39" i="20"/>
  <c r="C40" i="20"/>
  <c r="H39" i="20"/>
  <c r="E38" i="19"/>
  <c r="I35" i="14" l="1"/>
  <c r="D37" i="14"/>
  <c r="H36" i="14"/>
  <c r="H35" i="14"/>
  <c r="H37" i="15"/>
  <c r="D38" i="15"/>
  <c r="I37" i="15"/>
  <c r="G36" i="19"/>
  <c r="C37" i="19"/>
  <c r="H36" i="19"/>
  <c r="G35" i="18"/>
  <c r="C36" i="18"/>
  <c r="H35" i="18"/>
  <c r="G34" i="17"/>
  <c r="H34" i="17"/>
  <c r="C35" i="17"/>
  <c r="C36" i="16"/>
  <c r="G36" i="16" s="1"/>
  <c r="H35" i="16"/>
  <c r="G40" i="20"/>
  <c r="H40" i="20"/>
  <c r="E39" i="19"/>
  <c r="H37" i="14"/>
  <c r="D38" i="14"/>
  <c r="I37" i="14"/>
  <c r="H38" i="15" l="1"/>
  <c r="D39" i="15"/>
  <c r="I38" i="15"/>
  <c r="G37" i="19"/>
  <c r="C38" i="19"/>
  <c r="H37" i="19"/>
  <c r="G36" i="18"/>
  <c r="C37" i="18"/>
  <c r="H36" i="18"/>
  <c r="G35" i="17"/>
  <c r="C36" i="17"/>
  <c r="H35" i="17"/>
  <c r="C37" i="16"/>
  <c r="G37" i="16" s="1"/>
  <c r="H36" i="16"/>
  <c r="E40" i="19"/>
  <c r="H38" i="14"/>
  <c r="D39" i="14"/>
  <c r="I38" i="14"/>
  <c r="H39" i="15" l="1"/>
  <c r="D40" i="15"/>
  <c r="I39" i="15"/>
  <c r="G38" i="19"/>
  <c r="C39" i="19"/>
  <c r="H38" i="19"/>
  <c r="G37" i="18"/>
  <c r="C38" i="18"/>
  <c r="H37" i="18"/>
  <c r="G36" i="17"/>
  <c r="C37" i="17"/>
  <c r="H36" i="17"/>
  <c r="C38" i="16"/>
  <c r="G38" i="16" s="1"/>
  <c r="H37" i="16"/>
  <c r="H39" i="14"/>
  <c r="I39" i="14"/>
  <c r="D40" i="14"/>
  <c r="H40" i="15" l="1"/>
  <c r="D41" i="15"/>
  <c r="I40" i="15"/>
  <c r="G39" i="19"/>
  <c r="C40" i="19"/>
  <c r="H39" i="19"/>
  <c r="G38" i="18"/>
  <c r="C39" i="18"/>
  <c r="H38" i="18"/>
  <c r="G37" i="17"/>
  <c r="C38" i="17"/>
  <c r="H37" i="17"/>
  <c r="H38" i="16"/>
  <c r="C39" i="16"/>
  <c r="G39" i="16" s="1"/>
  <c r="H40" i="14"/>
  <c r="D41" i="14"/>
  <c r="I40" i="14"/>
  <c r="H41" i="15" l="1"/>
  <c r="I41" i="15"/>
  <c r="G40" i="19"/>
  <c r="H40" i="19"/>
  <c r="G39" i="18"/>
  <c r="H39" i="18"/>
  <c r="C40" i="18"/>
  <c r="G38" i="17"/>
  <c r="C39" i="17"/>
  <c r="H38" i="17"/>
  <c r="C40" i="16"/>
  <c r="G40" i="16" s="1"/>
  <c r="H39" i="16"/>
  <c r="H41" i="14"/>
  <c r="I41" i="14"/>
  <c r="G40" i="18" l="1"/>
  <c r="H40" i="18"/>
  <c r="G39" i="17"/>
  <c r="C40" i="17"/>
  <c r="H39" i="17"/>
  <c r="H40" i="16"/>
  <c r="G40" i="17" l="1"/>
  <c r="H40" i="17"/>
</calcChain>
</file>

<file path=xl/comments1.xml><?xml version="1.0" encoding="utf-8"?>
<comments xmlns="http://schemas.openxmlformats.org/spreadsheetml/2006/main">
  <authors>
    <author>Ana Milena Granados Rodriguez</author>
  </authors>
  <commentList>
    <comment ref="I15" authorId="0" shapeId="0">
      <text>
        <r>
          <rPr>
            <b/>
            <sz val="9"/>
            <color indexed="81"/>
            <rFont val="Tahoma"/>
            <family val="2"/>
          </rPr>
          <t>Ana Milena Granados Rodriguez
PENDIENTE</t>
        </r>
      </text>
    </comment>
  </commentList>
</comments>
</file>

<file path=xl/comments2.xml><?xml version="1.0" encoding="utf-8"?>
<comments xmlns="http://schemas.openxmlformats.org/spreadsheetml/2006/main">
  <authors>
    <author>Luz Dary Guerrero Tibata</author>
  </authors>
  <commentList>
    <comment ref="B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comments3.xml><?xml version="1.0" encoding="utf-8"?>
<comments xmlns="http://schemas.openxmlformats.org/spreadsheetml/2006/main">
  <authors>
    <author>Luz Dary Guerrero Tibata</author>
  </authors>
  <commentList>
    <comment ref="B3" authorId="0" shapeId="0">
      <text>
        <r>
          <rPr>
            <b/>
            <sz val="9"/>
            <color indexed="81"/>
            <rFont val="Tahoma"/>
            <family val="2"/>
          </rPr>
          <t xml:space="preserve">Objetivo: </t>
        </r>
        <r>
          <rPr>
            <sz val="9"/>
            <color indexed="81"/>
            <rFont val="Tahoma"/>
            <family val="2"/>
          </rPr>
          <t xml:space="preserve">
Describir de forma clara y concisa el diligenciamiento del formato Anexo de
Actividades, con el fin de que cada dependencia de la Entidad realice la
formulación, seguimiento y evaluación de los indicadores que hacen parte del
Plan Operativo Anual –POA- de gestión con y sin inversión, los cuales conforman
el Plan de Acción Institucional –PAI-.</t>
        </r>
      </text>
    </comment>
  </commentList>
</comments>
</file>

<file path=xl/sharedStrings.xml><?xml version="1.0" encoding="utf-8"?>
<sst xmlns="http://schemas.openxmlformats.org/spreadsheetml/2006/main" count="1842" uniqueCount="628">
  <si>
    <t>DEPENDENCIA:</t>
  </si>
  <si>
    <t>PRESUPUESTO VIGENCIA</t>
  </si>
  <si>
    <t>Programa Plan de Desarrollo</t>
  </si>
  <si>
    <t>UNIDAD DE MEDIDA</t>
  </si>
  <si>
    <t>INDICADOR</t>
  </si>
  <si>
    <t>LOCALIZACIÓN FÍSICA</t>
  </si>
  <si>
    <t>LOCALIDAD</t>
  </si>
  <si>
    <t>CONDICION POBLACIONAL</t>
  </si>
  <si>
    <t>GRUPOS ETNICOS</t>
  </si>
  <si>
    <t>LOCALIZACION</t>
  </si>
  <si>
    <t>GRUPO ETAREO</t>
  </si>
  <si>
    <t>META PROYECTO 1                                             (Con varios puntos de inversión)</t>
  </si>
  <si>
    <t>Barrios Unidos</t>
  </si>
  <si>
    <t>Niños y niñas de primera infancia</t>
  </si>
  <si>
    <t>Teusaquillo</t>
  </si>
  <si>
    <t>Niños, niñas y adolescentes desescolarizados</t>
  </si>
  <si>
    <t>Los Martires</t>
  </si>
  <si>
    <t>Niños, niñas y adolescentes en riesgo social vinculacion temprana al trabajo o acompañamiento</t>
  </si>
  <si>
    <t>Antonio Nariño</t>
  </si>
  <si>
    <t>Niños, niñas y adolescentes escolarizados</t>
  </si>
  <si>
    <t>Puente Aranda</t>
  </si>
  <si>
    <t>Personas cabezas de familia</t>
  </si>
  <si>
    <t>Rafael Uribe Uribe</t>
  </si>
  <si>
    <t>Personas consumidoras de sustancias psicoactivas</t>
  </si>
  <si>
    <t>Ciudad Bolivar</t>
  </si>
  <si>
    <t>Personas en situacion de desplazamiento</t>
  </si>
  <si>
    <t>Sumapaz</t>
  </si>
  <si>
    <t>Personas vinculadas a la prostitución</t>
  </si>
  <si>
    <t>Especial</t>
  </si>
  <si>
    <t>Reincorporados - as</t>
  </si>
  <si>
    <t>Entidad</t>
  </si>
  <si>
    <t>Sector LGBT</t>
  </si>
  <si>
    <t>CODIGO</t>
  </si>
  <si>
    <t xml:space="preserve"> Proyección Poblacion 2012 según Localidad.</t>
  </si>
  <si>
    <t xml:space="preserve">0-5 años Primera infancia </t>
  </si>
  <si>
    <t>Usaquen</t>
  </si>
  <si>
    <t>Grupos de edad</t>
  </si>
  <si>
    <t xml:space="preserve">6 - 13 años Infancia </t>
  </si>
  <si>
    <t>Chapinero</t>
  </si>
  <si>
    <t>Total</t>
  </si>
  <si>
    <t>Hombres</t>
  </si>
  <si>
    <t>Mujeres</t>
  </si>
  <si>
    <t>14 - 17 años Adolescencia</t>
  </si>
  <si>
    <t>Santa Fe</t>
  </si>
  <si>
    <t>USAQUÉN</t>
  </si>
  <si>
    <t>18 - 26 años Juventud</t>
  </si>
  <si>
    <t>San Cristobal</t>
  </si>
  <si>
    <t>CHAPINERO</t>
  </si>
  <si>
    <t>27 - 59 años Adultez</t>
  </si>
  <si>
    <t>Usme</t>
  </si>
  <si>
    <t>SANTA FE</t>
  </si>
  <si>
    <t>60 años o más. Personas Mayores</t>
  </si>
  <si>
    <t>Tunjuelito</t>
  </si>
  <si>
    <t>SAN CRISTÓBAL</t>
  </si>
  <si>
    <t>Bosa</t>
  </si>
  <si>
    <t>USME</t>
  </si>
  <si>
    <t>Kennedy</t>
  </si>
  <si>
    <t>TUNJUELITO</t>
  </si>
  <si>
    <t>Fontibon</t>
  </si>
  <si>
    <t>BOSA</t>
  </si>
  <si>
    <t>Engativa</t>
  </si>
  <si>
    <t>KENNEDY</t>
  </si>
  <si>
    <t>Todos los Grupos</t>
  </si>
  <si>
    <t>Suba</t>
  </si>
  <si>
    <t>FONTIBÓN</t>
  </si>
  <si>
    <t>Adultos-as trabajador-a formal</t>
  </si>
  <si>
    <t>ENGATIVÁ</t>
  </si>
  <si>
    <t>Adultos-as trabajador-a informal</t>
  </si>
  <si>
    <t>SUBA</t>
  </si>
  <si>
    <t>Ciudadanos-as habitantes de calle</t>
  </si>
  <si>
    <t>B. UNIDOS</t>
  </si>
  <si>
    <t>Comunidad en general</t>
  </si>
  <si>
    <t>TEUSAQUILLO</t>
  </si>
  <si>
    <t>Familias en emergencia social y catastrófica</t>
  </si>
  <si>
    <t>LOS MÁRTIRES</t>
  </si>
  <si>
    <t>Familias en situacion de vulnerabilidad</t>
  </si>
  <si>
    <t>La Candelaria</t>
  </si>
  <si>
    <t>A. NARIÑO</t>
  </si>
  <si>
    <t>Familias ubicadas en zonas de alto deterioro urbano</t>
  </si>
  <si>
    <t>PTE. ARANDA</t>
  </si>
  <si>
    <t>Jovenes desescolarizados</t>
  </si>
  <si>
    <t>CANDELARIA</t>
  </si>
  <si>
    <t>Jovenes escolarizados</t>
  </si>
  <si>
    <t>R.URIBE</t>
  </si>
  <si>
    <t>Mujeres gestantes y lactantes</t>
  </si>
  <si>
    <t>C. BOLÍVAR</t>
  </si>
  <si>
    <t>SUMAPAZ</t>
  </si>
  <si>
    <t>Distrital</t>
  </si>
  <si>
    <t>Otras Entidades</t>
  </si>
  <si>
    <t>Regional</t>
  </si>
  <si>
    <t>Personas con discapacidad</t>
  </si>
  <si>
    <t>Todos los grupos</t>
  </si>
  <si>
    <t>Afrocolombianos</t>
  </si>
  <si>
    <t>Indígenas</t>
  </si>
  <si>
    <t>No identifica grupos étnicos</t>
  </si>
  <si>
    <t>Otros Grupos étnicos</t>
  </si>
  <si>
    <t>Servidores y servidoras públicos</t>
  </si>
  <si>
    <t>Rom</t>
  </si>
  <si>
    <t>Raizales</t>
  </si>
  <si>
    <t>80 Y MÁS</t>
  </si>
  <si>
    <t>Jun</t>
  </si>
  <si>
    <t>Jul</t>
  </si>
  <si>
    <t>Ago</t>
  </si>
  <si>
    <t>Sep</t>
  </si>
  <si>
    <t>Oct</t>
  </si>
  <si>
    <t>Nov</t>
  </si>
  <si>
    <t>Dic</t>
  </si>
  <si>
    <t>% VIGENCIA</t>
  </si>
  <si>
    <t>% PDD</t>
  </si>
  <si>
    <t>AVANCES Y LOGROS</t>
  </si>
  <si>
    <t>BENEFICIOS</t>
  </si>
  <si>
    <t>RETRASOS Y SOLUCIONES</t>
  </si>
  <si>
    <t>JUN</t>
  </si>
  <si>
    <t>JUL</t>
  </si>
  <si>
    <t>AGO</t>
  </si>
  <si>
    <t>SEP</t>
  </si>
  <si>
    <t>OCT</t>
  </si>
  <si>
    <t>NOV</t>
  </si>
  <si>
    <t>DIC</t>
  </si>
  <si>
    <t>TOTAL</t>
  </si>
  <si>
    <t>AVANCE</t>
  </si>
  <si>
    <t>PRESUPUESTO RESERVA</t>
  </si>
  <si>
    <t>No.</t>
  </si>
  <si>
    <t>PLAN ESTRATÉGICO SDM</t>
  </si>
  <si>
    <t>PROGRAMA</t>
  </si>
  <si>
    <t>POBLACIÓN</t>
  </si>
  <si>
    <t>Mar</t>
  </si>
  <si>
    <t>Abr</t>
  </si>
  <si>
    <t>May</t>
  </si>
  <si>
    <t>Ene</t>
  </si>
  <si>
    <t>Feb</t>
  </si>
  <si>
    <t>FEB</t>
  </si>
  <si>
    <t>MAR</t>
  </si>
  <si>
    <t>ABR</t>
  </si>
  <si>
    <t>MAY</t>
  </si>
  <si>
    <t>ENE</t>
  </si>
  <si>
    <t>NOMBRE DEL INDICADOR</t>
  </si>
  <si>
    <t>EJECUTADO TOTAL</t>
  </si>
  <si>
    <t>SISTEMA INTEGRADO DE GESTIÓN</t>
  </si>
  <si>
    <t>PROCESO DIRECCIONAMIENTO ESTRATÉGICO</t>
  </si>
  <si>
    <t>Formato de programación y seguimiento al Plan Operativo Anual -POA con inversión</t>
  </si>
  <si>
    <t xml:space="preserve">% de Avance de Ejecución </t>
  </si>
  <si>
    <t>Corresponde al seguimiento de la ejecución mes a mes.</t>
  </si>
  <si>
    <t>Escriba el código y el nombre de la meta proyecto de inversión.</t>
  </si>
  <si>
    <t>Corresponde al total ejecutado en magnitud y presupuesto acumulados durante la vigencia para cada localidad.</t>
  </si>
  <si>
    <t>Defina la población por edades a atender si aplica</t>
  </si>
  <si>
    <t>Defina el grupo étnico a atender si aplica</t>
  </si>
  <si>
    <t>Defina el tipo de población a atender si aplica</t>
  </si>
  <si>
    <t>CÓDIGO</t>
  </si>
  <si>
    <t>CARACTERÍSTICAS POBLACIONALES</t>
  </si>
  <si>
    <t>GRUPO ÉTNICO</t>
  </si>
  <si>
    <t xml:space="preserve">CONDICIÓN POBLACIONAL </t>
  </si>
  <si>
    <t>GRUPO ETÁRIO</t>
  </si>
  <si>
    <t>OBSERVACIONES</t>
  </si>
  <si>
    <t>METAS DE INVERSIÓN DEL PROYECTO</t>
  </si>
  <si>
    <t>N.A</t>
  </si>
  <si>
    <t>COMPONENTE  PMM</t>
  </si>
  <si>
    <t>Logística de Movilidad</t>
  </si>
  <si>
    <t>Componente Ambiental</t>
  </si>
  <si>
    <t>Plan de Intercambiadores Modales</t>
  </si>
  <si>
    <t>Plan de Ordenamiento Logístico</t>
  </si>
  <si>
    <t>Plan de Seguridad Vial</t>
  </si>
  <si>
    <t>Transporte Público</t>
  </si>
  <si>
    <t>Transporte No Motorizado</t>
  </si>
  <si>
    <t>Plan de Ordenamiento de Estacionamientos</t>
  </si>
  <si>
    <t xml:space="preserve">Infraestructura Vial </t>
  </si>
  <si>
    <t>Componente Institucional</t>
  </si>
  <si>
    <t xml:space="preserve">OBJETIVOS ESTRATÉGICOS </t>
  </si>
  <si>
    <t>Corresponde al número de población atendida si aplica.</t>
  </si>
  <si>
    <t>Localidad 2012</t>
  </si>
  <si>
    <t>COMPONENTE ASOCIADO MISIÓN / VISIÓN</t>
  </si>
  <si>
    <t>CÓDIGO INDICADOR</t>
  </si>
  <si>
    <t>CÓDIGO Y META PROYECTO DE INVERSIÓN ASOCIADA</t>
  </si>
  <si>
    <t>COMPONENTE PMM</t>
  </si>
  <si>
    <t>457-458-459 : BOGOTÁ D.C. Proyecciones de población 2005-2015, según grupos de edad y por sexo.</t>
  </si>
  <si>
    <t>DANE-Secretaría Distrital de Planeción SDP : Convenio específico de cooperación técnica No 096-2007</t>
  </si>
  <si>
    <t>total</t>
  </si>
  <si>
    <t>0-4</t>
  </si>
  <si>
    <t>5-9</t>
  </si>
  <si>
    <t>10-14</t>
  </si>
  <si>
    <t>15-19</t>
  </si>
  <si>
    <t>20-24</t>
  </si>
  <si>
    <t>25-29</t>
  </si>
  <si>
    <t>30-34</t>
  </si>
  <si>
    <t>35-39</t>
  </si>
  <si>
    <t>40-44</t>
  </si>
  <si>
    <t>45-49</t>
  </si>
  <si>
    <t>50-54</t>
  </si>
  <si>
    <t>55-59</t>
  </si>
  <si>
    <t>60-64</t>
  </si>
  <si>
    <t>65-69</t>
  </si>
  <si>
    <t>70-74</t>
  </si>
  <si>
    <t>75-79</t>
  </si>
  <si>
    <t>SUBSECRETARIA RESPONSABLE:</t>
  </si>
  <si>
    <t>ORDENADOR DEL GASTO:</t>
  </si>
  <si>
    <t>Código: PE01-PR01-F01</t>
  </si>
  <si>
    <t>PROYECTO ESTRATÉGICO</t>
  </si>
  <si>
    <t>META PRODUCTO</t>
  </si>
  <si>
    <t>Proyecto Estratégico</t>
  </si>
  <si>
    <t>CUATRIENIO</t>
  </si>
  <si>
    <t>CODIGO Y NOMBRE DEL PROYECTO DE INVERSIÓN</t>
  </si>
  <si>
    <t>Eje / Pilar Plan de Desarrollo</t>
  </si>
  <si>
    <t xml:space="preserve"> META PRODUCTO</t>
  </si>
  <si>
    <t>CÓDIGO META PRODUCTO</t>
  </si>
  <si>
    <t xml:space="preserve">CÓDIGO Y NOMBRE DEL PROYECTO DE INVERSIÓN </t>
  </si>
  <si>
    <t>PROGRAMACIÓN CUATRIENIO</t>
  </si>
  <si>
    <t>Total Ejecutado</t>
  </si>
  <si>
    <t xml:space="preserve">Proyecto Estratégico </t>
  </si>
  <si>
    <t xml:space="preserve"> CÓDIGO Y META PROYECTO DE INVERSIÓN</t>
  </si>
  <si>
    <t>EJE / PILAR</t>
  </si>
  <si>
    <t>PLAN DE DESARROLLO</t>
  </si>
  <si>
    <t>SEGUIMIENTO VIGENCIA</t>
  </si>
  <si>
    <t>META PROYECTO</t>
  </si>
  <si>
    <t>PROGRAMADO VIGENCIA</t>
  </si>
  <si>
    <t>VARIABLES FÓRMULA DEL INDICADOR</t>
  </si>
  <si>
    <t>% de Cumplimiento= (Numerador / Denominador )*100</t>
  </si>
  <si>
    <t>MAGNITUD VIGENCIA</t>
  </si>
  <si>
    <t>MAGNITUD RESERVA</t>
  </si>
  <si>
    <t>MAGNITUD  VIGENCIA</t>
  </si>
  <si>
    <t>Corresponde al presupuesto y magnitud programados de vigencia y de reserva para cada una de las localidades.</t>
  </si>
  <si>
    <r>
      <t>EJECUTADO _</t>
    </r>
    <r>
      <rPr>
        <b/>
        <u/>
        <sz val="8"/>
        <rFont val="Arial"/>
        <family val="2"/>
      </rPr>
      <t>MES</t>
    </r>
    <r>
      <rPr>
        <b/>
        <sz val="8"/>
        <rFont val="Arial"/>
        <family val="2"/>
      </rPr>
      <t>_</t>
    </r>
  </si>
  <si>
    <t xml:space="preserve">TIPO DE ANUALIZACIÓN </t>
  </si>
  <si>
    <t>Formato de Hoja de Vida Indicador</t>
  </si>
  <si>
    <t xml:space="preserve">CODIGO: PE01-PR01-F03 </t>
  </si>
  <si>
    <t>HOJA DE VIDA INDICADOR</t>
  </si>
  <si>
    <t>SECRETARÍA DISTRITAL DE MOVILIDAD</t>
  </si>
  <si>
    <t>SECCIÓN 1. Identificación del Indicador</t>
  </si>
  <si>
    <t>3. Fuente PMR</t>
  </si>
  <si>
    <t>4. Dependencia responsable</t>
  </si>
  <si>
    <t>5. Meta con territorialización</t>
  </si>
  <si>
    <t>6. Proyecto</t>
  </si>
  <si>
    <t>7. Código del Proyecto</t>
  </si>
  <si>
    <t>Estratégico</t>
  </si>
  <si>
    <t>Suma</t>
  </si>
  <si>
    <t>8. Proceso</t>
  </si>
  <si>
    <t>9. Código del proceso</t>
  </si>
  <si>
    <t>10. Objetivo estratégico</t>
  </si>
  <si>
    <t>11. Meta Producto</t>
  </si>
  <si>
    <t>SI</t>
  </si>
  <si>
    <t>12. Nombre del indicador</t>
  </si>
  <si>
    <t>13. Tipología</t>
  </si>
  <si>
    <t>NO</t>
  </si>
  <si>
    <t>14. Fecha de programación</t>
  </si>
  <si>
    <t>15. Tipo anualización</t>
  </si>
  <si>
    <t>16. Objetivo y descripción del Indicador</t>
  </si>
  <si>
    <t>Trimestral</t>
  </si>
  <si>
    <t>1. Orientar las acciones de la Secretaría Distrital de Movilidad hacia la visión cero, es decir, la reducción sustancial de víctimas fatales y lesionadas en siniestros de tránsito</t>
  </si>
  <si>
    <t>17. Fuente u origen de Datos</t>
  </si>
  <si>
    <t xml:space="preserve">2. Fomentar la cultura ciudadana y el respeto entre todos los usuarios de todas las formas de transporte, protegiendo en especial los actores vulnerables y los modos activos </t>
  </si>
  <si>
    <t>18. Fórmula de Cálculo</t>
  </si>
  <si>
    <t>3. Propender por la sostenibilidad ambiental, económica y social de la movilidad en una visión integral de planeción de ciudad y movilidad</t>
  </si>
  <si>
    <t>19. Unidad de medida del indicador</t>
  </si>
  <si>
    <t>Eficacia</t>
  </si>
  <si>
    <t>4. Ser ejemplo en la rendición de cuentas a la ciudadanía</t>
  </si>
  <si>
    <t xml:space="preserve">20.  Nombre de las Variables </t>
  </si>
  <si>
    <t>VARIABLE 1 - Numerador</t>
  </si>
  <si>
    <t>VARIABLE 2 - Denominador</t>
  </si>
  <si>
    <t xml:space="preserve">6. Proveer un ecosistema adecuado para la innovación y adopción  de nuevas y mejores tecnologías de movilidad y de información y comunicación </t>
  </si>
  <si>
    <t>21. Unidad de medida (de la variable)</t>
  </si>
  <si>
    <t xml:space="preserve">7. Prestar servicios eficientes, oportunos y de calidad a la ciudadanía, tanto en gestión como en trámites de la movilidad </t>
  </si>
  <si>
    <t>22. Descripción de la variable</t>
  </si>
  <si>
    <t>8. Contar con un excelente equipo humano y condiciones laborales que hagan de la Secretaría Distrital de Movilidad un lugar atractivo para trabajar y desarrollarse profesionalmente</t>
  </si>
  <si>
    <t>23. Inicio de la Serie</t>
  </si>
  <si>
    <t>25. Línea base</t>
  </si>
  <si>
    <t>24. Fin de la Serie</t>
  </si>
  <si>
    <t>26. Valor de la Meta</t>
  </si>
  <si>
    <t>27. Frecuencia del reporte</t>
  </si>
  <si>
    <t xml:space="preserve">28. Observación a la magnitud propuesta para la Meta </t>
  </si>
  <si>
    <t>SECCIÓN 2. Seguimiento al Indicador</t>
  </si>
  <si>
    <t>Mes</t>
  </si>
  <si>
    <t>29. Numerador (Variable 1)</t>
  </si>
  <si>
    <t>Numerador Acumulado (Variable 1)</t>
  </si>
  <si>
    <t>30. Denominador (Variable 2)</t>
  </si>
  <si>
    <t>Denominador Acumulado (Variable 2)</t>
  </si>
  <si>
    <t>% Cumplimiento del período reportado</t>
  </si>
  <si>
    <t>% Cumplimiento en la vigencia</t>
  </si>
  <si>
    <t>% Cumplimiento de la meta</t>
  </si>
  <si>
    <t xml:space="preserve">Enero </t>
  </si>
  <si>
    <t>Febrero</t>
  </si>
  <si>
    <t>Marzo</t>
  </si>
  <si>
    <t>Abril</t>
  </si>
  <si>
    <t>Mayo</t>
  </si>
  <si>
    <t>Junio</t>
  </si>
  <si>
    <t>Julio</t>
  </si>
  <si>
    <t>Agosto</t>
  </si>
  <si>
    <t>Septiembre</t>
  </si>
  <si>
    <t>Octubre</t>
  </si>
  <si>
    <t>Noviembre</t>
  </si>
  <si>
    <t>Diciembre</t>
  </si>
  <si>
    <t>31. Observaciones del avance de meta en el periodo</t>
  </si>
  <si>
    <t>SECCIÓN 3. Análisis de tendencia del Indicador</t>
  </si>
  <si>
    <t>32. Avances y logros</t>
  </si>
  <si>
    <t>33.Retrasos y soluciones</t>
  </si>
  <si>
    <t>34. Beneficios para la Comunidad/Entidad</t>
  </si>
  <si>
    <t>SECCIÓN 4. Actualización y Responsables del reporte</t>
  </si>
  <si>
    <t>35. Control de actualizaciones</t>
  </si>
  <si>
    <t xml:space="preserve">36. Fecha </t>
  </si>
  <si>
    <t>37. Campo modificado</t>
  </si>
  <si>
    <t>38.Modificación realizada.</t>
  </si>
  <si>
    <t>39. Responsable del Análisis</t>
  </si>
  <si>
    <t>40. Responsable del reporte</t>
  </si>
  <si>
    <t>41. Director / Jefe de Oficina / Subdirector</t>
  </si>
  <si>
    <t>44. Subsecretario (a) / Ordenador (a) de gasto</t>
  </si>
  <si>
    <t>42. Firma Director / Jefe Oficina</t>
  </si>
  <si>
    <t>45. Firma Subsecretario  (a) / Ordenador (a) de gasto</t>
  </si>
  <si>
    <t>43. Firma Subdirector</t>
  </si>
  <si>
    <t>COMPONENTES DE LA MISIÓN</t>
  </si>
  <si>
    <t>Porcentaje de avance en actividades ejecutadas / Porcentaje total  de avance de actividades programado en la vigencia</t>
  </si>
  <si>
    <t>Porcentaje</t>
  </si>
  <si>
    <t>Porcentaje de avance en actividades ejecutadas</t>
  </si>
  <si>
    <t>Porcentaje total  de avance de actividades programado en la vigencia</t>
  </si>
  <si>
    <t>Total de porcentaje de actividades primarias y/o secundarias programado en la vigencia</t>
  </si>
  <si>
    <t>Son las actividades ponderadas porcentualmente que en el periodo de reporte se culminaron y se registran en el anexo de actividades</t>
  </si>
  <si>
    <t>Sección No. 2: EJECUCIÓN</t>
  </si>
  <si>
    <t>2. ACTIVIDADES PRIMARIAS</t>
  </si>
  <si>
    <t>4. No.</t>
  </si>
  <si>
    <t>5. ACTIVIDADES SECUNDARIAS</t>
  </si>
  <si>
    <t>SUBSECRETARÍA RESPONSABLE:</t>
  </si>
  <si>
    <t>1. NÚMERO</t>
  </si>
  <si>
    <t>Potencialización del desarrollo y competitividad protegiendo los derechos de manera incluyente.</t>
  </si>
  <si>
    <t>Ser referente en innovación y creatividad</t>
  </si>
  <si>
    <t>967 - TECNOLOGÍAS DE INFORMACIÓN Y COMUNICACIONES PARA LOGRAR UNA MOVILIDAD SOSTENIBLE EN BOGOTÁ</t>
  </si>
  <si>
    <t>Estructurar e implementar 1 dependencia de tecnología y sistemas de la información y las comunicaciones</t>
  </si>
  <si>
    <t>Tecnologías de información y comunicaciones para lograr una movilidad sostenible en Bogotá</t>
  </si>
  <si>
    <t>Fortalecer y modernizar en un 80%  el recurso tecnológico y de sistemas de información de las entidades del Sector Movilidad</t>
  </si>
  <si>
    <t>Dependencia de tecnología y sistemas de la información y las comunicaciones</t>
  </si>
  <si>
    <t>Seguimiento a las actividades de estructuración e implementación de 1 dependencia de tecnología y sistemas de la información y las comunicaciones para proponer, coordinar y hacer seguimiento en el sector de la  implementación de normas y políticas públicas en materia de gestión de las tecnologías de la información y las comunicaciones.</t>
  </si>
  <si>
    <t>Registros  Administrativos y P.A.A.</t>
  </si>
  <si>
    <t>Unidad</t>
  </si>
  <si>
    <t>Avance en actividades ejecutadas</t>
  </si>
  <si>
    <t>Total de avance de actividades programado en la vigencia</t>
  </si>
  <si>
    <t>Son las actividades ponderadas que en el periodo de reporte se culminaron y se registran en el anexo de actividades</t>
  </si>
  <si>
    <t>Total de actividades primarias y/o secundarias programadas en la vigencia</t>
  </si>
  <si>
    <t>CONSOLIDACION EQUIPO TECNICO</t>
  </si>
  <si>
    <t>Canales de Comunicación Interactivos</t>
  </si>
  <si>
    <t>Medir el avance en las actividades requeridas para gestionar y mantener los canales de comunicación interactivos a cargo de la OIS que dispongan información de movilidad a la ciudadanía</t>
  </si>
  <si>
    <t>Registros  Administrativos - P.A.A.</t>
  </si>
  <si>
    <t>Desarrollar y fortalecer el 100% de los sistemas de información misionales y estratégicos a cargo de la OIS para que sean utilizados como habilitadores en el desarrollo de las estrategias institucionales y sectoriales.</t>
  </si>
  <si>
    <t>Sistemas de información misionales y estratégicos a cargo de la OIS</t>
  </si>
  <si>
    <t>Seguimiento al desarrollo y fortalecimiento de los sistemas de información misionales y estratégicos a cargo de la OIS</t>
  </si>
  <si>
    <t>FÁBRICA DE SOFTWARE</t>
  </si>
  <si>
    <t>Modernizar el 80% de los sistemas de información administrativos de la SDM para soportar las operación interna administrativa y de gestión de la entidad.</t>
  </si>
  <si>
    <t>Sistemas de Información Administrativos</t>
  </si>
  <si>
    <t>Hacer seguimiento a la modernización de los sistemas de información administrativos de la SDM</t>
  </si>
  <si>
    <t xml:space="preserve">El Si capital es el sistema de  información administrativo que soporta la gestión corporativa de la  entidad, es así que su correcta operación permitió soportar eficientemente y  de manera  oportuna los  procesos financieros, contables, de recursos humanos y de inventarios y almacén de la entidad permitiendo una correcta gestión administrativa por parte de la entidad. </t>
  </si>
  <si>
    <t>Modernizar el 80% de la plataforma tecnológica de la SDM para asegurar la operación de los servicios institucionales</t>
  </si>
  <si>
    <t xml:space="preserve">Modernización de Plataforma tecnológica de la SDM </t>
  </si>
  <si>
    <t>Seguimiento a la modernización de la plataforma tecnológica de la SDM para asegurar la operación de los servicios institucionales</t>
  </si>
  <si>
    <t>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t>
  </si>
  <si>
    <t>Promover y realizar 4 campañas de sensibilización en TI que permitan generar servicios de calidad y la mejora permanente de las capacidades técnicas de la SDM</t>
  </si>
  <si>
    <t>Medir el cumplimiento de la realización de las campañas de sensibilización en TI</t>
  </si>
  <si>
    <t>(Número de campañas de TI realizadas / Total de campañas de TI programadas en la vigencia) *100</t>
  </si>
  <si>
    <t>Cantidad</t>
  </si>
  <si>
    <t xml:space="preserve">Número de campañas de TI realizadas </t>
  </si>
  <si>
    <t>Total de campañas de TI programadas en la vigencia</t>
  </si>
  <si>
    <t>Corresponde a la cantidad de campañas de TI realizadas en el periodo de reporte</t>
  </si>
  <si>
    <t>Corresponde a la cantidad de campañas de TI realizadas programadas en la vigencia</t>
  </si>
  <si>
    <t>Implementar el 100% de la estrategia anual para la sostenibilidad del Subsistema de Gestión Seguridad de la Información.</t>
  </si>
  <si>
    <t>Subsistema de Gestión Seguridad de la Información</t>
  </si>
  <si>
    <t>Hacer seguimiento a la ejecución de las actividades y acciones en el marco del subsistema de gestión de seguridad de la información (SGSI)</t>
  </si>
  <si>
    <t>El primer beneficio  obtenido  está relacionado con la protección de los activos, es decir, todo aquello que es importante para la entidad, incluyendo la información considerada como sensible, y que en la mayoría de los casos no debe ser del dominio público; de otra parte,  el desarrollo de esta meta también ha contribuido  a crear un entorno para que las medidas de seguridad que han sido aplicadas en la industria y han generado buenos resultados se puedan adoptar y al mismo tiempo adaptar a las necesidades propias de la entidad y por último han permitido el cumplimiento de la normatividad vigente relacionada con protección de datos personales y de privacidad.</t>
  </si>
  <si>
    <t>Mauricio Fernando Sánchez Chaparro</t>
  </si>
  <si>
    <t>07 Eje Transversal Gobierno Legítimo, fortaleciemiento local y eficiencia</t>
  </si>
  <si>
    <t>44 - Gobierno y Ciudadanía Digital</t>
  </si>
  <si>
    <t>192 -  Fortalecimiento institucional a través del uso de TIC</t>
  </si>
  <si>
    <t>259 - Fortalecer y modernizar en un 80%  el recurso tecnológico y de sistemas de información de las entidades del Sector Movilidad</t>
  </si>
  <si>
    <t>Porcentaje de modernización del recurso tecnológico y de sistemas de información</t>
  </si>
  <si>
    <t>SUMA</t>
  </si>
  <si>
    <t>967 - Tecnologías de Información y Comunicaciones para lograr una movilidad sostenible en Bogotá</t>
  </si>
  <si>
    <t>15 - Modernizar el 80% de la plataforma tecnologica de la SDM para asegurar la operación de los servicios institucionales</t>
  </si>
  <si>
    <t>CONSOLIDACION EQUIPO TÉCNICO</t>
  </si>
  <si>
    <t>CONSOLIDACIÓN EQUIPO TÉCNICO</t>
  </si>
  <si>
    <t xml:space="preserve">Ejecución </t>
  </si>
  <si>
    <t>Versión: 6.0</t>
  </si>
  <si>
    <t>3. PONDERACIÓN
ACTIVIDAD PRIMARIA</t>
  </si>
  <si>
    <t>6. PONDERACIÓN
ACTIVIDAD SECUNDARIA</t>
  </si>
  <si>
    <t>7. FECHA ESTIMADA DE  EJECUCIÓN</t>
  </si>
  <si>
    <t>8. AVANCE PONDERADO</t>
  </si>
  <si>
    <t>9. FECHA EJECUCIÓN</t>
  </si>
  <si>
    <t>10. OBSERVACIONES</t>
  </si>
  <si>
    <t>TOTAL MAGNITUD VIGENCIA</t>
  </si>
  <si>
    <t xml:space="preserve">ESTIMACIONES DE POBLACIÓN 1985-2005  (4) Y PROYECCIONES DE POBLACIÓN 2005-2020 NACIONAL, DEPARTAMENTAL Y MUNICIPAL POR SEXO, GRUPOS QUINQUENALES DE EDAD </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</si>
  <si>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</si>
  <si>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</si>
  <si>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Diseñar y ejecutar los programas de seguridad, salud en el trabajo y prevención de riesgos, que contribuyan con el bienestar de todos los servidores de la Entidad.</t>
  </si>
  <si>
    <t>3. Garantizar mecanismos de participación ciudadana y control social, sobre la gestión de la Secretaría Distrital de Movilidad.</t>
  </si>
  <si>
    <t>4. Fortalecer la cultura del control, que afiance en los servidores de la Secretaría Distrital de Movilidad, la aplicación, revisión y seguimiento a los controles establecidos en el SIG, que contribuya con la mejora continua.</t>
  </si>
  <si>
    <t>5. Promover una cultura de responsabilidad ambiental, mediante el uso adecuado de recursos y la mitigación de los impactos ambientales.</t>
  </si>
  <si>
    <t>6. Establecer e implementar estándares que contribuyan a la seguridad de la información de la Secretaría Distrital de Movilidad.</t>
  </si>
  <si>
    <t>7. Desarrollar los planes de manejo y control de la organización, disposición, preservación y valoración de los archivos de la entidad, para la conservación de la memoria institucional.</t>
  </si>
  <si>
    <t>Formato de programación y seguimiento al Plan Operativo Anual de gestión con inversión</t>
  </si>
  <si>
    <r>
      <t>Formato de Anexo de Ac</t>
    </r>
    <r>
      <rPr>
        <b/>
        <sz val="10"/>
        <color indexed="8"/>
        <rFont val="Arial"/>
        <family val="2"/>
      </rPr>
      <t>tividades</t>
    </r>
  </si>
  <si>
    <t>META POA ASOCIADA</t>
  </si>
  <si>
    <t>11 - Estructurar e implementar 1 dependencia de tecnología y sistemas de la información y las comunicaciones</t>
  </si>
  <si>
    <t>13 - Desarrollar y fortalecer el 100% de los sistemas de información misionales y estratégicos a cargo de la OIS para que sean utilizados como habilitadores en el desarrollo de las estrategias institucionales y sectoriales.</t>
  </si>
  <si>
    <t>14 - Modernizar el 80% de los sistemas de información administrativos de la SDM para soportar las operación interna administrativa y de gestión de la entidad.</t>
  </si>
  <si>
    <t>15 - Modernizar el 80% de la plataforma tecnológica de la SDM para asegurar la operación de los servicios institucionales</t>
  </si>
  <si>
    <t>16 - Promover y realizar 4 campañas de sensibilización en TI que permitan generar servicios de calidad y la mejora permanente de las capacidades técnicas de la SDM</t>
  </si>
  <si>
    <t>17 - Implementar el 100% de la estrategia anual para la sostenibilidad del Subsistema de Gestión Seguridad de la Información.</t>
  </si>
  <si>
    <t>PILAR / EJES</t>
  </si>
  <si>
    <t>02- Pilar Democracia Urbana</t>
  </si>
  <si>
    <t>04- Eje Transversal Nuevo Ordenamiento Territorial</t>
  </si>
  <si>
    <t>07- Eje Transversal Gobierno legítimo, fortalecimiento local y eficiencia</t>
  </si>
  <si>
    <t>CODIGO Y NOMBRE DEL PROYECTO DE INVERSIÓN O DEL POA SIN INVERSIÓN</t>
  </si>
  <si>
    <t>5. Ser transparente, incluyente, equitativa en género y garantista de la participación e involucramiento ciudadanos y del sector privado</t>
  </si>
  <si>
    <t>1. Promoción de calidad de vida en términos de movilidad.</t>
  </si>
  <si>
    <t>2. Potencialización del desarrollo protegiendo la vida.</t>
  </si>
  <si>
    <t>3. Potencialización del desarrollo y competitividad protegiendo los derechos de manera incluyente.</t>
  </si>
  <si>
    <t>4. Potencialización del desarrollo y competitividad a través de la gestión ética y transparente.</t>
  </si>
  <si>
    <t>COMPONENTES DE LA VISIÓN</t>
  </si>
  <si>
    <t>1. Ser referente mundial en movilidad sostenible.</t>
  </si>
  <si>
    <t>2. Ser referente mundial en cultura ciudadana</t>
  </si>
  <si>
    <t>3. Ser referente mundial en credibilidad y confianza para Bogotá y su región.</t>
  </si>
  <si>
    <t>4. Ser referente en innovación y creatividad</t>
  </si>
  <si>
    <t>5. Ser referente mundial al contar con un equipo humano comprometido y competente.</t>
  </si>
  <si>
    <t>6. Ser referente mundial al  contar con un sistema de transporte multimodal que salvaguarda la vida en las vías.</t>
  </si>
  <si>
    <t>PROGRAMAS PDD</t>
  </si>
  <si>
    <t>18 - Mejor Movilidad para Todos</t>
  </si>
  <si>
    <t>29 - Articulación regional y planeación integral del transporte</t>
  </si>
  <si>
    <t>42 - Transparencia, gestión pública y servicio a la ciudadanía</t>
  </si>
  <si>
    <t>43 - Modernización institucional</t>
  </si>
  <si>
    <t>44 - Gobierno y ciudadanía digital</t>
  </si>
  <si>
    <t>PROYECTOS ESTRATÉGICOS PDD</t>
  </si>
  <si>
    <t>143 - Construcción y conservación de vías y calles completas para la ciudad</t>
  </si>
  <si>
    <t>144 - Gestión y control de la demanda de transporte</t>
  </si>
  <si>
    <t>145 - Peatones y bicicletas</t>
  </si>
  <si>
    <t>146 - Seguridad y comportamientos para la movilidad</t>
  </si>
  <si>
    <t>147 - Transporte público integrado y de calidad</t>
  </si>
  <si>
    <t>162 - Articulación regional y planeación integral del transporte</t>
  </si>
  <si>
    <t>179 - Ambiente Sano</t>
  </si>
  <si>
    <t>188 - Servicio a la ciudadanía para la movilidad</t>
  </si>
  <si>
    <t>190 - Modernización Física</t>
  </si>
  <si>
    <t>192 - Fortalecimiento institucional a través del uso de TIC</t>
  </si>
  <si>
    <t xml:space="preserve"> </t>
  </si>
  <si>
    <t xml:space="preserve">La conformación de una  Oficina de TI en la  entidad  y el resultado de los productos de los profesionales asociados a esta meta le permitirán a la entidad tener herramientas valiosas para gestionar de mejor  forma los proyectos tecnológicos institucionales, optimizando tiempo y recursos. </t>
  </si>
  <si>
    <t>Campañas de sensibilización de TI</t>
  </si>
  <si>
    <t>GARANTIZAR SERVICIOS DE NUBE</t>
  </si>
  <si>
    <t>GARANTIZAR HERRAMIENTAS DE VISUALIZACIÓN DE DATOS EN SIMUR</t>
  </si>
  <si>
    <t>Ejecución</t>
  </si>
  <si>
    <t>LICENCIMIENTO ORACLE</t>
  </si>
  <si>
    <t>Contratar el SOC para la SDM</t>
  </si>
  <si>
    <t>1. Código Meta</t>
  </si>
  <si>
    <t>2.  Descripción Meta</t>
  </si>
  <si>
    <t>1. El Sistema de  indicadores de movilidad le permite a los tomadores de decisiones de la entidad, tener información oportuna y veraz para generar las políticas que permitan mejorar  las condiciones de  movilidad en la  ciudad.
2. Los canales de comunicación interactivos como el portal y  la  app del SIMUR le  permiten a las entidades del Sector Movilidad disponer de  manera  oportuna la información de temas de movilidad a los diferentes interesados, minimizando la atención a través de comunicaciones  físicas y  disponiéndola a través de  herramientas de acceso público.
3. Procesos como los desarrollos de software y la modernización tecnológica de la  infraestructura tecnológica de la SDM permiten a la entidad garantizar la disponibilidad de  los canales de comunicación entre la SDM y  la ciudadanía.</t>
  </si>
  <si>
    <t>1. Al garantizar la  operación de los sistemas de  información  la entidad ha  obtenido, entre otros, los siguientes beneficios: acceso rápido a la información y por ende mejora en la atención a los usuarios,  generación de informes e indicadores, posibilidad de planear y generar proyectos institucionales soportados en sistemas de información que presentan elementos claros y sustentados y ha permitido  desarrollar  y adelantar iniciativas  y convenios de intercambios de  información  institucionales e interinstitucionales.
2. Los desarrollos adelantados  a través de  la fábrica de software permite optimizar  tiempos  y recursos y  desplegar los servicios a los usuarios de  manera  más rápida y oportuna.
3. La  optima operación de la  plataforma tecnológica de DEI ha permitido una gestión oportuna y eficiente de los comparendos  impuestos, de igual forma permite que los  ciudadanos  infractores de  manera rápida  puedan realizar su tramite de pago, pues optimiza los tiempos de gestión interna de la información contravencional desde su detección hasta la imposición.
4. Los  proyectos  e  iniciativas de  BIG DATA permiten que  la entidad identifique fuentes de información para análisis y  toma de  decisiones con datos a los cuales actualmente tiene acceso y  permitir que a través de habilidades en matemáticas, estadística y tecnologías del equipo humano de la SDM  generar información para tomar  las decisiones fundamentales para el sector con base en datos. información y proyecciones bien soportadas.
5. La interventoria de la fase I de datacenter permitió el correcto desarrollo de contrato de  modernización del datacenter que ya se encuentra en operación y listo para recibir los proyectos misionales y estrategicos de la entidad.</t>
  </si>
  <si>
    <t>SUBSECRETARÍA DE GESTIÓN CORPORATIVA</t>
  </si>
  <si>
    <t>NASLY JENNIFER RUIZ</t>
  </si>
  <si>
    <t>Enero de 2019</t>
  </si>
  <si>
    <t>FASE IV DE MODERNIZACIÓN DE INFRAESTRUCTURA</t>
  </si>
  <si>
    <t>INFRAESTRUCTURA PARA SEGURIDAD INFORMATICA</t>
  </si>
  <si>
    <t xml:space="preserve">SISTEMA INTEGRADO DE GESTION DISTRITAL BAJO EL ESTÁNDAR MIPG
</t>
  </si>
  <si>
    <t>VERSIÓN 1.0</t>
  </si>
  <si>
    <t>Oficina de Tecnologías de la Información y las Comunicaciones</t>
  </si>
  <si>
    <t>Carmen Yanette Ortiz B.</t>
  </si>
  <si>
    <t>Nasly Jennifer Ruiz Gonzalez</t>
  </si>
  <si>
    <t xml:space="preserve">SISTEMA INTEGRADO DE GESTION DISTRITAL  BAJO EL ESTÁNDAR MIPG
</t>
  </si>
  <si>
    <t>CÓDIGO: PE01-PR01-F07</t>
  </si>
  <si>
    <r>
      <t>Sección No. 1: PROGRAMACIÓN  VIGENCIA _</t>
    </r>
    <r>
      <rPr>
        <b/>
        <u/>
        <sz val="11"/>
        <color indexed="56"/>
        <rFont val="Calibri"/>
        <family val="2"/>
      </rPr>
      <t>2019</t>
    </r>
    <r>
      <rPr>
        <b/>
        <sz val="11"/>
        <color indexed="56"/>
        <rFont val="Calibri"/>
        <family val="2"/>
      </rPr>
      <t>_</t>
    </r>
  </si>
  <si>
    <r>
      <t>Sección No. 1: PROGRAMACIÓN  VIGENCIA _</t>
    </r>
    <r>
      <rPr>
        <b/>
        <u/>
        <sz val="11"/>
        <color indexed="56"/>
        <rFont val="Calibri"/>
        <family val="2"/>
      </rPr>
      <t>2019</t>
    </r>
  </si>
  <si>
    <t>SISTEMA INTEGRADO DE GESTION DISTRITAL  BAJO EL ESTÁNDAR MIPG</t>
  </si>
  <si>
    <t>Versión: 1.0</t>
  </si>
  <si>
    <t>OFICINA DE TECNOLOGÍAS DE LA INFORMACIÓN Y LAS COMUNICACIONES</t>
  </si>
  <si>
    <r>
      <t xml:space="preserve">SEGUIMIENTO PLAN OPERATIVO ANUAL - POA                                         VIGENCIA: </t>
    </r>
    <r>
      <rPr>
        <b/>
        <u/>
        <sz val="11"/>
        <rFont val="Arial"/>
        <family val="2"/>
      </rPr>
      <t>2019</t>
    </r>
  </si>
  <si>
    <t>SGC-118 Aseguramiento de Empleos Temporales</t>
  </si>
  <si>
    <t>SISTEMA INTEGRADO DE GESTION DISTRITAL BAJO EL ESTÁNDAR MIPG</t>
  </si>
  <si>
    <t>PA 04</t>
  </si>
  <si>
    <t>(Avance en actividades ejecutadas / Total de avance de actividades programado en la vigencia)*100</t>
  </si>
  <si>
    <t xml:space="preserve">PA 04 </t>
  </si>
  <si>
    <t>Apoyo</t>
  </si>
  <si>
    <t>Misional</t>
  </si>
  <si>
    <t>Evaluación</t>
  </si>
  <si>
    <t>Producto</t>
  </si>
  <si>
    <t>Proceso</t>
  </si>
  <si>
    <t>Actividad</t>
  </si>
  <si>
    <t>Operación</t>
  </si>
  <si>
    <t>Constante</t>
  </si>
  <si>
    <t>Creciente</t>
  </si>
  <si>
    <t>Decreciente</t>
  </si>
  <si>
    <t>Anual</t>
  </si>
  <si>
    <t>Semestral</t>
  </si>
  <si>
    <t>Mensual</t>
  </si>
  <si>
    <t>3. Propender por la sostenibilidad ambiental, económica y social de la movilidad en una visión integral de planeación de ciudad y movilidad</t>
  </si>
  <si>
    <t>Eficiencia</t>
  </si>
  <si>
    <t>Efectividad</t>
  </si>
  <si>
    <t>Diligenciar</t>
  </si>
  <si>
    <t>Se trabaja en los documentos previos y estudio de mercado para la fase IV de modernización Tecnológica de la entidad.</t>
  </si>
  <si>
    <t>12 - Gestionar y mantener el 100% de los canales de comunicación interactivos a cargo de la OTIC que dispongan información de movilidad a la ciudadanía</t>
  </si>
  <si>
    <t>Gestionar y mantener el 100% de los canales de comunicación interactivos a cargo de la OTIC que dispongan información de movilidad a la ciudadanía</t>
  </si>
  <si>
    <t>SGC-146 ADQUISICIÓN, INSTALACIÓN, CONFIGURACIÓN Y PUESTA EN FUNCIONAMIENTO DE LA INFRAESTRUCTURA DE SEGURIDAD DE LA INFORMACIÓN Y LOS SERVICIOS CONEXOS PARA LA SECRETARÍA DISTRITAL DE MOVILIDAD</t>
  </si>
  <si>
    <t>SGC-147 REALIZAR LA GESTIÓN Y MONITOREO DE LA SEGURIDAD INFORMÁTICA SOBRE LA PLATAFORMA TECNOLÓGICA DE LA SECRETARÍA DISTRITAL DE MOVILIDAD A TRAVÉS DE UN CENTRO DE OPERACIONES DE SEGURIDAD (SOC)</t>
  </si>
  <si>
    <t>Ninguno durante el periodo</t>
  </si>
  <si>
    <t>SGC-145 DISEÑAR, DESARROLLAR E IMPLEMENTAR ESTRATÉGIAS DE SENSIBILIZACIÓN ORIENTADAS A: LA TRANSICIÓN A IPV6 Y GESTIÓN DE LA SEGURIDAD DE LA INFORMACIÓN EN LA SECRETARÍA DISTRITAL DE MOVILIDAD.</t>
  </si>
  <si>
    <t>SGC-22 ADQUISICION, RENOVACION, SOPORTE Y ACTUALIZACION DEL LICENCIAMIENTO SOFTWARE ARANDA PARA LA SECRETARIA DISTRITAL DE MOVILIDAD</t>
  </si>
  <si>
    <t>SGC-139 ADQUISICIÓN, INSTALACIÓN, CONFIGURACIÓN Y PUESTA EN FUNCIONAMIENTO DE INFRAESTRUCTURA TECNOLÓGICA Y SERVICIOS CONEXOS PARA CONTINUAR CON LA FASE IV DE LA MODERNIZACIÓN DE LA SECRETARÍA DISTRITAL DE MOVILIDAD</t>
  </si>
  <si>
    <t>SGC-140 RENOVAR EL SERVICIO DE SOPORTE Y MANTENIMIENTO DEL LICENCIAMIENTO ORACLE DE PROPIEDAD DE LA SECRETARÍA DISTRITAL DE MOVILIDAD E IMPLEMENTAR EL CLUSTER PARA SOPORTAR LICENCIAMIENTO ORACLE</t>
  </si>
  <si>
    <t>SGC-11 PRESTAR EL SERVICIO DE CERTIFICADO DE FIRMA DIGITAL DE PERSONAS, CERTIFICADO DE SERVIDOR SEGURO, CERTIFICADO DE  PERSONA JURÍDICA ENTIDAD EMPRESA, SERVICIO DE ESTAMPADO CRONOLÓGICO DE DOCUMENTOS CON SALIDA EN FORMATO PDF/A NATIVO, ASÍ COMO EL SERVICIO DE SOPORTE TÉCNICO DE LOS ANTERIORES ELEMENTOS EN LOS SISTEMAS DE INFORMACIÓN DE LA SECRETARÍA DISTRITAL DE MOVILIDAD.</t>
  </si>
  <si>
    <t>SGC-134 PRESTAR LOS SERVICIOS DE MANTENIMIENTO, DESARROLLO E IMPLEMENTACIÓN DE SOLUCIONES INFORMÁTICAS MEDIANTE EL MODELO DE FÁBRICA DE SOFTWARE.</t>
  </si>
  <si>
    <t>Ninguno en el periodo</t>
  </si>
  <si>
    <t>SGC-126 RENOVAR EL SERVICIO DE SOPORTE Y MANTENIMIENTO DEL LICENCIAMIENTO DE VISIM -VISSUM DE PROPIEDAD DE LA SECRETARÍA DISTRITAL DE MOVILIDAD</t>
  </si>
  <si>
    <t>SGC-127 RENOVAR EL SERVICIO DE SOPORTE Y MANTENIMIENTO DEL LICENCIAMIENTO DE TRANSCAD - TRANSMODELER DE PROPIEDAD DE LA SECRETARÍA DISTRITAL DE MOVILIDAD</t>
  </si>
  <si>
    <t>SGC-128 RENOVAR EL SERVICIO DE SOPORTE Y MANTENIMIENTO DEL LICENCIAMIENTO DE EMME - DYNAMEQ DE PROPIEDAD DE LA SECRETARÍA DISTRITAL DE MOVILIDAD</t>
  </si>
  <si>
    <t>SGC-129 RENOVAR EL SERVICIO DE SOPORTE Y MANTENIMIENTO DEL LICENCIAMIENTO DE LINUX DE PROPIEDAD DE LA SECRETARÍA DISTRITAL DE MOVILIDAD</t>
  </si>
  <si>
    <t>SGC-130 RENOVAR EL SERVICIO DE SOPORTE Y MANTENIMIENTO DEL LICENCIAMIENTO REDHAT DE PROPIEDAD DE LA SECRETARÍA DISTRITAL DE MOVILIDAD</t>
  </si>
  <si>
    <t>SGC-162 ADICIÓN Y PRÓRROGA AL CONTRATO NO 2018-1096 CUYO OBJETO ES:  PRESTAR LOS SERVICIOS PROFESIONALES A LA OFICINA DE INFORMACIÓN SECTORIAL PARA APOYAR LAS ACTIVIDADES DE DESARROLLO, PROGRAMACIÓN, ACTUALIZACIÓN, ARQUITECTURA DE INFRAESTRUCTURA TECNOLÓGICA Y DOCUMENTACIÓN DE LOS SERVICIOS Y APLICACIONES DE SOFTWARE.</t>
  </si>
  <si>
    <t>SGC-123 PRESTAR LOS SERVICIOS DE MANTENIMIENTO, DESARROLLO E IMPLEMENTACIÓN DE SOLUCIONES INFORMÁTICAS MEDIANTE EL MODELO DE FÁBRICA DE SOFTWARE.</t>
  </si>
  <si>
    <t>SGC-121 PRESTAR SERVICIO DE NUBE PARA LA SECRETARÍA DISTRITAL DE MOVILIDAD</t>
  </si>
  <si>
    <t>SGC-122 PRESTAR SERVICIO DE LICENCIAMIENTO DE SOFTWARE PARA PUBLICACIÓN DE INFORMACIÓN A TRAVÉS DEL PORTAL SIMUR</t>
  </si>
  <si>
    <t>SGC-119 PRESTAR LOS SERVICIOS PROFESIONALES ESPECIALIZADOS A LA SECRETARÍA DISTRITAL DE MOVILIDAD  PARA APOYAR EN LA IMPLEMENTACIÓN DE ACTIVIDADES QUE PERMITAN EL DESARROLLO DE PROYECTOS DE TECNOLOGÍAS DE LA INFORMACIÓN Y COMUNICACIONES</t>
  </si>
  <si>
    <t>SGC-155 Aseguramiento de Empleos Temporales</t>
  </si>
  <si>
    <t>SGC-166 ADICIÓN Y PRÓRROGA AL CONTRATO NO 2018-1245  CUYO OBJETO ES PRESTAR SERVICIOS PROFESIONALES PARA APOYAR Y ACOMPAÑAR LA IMPLEMENTACIÓN DE PROCESOS, PROCEDIMIENTOS, HERRAMIENTAS Y REQUERIMIENTOS TECNOLÓGICOS E INFORMÁTICOS CON EL FIN DE GARANTIZAR EL CORRECTO FUNCIONAMIENTO DE LA INFRAESTRUCTURA TECNOLÓGICA DE LA SECRETARÍA</t>
  </si>
  <si>
    <t xml:space="preserve">SGC-49 PRESTAR SERVICIOS PROFESIONALES PARA APOYAR Y ACOMPAÑAR LA IMPLEMENTACIÓN DE PROCESOS, PROCEDIMIENTOS, HERRAMIENTAS Y REQUERIMIENTOS TECNOLÓGICOS E INFORMÁTICOS CON EL FIN DE GARANTIZAR EL CORRECTO FUNCIONAMIENTO DE LA INFRAESTRUCTURA TECNOLÓGICA DE LA SECRETARÍA.  </t>
  </si>
  <si>
    <t xml:space="preserve">CODIGO Y NOMBRE DEL PROYECTO: </t>
  </si>
  <si>
    <t>PROGRAMACIÓN PLAN DE DESARROLLO</t>
  </si>
  <si>
    <t>% DE AVANCE</t>
  </si>
  <si>
    <t>META</t>
  </si>
  <si>
    <t>TIPO DE ANUALIZACIÓN</t>
  </si>
  <si>
    <t xml:space="preserve">VARIABLE </t>
  </si>
  <si>
    <t>VIGENCIA 2016</t>
  </si>
  <si>
    <t>VIGENCIA 2017</t>
  </si>
  <si>
    <t>VIGENCIA 2018</t>
  </si>
  <si>
    <t>VIGENCIA 2019</t>
  </si>
  <si>
    <t>VIGENCIA 2020</t>
  </si>
  <si>
    <t>ANULACIONES DE RESERVAS</t>
  </si>
  <si>
    <t>RESERVA DEFINITIVA</t>
  </si>
  <si>
    <t>TOTAL EJECUTADO</t>
  </si>
  <si>
    <t>MAGNITUD META - Vigencia</t>
  </si>
  <si>
    <t>PRESUPUESTO META -Vigencia</t>
  </si>
  <si>
    <t>PRESUPUESTO META - Reservas</t>
  </si>
  <si>
    <t>TOTAL PRESUPUESTO VIGENCIA</t>
  </si>
  <si>
    <t>TOTAL PRESUPUESTO RESERVA</t>
  </si>
  <si>
    <r>
      <t xml:space="preserve">SEGUIMIENTO VIGENCIA </t>
    </r>
    <r>
      <rPr>
        <b/>
        <u/>
        <sz val="11"/>
        <rFont val="Arial"/>
        <family val="2"/>
      </rPr>
      <t>2019</t>
    </r>
  </si>
  <si>
    <t>LICENCIAMIENTO</t>
  </si>
  <si>
    <t>SGC-125 PRESTAR LOS SERVICIOS DE MANTENIMIENTO, DESARROLLO E IMPLEMENTACIÓN DE SOLUCIONES INFORMÁTICAS MEDIANTE EL MODELO DE FÁBRICA DE SOFTWARE.</t>
  </si>
  <si>
    <t>OPERACIÓN TECNOLÓGICA ENTIDAD</t>
  </si>
  <si>
    <t>SGC-05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</si>
  <si>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SGC-06 PRESTAR LOS SERVICIOS DE GESTIÓN, ADMINISTRACIÓN Y OPERACIÓN DE LA PLATAFORMA TECNOLÓGICA DE INFORMACIÓN Y COMUNICACIÓN DE LA SECRETARIA DISTRITAL DE MOVILIDAD INCLUYENDO LOS SERVICIOS DE MANTENIMIENTO PREVENTIVO Y CORRECTIVO, SOPORTE TÉCNICO Y ATENCIÓN DE REQUERIMIENTOS DE USUARIO</t>
  </si>
  <si>
    <t>SGC-132 PRESTAR SERVICIOS PROFESIONALES ESPECIALIZADOS A LA SECRETARÍA DISTRITAL DE MOVILIDAD PARA LA ESTRUCTURACIÓN, CONSOLIDACIÓN, PRESENTACIÓN Y ARQUITECTURA DE INFRAESTRUCTURA TECNOLÓGICA DE DATOS E INFORMACIÓN GEOGRÁFICA Y ESPACIAL</t>
  </si>
  <si>
    <t>SGC-133 PRESTAR LOS SERVICIOS PROFESIONALES ESPECIALIZADOS A  LA SECRETARIA DISTRITAL DE MOVILIDAD PARA APOYAR LAS ACTIVIDADES DE SOPORTE, DESARROLLO, MANTENIMIENTO Y DOCUMENTACIÓN DE LOS SERVICIOS Y APLICACIONES DE SOFTWARE PARA ANALÍTICA DE DATOS Y BIG DATA</t>
  </si>
  <si>
    <t>SGC-131 PRESTAR SERVICIOS PROFESIONALES ESPECIALIZADOS A LA SECRETARIA DISTRITAL DE MOVILIDAD PARA EL DESARROLLO DE ACTIVIDADES DE DISPOSICIÓN, VERIFICACIÓN DE CALIDAD, PRESENTACIÓN DE INFORMACIÓN Y ESTRUCTURACIÓN DE SOLUCIONES DE BIG DATA PARA LA INFORMACIÓN GEOGRÁFICA Y ESPACIAL</t>
  </si>
  <si>
    <t>SGC-23 ADQUIRIR EL LICENCIAMIENTO DEL ANTIVIRUS SOPHOS Y  RENOVAR LA LICENCIA DE LA PLATAFORMA GLOBAL SUITE DE LA SECRETARIA DISTRITAL DE MOVILIDAD</t>
  </si>
  <si>
    <t>SGC-202 LICENCIAMIENTO DE LOS SERVICIOS DE GOOGLE APPS FOR WORK, GOOGLE VAULT Y EL SOPORTE TÉCNICO PARA LA SECRETARÍA DISTRITAL DE MOVILIDAD</t>
  </si>
  <si>
    <t>HERRAMIENTAS TECNOLÓGICAS DE LA ENTIDAD</t>
  </si>
  <si>
    <t>SGC-135 PRESTAR LOS SERVICIOS PROFESIONALES ESPECIALIZADOS A LA SECRETARIA DISTRITAL DE MOVILIDAD PARA APOYAR LAS ACTIVIDADES DE MIGRACIÓN, PUESTA EN FUNCIONAMIENTO, SEGUIMIENTO, PARAMETRIZACIÓN, SOPORTE, DESARROLLO, Y SOSTENIBILIDAD DE LOS MÓDULOS DEL SISTEMA SI CAPITAL</t>
  </si>
  <si>
    <t>SGC-137 PRESTAR LOS SERVICIOS PROFESIONALES A  LA SECRETARIA DISTRITAL DE MOVILIDAD EN LAS ACTIVIDADES DE APOYO Y SEGUIMIENTO A DESARROLLO DE SOFTWARE DE LOS PROYECTOS CON COMPONENTE DE TECNOLOGÍAS DE LA INFORMACIÓN Y COMUNICACIONES</t>
  </si>
  <si>
    <t>SGC-138 PRESTAR LOS SERVICIOS PROFESIONALES A LA SECRETARÍA DISTRITAL DE MOVILIDAD PARA APOYAR LAS ACTIVIDADES DE DOCUMENTACIÓN TECNICA Y EXPEDIENTES ELECTRÓNICOS DE LOS CONJUNTOS DE DATOS Y SISTEMAS DE  INFORMACIÓN QUE SE  LIDERAN DESDE LA OFICINA DE TECNOLOGÍAS DE LA INFORMACIÓN Y LAS COMUNICACIONES</t>
  </si>
  <si>
    <t>SGC-164 ADICIÓN Y PRÓRROGA AL CONTRATO NO 2018-906 CUYO OBJETO ES: PRESTAR LOS SERVICIOS PROFESIONALES A LA OFICINA DE INFORMACIÓN SECTORIAL PARA EL DESARROLLO DE ACTIVIDADES QUE PERMITAN LA DEFINICIÓN ESTRUCTURACIÓN, IMPLEMENTACIÓN Y GESTIÓN DE PROYECTOS QUE TIENEN COMPONENTES DE REDES Y TELECOMUNICACIONES.</t>
  </si>
  <si>
    <t>SGC 143 PRESTAR LOS SERVICIOS PROFESIONALES ESPECIALIZADOS A  LA SECRETARIA DISTRITAL DE MOVILIDAD PARA APOYAR EN LAS ACTIVIDADES DE INSTALACIÓN MANTENIMIENTO, ADMINISTRACIÓN Y CONFIGURACIÓN DE LAS PLATAFORMAS TECNOLÓGICAS DE LA ENTIDAD</t>
  </si>
  <si>
    <t>SGC 144 PRESTAR LOS SERVICIOS TÉCNICOS DE APOYO A  LA SECRETARIA DISTRITAL DE MOVILIDAD EN LAS ACTIVIDADES PROPIAS DE DEFINICIÓN Y SEGUIMIENTO DE PROYECTOS CON COMPONENTE DE TECNOLOGÍAS DE LA INFORMACIÓN Y COMUNICACIONES</t>
  </si>
  <si>
    <t>OBJETIVO ESTRATÉGICO Y DE CALIDAD SDM</t>
  </si>
  <si>
    <t>6. Proveer un ecosistema adecuado para la innovación y adopción  de nuevas y mejores tecnologías de movilidad y de información y comunicación
Calidad: 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</si>
  <si>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REALIZAR DOS CAMPAÑAS DE SENSIBILIZACIÓN EN TECNOLOGÍAS DE LA INFORMACIÓN</t>
  </si>
  <si>
    <t>SGC-139</t>
  </si>
  <si>
    <t>SGC-140</t>
  </si>
  <si>
    <t>SGC-143</t>
  </si>
  <si>
    <t>SGC-144</t>
  </si>
  <si>
    <t>SGC-164</t>
  </si>
  <si>
    <t>SGC-20</t>
  </si>
  <si>
    <t>SGC-21</t>
  </si>
  <si>
    <t>SGC-120  PRESTAR SERVICIOS PROFESIONALES A LA OFICINA DE TECNOLOGÍAS DE LA INFORMACIÓN Y LAS COMUNICACIONES PARA DESARROLLAR ACTIVIDADES ASOCIADAS A  LA GESTIÓN ADMINISTRATIVA, CONTRACTUAL Y PRESUPUESTAL  DE LA DEPENDENCIA,  ASÍ COMO APOYAR LOS REPORTES DE INFORMACIÓN PROPIOS DEL PROYECTO A CARGO</t>
  </si>
  <si>
    <t>Se contrató la línea SGC-135, con acta de inicio de fecha marzo 15</t>
  </si>
  <si>
    <t>Se contrató la línea SGC-49 con acta de inicio mayo 17</t>
  </si>
  <si>
    <t>Se contrató la línea SGC-119, con acta de inicio abril 29</t>
  </si>
  <si>
    <t>Se contrató la línea SGC-120, con acta de inicio junio  28</t>
  </si>
  <si>
    <t>Se adicionó y prorrogó el contrato 2018-1096.</t>
  </si>
  <si>
    <t>Se contrató la línea SGC-131, con acta de inicio en fecha marzo 27</t>
  </si>
  <si>
    <t>Se contrató la línea SGC-132, con acta de inicio en fecha abril 23</t>
  </si>
  <si>
    <t>Se contrató la línea SGC-133 con acta de inicio en fecha marzo 22</t>
  </si>
  <si>
    <t>Se adicionó y prorrogó contrato 2018-1245</t>
  </si>
  <si>
    <t>Se contrató la línea SGC-135, con acta de inicio de fecha abril 26</t>
  </si>
  <si>
    <t>Se contrató la línea SGC-23, con dos proveedores: Antivirus Sophos - Grupo Microsistemas GMS - $119.189.793, adjudicado el 30/05/2019
 - Global suite - Safety - $19.378.355, adjudicado 04/06/2019</t>
  </si>
  <si>
    <t>Se contrató la línea SGC-202, con acta de inicio de fecha mayo 24</t>
  </si>
  <si>
    <t>Se contrató la línea SGC-143, con acta de inicio de fecha de inicio 10 de abril</t>
  </si>
  <si>
    <t>Se contrató la línea SGC-144, con acta de inicio de fecha de inicio 22 de abril</t>
  </si>
  <si>
    <t>Se contrató la línea SGC-20, con acta de inicio de fecha de inicio 22 de abril</t>
  </si>
  <si>
    <t>Se contrató la línea SGC-140, con acta de inicio de fecha junio 28, ORDEN DE COMPRA 39022</t>
  </si>
  <si>
    <t>Estructuración del proceso en Revisión en la Dirección de Contratación</t>
  </si>
  <si>
    <t>Programación de ejecución de pagos de cuentas fenecidas</t>
  </si>
  <si>
    <t>Ejecución de pagos cuentas fenecidas</t>
  </si>
  <si>
    <t>5. Ser transparente, incluyente, equitativa en género y garantista de la participación e involucramiento ciudadanos y del sectro privado</t>
  </si>
  <si>
    <t>(Total presupuesto cuentas fenecidas ejecutadas / Total presupuesto cuentas fenecidas programada)*100</t>
  </si>
  <si>
    <t>Registros Administrativos y P.A.A.</t>
  </si>
  <si>
    <t>Hacer seguimiento al pago de pasivos exigibles de la dependencia</t>
  </si>
  <si>
    <t>Enero 01 de 2019</t>
  </si>
  <si>
    <t>Pago compromisos fenecidos</t>
  </si>
  <si>
    <t>Realizar el 100 % del pago de compromisos de vigencias anteriores fenecidas</t>
  </si>
  <si>
    <t>Pago pasivo exigible</t>
  </si>
  <si>
    <t>N/A</t>
  </si>
  <si>
    <t>967 - Tecnologías de información y comunicaciones para lograr una movilidad sostenible en Bogotá</t>
  </si>
  <si>
    <t>18. Realizar el 100 % del pago de compromisos de vigencias anteriores fenecidas</t>
  </si>
  <si>
    <t>SGC-226 PRESTAR LOS SERVICIOS PROFESIONALES ESPECIALIZADOS A LA OFICINA DE TECNOLOGÍAS DE LA INFORMACIÓN Y LAS COMUNICACIONES PARA ACOMPAÑAR LA EJECUCIÓN DE ACTIVIDADES RELACIONADAS CON EL SOPORTE, DESARROLLO, MANTENIMIENTO Y DOCUMENTACIÓN DE LOS SERVICIOS Y APLICACIONES DE SOFTWARE PARA ANALÍTICA DE DATOS Y BIG DATA.</t>
  </si>
  <si>
    <t>SGC-221 ADICIÓN No. 1 AL CONTRATO 2018-1160, CUYO OBJETO ES: PRESTAR LOS SERVICIOS DE MANTENIMIENTO, DESARROLLO E IMPLEMENTACIÓN DE SOLUCIONES INFORMÁTICAS MEDIANTE EL MODELO DE FÁBRICA DE SOFTWARE.</t>
  </si>
  <si>
    <t>SGC.225 ADICIÓN Y PRÓRROGA N° 1 AL CONTRATO N° 2018-467, CUYO OBJETO ES: "PRESTAR EL SERVICIO DE CERTIFICADO DE FIRMA DIGITAL DE PERSONAS, CERTIFICADOS DE SERVIDOR SEGURO, CERTIFICADO DE PERSONA JURÍDICA ENTIDAD EMPRESA, SERVICIO DE ESTAMPADO CRONOLÓGICO DE DOCUMENTOS CON SALIDA EN FORMATO PDF/A NATIVO, ASÍ COMO EL SERVICIO DE SOPORTE TÉCNICO DE LOS ANTERIORES ELEMENTOS EN LOS SISTEMAS DE INFORMACIÓN DE LA SECRETARIA DISTRITAL DE MOVILIDAD."</t>
  </si>
  <si>
    <t>Se adicinó y prorrogó el contrato 2018-906</t>
  </si>
  <si>
    <t>SGC-212 ADICIÓN Y PRÓRROGA NO. 1 AL CONTRATO NO. 2018-359, CUYO OBJETO ES:" ADQUIRIR, RENOVAR Y DAR SOPORTE AL LICENCIAMIENTO DE LA PLATAFORMA DE SEGURIDAD DE LA INFORMACION DE LA SECRETARIA DISTRITAL DE MOVILIDAD".</t>
  </si>
  <si>
    <t>El proceso de contratación se encuentra en revisión en  la SGC , se estima radicación en la DC para el mes de  julio  de 2019</t>
  </si>
  <si>
    <t>Se contrató la línea SGC-146, contrato 2019-1652 suscrito en junio 20 de 2019</t>
  </si>
  <si>
    <t>Se adicionó y prorrogó el contrato No 2018-359.</t>
  </si>
  <si>
    <t>Se contrató la línea SGC-146, contrato 2019-1652 suscrito en junio 20 de 2019, y  Se adicionó y prorrogó el contrato No 2018-359.</t>
  </si>
  <si>
    <t>Se adquiere infraestructura tecnológica para el manejo de la seguridad de la información de la Entidad, con soporte por tres (3) años, apoyado en un fabricante reconocido como lo es PaloAlto.</t>
  </si>
  <si>
    <t>El proceso de revisión tanto en la SGC como en la DC ha tenido retrasos debido a la acumulación de procesos y contratos previo a la entrada en vigencia de la ley de garantías</t>
  </si>
  <si>
    <t xml:space="preserve">Procesos de contratación superó la etapa de revisión por parte de la Subsecretaría de Gestión Corporativa y se encuentra en revisión en la Dirección de Contratación.. </t>
  </si>
  <si>
    <t>* Crear una cultura respecto a la integridad, confidencialidad y disponibilidad de la información en donde todos los servidores de la entidad comprendan la importancia de dar un tratamiento adecuado a la información.
* Concientizar a las personas de los riesgos que se pueden presentar tanto para ellas como parte integral de la SDM, como para la imagen pública de la entidad como entidad gubernamental.
* Divulgación  del   “Plan de adopción del protocolo IPv6” y la importancia de la transición en la entidad, para Directivos y funcionarios, como base para proyectos con nuevas tecnologías.</t>
  </si>
  <si>
    <t>Estructuración del proceso en Revisión en la Dirección de Contratación.</t>
  </si>
  <si>
    <t>Se contrató la línea SGC-143, con acta de inicio de fecha de inicio 10 de abril ,y  las líneas SGC-20 y SGC-144 ambas con  actas de inicio de fecha de inicio 22 de abril.
Se contrató la línea SGC-140, con acta de inicio de fecha junio 28, ORDEN DE COMPRA 39022
Se adicinó y prorrogó el contrato 2018-906.</t>
  </si>
  <si>
    <t>Contar con los profesionales encargados de la modernización tecnológica en la entidad y mantener en correcto funcionamiento con soporte del fabrican el software de base de datos que utliza la entidad.</t>
  </si>
  <si>
    <t>Retraso en la revisión de los documentos del proceso por congestión, por lo que se solicitó modificar la fecha posible de adjudicación del proyecto más relevante de esta meta que es el de la fase IV de renovación tecnológica de la entidad.</t>
  </si>
  <si>
    <t>Estructuración del proceso en Revisión en la Subsecretaría de Gestión Corporativa</t>
  </si>
  <si>
    <t>Alejandro Forero Suárez</t>
  </si>
  <si>
    <t>Se contrató la línea SGC-138, con acta de inicio de fecha abril 11</t>
  </si>
  <si>
    <t>Se contrató la línea SGC-138, con acta de inicio de fecha abril 11, se contrató la línea SGC-135, con acta de inicio de fecha abril 26 y se contrató la línea SGC-202, con acta de inicio de fecha mayo 24.
Se contrató la línea SGC-23, con dos proveedores: Antivirus Sophos - Grupo Microsistemas GMS, adjudicado el 30/05/2019 - Global suite - Safety ID, adjudicado 04/06/2019</t>
  </si>
  <si>
    <t>Se contrató la línea SGC- 126, se encuentra en ejecución el Contrato 2019-191</t>
  </si>
  <si>
    <t>Se contrató la línea SGC- 217, con acta de inicio de fecha junio 28 de 2019,  Contrato 2019-1749</t>
  </si>
  <si>
    <t>Se contrató la línea SGC-128, con acta de inicio de fecha junio 28 de 2019 Contrato 2019-1750</t>
  </si>
  <si>
    <t>Se contrató la línea SGC-226 con acta de inicio en fecha junio 28</t>
  </si>
  <si>
    <t>Se contrató la línea SGC-132, con acta de inicio en fecha abril 23 y la línea SGC-226 con acta de inicio en fecha junio 28.
Se contrataron las líneas SGC- 217 y SGC-128, ambas con acta de inicio de fecha junio 28 de 2019,  Contratos 2019-1749 y 2019-1750 respectivamente.</t>
  </si>
  <si>
    <t>Alejamdro Forero Suárez</t>
  </si>
  <si>
    <t xml:space="preserve">El proceso contractual esta desarrollándose normalmente. 
Se consolida exitosamente la contratación del equipo técnico necesario para el cumplimiento de la meta </t>
  </si>
  <si>
    <t>Procesos de contratación se  estructuraron por parte de la OTIC. 
Se aseguro el recusro técnico necesario para el cumplimineto de la meta.</t>
  </si>
  <si>
    <t>La entidad cuenta con soporte para el software especializado en modelación de transporte (VISIM -VISSUM) ademas de contar con el apoyo de un profesional.
Se  consolido  el equipo técnico para le éxito de la meta.
Se renovaron los servicios de soporte y mantenimiento del software especializado que permite a la Entidad desarrollar y fortalecer algunos de los sistemas de información misionales de la Entidad.</t>
  </si>
  <si>
    <t>Procesos de contratación estructurados por parte de la OTIC. 
Se completó el personal técnico necesario para el éxito de la meta. Se adquirió licenciamiento de antivirus para los equipos PCs de la Entidad para un año. De igual forma se adquirió licenciamiento para el uso de las suite que incluye el correo electrónico y otras herramientas para los funcionarios de la Entidad.</t>
  </si>
  <si>
    <t>Esta línea perteneió a la OIS 2019</t>
  </si>
  <si>
    <t>Esta línea pertenence a la OTIC 2019, aún se encuentra unos recursos que se deben liberar pues no se tienen empleos temporales desde marzo.</t>
  </si>
  <si>
    <t>Se contrató la línea SGC-119, con acta de inicio abril 29.
Se contrató la línea SGC-49 con acta de inicio mayo 17.
Se contrató la línea SGC-120, con acta de inicio junio  28.
Se adicionó y prorrogó contrato 2018-1245
Las líneas SGC-118 y SGC-155 tienen el mismo objeto pero una corresponbió a la antigua OIS en los primeros días del año, la otra corresponde a la nueva OTIC. Se deben liberar los reursos que aún se encuentran en la línea SGC-155, pues ya no se tienen empleos temporales desde marzo pasado.</t>
  </si>
  <si>
    <t>SGC-20 PROVEER LA LICENCIA DE SOFTWARE CELLCRYPT PARA LA SECRETARÍA DISTRITAL DE MOVILIDAD</t>
  </si>
  <si>
    <t>SGC-21 RENOVACION DE SOPORTE DE SOFTWARE VMWARE VSPHERE ENTERPRISE PLUS  Y ASISTENCIA TÉCNICA PARA LICENCIAS</t>
  </si>
  <si>
    <t>6. Proveer un ecosistema adecuado para la innovación y adopción  de nuevas y mejores tecnologías de movilidad y de información y comunicación
Calidad: 2. Prestar servicios eficientes, oportunos y de calidad a la ciudadanía, tanto en gestión como en trámites de la movilidad.</t>
  </si>
  <si>
    <t>Desarrollar y fortalecer el 100% de los sistemas de información misionales y estratégicos a cargo de la OTIC para que sean utilizados como habilitadores en el desarrollo de las estrategias institucionales y sectoriales.</t>
  </si>
  <si>
    <t>7. Prestar servicios eficientes, oportunos y de calidad a la ciudadanía, tanto en gestión como en trámites de la movilidad
Calidad: 2. Prestar servicios eficientes, oportunos y de calidad a la ciudadanía, tanto en gestión como en trámites de la movilidad.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</si>
</sst>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41" formatCode="_-* #,##0_-;\-* #,##0_-;_-* &quot;-&quot;_-;_-@_-"/>
    <numFmt numFmtId="43" formatCode="_-* #,##0.00_-;\-* #,##0.00_-;_-* &quot;-&quot;??_-;_-@_-"/>
    <numFmt numFmtId="164" formatCode="_(* #,##0_);_(* \(#,##0\);_(* &quot;-&quot;_);_(@_)"/>
    <numFmt numFmtId="165" formatCode="_(* #,##0.00_);_(* \(#,##0.00\);_(* &quot;-&quot;??_);_(@_)"/>
    <numFmt numFmtId="166" formatCode="_-* #,##0.00\ &quot;€&quot;_-;\-* #,##0.00\ &quot;€&quot;_-;_-* &quot;-&quot;??\ &quot;€&quot;_-;_-@_-"/>
    <numFmt numFmtId="167" formatCode="_ * #,##0.00_ ;_ * \-#,##0.00_ ;_ * &quot;-&quot;??_ ;_ @_ "/>
    <numFmt numFmtId="168" formatCode="0.0%"/>
    <numFmt numFmtId="169" formatCode="&quot;$&quot;\ #,##0"/>
    <numFmt numFmtId="170" formatCode="0.0"/>
    <numFmt numFmtId="171" formatCode="_-* #,##0.00\ _€_-;\-* #,##0.00\ _€_-;_-* &quot;-&quot;??\ _€_-;_-@_-"/>
    <numFmt numFmtId="172" formatCode="0.000"/>
  </numFmts>
  <fonts count="66" x14ac:knownFonts="1">
    <font>
      <sz val="11"/>
      <color theme="1"/>
      <name val="Calibri"/>
      <family val="2"/>
      <scheme val="minor"/>
    </font>
    <font>
      <sz val="11"/>
      <color indexed="8"/>
      <name val="Calibri"/>
      <family val="2"/>
    </font>
    <font>
      <b/>
      <sz val="10"/>
      <name val="Arial"/>
      <family val="2"/>
    </font>
    <font>
      <sz val="10"/>
      <name val="Arial"/>
      <family val="2"/>
    </font>
    <font>
      <sz val="8"/>
      <name val="Calibri"/>
      <family val="2"/>
    </font>
    <font>
      <sz val="10"/>
      <name val="Arial"/>
      <family val="2"/>
    </font>
    <font>
      <b/>
      <sz val="9"/>
      <name val="Arial"/>
      <family val="2"/>
    </font>
    <font>
      <sz val="9"/>
      <name val="Arial"/>
      <family val="2"/>
    </font>
    <font>
      <u/>
      <sz val="7"/>
      <color indexed="12"/>
      <name val="Arial"/>
      <family val="2"/>
    </font>
    <font>
      <sz val="9"/>
      <color indexed="8"/>
      <name val="Arial"/>
      <family val="2"/>
    </font>
    <font>
      <b/>
      <sz val="9"/>
      <color indexed="9"/>
      <name val="Arial"/>
      <family val="2"/>
    </font>
    <font>
      <b/>
      <sz val="11"/>
      <name val="Arial"/>
      <family val="2"/>
    </font>
    <font>
      <b/>
      <sz val="10"/>
      <color indexed="9"/>
      <name val="Arial"/>
      <family val="2"/>
    </font>
    <font>
      <sz val="11"/>
      <name val="Arial"/>
      <family val="2"/>
    </font>
    <font>
      <sz val="11"/>
      <color indexed="8"/>
      <name val="Arial"/>
      <family val="2"/>
    </font>
    <font>
      <b/>
      <sz val="8"/>
      <name val="Arial"/>
      <family val="2"/>
    </font>
    <font>
      <b/>
      <u/>
      <sz val="8"/>
      <name val="Arial"/>
      <family val="2"/>
    </font>
    <font>
      <sz val="8"/>
      <name val="Arial"/>
      <family val="2"/>
    </font>
    <font>
      <u/>
      <sz val="11"/>
      <name val="Arial"/>
      <family val="2"/>
    </font>
    <font>
      <b/>
      <u/>
      <sz val="11"/>
      <name val="Arial"/>
      <family val="2"/>
    </font>
    <font>
      <u/>
      <sz val="9"/>
      <name val="Arial"/>
      <family val="2"/>
    </font>
    <font>
      <b/>
      <u/>
      <sz val="11"/>
      <color indexed="56"/>
      <name val="Calibri"/>
      <family val="2"/>
    </font>
    <font>
      <b/>
      <sz val="11"/>
      <color indexed="56"/>
      <name val="Calibri"/>
      <family val="2"/>
    </font>
    <font>
      <b/>
      <sz val="10"/>
      <color indexed="8"/>
      <name val="Arial"/>
      <family val="2"/>
    </font>
    <font>
      <sz val="11"/>
      <color theme="1"/>
      <name val="Calibri"/>
      <family val="2"/>
      <scheme val="minor"/>
    </font>
    <font>
      <b/>
      <sz val="11"/>
      <color theme="0"/>
      <name val="Calibri"/>
      <family val="2"/>
      <scheme val="minor"/>
    </font>
    <font>
      <b/>
      <sz val="11"/>
      <color theme="1"/>
      <name val="Calibri"/>
      <family val="2"/>
      <scheme val="minor"/>
    </font>
    <font>
      <b/>
      <sz val="18"/>
      <color theme="1"/>
      <name val="Calibri"/>
      <family val="2"/>
      <scheme val="minor"/>
    </font>
    <font>
      <b/>
      <sz val="14"/>
      <color theme="1"/>
      <name val="Arial"/>
      <family val="2"/>
    </font>
    <font>
      <b/>
      <sz val="9"/>
      <color theme="1"/>
      <name val="Arial"/>
      <family val="2"/>
    </font>
    <font>
      <sz val="9"/>
      <color theme="1"/>
      <name val="Arial"/>
      <family val="2"/>
    </font>
    <font>
      <sz val="9"/>
      <color theme="1"/>
      <name val="Calibri"/>
      <family val="2"/>
      <scheme val="minor"/>
    </font>
    <font>
      <sz val="9"/>
      <color indexed="8"/>
      <name val="Calibri"/>
      <family val="2"/>
      <scheme val="minor"/>
    </font>
    <font>
      <b/>
      <sz val="18"/>
      <color theme="1"/>
      <name val="Arial"/>
      <family val="2"/>
    </font>
    <font>
      <sz val="10"/>
      <color theme="1"/>
      <name val="Arial"/>
      <family val="2"/>
    </font>
    <font>
      <sz val="11"/>
      <color theme="1"/>
      <name val="Arial"/>
      <family val="2"/>
    </font>
    <font>
      <b/>
      <sz val="10"/>
      <color theme="1"/>
      <name val="Arial"/>
      <family val="2"/>
    </font>
    <font>
      <sz val="9"/>
      <color theme="0" tint="-0.34998626667073579"/>
      <name val="Arial"/>
      <family val="2"/>
    </font>
    <font>
      <b/>
      <sz val="11"/>
      <color theme="1"/>
      <name val="Arial"/>
      <family val="2"/>
    </font>
    <font>
      <sz val="9"/>
      <color theme="0" tint="-0.14999847407452621"/>
      <name val="Arial"/>
      <family val="2"/>
    </font>
    <font>
      <sz val="9"/>
      <color theme="0" tint="-0.249977111117893"/>
      <name val="Arial"/>
      <family val="2"/>
    </font>
    <font>
      <sz val="10"/>
      <color rgb="FFFF0000"/>
      <name val="Arial"/>
      <family val="2"/>
    </font>
    <font>
      <sz val="7"/>
      <color theme="1"/>
      <name val="Arial"/>
      <family val="2"/>
    </font>
    <font>
      <sz val="9"/>
      <color theme="4"/>
      <name val="Arial"/>
      <family val="2"/>
    </font>
    <font>
      <b/>
      <sz val="9"/>
      <color theme="4"/>
      <name val="Arial"/>
      <family val="2"/>
    </font>
    <font>
      <b/>
      <sz val="11"/>
      <color theme="1"/>
      <name val="Calibri"/>
      <family val="2"/>
    </font>
    <font>
      <b/>
      <sz val="16"/>
      <color theme="1"/>
      <name val="Calibri"/>
      <family val="2"/>
      <scheme val="minor"/>
    </font>
    <font>
      <sz val="11"/>
      <name val="Calibri"/>
      <family val="2"/>
      <scheme val="minor"/>
    </font>
    <font>
      <sz val="10"/>
      <color rgb="FF000000"/>
      <name val="Arial"/>
      <family val="2"/>
    </font>
    <font>
      <b/>
      <sz val="11"/>
      <color theme="3" tint="-0.499984740745262"/>
      <name val="Calibri"/>
      <family val="2"/>
      <scheme val="minor"/>
    </font>
    <font>
      <b/>
      <sz val="11"/>
      <color theme="0"/>
      <name val="Arial"/>
      <family val="2"/>
    </font>
    <font>
      <sz val="9"/>
      <color indexed="81"/>
      <name val="Tahoma"/>
      <family val="2"/>
    </font>
    <font>
      <b/>
      <sz val="9"/>
      <color indexed="81"/>
      <name val="Tahoma"/>
      <family val="2"/>
    </font>
    <font>
      <sz val="11"/>
      <color theme="0"/>
      <name val="Calibri"/>
      <family val="2"/>
      <scheme val="minor"/>
    </font>
    <font>
      <sz val="12"/>
      <name val="Arial"/>
      <family val="2"/>
    </font>
    <font>
      <sz val="11"/>
      <color rgb="FF000000"/>
      <name val="Arial"/>
      <family val="2"/>
    </font>
    <font>
      <sz val="22"/>
      <color rgb="FFFF0000"/>
      <name val="Calibri"/>
      <family val="2"/>
      <scheme val="minor"/>
    </font>
    <font>
      <b/>
      <sz val="16"/>
      <name val="Calibri"/>
      <family val="2"/>
      <scheme val="minor"/>
    </font>
    <font>
      <b/>
      <sz val="14"/>
      <name val="Arial"/>
      <family val="2"/>
    </font>
    <font>
      <b/>
      <sz val="9"/>
      <name val="Calibri"/>
      <family val="2"/>
      <scheme val="minor"/>
    </font>
    <font>
      <sz val="9"/>
      <name val="Calibri"/>
      <family val="2"/>
      <scheme val="minor"/>
    </font>
    <font>
      <sz val="11"/>
      <color rgb="FFFF0000"/>
      <name val="Calibri"/>
      <family val="2"/>
      <scheme val="minor"/>
    </font>
    <font>
      <sz val="16"/>
      <color rgb="FFFF0000"/>
      <name val="Arial"/>
      <family val="2"/>
    </font>
    <font>
      <b/>
      <sz val="11"/>
      <color rgb="FFFF0000"/>
      <name val="Calibri"/>
      <family val="2"/>
      <scheme val="minor"/>
    </font>
    <font>
      <b/>
      <sz val="11"/>
      <name val="Calibri"/>
      <family val="2"/>
    </font>
    <font>
      <b/>
      <sz val="11"/>
      <color rgb="FF000000"/>
      <name val="Arial"/>
      <family val="2"/>
    </font>
  </fonts>
  <fills count="27">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indexed="47"/>
        <bgColor indexed="64"/>
      </patternFill>
    </fill>
    <fill>
      <patternFill patternType="solid">
        <fgColor theme="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rgb="FFFFFFFF"/>
        <bgColor indexed="64"/>
      </patternFill>
    </fill>
    <fill>
      <patternFill patternType="solid">
        <fgColor rgb="FF00CCFF"/>
        <bgColor indexed="64"/>
      </patternFill>
    </fill>
    <fill>
      <patternFill patternType="solid">
        <fgColor theme="4" tint="0.59999389629810485"/>
        <bgColor indexed="64"/>
      </patternFill>
    </fill>
    <fill>
      <patternFill patternType="solid">
        <fgColor rgb="FF00B0F0"/>
        <bgColor indexed="64"/>
      </patternFill>
    </fill>
    <fill>
      <patternFill patternType="solid">
        <fgColor theme="4" tint="-0.499984740745262"/>
        <bgColor indexed="64"/>
      </patternFill>
    </fill>
    <fill>
      <patternFill patternType="solid">
        <fgColor rgb="FF33CCFF"/>
        <bgColor indexed="64"/>
      </patternFill>
    </fill>
    <fill>
      <patternFill patternType="solid">
        <fgColor theme="3" tint="-0.499984740745262"/>
        <bgColor indexed="64"/>
      </patternFill>
    </fill>
    <fill>
      <patternFill patternType="solid">
        <fgColor theme="6"/>
      </patternFill>
    </fill>
    <fill>
      <patternFill patternType="solid">
        <fgColor rgb="FFEEECE1"/>
        <bgColor rgb="FFEEECE1"/>
      </patternFill>
    </fill>
    <fill>
      <patternFill patternType="solid">
        <fgColor rgb="FFD8D8D8"/>
        <bgColor rgb="FFD8D8D8"/>
      </patternFill>
    </fill>
    <fill>
      <patternFill patternType="solid">
        <fgColor rgb="FFDBE5F1"/>
        <bgColor rgb="FFDBE5F1"/>
      </patternFill>
    </fill>
    <fill>
      <patternFill patternType="solid">
        <fgColor rgb="FFFFFFFF"/>
        <bgColor rgb="FFFFFFFF"/>
      </patternFill>
    </fill>
    <fill>
      <patternFill patternType="solid">
        <fgColor theme="0" tint="-4.9989318521683403E-2"/>
        <bgColor indexed="64"/>
      </patternFill>
    </fill>
    <fill>
      <patternFill patternType="solid">
        <fgColor theme="0" tint="-0.14999847407452621"/>
        <bgColor rgb="FFD8D8D8"/>
      </patternFill>
    </fill>
    <fill>
      <patternFill patternType="solid">
        <fgColor theme="9"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10"/>
      </right>
      <top style="medium">
        <color indexed="64"/>
      </top>
      <bottom style="hair">
        <color indexed="10"/>
      </bottom>
      <diagonal/>
    </border>
    <border>
      <left style="hair">
        <color indexed="10"/>
      </left>
      <right style="hair">
        <color indexed="10"/>
      </right>
      <top style="medium">
        <color indexed="64"/>
      </top>
      <bottom style="hair">
        <color indexed="10"/>
      </bottom>
      <diagonal/>
    </border>
    <border>
      <left style="hair">
        <color indexed="10"/>
      </left>
      <right style="medium">
        <color indexed="64"/>
      </right>
      <top style="medium">
        <color indexed="64"/>
      </top>
      <bottom style="hair">
        <color indexed="10"/>
      </bottom>
      <diagonal/>
    </border>
    <border>
      <left style="medium">
        <color indexed="64"/>
      </left>
      <right style="hair">
        <color indexed="10"/>
      </right>
      <top style="hair">
        <color indexed="10"/>
      </top>
      <bottom style="hair">
        <color indexed="10"/>
      </bottom>
      <diagonal/>
    </border>
    <border>
      <left style="hair">
        <color indexed="10"/>
      </left>
      <right style="hair">
        <color indexed="10"/>
      </right>
      <top style="hair">
        <color indexed="10"/>
      </top>
      <bottom style="hair">
        <color indexed="10"/>
      </bottom>
      <diagonal/>
    </border>
    <border>
      <left style="hair">
        <color indexed="10"/>
      </left>
      <right style="medium">
        <color indexed="64"/>
      </right>
      <top style="hair">
        <color indexed="10"/>
      </top>
      <bottom style="hair">
        <color indexed="10"/>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hair">
        <color indexed="10"/>
      </top>
      <bottom style="hair">
        <color indexed="10"/>
      </bottom>
      <diagonal/>
    </border>
    <border>
      <left style="medium">
        <color indexed="64"/>
      </left>
      <right style="medium">
        <color indexed="64"/>
      </right>
      <top style="hair">
        <color indexed="10"/>
      </top>
      <bottom style="medium">
        <color indexed="64"/>
      </bottom>
      <diagonal/>
    </border>
    <border>
      <left style="medium">
        <color indexed="64"/>
      </left>
      <right style="hair">
        <color indexed="10"/>
      </right>
      <top style="hair">
        <color indexed="10"/>
      </top>
      <bottom style="medium">
        <color indexed="64"/>
      </bottom>
      <diagonal/>
    </border>
    <border>
      <left style="hair">
        <color indexed="10"/>
      </left>
      <right style="hair">
        <color indexed="10"/>
      </right>
      <top style="hair">
        <color indexed="10"/>
      </top>
      <bottom style="medium">
        <color indexed="64"/>
      </bottom>
      <diagonal/>
    </border>
    <border>
      <left style="hair">
        <color indexed="10"/>
      </left>
      <right style="medium">
        <color indexed="64"/>
      </right>
      <top style="hair">
        <color indexed="10"/>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hair">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hair">
        <color indexed="10"/>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24">
    <xf numFmtId="0" fontId="0" fillId="0" borderId="0"/>
    <xf numFmtId="167" fontId="5" fillId="0" borderId="0" applyFont="0" applyFill="0" applyBorder="0" applyAlignment="0" applyProtection="0"/>
    <xf numFmtId="0" fontId="8" fillId="0" borderId="0" applyNumberFormat="0" applyFill="0" applyBorder="0" applyAlignment="0" applyProtection="0">
      <alignment vertical="top"/>
      <protection locked="0"/>
    </xf>
    <xf numFmtId="165" fontId="24" fillId="0" borderId="0" applyFont="0" applyFill="0" applyBorder="0" applyAlignment="0" applyProtection="0"/>
    <xf numFmtId="164" fontId="24" fillId="0" borderId="0" applyFont="0" applyFill="0" applyBorder="0" applyAlignment="0" applyProtection="0"/>
    <xf numFmtId="165" fontId="24" fillId="0" borderId="0" applyFont="0" applyFill="0" applyBorder="0" applyAlignment="0" applyProtection="0"/>
    <xf numFmtId="167" fontId="3"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5" fillId="0" borderId="0"/>
    <xf numFmtId="0" fontId="3" fillId="0" borderId="0"/>
    <xf numFmtId="0" fontId="3" fillId="0" borderId="0"/>
    <xf numFmtId="0" fontId="7" fillId="0" borderId="0"/>
    <xf numFmtId="0" fontId="3" fillId="0" borderId="0"/>
    <xf numFmtId="9" fontId="24" fillId="0" borderId="0" applyFont="0" applyFill="0" applyBorder="0" applyAlignment="0" applyProtection="0"/>
    <xf numFmtId="9" fontId="3" fillId="0" borderId="0" applyFont="0" applyFill="0" applyBorder="0" applyAlignment="0" applyProtection="0"/>
    <xf numFmtId="171" fontId="24" fillId="0" borderId="0" applyFont="0" applyFill="0" applyBorder="0" applyAlignment="0" applyProtection="0"/>
    <xf numFmtId="0" fontId="53" fillId="19" borderId="0" applyNumberFormat="0" applyBorder="0" applyAlignment="0" applyProtection="0"/>
    <xf numFmtId="42" fontId="24" fillId="0" borderId="0" applyFont="0" applyFill="0" applyBorder="0" applyAlignment="0" applyProtection="0"/>
    <xf numFmtId="167" fontId="3" fillId="0" borderId="0" applyFon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3" fontId="24" fillId="0" borderId="0" applyFont="0" applyFill="0" applyBorder="0" applyAlignment="0" applyProtection="0"/>
  </cellStyleXfs>
  <cellXfs count="900">
    <xf numFmtId="0" fontId="0" fillId="0" borderId="0" xfId="0"/>
    <xf numFmtId="0" fontId="5" fillId="0" borderId="0" xfId="10"/>
    <xf numFmtId="0" fontId="5" fillId="0" borderId="0" xfId="10" applyAlignment="1">
      <alignment wrapText="1"/>
    </xf>
    <xf numFmtId="0" fontId="3" fillId="0" borderId="0" xfId="14"/>
    <xf numFmtId="3" fontId="2" fillId="2" borderId="0" xfId="14" applyNumberFormat="1" applyFont="1" applyFill="1" applyBorder="1" applyAlignment="1">
      <alignment vertical="center"/>
    </xf>
    <xf numFmtId="0" fontId="0" fillId="0" borderId="0" xfId="0" applyFill="1" applyProtection="1"/>
    <xf numFmtId="0" fontId="3" fillId="0" borderId="0" xfId="0" applyFont="1" applyFill="1" applyProtection="1"/>
    <xf numFmtId="0" fontId="0" fillId="0" borderId="0" xfId="0" applyProtection="1"/>
    <xf numFmtId="0" fontId="27" fillId="0" borderId="0" xfId="0" applyFont="1" applyBorder="1" applyAlignment="1">
      <alignment horizontal="center" vertical="center" wrapText="1"/>
    </xf>
    <xf numFmtId="0" fontId="0" fillId="5" borderId="0" xfId="0" applyFill="1" applyBorder="1" applyProtection="1"/>
    <xf numFmtId="0" fontId="5" fillId="0" borderId="0" xfId="10" applyBorder="1" applyAlignment="1">
      <alignment horizontal="center"/>
    </xf>
    <xf numFmtId="0" fontId="2" fillId="6" borderId="1" xfId="14" applyFont="1" applyFill="1" applyBorder="1" applyAlignment="1">
      <alignment horizontal="center" vertical="center"/>
    </xf>
    <xf numFmtId="0" fontId="3" fillId="0" borderId="1" xfId="14" applyBorder="1"/>
    <xf numFmtId="0" fontId="2" fillId="6" borderId="1" xfId="14" applyFont="1" applyFill="1" applyBorder="1" applyAlignment="1">
      <alignment horizontal="center"/>
    </xf>
    <xf numFmtId="0" fontId="3" fillId="0" borderId="1" xfId="0" applyFont="1" applyBorder="1" applyAlignment="1">
      <alignment vertical="center" wrapText="1"/>
    </xf>
    <xf numFmtId="0" fontId="3" fillId="0" borderId="0" xfId="14" applyAlignment="1">
      <alignment vertical="center"/>
    </xf>
    <xf numFmtId="0" fontId="3" fillId="0" borderId="0" xfId="14" applyAlignment="1">
      <alignment horizontal="center" vertical="center"/>
    </xf>
    <xf numFmtId="0" fontId="2" fillId="0" borderId="0" xfId="14" applyFont="1" applyBorder="1" applyAlignment="1">
      <alignment vertical="center"/>
    </xf>
    <xf numFmtId="0" fontId="3" fillId="0" borderId="0" xfId="14" applyBorder="1" applyAlignment="1">
      <alignment vertical="center"/>
    </xf>
    <xf numFmtId="0" fontId="3" fillId="0" borderId="1" xfId="14" applyBorder="1" applyAlignment="1">
      <alignment vertical="center"/>
    </xf>
    <xf numFmtId="0" fontId="3" fillId="0" borderId="1" xfId="14" applyBorder="1" applyAlignment="1">
      <alignment vertical="center" wrapText="1"/>
    </xf>
    <xf numFmtId="0" fontId="3" fillId="0" borderId="1" xfId="14" applyBorder="1" applyAlignment="1">
      <alignment horizontal="center" vertical="center"/>
    </xf>
    <xf numFmtId="0" fontId="32" fillId="0" borderId="0" xfId="0" applyFont="1" applyProtection="1"/>
    <xf numFmtId="0" fontId="32" fillId="0" borderId="0" xfId="0" applyFont="1" applyAlignment="1" applyProtection="1">
      <alignment horizontal="center" vertical="center"/>
    </xf>
    <xf numFmtId="0" fontId="7" fillId="0" borderId="0" xfId="10" applyFont="1" applyAlignment="1">
      <alignment wrapText="1"/>
    </xf>
    <xf numFmtId="0" fontId="7" fillId="0" borderId="0" xfId="10" applyFont="1"/>
    <xf numFmtId="0" fontId="7" fillId="0" borderId="3" xfId="10" applyFont="1" applyBorder="1" applyAlignment="1">
      <alignment horizontal="center" vertical="center"/>
    </xf>
    <xf numFmtId="0" fontId="7" fillId="0" borderId="4" xfId="14" applyFont="1" applyBorder="1" applyAlignment="1">
      <alignment horizontal="center" vertical="center"/>
    </xf>
    <xf numFmtId="169" fontId="7" fillId="0" borderId="3" xfId="10" applyNumberFormat="1" applyFont="1" applyBorder="1" applyAlignment="1">
      <alignment horizontal="right" vertical="center" wrapText="1"/>
    </xf>
    <xf numFmtId="169" fontId="7" fillId="0" borderId="5" xfId="10" applyNumberFormat="1" applyFont="1" applyBorder="1" applyAlignment="1">
      <alignment horizontal="right" vertical="center" wrapText="1"/>
    </xf>
    <xf numFmtId="168" fontId="7" fillId="0" borderId="5" xfId="10" applyNumberFormat="1" applyFont="1" applyBorder="1" applyAlignment="1">
      <alignment horizontal="right" vertical="center" wrapText="1"/>
    </xf>
    <xf numFmtId="169" fontId="7" fillId="0" borderId="3" xfId="10" applyNumberFormat="1" applyFont="1" applyBorder="1" applyAlignment="1" applyProtection="1">
      <alignment horizontal="right" vertical="center" wrapText="1"/>
      <protection locked="0"/>
    </xf>
    <xf numFmtId="169" fontId="7" fillId="0" borderId="5" xfId="10" applyNumberFormat="1" applyFont="1" applyBorder="1" applyAlignment="1" applyProtection="1">
      <alignment horizontal="center" vertical="center" wrapText="1"/>
      <protection locked="0"/>
    </xf>
    <xf numFmtId="168" fontId="7" fillId="0" borderId="5" xfId="10" applyNumberFormat="1" applyFont="1" applyBorder="1" applyAlignment="1" applyProtection="1">
      <alignment horizontal="right" vertical="center" wrapText="1"/>
      <protection locked="0"/>
    </xf>
    <xf numFmtId="168" fontId="7" fillId="0" borderId="6" xfId="10" applyNumberFormat="1" applyFont="1" applyBorder="1" applyAlignment="1" applyProtection="1">
      <alignment horizontal="right" vertical="center" wrapText="1"/>
      <protection locked="0"/>
    </xf>
    <xf numFmtId="0" fontId="7" fillId="0" borderId="7" xfId="10" applyFont="1" applyBorder="1" applyAlignment="1">
      <alignment horizontal="justify" vertical="center" wrapText="1"/>
    </xf>
    <xf numFmtId="0" fontId="7" fillId="0" borderId="6" xfId="10" applyFont="1" applyBorder="1"/>
    <xf numFmtId="0" fontId="7" fillId="0" borderId="5" xfId="10" applyFont="1" applyBorder="1"/>
    <xf numFmtId="0" fontId="7" fillId="0" borderId="4" xfId="10" applyFont="1" applyBorder="1"/>
    <xf numFmtId="0" fontId="7" fillId="0" borderId="8" xfId="14" applyFont="1" applyBorder="1" applyAlignment="1">
      <alignment horizontal="center" vertical="center"/>
    </xf>
    <xf numFmtId="169" fontId="7" fillId="0" borderId="9" xfId="10" applyNumberFormat="1" applyFont="1" applyBorder="1" applyAlignment="1" applyProtection="1">
      <alignment horizontal="right" vertical="center" wrapText="1"/>
      <protection locked="0"/>
    </xf>
    <xf numFmtId="169" fontId="7" fillId="0" borderId="10" xfId="10" applyNumberFormat="1" applyFont="1" applyBorder="1" applyAlignment="1" applyProtection="1">
      <alignment horizontal="center" vertical="center" wrapText="1"/>
      <protection locked="0"/>
    </xf>
    <xf numFmtId="168" fontId="7" fillId="0" borderId="10" xfId="10" applyNumberFormat="1" applyFont="1" applyBorder="1" applyAlignment="1" applyProtection="1">
      <alignment horizontal="right" vertical="center" wrapText="1"/>
      <protection locked="0"/>
    </xf>
    <xf numFmtId="168" fontId="7" fillId="0" borderId="1" xfId="10" applyNumberFormat="1" applyFont="1" applyBorder="1" applyAlignment="1" applyProtection="1">
      <alignment horizontal="right" vertical="center" wrapText="1"/>
      <protection locked="0"/>
    </xf>
    <xf numFmtId="0" fontId="7" fillId="0" borderId="11" xfId="10" applyFont="1" applyBorder="1" applyAlignment="1">
      <alignment horizontal="justify" vertical="center" wrapText="1"/>
    </xf>
    <xf numFmtId="0" fontId="7" fillId="0" borderId="9" xfId="10" applyFont="1" applyBorder="1" applyAlignment="1">
      <alignment horizontal="center" vertical="center"/>
    </xf>
    <xf numFmtId="169" fontId="7" fillId="0" borderId="9" xfId="10" applyNumberFormat="1" applyFont="1" applyBorder="1" applyAlignment="1">
      <alignment horizontal="right" vertical="center" wrapText="1"/>
    </xf>
    <xf numFmtId="169" fontId="7" fillId="0" borderId="10" xfId="10" applyNumberFormat="1" applyFont="1" applyBorder="1" applyAlignment="1">
      <alignment horizontal="right" vertical="center" wrapText="1"/>
    </xf>
    <xf numFmtId="168" fontId="7" fillId="0" borderId="10" xfId="10" applyNumberFormat="1" applyFont="1" applyBorder="1" applyAlignment="1">
      <alignment horizontal="right" vertical="center" wrapText="1"/>
    </xf>
    <xf numFmtId="0" fontId="7" fillId="0" borderId="1" xfId="10" applyFont="1" applyBorder="1"/>
    <xf numFmtId="0" fontId="7" fillId="0" borderId="10" xfId="10" applyFont="1" applyBorder="1"/>
    <xf numFmtId="0" fontId="7" fillId="0" borderId="8" xfId="10" applyFont="1" applyBorder="1"/>
    <xf numFmtId="0" fontId="7" fillId="0" borderId="12" xfId="10" applyFont="1" applyBorder="1" applyAlignment="1">
      <alignment horizontal="center" vertical="center"/>
    </xf>
    <xf numFmtId="0" fontId="7" fillId="0" borderId="13" xfId="14" applyFont="1" applyBorder="1" applyAlignment="1">
      <alignment horizontal="center" vertical="center"/>
    </xf>
    <xf numFmtId="169" fontId="7" fillId="0" borderId="14" xfId="10" applyNumberFormat="1" applyFont="1" applyBorder="1" applyAlignment="1">
      <alignment horizontal="right" vertical="center" wrapText="1"/>
    </xf>
    <xf numFmtId="169" fontId="7" fillId="0" borderId="15" xfId="10" applyNumberFormat="1" applyFont="1" applyBorder="1" applyAlignment="1">
      <alignment horizontal="right" vertical="center" wrapText="1"/>
    </xf>
    <xf numFmtId="168" fontId="7" fillId="0" borderId="15" xfId="10" applyNumberFormat="1" applyFont="1" applyBorder="1" applyAlignment="1">
      <alignment horizontal="right" vertical="center" wrapText="1"/>
    </xf>
    <xf numFmtId="169" fontId="7" fillId="0" borderId="16" xfId="10" applyNumberFormat="1" applyFont="1" applyBorder="1" applyAlignment="1" applyProtection="1">
      <alignment horizontal="right" vertical="center" wrapText="1"/>
      <protection locked="0"/>
    </xf>
    <xf numFmtId="169" fontId="7" fillId="0" borderId="17" xfId="10" applyNumberFormat="1" applyFont="1" applyBorder="1" applyAlignment="1" applyProtection="1">
      <alignment horizontal="center" vertical="center" wrapText="1"/>
      <protection locked="0"/>
    </xf>
    <xf numFmtId="168" fontId="7" fillId="0" borderId="17" xfId="10" applyNumberFormat="1" applyFont="1" applyBorder="1" applyAlignment="1" applyProtection="1">
      <alignment horizontal="right" vertical="center" wrapText="1"/>
      <protection locked="0"/>
    </xf>
    <xf numFmtId="0" fontId="7" fillId="0" borderId="18" xfId="10" applyFont="1" applyBorder="1" applyAlignment="1">
      <alignment horizontal="justify" vertical="center" wrapText="1"/>
    </xf>
    <xf numFmtId="0" fontId="7" fillId="0" borderId="19" xfId="10" applyFont="1" applyBorder="1"/>
    <xf numFmtId="0" fontId="7" fillId="0" borderId="15" xfId="10" applyFont="1" applyBorder="1"/>
    <xf numFmtId="0" fontId="7" fillId="0" borderId="13" xfId="10" applyFont="1" applyBorder="1"/>
    <xf numFmtId="169" fontId="7" fillId="7" borderId="20" xfId="10" applyNumberFormat="1" applyFont="1" applyFill="1" applyBorder="1" applyAlignment="1">
      <alignment horizontal="right" vertical="center" wrapText="1"/>
    </xf>
    <xf numFmtId="169" fontId="7" fillId="7" borderId="21" xfId="10" applyNumberFormat="1" applyFont="1" applyFill="1" applyBorder="1" applyAlignment="1">
      <alignment horizontal="right" vertical="center" wrapText="1"/>
    </xf>
    <xf numFmtId="168" fontId="7" fillId="7" borderId="21" xfId="10" applyNumberFormat="1" applyFont="1" applyFill="1" applyBorder="1" applyAlignment="1">
      <alignment horizontal="right" vertical="center" wrapText="1"/>
    </xf>
    <xf numFmtId="169" fontId="7" fillId="7" borderId="22" xfId="10" applyNumberFormat="1" applyFont="1" applyFill="1" applyBorder="1" applyAlignment="1">
      <alignment horizontal="right" vertical="center" wrapText="1"/>
    </xf>
    <xf numFmtId="169" fontId="7" fillId="7" borderId="21" xfId="10" applyNumberFormat="1" applyFont="1" applyFill="1" applyBorder="1" applyAlignment="1" applyProtection="1">
      <alignment horizontal="center" vertical="center" wrapText="1"/>
    </xf>
    <xf numFmtId="168" fontId="7" fillId="7" borderId="23" xfId="10" applyNumberFormat="1" applyFont="1" applyFill="1" applyBorder="1" applyAlignment="1">
      <alignment horizontal="right" vertical="center" wrapText="1"/>
    </xf>
    <xf numFmtId="168" fontId="7" fillId="7" borderId="24" xfId="10" applyNumberFormat="1" applyFont="1" applyFill="1" applyBorder="1" applyAlignment="1">
      <alignment horizontal="right" vertical="center" wrapText="1"/>
    </xf>
    <xf numFmtId="3" fontId="7" fillId="7" borderId="23" xfId="10" applyNumberFormat="1" applyFont="1" applyFill="1" applyBorder="1" applyAlignment="1">
      <alignment horizontal="right" vertical="center" wrapText="1"/>
    </xf>
    <xf numFmtId="0" fontId="11" fillId="0" borderId="1" xfId="0" applyFont="1" applyFill="1" applyBorder="1" applyAlignment="1" applyProtection="1">
      <alignment horizontal="left" vertical="center" wrapText="1"/>
    </xf>
    <xf numFmtId="0" fontId="33" fillId="0" borderId="0" xfId="0" applyFont="1" applyBorder="1" applyAlignment="1">
      <alignment horizontal="center" vertical="center" wrapText="1"/>
    </xf>
    <xf numFmtId="0" fontId="3" fillId="0" borderId="0" xfId="10" applyFont="1" applyAlignment="1">
      <alignment wrapText="1"/>
    </xf>
    <xf numFmtId="0" fontId="3" fillId="0" borderId="0" xfId="10" applyFont="1"/>
    <xf numFmtId="0" fontId="29" fillId="0" borderId="0" xfId="0" applyFont="1" applyBorder="1" applyAlignment="1">
      <alignment horizontal="center" vertical="center" wrapText="1"/>
    </xf>
    <xf numFmtId="0" fontId="3" fillId="0" borderId="1" xfId="11" applyBorder="1" applyAlignment="1">
      <alignment vertical="center"/>
    </xf>
    <xf numFmtId="0" fontId="6" fillId="6" borderId="1" xfId="11" applyFont="1" applyFill="1" applyBorder="1" applyAlignment="1">
      <alignment horizontal="center" vertical="center"/>
    </xf>
    <xf numFmtId="0" fontId="3" fillId="0" borderId="0" xfId="11"/>
    <xf numFmtId="0" fontId="6" fillId="6" borderId="1" xfId="11" applyFont="1" applyFill="1" applyBorder="1" applyAlignment="1">
      <alignment horizontal="center" wrapText="1"/>
    </xf>
    <xf numFmtId="0" fontId="3" fillId="0" borderId="1" xfId="11" applyBorder="1" applyAlignment="1">
      <alignment wrapText="1"/>
    </xf>
    <xf numFmtId="0" fontId="10" fillId="3" borderId="25" xfId="13" applyFont="1" applyFill="1" applyBorder="1" applyAlignment="1">
      <alignment horizontal="center" vertical="center"/>
    </xf>
    <xf numFmtId="0" fontId="10" fillId="3" borderId="26" xfId="13" applyFont="1" applyFill="1" applyBorder="1" applyAlignment="1">
      <alignment horizontal="center" vertical="center"/>
    </xf>
    <xf numFmtId="0" fontId="10" fillId="3" borderId="27" xfId="13" applyFont="1" applyFill="1" applyBorder="1" applyAlignment="1">
      <alignment horizontal="center" vertical="center"/>
    </xf>
    <xf numFmtId="0" fontId="6" fillId="6" borderId="1" xfId="11" applyFont="1" applyFill="1" applyBorder="1" applyAlignment="1">
      <alignment horizontal="center" vertical="center" wrapText="1"/>
    </xf>
    <xf numFmtId="0" fontId="3" fillId="0" borderId="1" xfId="11" applyBorder="1"/>
    <xf numFmtId="3" fontId="6" fillId="0" borderId="1" xfId="11" applyNumberFormat="1" applyFont="1" applyFill="1" applyBorder="1" applyAlignment="1">
      <alignment horizontal="right"/>
    </xf>
    <xf numFmtId="0" fontId="10" fillId="3" borderId="28" xfId="13" applyFont="1" applyFill="1" applyBorder="1" applyAlignment="1">
      <alignment horizontal="center" vertical="center" wrapText="1"/>
    </xf>
    <xf numFmtId="0" fontId="10" fillId="3" borderId="29" xfId="13" applyFont="1" applyFill="1" applyBorder="1" applyAlignment="1">
      <alignment horizontal="center" vertical="center" wrapText="1"/>
    </xf>
    <xf numFmtId="0" fontId="10" fillId="3" borderId="30" xfId="13" applyFont="1" applyFill="1" applyBorder="1" applyAlignment="1">
      <alignment horizontal="center" vertical="center" wrapText="1"/>
    </xf>
    <xf numFmtId="0" fontId="6" fillId="0" borderId="1" xfId="11" applyFont="1" applyFill="1" applyBorder="1" applyAlignment="1">
      <alignment horizontal="center"/>
    </xf>
    <xf numFmtId="0" fontId="6" fillId="4" borderId="31" xfId="13" applyFont="1" applyFill="1" applyBorder="1"/>
    <xf numFmtId="0" fontId="7" fillId="4" borderId="32" xfId="13" applyFont="1" applyFill="1" applyBorder="1" applyAlignment="1">
      <alignment horizontal="center"/>
    </xf>
    <xf numFmtId="0" fontId="7" fillId="4" borderId="0" xfId="13" applyFont="1" applyFill="1" applyBorder="1" applyAlignment="1">
      <alignment horizontal="center"/>
    </xf>
    <xf numFmtId="0" fontId="7" fillId="4" borderId="33" xfId="13" applyFont="1" applyFill="1" applyBorder="1" applyAlignment="1">
      <alignment horizontal="center"/>
    </xf>
    <xf numFmtId="3" fontId="7" fillId="0" borderId="1" xfId="11" applyNumberFormat="1" applyFont="1" applyFill="1" applyBorder="1" applyAlignment="1"/>
    <xf numFmtId="0" fontId="7" fillId="0" borderId="34" xfId="13" applyFont="1" applyFill="1" applyBorder="1" applyAlignment="1">
      <alignment horizontal="center"/>
    </xf>
    <xf numFmtId="3" fontId="7" fillId="0" borderId="28" xfId="13" applyNumberFormat="1" applyFont="1" applyFill="1" applyBorder="1" applyAlignment="1"/>
    <xf numFmtId="3" fontId="7" fillId="0" borderId="29" xfId="13" applyNumberFormat="1" applyFont="1" applyFill="1" applyBorder="1" applyAlignment="1"/>
    <xf numFmtId="3" fontId="7" fillId="0" borderId="30" xfId="13" applyNumberFormat="1" applyFont="1" applyFill="1" applyBorder="1" applyAlignment="1"/>
    <xf numFmtId="0" fontId="7" fillId="0" borderId="35" xfId="13" applyFont="1" applyFill="1" applyBorder="1" applyAlignment="1">
      <alignment horizontal="center"/>
    </xf>
    <xf numFmtId="3" fontId="7" fillId="0" borderId="36" xfId="13" applyNumberFormat="1" applyFont="1" applyFill="1" applyBorder="1" applyAlignment="1"/>
    <xf numFmtId="3" fontId="7" fillId="0" borderId="37" xfId="13" applyNumberFormat="1" applyFont="1" applyFill="1" applyBorder="1" applyAlignment="1"/>
    <xf numFmtId="3" fontId="7" fillId="0" borderId="38" xfId="13" applyNumberFormat="1" applyFont="1" applyFill="1" applyBorder="1" applyAlignment="1"/>
    <xf numFmtId="3" fontId="3" fillId="0" borderId="1" xfId="11" applyNumberFormat="1" applyBorder="1"/>
    <xf numFmtId="0" fontId="3" fillId="0" borderId="0" xfId="14" applyFont="1"/>
    <xf numFmtId="0" fontId="3" fillId="0" borderId="1" xfId="14" applyFont="1" applyBorder="1" applyAlignment="1">
      <alignment vertical="center"/>
    </xf>
    <xf numFmtId="0" fontId="3" fillId="0" borderId="0" xfId="14" applyFont="1" applyAlignment="1">
      <alignment vertical="center"/>
    </xf>
    <xf numFmtId="0" fontId="3" fillId="0" borderId="0" xfId="14" applyFont="1" applyBorder="1" applyAlignment="1">
      <alignment horizontal="center" vertical="center"/>
    </xf>
    <xf numFmtId="3" fontId="3" fillId="0" borderId="1" xfId="11" applyNumberFormat="1" applyFont="1" applyFill="1" applyBorder="1" applyAlignment="1"/>
    <xf numFmtId="0" fontId="3" fillId="0" borderId="0" xfId="11" applyFont="1"/>
    <xf numFmtId="0" fontId="12" fillId="3" borderId="25" xfId="13" applyFont="1" applyFill="1" applyBorder="1" applyAlignment="1">
      <alignment horizontal="centerContinuous" vertical="center"/>
    </xf>
    <xf numFmtId="0" fontId="12" fillId="3" borderId="26" xfId="13" applyFont="1" applyFill="1" applyBorder="1" applyAlignment="1">
      <alignment horizontal="centerContinuous" vertical="center"/>
    </xf>
    <xf numFmtId="0" fontId="12" fillId="3" borderId="27" xfId="13" applyFont="1" applyFill="1" applyBorder="1" applyAlignment="1">
      <alignment horizontal="centerContinuous" vertical="center"/>
    </xf>
    <xf numFmtId="0" fontId="3" fillId="0" borderId="0" xfId="14" applyFont="1" applyAlignment="1">
      <alignment horizontal="center" vertical="center"/>
    </xf>
    <xf numFmtId="0" fontId="12" fillId="3" borderId="28" xfId="13" applyFont="1" applyFill="1" applyBorder="1" applyAlignment="1">
      <alignment horizontal="center" vertical="center" wrapText="1"/>
    </xf>
    <xf numFmtId="0" fontId="12" fillId="3" borderId="29" xfId="13" applyFont="1" applyFill="1" applyBorder="1" applyAlignment="1">
      <alignment horizontal="center" vertical="center" wrapText="1"/>
    </xf>
    <xf numFmtId="0" fontId="12" fillId="3" borderId="30" xfId="13" applyFont="1" applyFill="1" applyBorder="1" applyAlignment="1">
      <alignment horizontal="center" vertical="center" wrapText="1"/>
    </xf>
    <xf numFmtId="0" fontId="2" fillId="4" borderId="31" xfId="13" applyFont="1" applyFill="1" applyBorder="1"/>
    <xf numFmtId="0" fontId="3" fillId="4" borderId="32" xfId="13" applyFont="1" applyFill="1" applyBorder="1" applyAlignment="1">
      <alignment horizontal="center"/>
    </xf>
    <xf numFmtId="0" fontId="3" fillId="4" borderId="0" xfId="13" applyFont="1" applyFill="1" applyBorder="1" applyAlignment="1">
      <alignment horizontal="center"/>
    </xf>
    <xf numFmtId="0" fontId="3" fillId="4" borderId="33" xfId="13" applyFont="1" applyFill="1" applyBorder="1" applyAlignment="1">
      <alignment horizontal="center"/>
    </xf>
    <xf numFmtId="0" fontId="2" fillId="0" borderId="34" xfId="13" applyFont="1" applyFill="1" applyBorder="1" applyAlignment="1">
      <alignment horizontal="center"/>
    </xf>
    <xf numFmtId="3" fontId="2" fillId="0" borderId="28" xfId="13" applyNumberFormat="1" applyFont="1" applyFill="1" applyBorder="1" applyAlignment="1">
      <alignment horizontal="right"/>
    </xf>
    <xf numFmtId="3" fontId="2" fillId="0" borderId="29" xfId="13" applyNumberFormat="1" applyFont="1" applyFill="1" applyBorder="1" applyAlignment="1">
      <alignment horizontal="right"/>
    </xf>
    <xf numFmtId="3" fontId="2" fillId="0" borderId="30" xfId="13" applyNumberFormat="1" applyFont="1" applyFill="1" applyBorder="1" applyAlignment="1">
      <alignment horizontal="right"/>
    </xf>
    <xf numFmtId="0" fontId="3" fillId="0" borderId="34" xfId="13" applyFont="1" applyFill="1" applyBorder="1" applyAlignment="1">
      <alignment horizontal="center"/>
    </xf>
    <xf numFmtId="3" fontId="3" fillId="0" borderId="28" xfId="13" applyNumberFormat="1" applyFont="1" applyFill="1" applyBorder="1" applyAlignment="1"/>
    <xf numFmtId="3" fontId="3" fillId="0" borderId="29" xfId="13" applyNumberFormat="1" applyFont="1" applyFill="1" applyBorder="1" applyAlignment="1"/>
    <xf numFmtId="3" fontId="3" fillId="0" borderId="30" xfId="13" applyNumberFormat="1" applyFont="1" applyFill="1" applyBorder="1" applyAlignment="1"/>
    <xf numFmtId="0" fontId="6" fillId="8" borderId="19"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11" fillId="8" borderId="1" xfId="10" applyFont="1" applyFill="1" applyBorder="1" applyAlignment="1">
      <alignment horizontal="center" vertical="center" wrapText="1"/>
    </xf>
    <xf numFmtId="169" fontId="7" fillId="0" borderId="39" xfId="10" applyNumberFormat="1" applyFont="1" applyBorder="1" applyAlignment="1">
      <alignment horizontal="right" vertical="center" wrapText="1"/>
    </xf>
    <xf numFmtId="169" fontId="7" fillId="0" borderId="40" xfId="10" applyNumberFormat="1" applyFont="1" applyBorder="1" applyAlignment="1">
      <alignment horizontal="right" vertical="center" wrapText="1"/>
    </xf>
    <xf numFmtId="169" fontId="7" fillId="0" borderId="41" xfId="10" applyNumberFormat="1" applyFont="1" applyBorder="1" applyAlignment="1">
      <alignment horizontal="right" vertical="center" wrapText="1"/>
    </xf>
    <xf numFmtId="169" fontId="7" fillId="7" borderId="42" xfId="10" applyNumberFormat="1" applyFont="1" applyFill="1" applyBorder="1" applyAlignment="1">
      <alignment horizontal="right" vertical="center" wrapText="1"/>
    </xf>
    <xf numFmtId="0" fontId="15" fillId="8" borderId="1" xfId="10" applyFont="1" applyFill="1" applyBorder="1" applyAlignment="1">
      <alignment horizontal="center" vertical="center" wrapText="1"/>
    </xf>
    <xf numFmtId="0" fontId="17" fillId="7" borderId="10" xfId="10" applyFont="1" applyFill="1" applyBorder="1" applyAlignment="1"/>
    <xf numFmtId="0" fontId="17" fillId="7" borderId="40" xfId="10" applyFont="1" applyFill="1" applyBorder="1" applyAlignment="1"/>
    <xf numFmtId="0" fontId="17" fillId="7" borderId="11" xfId="10" applyFont="1" applyFill="1" applyBorder="1" applyAlignment="1"/>
    <xf numFmtId="3" fontId="17" fillId="7" borderId="1" xfId="10" applyNumberFormat="1" applyFont="1" applyFill="1" applyBorder="1" applyAlignment="1">
      <alignment horizontal="right" vertical="center" wrapText="1"/>
    </xf>
    <xf numFmtId="0" fontId="7" fillId="0" borderId="1" xfId="10" applyFont="1" applyBorder="1" applyAlignment="1">
      <alignment horizontal="center" vertical="center"/>
    </xf>
    <xf numFmtId="0" fontId="7" fillId="0" borderId="1" xfId="14" applyFont="1" applyBorder="1" applyAlignment="1">
      <alignment horizontal="center" vertical="center"/>
    </xf>
    <xf numFmtId="0" fontId="6" fillId="8" borderId="11" xfId="0" applyFont="1" applyFill="1" applyBorder="1" applyAlignment="1" applyProtection="1">
      <alignment horizontal="center" vertical="center" wrapText="1"/>
    </xf>
    <xf numFmtId="0" fontId="13" fillId="0" borderId="1" xfId="0" applyFont="1" applyFill="1" applyBorder="1" applyAlignment="1" applyProtection="1">
      <alignment horizontal="justify" vertical="center" wrapText="1"/>
      <protection locked="0"/>
    </xf>
    <xf numFmtId="168" fontId="13" fillId="0" borderId="1" xfId="0" applyNumberFormat="1" applyFont="1" applyFill="1" applyBorder="1" applyAlignment="1" applyProtection="1">
      <alignment horizontal="center" vertical="center" wrapText="1"/>
    </xf>
    <xf numFmtId="0" fontId="13" fillId="0" borderId="1" xfId="0" applyFont="1" applyFill="1" applyBorder="1" applyAlignment="1" applyProtection="1">
      <alignment horizontal="center" vertical="center" wrapText="1"/>
    </xf>
    <xf numFmtId="168" fontId="11" fillId="9" borderId="10" xfId="0" applyNumberFormat="1" applyFont="1" applyFill="1" applyBorder="1" applyAlignment="1" applyProtection="1">
      <alignment vertical="center" wrapText="1"/>
    </xf>
    <xf numFmtId="0" fontId="36" fillId="0" borderId="0" xfId="0" applyFont="1" applyAlignment="1">
      <alignment horizontal="center"/>
    </xf>
    <xf numFmtId="0" fontId="34" fillId="0" borderId="0" xfId="0" applyFont="1"/>
    <xf numFmtId="0" fontId="36" fillId="0" borderId="0" xfId="0" applyFont="1"/>
    <xf numFmtId="0" fontId="37" fillId="0" borderId="0" xfId="8" applyFont="1" applyFill="1" applyAlignment="1" applyProtection="1">
      <alignment vertical="center" wrapText="1"/>
    </xf>
    <xf numFmtId="0" fontId="2" fillId="0" borderId="0" xfId="12" applyFont="1" applyFill="1" applyBorder="1" applyAlignment="1" applyProtection="1">
      <alignment horizontal="center" vertical="center"/>
    </xf>
    <xf numFmtId="0" fontId="6" fillId="10" borderId="1" xfId="12" applyFont="1" applyFill="1" applyBorder="1" applyAlignment="1">
      <alignment vertical="center" wrapText="1"/>
    </xf>
    <xf numFmtId="0" fontId="37" fillId="0" borderId="0" xfId="8" applyFont="1" applyFill="1" applyAlignment="1" applyProtection="1">
      <alignment vertical="center"/>
    </xf>
    <xf numFmtId="0" fontId="40" fillId="0" borderId="0" xfId="8" applyFont="1" applyFill="1" applyAlignment="1" applyProtection="1">
      <alignment vertical="center"/>
    </xf>
    <xf numFmtId="0" fontId="6" fillId="10" borderId="1" xfId="0" applyFont="1" applyFill="1" applyBorder="1" applyAlignment="1">
      <alignment horizontal="center" vertical="center" wrapText="1"/>
    </xf>
    <xf numFmtId="0" fontId="7" fillId="2" borderId="1" xfId="12" applyFont="1" applyFill="1" applyBorder="1" applyAlignment="1" applyProtection="1">
      <alignment vertical="center" wrapText="1"/>
      <protection locked="0"/>
    </xf>
    <xf numFmtId="0" fontId="42" fillId="0" borderId="0" xfId="0" applyFont="1" applyProtection="1"/>
    <xf numFmtId="0" fontId="42" fillId="0" borderId="0" xfId="0" applyFont="1" applyAlignment="1" applyProtection="1">
      <alignment horizontal="center"/>
    </xf>
    <xf numFmtId="0" fontId="42" fillId="0" borderId="0" xfId="0" applyFont="1" applyFill="1" applyAlignment="1" applyProtection="1">
      <alignment horizontal="center"/>
    </xf>
    <xf numFmtId="0" fontId="2" fillId="2" borderId="0" xfId="12" applyFont="1" applyFill="1" applyAlignment="1">
      <alignment horizontal="center" vertical="center"/>
    </xf>
    <xf numFmtId="0" fontId="3" fillId="2" borderId="0" xfId="12" applyFont="1" applyFill="1" applyAlignment="1">
      <alignment vertical="center"/>
    </xf>
    <xf numFmtId="0" fontId="3" fillId="2" borderId="0" xfId="12" applyFont="1" applyFill="1" applyAlignment="1">
      <alignment vertical="top" wrapText="1"/>
    </xf>
    <xf numFmtId="9" fontId="2" fillId="2" borderId="0" xfId="16" applyFont="1" applyFill="1" applyAlignment="1">
      <alignment vertical="center"/>
    </xf>
    <xf numFmtId="9" fontId="3" fillId="2" borderId="0" xfId="16" applyFont="1" applyFill="1" applyAlignment="1">
      <alignment vertical="center"/>
    </xf>
    <xf numFmtId="0" fontId="13" fillId="9" borderId="1" xfId="0" applyNumberFormat="1" applyFont="1" applyFill="1" applyBorder="1" applyAlignment="1" applyProtection="1">
      <alignment vertical="center" wrapText="1"/>
    </xf>
    <xf numFmtId="10" fontId="7" fillId="2" borderId="1" xfId="15" applyNumberFormat="1" applyFont="1" applyFill="1" applyBorder="1" applyAlignment="1">
      <alignment horizontal="center" vertical="center"/>
    </xf>
    <xf numFmtId="10" fontId="7" fillId="5" borderId="1" xfId="15" applyNumberFormat="1" applyFont="1" applyFill="1" applyBorder="1" applyAlignment="1" applyProtection="1">
      <alignment horizontal="center" vertical="center" wrapText="1"/>
      <protection locked="0"/>
    </xf>
    <xf numFmtId="10" fontId="44" fillId="0" borderId="1" xfId="15" applyNumberFormat="1" applyFont="1" applyBorder="1" applyAlignment="1">
      <alignment horizontal="center" vertical="center" wrapText="1"/>
    </xf>
    <xf numFmtId="10" fontId="43" fillId="0" borderId="1" xfId="15" applyNumberFormat="1" applyFont="1" applyBorder="1" applyAlignment="1">
      <alignment horizontal="center" vertical="center" wrapText="1"/>
    </xf>
    <xf numFmtId="0" fontId="0" fillId="0" borderId="0" xfId="0" applyAlignment="1">
      <alignment horizontal="center"/>
    </xf>
    <xf numFmtId="0" fontId="26" fillId="0" borderId="0" xfId="0" applyFont="1" applyFill="1" applyBorder="1" applyAlignment="1">
      <alignment horizontal="center" vertical="center" wrapText="1"/>
    </xf>
    <xf numFmtId="10" fontId="43" fillId="0" borderId="1" xfId="15" applyNumberFormat="1" applyFont="1" applyFill="1" applyBorder="1" applyAlignment="1" applyProtection="1">
      <alignment horizontal="center" vertical="center" wrapText="1"/>
      <protection locked="0"/>
    </xf>
    <xf numFmtId="14" fontId="7" fillId="2" borderId="1" xfId="12" applyNumberFormat="1" applyFont="1" applyFill="1" applyBorder="1" applyAlignment="1" applyProtection="1">
      <alignment vertical="center" wrapText="1"/>
      <protection locked="0"/>
    </xf>
    <xf numFmtId="0" fontId="0" fillId="0" borderId="1" xfId="0" applyFont="1" applyBorder="1" applyAlignment="1">
      <alignment vertical="center" wrapText="1"/>
    </xf>
    <xf numFmtId="0" fontId="6" fillId="10" borderId="1" xfId="12" applyFont="1" applyFill="1" applyBorder="1" applyAlignment="1">
      <alignment vertical="top" wrapText="1"/>
    </xf>
    <xf numFmtId="10" fontId="30" fillId="0" borderId="1" xfId="15" applyNumberFormat="1" applyFont="1" applyBorder="1" applyAlignment="1">
      <alignment horizontal="center" vertical="center" wrapText="1"/>
    </xf>
    <xf numFmtId="0" fontId="0" fillId="0" borderId="0" xfId="0" applyAlignment="1">
      <alignment horizontal="center" vertical="center"/>
    </xf>
    <xf numFmtId="0" fontId="13" fillId="0" borderId="1" xfId="8" applyFont="1" applyFill="1" applyBorder="1" applyAlignment="1" applyProtection="1">
      <alignment vertical="center" wrapText="1"/>
    </xf>
    <xf numFmtId="9" fontId="13" fillId="0" borderId="1" xfId="0" applyNumberFormat="1" applyFont="1" applyFill="1" applyBorder="1" applyAlignment="1" applyProtection="1">
      <alignment horizontal="center" vertical="center" wrapText="1"/>
    </xf>
    <xf numFmtId="17" fontId="47" fillId="0" borderId="1" xfId="0" applyNumberFormat="1" applyFont="1" applyBorder="1" applyAlignment="1" applyProtection="1">
      <alignment horizontal="center" vertical="center" wrapText="1"/>
      <protection locked="0"/>
    </xf>
    <xf numFmtId="0" fontId="0" fillId="0" borderId="1" xfId="0" applyFont="1" applyBorder="1" applyAlignment="1">
      <alignment wrapText="1"/>
    </xf>
    <xf numFmtId="17" fontId="47" fillId="0" borderId="1" xfId="0" applyNumberFormat="1" applyFont="1" applyFill="1" applyBorder="1" applyAlignment="1" applyProtection="1">
      <alignment horizontal="center" vertical="center" wrapText="1"/>
      <protection locked="0"/>
    </xf>
    <xf numFmtId="9" fontId="45" fillId="11" borderId="1" xfId="15" applyFont="1" applyFill="1" applyBorder="1" applyAlignment="1">
      <alignment horizontal="center" vertical="center" wrapText="1"/>
    </xf>
    <xf numFmtId="0" fontId="26" fillId="10" borderId="1" xfId="0" applyFont="1" applyFill="1" applyBorder="1" applyAlignment="1">
      <alignment horizontal="center" vertical="center" wrapText="1"/>
    </xf>
    <xf numFmtId="0" fontId="26" fillId="11" borderId="19" xfId="0" applyFont="1" applyFill="1" applyBorder="1" applyAlignment="1">
      <alignment horizontal="center" vertical="center" wrapText="1"/>
    </xf>
    <xf numFmtId="0" fontId="26" fillId="10" borderId="1" xfId="0" applyFont="1" applyFill="1" applyBorder="1" applyAlignment="1">
      <alignment vertical="center" wrapText="1"/>
    </xf>
    <xf numFmtId="10" fontId="0" fillId="0" borderId="0" xfId="0" applyNumberFormat="1"/>
    <xf numFmtId="0" fontId="6" fillId="5" borderId="1" xfId="13" applyFont="1" applyFill="1" applyBorder="1" applyAlignment="1">
      <alignment horizontal="center"/>
    </xf>
    <xf numFmtId="3" fontId="6" fillId="5" borderId="1" xfId="8" applyNumberFormat="1" applyFont="1" applyFill="1" applyBorder="1" applyAlignment="1">
      <alignment horizontal="right"/>
    </xf>
    <xf numFmtId="0" fontId="7" fillId="5" borderId="1" xfId="13" applyFont="1" applyFill="1" applyBorder="1" applyAlignment="1">
      <alignment horizontal="center"/>
    </xf>
    <xf numFmtId="3" fontId="7" fillId="5" borderId="1" xfId="8" applyNumberFormat="1" applyFont="1" applyFill="1" applyBorder="1" applyAlignment="1"/>
    <xf numFmtId="0" fontId="0" fillId="0" borderId="1" xfId="0" applyFont="1" applyBorder="1" applyAlignment="1">
      <alignment horizontal="justify" wrapText="1"/>
    </xf>
    <xf numFmtId="2" fontId="45" fillId="11" borderId="1" xfId="15" applyNumberFormat="1" applyFont="1" applyFill="1" applyBorder="1" applyAlignment="1">
      <alignment horizontal="center" vertical="center" wrapText="1"/>
    </xf>
    <xf numFmtId="17" fontId="47" fillId="0" borderId="1" xfId="0" applyNumberFormat="1" applyFont="1" applyBorder="1" applyAlignment="1" applyProtection="1">
      <alignment horizontal="right" vertical="center" wrapText="1"/>
      <protection locked="0"/>
    </xf>
    <xf numFmtId="17" fontId="47" fillId="0" borderId="1" xfId="0" applyNumberFormat="1" applyFont="1" applyFill="1" applyBorder="1" applyAlignment="1" applyProtection="1">
      <alignment horizontal="right" vertical="center" wrapText="1"/>
      <protection locked="0"/>
    </xf>
    <xf numFmtId="0" fontId="6" fillId="10" borderId="1" xfId="12" applyFont="1" applyFill="1" applyBorder="1" applyAlignment="1">
      <alignment horizontal="center" vertical="center" wrapText="1"/>
    </xf>
    <xf numFmtId="0" fontId="7" fillId="5" borderId="1" xfId="12" applyFont="1" applyFill="1" applyBorder="1" applyAlignment="1">
      <alignment horizontal="center" vertical="center"/>
    </xf>
    <xf numFmtId="0" fontId="6" fillId="10" borderId="1" xfId="12" applyFont="1" applyFill="1" applyBorder="1" applyAlignment="1">
      <alignment horizontal="left" vertical="center" wrapText="1"/>
    </xf>
    <xf numFmtId="0" fontId="6" fillId="10" borderId="1" xfId="12" applyFont="1" applyFill="1" applyBorder="1" applyAlignment="1">
      <alignment horizontal="center" vertical="center"/>
    </xf>
    <xf numFmtId="0" fontId="6" fillId="10" borderId="1" xfId="12" applyFont="1" applyFill="1" applyBorder="1" applyAlignment="1">
      <alignment horizontal="justify" vertical="center" wrapText="1"/>
    </xf>
    <xf numFmtId="0" fontId="6" fillId="10" borderId="1" xfId="12" applyFont="1" applyFill="1" applyBorder="1" applyAlignment="1" applyProtection="1">
      <alignment horizontal="center" vertical="center" wrapText="1"/>
      <protection locked="0"/>
    </xf>
    <xf numFmtId="0" fontId="6" fillId="10" borderId="1" xfId="12" applyFont="1" applyFill="1" applyBorder="1" applyAlignment="1" applyProtection="1">
      <alignment horizontal="justify" vertical="center" wrapText="1"/>
      <protection locked="0"/>
    </xf>
    <xf numFmtId="14" fontId="7" fillId="0" borderId="1" xfId="12" applyNumberFormat="1" applyFont="1" applyFill="1" applyBorder="1" applyAlignment="1" applyProtection="1">
      <alignment vertical="center" wrapText="1"/>
      <protection locked="0"/>
    </xf>
    <xf numFmtId="0" fontId="2" fillId="6" borderId="1" xfId="11" applyFont="1" applyFill="1" applyBorder="1" applyAlignment="1">
      <alignment horizontal="center" vertical="center"/>
    </xf>
    <xf numFmtId="0" fontId="48" fillId="12" borderId="1" xfId="0" applyFont="1" applyFill="1" applyBorder="1" applyAlignment="1">
      <alignment horizontal="justify" vertical="center" wrapText="1"/>
    </xf>
    <xf numFmtId="0" fontId="48" fillId="0" borderId="1" xfId="0" applyFont="1" applyBorder="1" applyAlignment="1">
      <alignment horizontal="justify" vertical="center" wrapText="1"/>
    </xf>
    <xf numFmtId="0" fontId="0" fillId="0" borderId="1" xfId="0" applyFont="1" applyBorder="1" applyAlignment="1"/>
    <xf numFmtId="17" fontId="0" fillId="0" borderId="1" xfId="0" applyNumberFormat="1" applyFont="1" applyFill="1" applyBorder="1" applyAlignment="1" applyProtection="1">
      <alignment horizontal="center" vertical="center" wrapText="1"/>
      <protection locked="0"/>
    </xf>
    <xf numFmtId="17" fontId="47" fillId="5" borderId="1" xfId="0" applyNumberFormat="1" applyFont="1" applyFill="1" applyBorder="1" applyAlignment="1" applyProtection="1">
      <alignment horizontal="right" vertical="center" wrapText="1"/>
      <protection locked="0"/>
    </xf>
    <xf numFmtId="17" fontId="47" fillId="5" borderId="1" xfId="0" applyNumberFormat="1" applyFont="1" applyFill="1" applyBorder="1" applyAlignment="1" applyProtection="1">
      <alignment horizontal="center" vertical="center" wrapText="1"/>
      <protection locked="0"/>
    </xf>
    <xf numFmtId="17" fontId="0" fillId="5" borderId="1" xfId="0" applyNumberFormat="1" applyFont="1" applyFill="1" applyBorder="1" applyAlignment="1" applyProtection="1">
      <alignment horizontal="center" vertical="center" wrapText="1"/>
      <protection locked="0"/>
    </xf>
    <xf numFmtId="17" fontId="24" fillId="0" borderId="1" xfId="15" applyNumberFormat="1" applyFont="1" applyBorder="1" applyAlignment="1">
      <alignment horizontal="center" vertical="center"/>
    </xf>
    <xf numFmtId="17" fontId="24" fillId="5" borderId="1" xfId="15" applyNumberFormat="1" applyFont="1" applyFill="1" applyBorder="1" applyAlignment="1">
      <alignment horizontal="center" vertical="center"/>
    </xf>
    <xf numFmtId="17" fontId="0" fillId="5" borderId="1" xfId="15" applyNumberFormat="1" applyFont="1" applyFill="1" applyBorder="1" applyAlignment="1">
      <alignment horizontal="center" vertical="center"/>
    </xf>
    <xf numFmtId="0" fontId="0" fillId="0" borderId="0" xfId="0" applyAlignment="1">
      <alignment vertical="center"/>
    </xf>
    <xf numFmtId="17" fontId="0" fillId="0" borderId="1" xfId="0" applyNumberFormat="1" applyBorder="1" applyAlignment="1">
      <alignment horizontal="center" vertical="center" wrapText="1"/>
    </xf>
    <xf numFmtId="0" fontId="0" fillId="0" borderId="1" xfId="0" applyBorder="1" applyAlignment="1">
      <alignment vertical="center"/>
    </xf>
    <xf numFmtId="17" fontId="0" fillId="0" borderId="1" xfId="0" applyNumberFormat="1" applyBorder="1" applyAlignment="1">
      <alignment vertical="center" wrapText="1"/>
    </xf>
    <xf numFmtId="170" fontId="45" fillId="11" borderId="1" xfId="15" applyNumberFormat="1" applyFont="1" applyFill="1" applyBorder="1" applyAlignment="1">
      <alignment horizontal="center" vertical="center" wrapText="1"/>
    </xf>
    <xf numFmtId="0" fontId="0" fillId="0" borderId="0" xfId="0" applyFill="1" applyAlignment="1" applyProtection="1">
      <alignment horizontal="center"/>
    </xf>
    <xf numFmtId="0" fontId="31" fillId="0" borderId="0" xfId="0" applyFont="1" applyProtection="1"/>
    <xf numFmtId="0" fontId="29" fillId="0" borderId="0" xfId="0" applyFont="1" applyProtection="1"/>
    <xf numFmtId="0" fontId="30" fillId="0" borderId="0" xfId="0" applyFont="1" applyProtection="1"/>
    <xf numFmtId="0" fontId="30" fillId="0" borderId="0" xfId="0" applyFont="1" applyFill="1" applyProtection="1"/>
    <xf numFmtId="43" fontId="30" fillId="0" borderId="0" xfId="0" applyNumberFormat="1" applyFont="1" applyFill="1" applyProtection="1"/>
    <xf numFmtId="0" fontId="11" fillId="7" borderId="1" xfId="0" applyFont="1" applyFill="1" applyBorder="1" applyAlignment="1" applyProtection="1">
      <alignment horizontal="center" vertical="center" wrapText="1"/>
    </xf>
    <xf numFmtId="0" fontId="35" fillId="0" borderId="0" xfId="0" applyFont="1" applyProtection="1"/>
    <xf numFmtId="0" fontId="35" fillId="0" borderId="0" xfId="0" applyFont="1" applyAlignment="1" applyProtection="1">
      <alignment horizontal="right" vertical="center"/>
    </xf>
    <xf numFmtId="0" fontId="35" fillId="0" borderId="0" xfId="0" applyFont="1" applyFill="1" applyAlignment="1" applyProtection="1">
      <alignment horizontal="center" vertical="center"/>
    </xf>
    <xf numFmtId="0" fontId="35" fillId="0" borderId="0" xfId="0" applyFont="1" applyFill="1" applyAlignment="1" applyProtection="1">
      <alignment horizontal="right" vertical="center"/>
    </xf>
    <xf numFmtId="0" fontId="30" fillId="0" borderId="0" xfId="0" applyFont="1" applyAlignment="1" applyProtection="1">
      <alignment horizontal="right" vertical="center"/>
    </xf>
    <xf numFmtId="0" fontId="0" fillId="0" borderId="0" xfId="0" applyAlignment="1" applyProtection="1">
      <alignment vertical="center"/>
    </xf>
    <xf numFmtId="168" fontId="35" fillId="5" borderId="1" xfId="15" applyNumberFormat="1" applyFont="1" applyFill="1" applyBorder="1" applyAlignment="1" applyProtection="1">
      <alignment horizontal="center" vertical="center" wrapText="1"/>
    </xf>
    <xf numFmtId="168" fontId="38" fillId="5" borderId="1" xfId="0" applyNumberFormat="1" applyFont="1" applyFill="1" applyBorder="1" applyAlignment="1" applyProtection="1">
      <alignment horizontal="center" vertical="center"/>
    </xf>
    <xf numFmtId="168" fontId="38" fillId="0" borderId="1" xfId="0" applyNumberFormat="1" applyFont="1" applyBorder="1" applyAlignment="1" applyProtection="1">
      <alignment horizontal="center" vertical="center"/>
    </xf>
    <xf numFmtId="0" fontId="43" fillId="0" borderId="1" xfId="15" applyNumberFormat="1" applyFont="1" applyFill="1" applyBorder="1" applyAlignment="1" applyProtection="1">
      <alignment horizontal="center" vertical="center" wrapText="1"/>
      <protection locked="0"/>
    </xf>
    <xf numFmtId="169" fontId="0" fillId="0" borderId="0" xfId="0" applyNumberFormat="1" applyProtection="1"/>
    <xf numFmtId="0" fontId="56" fillId="0" borderId="0" xfId="0" applyFont="1" applyAlignment="1" applyProtection="1">
      <alignment wrapText="1"/>
    </xf>
    <xf numFmtId="2" fontId="35" fillId="5" borderId="1" xfId="15" applyNumberFormat="1" applyFont="1" applyFill="1" applyBorder="1" applyAlignment="1" applyProtection="1">
      <alignment horizontal="center" vertical="center" wrapText="1"/>
    </xf>
    <xf numFmtId="0" fontId="0" fillId="0" borderId="0" xfId="0" applyFill="1" applyAlignment="1" applyProtection="1">
      <alignment horizontal="center" vertical="center"/>
    </xf>
    <xf numFmtId="0" fontId="47" fillId="0" borderId="1" xfId="0" applyFont="1" applyFill="1" applyBorder="1" applyAlignment="1">
      <alignment horizontal="center" vertical="center" wrapText="1"/>
    </xf>
    <xf numFmtId="0" fontId="47" fillId="0" borderId="1" xfId="0" applyFont="1" applyFill="1" applyBorder="1" applyAlignment="1">
      <alignment horizontal="left" vertical="center" wrapText="1"/>
    </xf>
    <xf numFmtId="0" fontId="47" fillId="0" borderId="10" xfId="0" applyFont="1" applyFill="1" applyBorder="1" applyAlignment="1">
      <alignment horizontal="center" vertical="center" wrapText="1"/>
    </xf>
    <xf numFmtId="0" fontId="24" fillId="0" borderId="1" xfId="15" applyNumberFormat="1" applyFont="1" applyFill="1" applyBorder="1" applyAlignment="1">
      <alignment horizontal="center" vertical="center"/>
    </xf>
    <xf numFmtId="172" fontId="35" fillId="5" borderId="1" xfId="15" applyNumberFormat="1" applyFont="1" applyFill="1" applyBorder="1" applyAlignment="1" applyProtection="1">
      <alignment horizontal="center" vertical="center" wrapText="1"/>
    </xf>
    <xf numFmtId="168" fontId="38" fillId="5" borderId="1" xfId="15" applyNumberFormat="1" applyFont="1" applyFill="1" applyBorder="1" applyAlignment="1" applyProtection="1">
      <alignment horizontal="center" vertical="center"/>
    </xf>
    <xf numFmtId="0" fontId="24" fillId="5" borderId="1" xfId="15" applyNumberFormat="1" applyFont="1" applyFill="1" applyBorder="1" applyAlignment="1">
      <alignment horizontal="center" vertical="center"/>
    </xf>
    <xf numFmtId="0" fontId="0" fillId="0" borderId="0" xfId="0" applyAlignment="1">
      <alignment horizontal="center" vertical="center" wrapText="1"/>
    </xf>
    <xf numFmtId="0" fontId="45" fillId="11" borderId="1" xfId="4" applyNumberFormat="1" applyFont="1" applyFill="1" applyBorder="1" applyAlignment="1">
      <alignment horizontal="center" vertical="center" wrapText="1"/>
    </xf>
    <xf numFmtId="170" fontId="35" fillId="5" borderId="1" xfId="15" applyNumberFormat="1" applyFont="1" applyFill="1" applyBorder="1" applyAlignment="1" applyProtection="1">
      <alignment horizontal="center" vertical="center" wrapText="1"/>
    </xf>
    <xf numFmtId="0" fontId="0" fillId="5" borderId="0" xfId="0" applyFill="1" applyBorder="1" applyAlignment="1" applyProtection="1">
      <alignment horizontal="center" vertical="center"/>
    </xf>
    <xf numFmtId="0" fontId="0" fillId="5" borderId="0" xfId="0" applyFont="1" applyFill="1" applyBorder="1" applyAlignment="1" applyProtection="1"/>
    <xf numFmtId="0" fontId="46" fillId="5" borderId="0" xfId="0" applyFont="1" applyFill="1" applyBorder="1" applyAlignment="1" applyProtection="1">
      <alignment horizontal="center" vertical="center" wrapText="1"/>
    </xf>
    <xf numFmtId="0" fontId="27" fillId="5" borderId="0" xfId="0" applyFont="1" applyFill="1" applyBorder="1" applyAlignment="1" applyProtection="1">
      <alignment horizontal="center" vertical="center" wrapText="1"/>
    </xf>
    <xf numFmtId="0" fontId="0" fillId="5" borderId="0" xfId="0" applyFill="1" applyBorder="1" applyAlignment="1" applyProtection="1">
      <alignment horizontal="center"/>
    </xf>
    <xf numFmtId="0" fontId="0" fillId="5" borderId="0" xfId="0" applyFill="1" applyAlignment="1" applyProtection="1">
      <alignment horizontal="center" vertical="center"/>
    </xf>
    <xf numFmtId="0" fontId="0" fillId="5" borderId="0" xfId="0" applyFont="1" applyFill="1" applyBorder="1" applyAlignment="1" applyProtection="1">
      <alignment horizontal="center"/>
    </xf>
    <xf numFmtId="0" fontId="46" fillId="5" borderId="0" xfId="0" applyFont="1" applyFill="1" applyBorder="1" applyAlignment="1" applyProtection="1">
      <alignment vertical="center" wrapText="1"/>
    </xf>
    <xf numFmtId="0" fontId="29" fillId="5" borderId="0" xfId="0" applyFont="1" applyFill="1" applyBorder="1" applyAlignment="1" applyProtection="1">
      <alignment horizontal="center" vertical="center" wrapText="1"/>
    </xf>
    <xf numFmtId="0" fontId="29" fillId="5" borderId="2" xfId="0" applyFont="1" applyFill="1" applyBorder="1" applyAlignment="1" applyProtection="1">
      <alignment vertical="center" wrapText="1"/>
    </xf>
    <xf numFmtId="0" fontId="0" fillId="5" borderId="0" xfId="0" applyFill="1" applyProtection="1"/>
    <xf numFmtId="0" fontId="30" fillId="5" borderId="0" xfId="0" applyFont="1" applyFill="1" applyBorder="1" applyAlignment="1" applyProtection="1">
      <alignment horizontal="center" vertical="center" wrapText="1"/>
    </xf>
    <xf numFmtId="0" fontId="0" fillId="5" borderId="0" xfId="0" applyFill="1" applyAlignment="1" applyProtection="1">
      <alignment horizontal="center"/>
    </xf>
    <xf numFmtId="0" fontId="35" fillId="0" borderId="0" xfId="0" applyFont="1" applyFill="1" applyProtection="1"/>
    <xf numFmtId="0" fontId="11" fillId="8" borderId="1" xfId="8" applyFont="1" applyFill="1" applyBorder="1" applyAlignment="1" applyProtection="1">
      <alignment horizontal="center" vertical="center" wrapText="1"/>
    </xf>
    <xf numFmtId="10" fontId="11" fillId="8" borderId="1" xfId="8" applyNumberFormat="1" applyFont="1" applyFill="1" applyBorder="1" applyAlignment="1" applyProtection="1">
      <alignment horizontal="center" vertical="center" wrapText="1"/>
    </xf>
    <xf numFmtId="0" fontId="0" fillId="0" borderId="0" xfId="0" applyAlignment="1" applyProtection="1">
      <alignment horizontal="center" vertical="center"/>
    </xf>
    <xf numFmtId="0" fontId="0" fillId="0" borderId="0" xfId="0" applyAlignment="1" applyProtection="1">
      <alignment horizontal="center"/>
    </xf>
    <xf numFmtId="0" fontId="11" fillId="8" borderId="10" xfId="8" applyFont="1" applyFill="1" applyBorder="1" applyAlignment="1" applyProtection="1">
      <alignment vertical="center" wrapText="1"/>
    </xf>
    <xf numFmtId="0" fontId="11" fillId="8" borderId="40" xfId="8" applyFont="1" applyFill="1" applyBorder="1" applyAlignment="1" applyProtection="1">
      <alignment vertical="center" wrapText="1"/>
    </xf>
    <xf numFmtId="0" fontId="11" fillId="0" borderId="1" xfId="0" applyFont="1" applyFill="1" applyBorder="1" applyAlignment="1" applyProtection="1">
      <alignment horizontal="center" vertical="center" wrapText="1"/>
    </xf>
    <xf numFmtId="0" fontId="0" fillId="0" borderId="1" xfId="0" applyFont="1" applyBorder="1" applyAlignment="1">
      <alignment horizontal="center" vertical="center" wrapText="1"/>
    </xf>
    <xf numFmtId="0" fontId="24" fillId="0" borderId="1" xfId="15" applyNumberFormat="1" applyFont="1" applyBorder="1" applyAlignment="1">
      <alignment horizontal="center" vertical="center"/>
    </xf>
    <xf numFmtId="0" fontId="47" fillId="5" borderId="0" xfId="0" applyFont="1" applyFill="1" applyBorder="1" applyAlignment="1" applyProtection="1">
      <alignment horizontal="center"/>
    </xf>
    <xf numFmtId="0" fontId="58" fillId="5" borderId="0" xfId="0" applyFont="1" applyFill="1" applyBorder="1" applyAlignment="1" applyProtection="1">
      <alignment horizontal="center" vertical="center"/>
    </xf>
    <xf numFmtId="0" fontId="54" fillId="5" borderId="0" xfId="0" applyFont="1" applyFill="1" applyAlignment="1" applyProtection="1">
      <alignment horizontal="center"/>
    </xf>
    <xf numFmtId="0" fontId="47" fillId="5" borderId="0" xfId="0" applyFont="1" applyFill="1" applyProtection="1"/>
    <xf numFmtId="0" fontId="47" fillId="5" borderId="0" xfId="0" applyFont="1" applyFill="1" applyAlignment="1" applyProtection="1">
      <alignment horizontal="center"/>
    </xf>
    <xf numFmtId="165" fontId="47" fillId="5" borderId="0" xfId="0" applyNumberFormat="1" applyFont="1" applyFill="1" applyProtection="1"/>
    <xf numFmtId="0" fontId="59" fillId="5" borderId="0" xfId="0" applyFont="1" applyFill="1" applyBorder="1" applyAlignment="1" applyProtection="1">
      <alignment vertical="center" wrapText="1"/>
    </xf>
    <xf numFmtId="0" fontId="59" fillId="5" borderId="0" xfId="0" applyFont="1" applyFill="1" applyBorder="1" applyAlignment="1" applyProtection="1">
      <alignment horizontal="center" vertical="center" wrapText="1"/>
    </xf>
    <xf numFmtId="0" fontId="60" fillId="5" borderId="0" xfId="0" applyFont="1" applyFill="1" applyBorder="1" applyAlignment="1" applyProtection="1">
      <alignment vertical="center"/>
    </xf>
    <xf numFmtId="0" fontId="60" fillId="5" borderId="0" xfId="0" applyFont="1" applyFill="1" applyProtection="1"/>
    <xf numFmtId="0" fontId="60" fillId="5" borderId="0" xfId="0" applyFont="1" applyFill="1" applyAlignment="1" applyProtection="1">
      <alignment horizontal="center"/>
    </xf>
    <xf numFmtId="164" fontId="57" fillId="5" borderId="0" xfId="4" applyFont="1" applyFill="1" applyAlignment="1" applyProtection="1">
      <alignment vertical="center"/>
    </xf>
    <xf numFmtId="42" fontId="47" fillId="5" borderId="0" xfId="19" applyFont="1" applyFill="1" applyAlignment="1" applyProtection="1">
      <alignment vertical="center"/>
    </xf>
    <xf numFmtId="0" fontId="35" fillId="5" borderId="0" xfId="0" applyFont="1" applyFill="1" applyBorder="1" applyProtection="1"/>
    <xf numFmtId="169" fontId="35" fillId="0" borderId="1" xfId="3" applyNumberFormat="1" applyFont="1" applyFill="1" applyBorder="1" applyAlignment="1" applyProtection="1">
      <alignment horizontal="center" vertical="center" wrapText="1"/>
    </xf>
    <xf numFmtId="169" fontId="13" fillId="0" borderId="1" xfId="3" applyNumberFormat="1" applyFont="1" applyFill="1" applyBorder="1" applyAlignment="1" applyProtection="1">
      <alignment horizontal="center" vertical="center"/>
    </xf>
    <xf numFmtId="169" fontId="13" fillId="5" borderId="1" xfId="3" applyNumberFormat="1" applyFont="1" applyFill="1" applyBorder="1" applyAlignment="1" applyProtection="1">
      <alignment horizontal="center" vertical="center"/>
    </xf>
    <xf numFmtId="169" fontId="35" fillId="5" borderId="1" xfId="3" applyNumberFormat="1" applyFont="1" applyFill="1" applyBorder="1" applyAlignment="1" applyProtection="1">
      <alignment horizontal="center" vertical="center" wrapText="1"/>
    </xf>
    <xf numFmtId="169" fontId="38" fillId="7" borderId="1" xfId="15" applyNumberFormat="1" applyFont="1" applyFill="1" applyBorder="1" applyAlignment="1" applyProtection="1">
      <alignment horizontal="center" vertical="center" wrapText="1"/>
    </xf>
    <xf numFmtId="168" fontId="35" fillId="0" borderId="1" xfId="15" applyNumberFormat="1" applyFont="1" applyFill="1" applyBorder="1" applyAlignment="1" applyProtection="1">
      <alignment horizontal="center" vertical="center" wrapText="1"/>
    </xf>
    <xf numFmtId="168" fontId="35" fillId="0" borderId="1" xfId="15" applyNumberFormat="1" applyFont="1" applyBorder="1" applyAlignment="1" applyProtection="1">
      <alignment horizontal="center" vertical="center" wrapText="1"/>
    </xf>
    <xf numFmtId="168" fontId="38" fillId="7" borderId="1" xfId="0" applyNumberFormat="1" applyFont="1" applyFill="1" applyBorder="1" applyAlignment="1" applyProtection="1">
      <alignment horizontal="center" vertical="center"/>
    </xf>
    <xf numFmtId="170" fontId="35" fillId="0" borderId="1" xfId="15" applyNumberFormat="1" applyFont="1" applyBorder="1" applyAlignment="1" applyProtection="1">
      <alignment horizontal="center" vertical="center" wrapText="1"/>
    </xf>
    <xf numFmtId="0" fontId="55" fillId="20" borderId="63" xfId="0" applyFont="1" applyFill="1" applyBorder="1" applyAlignment="1" applyProtection="1">
      <alignment horizontal="center" vertical="center" wrapText="1"/>
    </xf>
    <xf numFmtId="0" fontId="55" fillId="22" borderId="63" xfId="0" applyFont="1" applyFill="1" applyBorder="1" applyAlignment="1" applyProtection="1">
      <alignment horizontal="center" vertical="center" wrapText="1"/>
    </xf>
    <xf numFmtId="0" fontId="55" fillId="23" borderId="63" xfId="0" applyFont="1" applyFill="1" applyBorder="1" applyAlignment="1" applyProtection="1">
      <alignment horizontal="center" vertical="center" wrapText="1"/>
    </xf>
    <xf numFmtId="0" fontId="3" fillId="5" borderId="0" xfId="0" applyFont="1" applyFill="1" applyProtection="1"/>
    <xf numFmtId="0" fontId="7" fillId="5" borderId="0" xfId="0" applyFont="1" applyFill="1" applyBorder="1" applyAlignment="1" applyProtection="1">
      <alignment vertical="top" wrapText="1"/>
    </xf>
    <xf numFmtId="0" fontId="7" fillId="5" borderId="0" xfId="0" applyFont="1" applyFill="1" applyBorder="1" applyAlignment="1" applyProtection="1">
      <alignment horizontal="center" vertical="center" wrapText="1"/>
    </xf>
    <xf numFmtId="0" fontId="31" fillId="5" borderId="0" xfId="0" applyFont="1" applyFill="1" applyProtection="1"/>
    <xf numFmtId="10" fontId="13" fillId="0" borderId="1" xfId="0" applyNumberFormat="1" applyFont="1" applyFill="1" applyBorder="1" applyAlignment="1" applyProtection="1">
      <alignment vertical="center" wrapText="1"/>
    </xf>
    <xf numFmtId="10" fontId="13" fillId="0" borderId="1" xfId="0" applyNumberFormat="1" applyFont="1" applyFill="1" applyBorder="1" applyAlignment="1" applyProtection="1">
      <alignment horizontal="center" vertical="center" wrapText="1"/>
    </xf>
    <xf numFmtId="0" fontId="0" fillId="5" borderId="0" xfId="0" applyFill="1" applyAlignment="1">
      <alignment horizontal="center"/>
    </xf>
    <xf numFmtId="0" fontId="0" fillId="5" borderId="0" xfId="0" applyFill="1"/>
    <xf numFmtId="0" fontId="0" fillId="5" borderId="0" xfId="0" applyFill="1" applyBorder="1"/>
    <xf numFmtId="0" fontId="34" fillId="5" borderId="0" xfId="0" applyFont="1" applyFill="1" applyBorder="1" applyAlignment="1" applyProtection="1">
      <alignment horizontal="center"/>
      <protection locked="0"/>
    </xf>
    <xf numFmtId="0" fontId="36" fillId="5" borderId="0" xfId="0" applyFont="1" applyFill="1" applyBorder="1" applyAlignment="1" applyProtection="1">
      <alignment horizontal="center" vertical="center" wrapText="1"/>
      <protection locked="0"/>
    </xf>
    <xf numFmtId="0" fontId="26" fillId="5" borderId="0" xfId="0" applyFont="1" applyFill="1" applyBorder="1" applyAlignment="1">
      <alignment horizontal="center"/>
    </xf>
    <xf numFmtId="0" fontId="29" fillId="5" borderId="0" xfId="0" applyFont="1" applyFill="1" applyBorder="1" applyAlignment="1" applyProtection="1">
      <alignment vertical="center" wrapText="1"/>
    </xf>
    <xf numFmtId="0" fontId="29" fillId="5" borderId="1" xfId="0" applyFont="1" applyFill="1" applyBorder="1" applyAlignment="1" applyProtection="1">
      <alignment horizontal="justify" vertical="center" wrapText="1"/>
    </xf>
    <xf numFmtId="0" fontId="29" fillId="5" borderId="1" xfId="0" applyFont="1" applyFill="1" applyBorder="1" applyAlignment="1" applyProtection="1">
      <alignment vertical="center" wrapText="1"/>
    </xf>
    <xf numFmtId="17" fontId="0" fillId="0" borderId="1" xfId="0" applyNumberFormat="1" applyFill="1" applyBorder="1" applyAlignment="1" applyProtection="1">
      <alignment horizontal="center" vertical="center" wrapText="1"/>
      <protection locked="0"/>
    </xf>
    <xf numFmtId="0" fontId="36" fillId="0" borderId="0" xfId="0" applyFont="1" applyBorder="1" applyAlignment="1" applyProtection="1">
      <alignment horizontal="center"/>
    </xf>
    <xf numFmtId="0" fontId="34" fillId="0" borderId="0" xfId="0" applyFont="1" applyBorder="1" applyProtection="1"/>
    <xf numFmtId="0" fontId="36" fillId="0" borderId="0" xfId="0" applyFont="1" applyBorder="1" applyProtection="1"/>
    <xf numFmtId="0" fontId="34" fillId="0" borderId="0" xfId="0" applyFont="1" applyFill="1" applyBorder="1" applyProtection="1"/>
    <xf numFmtId="0" fontId="30" fillId="0" borderId="0" xfId="0" applyFont="1" applyFill="1" applyBorder="1" applyProtection="1"/>
    <xf numFmtId="0" fontId="30" fillId="0" borderId="0" xfId="0" applyFont="1" applyBorder="1" applyProtection="1"/>
    <xf numFmtId="0" fontId="36" fillId="0" borderId="0" xfId="0" applyFont="1" applyFill="1" applyBorder="1" applyAlignment="1" applyProtection="1">
      <alignment horizontal="center" vertical="center" wrapText="1"/>
    </xf>
    <xf numFmtId="0" fontId="34" fillId="0" borderId="0" xfId="0" applyFont="1" applyProtection="1"/>
    <xf numFmtId="0" fontId="36" fillId="0" borderId="0" xfId="12" applyFont="1" applyFill="1" applyBorder="1" applyAlignment="1" applyProtection="1">
      <alignment horizontal="center" vertical="center"/>
    </xf>
    <xf numFmtId="0" fontId="38" fillId="0" borderId="0" xfId="12" applyFont="1" applyFill="1" applyBorder="1" applyAlignment="1" applyProtection="1">
      <alignment horizontal="center" vertical="center"/>
    </xf>
    <xf numFmtId="0" fontId="39" fillId="0" borderId="0" xfId="0" applyFont="1" applyFill="1" applyProtection="1"/>
    <xf numFmtId="0" fontId="6" fillId="10"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xf>
    <xf numFmtId="0" fontId="13" fillId="0" borderId="0" xfId="12" applyFont="1" applyFill="1" applyBorder="1" applyAlignment="1" applyProtection="1">
      <alignment horizontal="center" vertical="top" wrapText="1"/>
    </xf>
    <xf numFmtId="0" fontId="6" fillId="10" borderId="1" xfId="12" applyFont="1" applyFill="1" applyBorder="1" applyAlignment="1" applyProtection="1">
      <alignment vertical="center" wrapText="1"/>
    </xf>
    <xf numFmtId="0" fontId="7" fillId="2" borderId="1" xfId="12" applyFont="1" applyFill="1" applyBorder="1" applyAlignment="1" applyProtection="1">
      <alignment vertical="center"/>
    </xf>
    <xf numFmtId="0" fontId="13" fillId="0" borderId="0" xfId="12" applyFont="1" applyFill="1" applyBorder="1" applyAlignment="1" applyProtection="1">
      <alignment horizontal="center" vertical="center"/>
    </xf>
    <xf numFmtId="1" fontId="11" fillId="0" borderId="0" xfId="6" applyNumberFormat="1" applyFont="1" applyFill="1" applyBorder="1" applyAlignment="1" applyProtection="1">
      <alignment horizontal="center" vertical="center" wrapText="1"/>
    </xf>
    <xf numFmtId="0" fontId="11" fillId="0" borderId="0" xfId="16" applyNumberFormat="1" applyFont="1" applyFill="1" applyBorder="1" applyAlignment="1" applyProtection="1">
      <alignment horizontal="center" vertical="center" wrapText="1"/>
    </xf>
    <xf numFmtId="0" fontId="13" fillId="0" borderId="0" xfId="12" applyFont="1" applyFill="1" applyBorder="1" applyAlignment="1" applyProtection="1">
      <alignment horizontal="left" vertical="center" wrapText="1"/>
    </xf>
    <xf numFmtId="0" fontId="13" fillId="0" borderId="0" xfId="12" applyFont="1" applyFill="1" applyBorder="1" applyAlignment="1" applyProtection="1">
      <alignment horizontal="center" vertical="center" wrapText="1"/>
    </xf>
    <xf numFmtId="0" fontId="11" fillId="0" borderId="0" xfId="12" applyFont="1" applyFill="1" applyBorder="1" applyAlignment="1" applyProtection="1">
      <alignment horizontal="center" vertical="center" wrapText="1"/>
    </xf>
    <xf numFmtId="0" fontId="18" fillId="0" borderId="0" xfId="12" applyFont="1" applyFill="1" applyBorder="1" applyAlignment="1" applyProtection="1">
      <alignment horizontal="center" vertical="center"/>
    </xf>
    <xf numFmtId="9" fontId="11" fillId="0" borderId="0" xfId="16" applyFont="1" applyFill="1" applyBorder="1" applyAlignment="1" applyProtection="1">
      <alignment horizontal="center" vertical="center"/>
    </xf>
    <xf numFmtId="168" fontId="13" fillId="0" borderId="0" xfId="16" applyNumberFormat="1" applyFont="1" applyFill="1" applyBorder="1" applyAlignment="1" applyProtection="1">
      <alignment horizontal="center" vertical="top" wrapText="1"/>
    </xf>
    <xf numFmtId="9" fontId="13" fillId="0" borderId="0" xfId="16" applyFont="1" applyFill="1" applyBorder="1" applyAlignment="1" applyProtection="1">
      <alignment horizontal="center" vertical="top" wrapText="1"/>
    </xf>
    <xf numFmtId="0" fontId="6" fillId="10" borderId="1" xfId="12" applyFont="1" applyFill="1" applyBorder="1" applyAlignment="1" applyProtection="1">
      <alignment vertical="top" wrapText="1"/>
    </xf>
    <xf numFmtId="0" fontId="6" fillId="10" borderId="1" xfId="12"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0" borderId="1" xfId="12" applyFont="1" applyFill="1" applyBorder="1" applyAlignment="1" applyProtection="1">
      <alignment horizontal="center" vertical="center"/>
    </xf>
    <xf numFmtId="9" fontId="35" fillId="0" borderId="0" xfId="15" applyFont="1" applyFill="1" applyBorder="1" applyAlignment="1" applyProtection="1">
      <alignment horizontal="center" vertical="center" wrapText="1"/>
    </xf>
    <xf numFmtId="0" fontId="6" fillId="10" borderId="1" xfId="12" applyFont="1" applyFill="1" applyBorder="1" applyAlignment="1" applyProtection="1">
      <alignment horizontal="justify" vertical="center" wrapText="1"/>
    </xf>
    <xf numFmtId="0" fontId="41" fillId="0" borderId="0" xfId="12"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xf>
    <xf numFmtId="0" fontId="2" fillId="0" borderId="0" xfId="12" applyFont="1" applyFill="1" applyBorder="1" applyAlignment="1" applyProtection="1">
      <alignment horizontal="center" vertical="center" wrapText="1"/>
    </xf>
    <xf numFmtId="0" fontId="7" fillId="2" borderId="1" xfId="12" applyFont="1" applyFill="1" applyBorder="1" applyAlignment="1" applyProtection="1">
      <alignment vertical="center" wrapText="1"/>
    </xf>
    <xf numFmtId="0" fontId="3" fillId="0" borderId="0" xfId="12" applyFont="1" applyFill="1" applyBorder="1" applyAlignment="1" applyProtection="1">
      <alignment horizontal="center" vertical="center"/>
    </xf>
    <xf numFmtId="0" fontId="3" fillId="0" borderId="0" xfId="12" applyFont="1" applyFill="1" applyBorder="1" applyAlignment="1" applyProtection="1">
      <alignment vertical="center" wrapText="1"/>
    </xf>
    <xf numFmtId="0" fontId="2" fillId="2" borderId="0" xfId="12" applyFont="1" applyFill="1" applyAlignment="1" applyProtection="1">
      <alignment horizontal="center" vertical="center"/>
    </xf>
    <xf numFmtId="0" fontId="3" fillId="2" borderId="0" xfId="12" applyFont="1" applyFill="1" applyAlignment="1" applyProtection="1">
      <alignment vertical="center"/>
    </xf>
    <xf numFmtId="0" fontId="3" fillId="2" borderId="0" xfId="12" applyFont="1" applyFill="1" applyAlignment="1" applyProtection="1">
      <alignment vertical="top" wrapText="1"/>
    </xf>
    <xf numFmtId="9" fontId="2" fillId="2" borderId="0" xfId="16" applyFont="1" applyFill="1" applyAlignment="1" applyProtection="1">
      <alignment vertical="center"/>
    </xf>
    <xf numFmtId="9" fontId="3" fillId="2" borderId="0" xfId="16" applyFont="1" applyFill="1" applyAlignment="1" applyProtection="1">
      <alignment vertical="center"/>
    </xf>
    <xf numFmtId="0" fontId="3" fillId="0" borderId="0" xfId="12" applyFont="1" applyFill="1" applyAlignment="1" applyProtection="1">
      <alignment vertical="center"/>
    </xf>
    <xf numFmtId="0" fontId="36" fillId="0" borderId="0" xfId="0" applyFont="1" applyAlignment="1" applyProtection="1">
      <alignment horizontal="center"/>
    </xf>
    <xf numFmtId="0" fontId="36" fillId="0" borderId="0" xfId="0" applyFont="1" applyProtection="1"/>
    <xf numFmtId="0" fontId="34" fillId="0" borderId="0" xfId="0" applyFont="1" applyFill="1" applyProtection="1"/>
    <xf numFmtId="10" fontId="7" fillId="2" borderId="1" xfId="15" applyNumberFormat="1" applyFont="1" applyFill="1" applyBorder="1" applyAlignment="1" applyProtection="1">
      <alignment horizontal="center" vertical="center"/>
    </xf>
    <xf numFmtId="10" fontId="7" fillId="5" borderId="1" xfId="15" applyNumberFormat="1" applyFont="1" applyFill="1" applyBorder="1" applyAlignment="1" applyProtection="1">
      <alignment horizontal="center" vertical="center" wrapText="1"/>
    </xf>
    <xf numFmtId="10" fontId="44" fillId="0" borderId="1" xfId="15" applyNumberFormat="1" applyFont="1" applyBorder="1" applyAlignment="1" applyProtection="1">
      <alignment horizontal="center" vertical="center" wrapText="1"/>
    </xf>
    <xf numFmtId="10" fontId="43" fillId="0" borderId="1" xfId="15" applyNumberFormat="1" applyFont="1" applyBorder="1" applyAlignment="1" applyProtection="1">
      <alignment horizontal="center" vertical="center" wrapText="1"/>
    </xf>
    <xf numFmtId="10" fontId="30" fillId="0" borderId="1" xfId="15" applyNumberFormat="1" applyFont="1" applyBorder="1" applyAlignment="1" applyProtection="1">
      <alignment horizontal="center" vertical="center" wrapText="1"/>
    </xf>
    <xf numFmtId="17" fontId="0" fillId="0" borderId="1"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4" fillId="5" borderId="0" xfId="0" applyFont="1" applyFill="1" applyBorder="1" applyAlignment="1" applyProtection="1">
      <alignment horizontal="center"/>
    </xf>
    <xf numFmtId="0" fontId="36" fillId="5" borderId="0" xfId="0" applyFont="1" applyFill="1" applyBorder="1" applyAlignment="1" applyProtection="1">
      <alignment horizontal="center" vertical="center" wrapText="1"/>
    </xf>
    <xf numFmtId="0" fontId="26" fillId="5" borderId="0" xfId="0" applyFont="1" applyFill="1" applyBorder="1" applyAlignment="1" applyProtection="1">
      <alignment horizontal="center"/>
    </xf>
    <xf numFmtId="0" fontId="26" fillId="11" borderId="19" xfId="0" applyFont="1" applyFill="1" applyBorder="1" applyAlignment="1" applyProtection="1">
      <alignment horizontal="center" vertical="center" wrapText="1"/>
    </xf>
    <xf numFmtId="0" fontId="26" fillId="10" borderId="1"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 xfId="0" applyFont="1" applyFill="1" applyBorder="1" applyAlignment="1" applyProtection="1">
      <alignment horizontal="left" vertical="center" wrapText="1"/>
    </xf>
    <xf numFmtId="0" fontId="0" fillId="0" borderId="0" xfId="0" applyAlignment="1" applyProtection="1">
      <alignment vertical="top" wrapText="1"/>
    </xf>
    <xf numFmtId="0" fontId="0" fillId="0" borderId="1" xfId="0" applyBorder="1" applyAlignment="1" applyProtection="1">
      <alignment horizontal="left" vertical="center" wrapText="1"/>
    </xf>
    <xf numFmtId="0" fontId="0" fillId="0" borderId="1" xfId="0" applyFill="1" applyBorder="1" applyAlignment="1" applyProtection="1">
      <alignment horizontal="center" vertical="center" wrapText="1"/>
    </xf>
    <xf numFmtId="0" fontId="0" fillId="0" borderId="1" xfId="0" applyFill="1" applyBorder="1" applyAlignment="1" applyProtection="1">
      <alignment horizontal="left" vertical="center" wrapText="1"/>
    </xf>
    <xf numFmtId="0" fontId="0" fillId="0" borderId="1" xfId="0" applyFill="1" applyBorder="1" applyAlignment="1" applyProtection="1">
      <alignment vertical="top" wrapText="1"/>
    </xf>
    <xf numFmtId="10" fontId="45" fillId="11" borderId="1" xfId="15" applyNumberFormat="1" applyFont="1" applyFill="1" applyBorder="1" applyAlignment="1" applyProtection="1">
      <alignment horizontal="center" vertical="center" wrapText="1"/>
    </xf>
    <xf numFmtId="9" fontId="45" fillId="11" borderId="1" xfId="15" applyFont="1" applyFill="1" applyBorder="1" applyAlignment="1" applyProtection="1">
      <alignment horizontal="center" vertical="center" wrapText="1"/>
    </xf>
    <xf numFmtId="10" fontId="26" fillId="10" borderId="1" xfId="15" applyNumberFormat="1" applyFont="1" applyFill="1" applyBorder="1" applyAlignment="1" applyProtection="1">
      <alignment horizontal="center" vertical="center" wrapText="1"/>
    </xf>
    <xf numFmtId="0" fontId="26" fillId="10" borderId="1" xfId="0" applyFont="1" applyFill="1" applyBorder="1" applyAlignment="1" applyProtection="1">
      <alignment vertical="center" wrapText="1"/>
    </xf>
    <xf numFmtId="10" fontId="0" fillId="0" borderId="0" xfId="0" applyNumberFormat="1" applyProtection="1"/>
    <xf numFmtId="17" fontId="0" fillId="0" borderId="1" xfId="0" applyNumberFormat="1" applyBorder="1" applyAlignment="1" applyProtection="1">
      <alignment vertical="top" wrapText="1"/>
      <protection locked="0"/>
    </xf>
    <xf numFmtId="0" fontId="0" fillId="0" borderId="1" xfId="0" applyBorder="1" applyAlignment="1" applyProtection="1">
      <alignment vertical="top" wrapText="1"/>
      <protection locked="0"/>
    </xf>
    <xf numFmtId="10" fontId="24" fillId="0" borderId="1" xfId="15" applyNumberFormat="1" applyFont="1" applyFill="1" applyBorder="1" applyAlignment="1" applyProtection="1">
      <alignment horizontal="center" vertical="center" wrapText="1"/>
      <protection locked="0"/>
    </xf>
    <xf numFmtId="0" fontId="0" fillId="0" borderId="1" xfId="0" applyFill="1" applyBorder="1" applyAlignment="1" applyProtection="1">
      <alignment vertical="top" wrapText="1"/>
      <protection locked="0"/>
    </xf>
    <xf numFmtId="0" fontId="0" fillId="0" borderId="1" xfId="0" applyFont="1" applyFill="1" applyBorder="1" applyAlignment="1" applyProtection="1">
      <alignment horizontal="center" vertical="center" wrapText="1"/>
    </xf>
    <xf numFmtId="0" fontId="0" fillId="0" borderId="1" xfId="0" applyFont="1" applyFill="1" applyBorder="1" applyAlignment="1" applyProtection="1">
      <alignment vertical="top" wrapText="1"/>
    </xf>
    <xf numFmtId="0" fontId="0" fillId="0" borderId="0" xfId="0" applyAlignment="1" applyProtection="1">
      <alignment vertical="center" wrapText="1"/>
    </xf>
    <xf numFmtId="9" fontId="0" fillId="0" borderId="0" xfId="15" applyFont="1" applyProtection="1"/>
    <xf numFmtId="17" fontId="0" fillId="0" borderId="1" xfId="0" applyNumberFormat="1" applyFill="1" applyBorder="1" applyAlignment="1" applyProtection="1">
      <alignment vertical="center" wrapText="1"/>
      <protection locked="0"/>
    </xf>
    <xf numFmtId="0" fontId="0" fillId="0" borderId="1" xfId="0" applyFill="1" applyBorder="1" applyAlignment="1" applyProtection="1">
      <alignment vertical="center" wrapText="1"/>
      <protection locked="0"/>
    </xf>
    <xf numFmtId="0" fontId="7" fillId="2" borderId="1" xfId="12" applyFont="1" applyFill="1" applyBorder="1" applyAlignment="1" applyProtection="1">
      <alignment horizontal="center" vertical="center"/>
    </xf>
    <xf numFmtId="10" fontId="43" fillId="2" borderId="1" xfId="15" applyNumberFormat="1" applyFont="1" applyFill="1" applyBorder="1" applyAlignment="1" applyProtection="1">
      <alignment horizontal="center" vertical="center"/>
      <protection locked="0"/>
    </xf>
    <xf numFmtId="0" fontId="0" fillId="0" borderId="1" xfId="0" applyFont="1" applyBorder="1" applyAlignment="1" applyProtection="1">
      <alignment horizontal="center" vertical="center" wrapText="1"/>
    </xf>
    <xf numFmtId="0" fontId="0" fillId="0" borderId="1" xfId="0" applyFont="1" applyBorder="1" applyAlignment="1" applyProtection="1">
      <alignment vertical="center" wrapText="1"/>
    </xf>
    <xf numFmtId="0" fontId="0" fillId="0" borderId="1" xfId="0" applyFont="1" applyFill="1" applyBorder="1" applyAlignment="1" applyProtection="1">
      <alignment vertical="center" wrapText="1"/>
    </xf>
    <xf numFmtId="17" fontId="0" fillId="0" borderId="1" xfId="0" applyNumberFormat="1" applyBorder="1" applyAlignment="1" applyProtection="1">
      <alignment vertical="center" wrapText="1"/>
      <protection locked="0"/>
    </xf>
    <xf numFmtId="0" fontId="0" fillId="0" borderId="1" xfId="0" applyFont="1" applyFill="1" applyBorder="1" applyAlignment="1" applyProtection="1">
      <alignment vertical="center" wrapText="1"/>
      <protection locked="0"/>
    </xf>
    <xf numFmtId="0" fontId="0" fillId="0" borderId="19" xfId="0" applyFont="1" applyBorder="1" applyAlignment="1" applyProtection="1">
      <alignment horizontal="center" vertical="center"/>
    </xf>
    <xf numFmtId="0" fontId="0" fillId="0" borderId="19" xfId="0" applyFont="1" applyBorder="1" applyAlignment="1" applyProtection="1">
      <alignment horizontal="left" vertical="center" wrapText="1"/>
    </xf>
    <xf numFmtId="10" fontId="24" fillId="0" borderId="19" xfId="15" applyNumberFormat="1" applyFont="1" applyBorder="1" applyAlignment="1" applyProtection="1">
      <alignment horizontal="center" vertical="center"/>
    </xf>
    <xf numFmtId="168" fontId="0" fillId="0" borderId="0" xfId="15" applyNumberFormat="1" applyFont="1" applyProtection="1"/>
    <xf numFmtId="10" fontId="24" fillId="0" borderId="1" xfId="15" applyNumberFormat="1" applyFont="1" applyBorder="1" applyAlignment="1" applyProtection="1">
      <alignment horizontal="center" vertical="center"/>
      <protection locked="0"/>
    </xf>
    <xf numFmtId="10" fontId="24" fillId="0" borderId="1" xfId="15" applyNumberFormat="1" applyFont="1" applyFill="1" applyBorder="1" applyAlignment="1" applyProtection="1">
      <alignment horizontal="center" vertical="center"/>
      <protection locked="0"/>
    </xf>
    <xf numFmtId="165" fontId="13" fillId="0" borderId="0" xfId="3" applyFont="1" applyFill="1" applyBorder="1" applyAlignment="1" applyProtection="1">
      <alignment horizontal="center" vertical="top" wrapText="1"/>
    </xf>
    <xf numFmtId="0" fontId="7" fillId="2" borderId="1" xfId="15" applyNumberFormat="1" applyFont="1" applyFill="1" applyBorder="1" applyAlignment="1" applyProtection="1">
      <alignment horizontal="center" vertical="center"/>
    </xf>
    <xf numFmtId="0" fontId="7" fillId="5" borderId="1" xfId="15" applyNumberFormat="1" applyFont="1" applyFill="1" applyBorder="1" applyAlignment="1" applyProtection="1">
      <alignment horizontal="center" vertical="center" wrapText="1"/>
    </xf>
    <xf numFmtId="168" fontId="44" fillId="0" borderId="1" xfId="15" applyNumberFormat="1" applyFont="1" applyBorder="1" applyAlignment="1" applyProtection="1">
      <alignment horizontal="center" vertical="center" wrapText="1"/>
    </xf>
    <xf numFmtId="168" fontId="43" fillId="0" borderId="1" xfId="15" applyNumberFormat="1" applyFont="1" applyBorder="1" applyAlignment="1" applyProtection="1">
      <alignment horizontal="center" vertical="center" wrapText="1"/>
    </xf>
    <xf numFmtId="168" fontId="30" fillId="0" borderId="1" xfId="15" applyNumberFormat="1" applyFont="1" applyBorder="1" applyAlignment="1" applyProtection="1">
      <alignment horizontal="center" vertical="center" wrapText="1"/>
    </xf>
    <xf numFmtId="0" fontId="7" fillId="0" borderId="1" xfId="15" applyNumberFormat="1" applyFont="1" applyFill="1" applyBorder="1" applyAlignment="1" applyProtection="1">
      <alignment horizontal="center" vertical="center"/>
    </xf>
    <xf numFmtId="0" fontId="43" fillId="2" borderId="1" xfId="15" applyNumberFormat="1" applyFont="1" applyFill="1" applyBorder="1" applyAlignment="1" applyProtection="1">
      <alignment horizontal="center" vertical="center"/>
      <protection locked="0"/>
    </xf>
    <xf numFmtId="0" fontId="26" fillId="11" borderId="1" xfId="0" applyFont="1" applyFill="1" applyBorder="1" applyAlignment="1">
      <alignment horizontal="center" vertical="center" wrapText="1"/>
    </xf>
    <xf numFmtId="0" fontId="0" fillId="0" borderId="1" xfId="0" applyFont="1" applyBorder="1" applyAlignment="1" applyProtection="1">
      <alignment horizontal="left" vertical="center" wrapText="1"/>
    </xf>
    <xf numFmtId="9" fontId="24" fillId="0" borderId="43" xfId="15" applyFont="1" applyFill="1" applyBorder="1" applyAlignment="1" applyProtection="1">
      <alignment horizontal="center" vertical="center"/>
    </xf>
    <xf numFmtId="9" fontId="24" fillId="0" borderId="1" xfId="15" applyFont="1" applyBorder="1" applyAlignment="1" applyProtection="1">
      <alignment horizontal="center" vertical="center"/>
      <protection locked="0"/>
    </xf>
    <xf numFmtId="17" fontId="0" fillId="0" borderId="1" xfId="0" applyNumberFormat="1" applyFont="1" applyFill="1" applyBorder="1" applyAlignment="1" applyProtection="1">
      <alignment vertical="center" wrapText="1"/>
      <protection locked="0"/>
    </xf>
    <xf numFmtId="9" fontId="24" fillId="5" borderId="1" xfId="15" applyFont="1" applyFill="1" applyBorder="1" applyAlignment="1" applyProtection="1">
      <alignment horizontal="center" vertical="center"/>
      <protection locked="0"/>
    </xf>
    <xf numFmtId="17" fontId="47" fillId="0" borderId="1" xfId="0" applyNumberFormat="1" applyFont="1" applyBorder="1" applyAlignment="1" applyProtection="1">
      <alignment horizontal="left" vertical="center"/>
      <protection locked="0"/>
    </xf>
    <xf numFmtId="17" fontId="0" fillId="0" borderId="1" xfId="0" applyNumberFormat="1" applyFont="1" applyBorder="1" applyAlignment="1" applyProtection="1">
      <alignment horizontal="center" vertical="center" wrapText="1"/>
      <protection locked="0"/>
    </xf>
    <xf numFmtId="17" fontId="47" fillId="0" borderId="1" xfId="0" applyNumberFormat="1" applyFont="1" applyBorder="1" applyAlignment="1" applyProtection="1">
      <alignment horizontal="left" vertical="center" wrapText="1"/>
      <protection locked="0"/>
    </xf>
    <xf numFmtId="0" fontId="7" fillId="2" borderId="1" xfId="12" applyFont="1" applyFill="1" applyBorder="1" applyAlignment="1" applyProtection="1">
      <alignment horizontal="center" vertical="center"/>
    </xf>
    <xf numFmtId="0" fontId="6" fillId="10"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xf>
    <xf numFmtId="0" fontId="6" fillId="10" borderId="1" xfId="12" applyFont="1" applyFill="1" applyBorder="1" applyAlignment="1" applyProtection="1">
      <alignment horizontal="center" vertical="center"/>
    </xf>
    <xf numFmtId="0" fontId="6" fillId="10" borderId="1" xfId="12" applyFont="1" applyFill="1" applyBorder="1" applyAlignment="1" applyProtection="1">
      <alignment horizontal="justify" vertical="center" wrapText="1"/>
    </xf>
    <xf numFmtId="0" fontId="6" fillId="10"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xf>
    <xf numFmtId="0" fontId="0" fillId="0" borderId="1" xfId="0" applyBorder="1"/>
    <xf numFmtId="0" fontId="7" fillId="2" borderId="1" xfId="12" applyFont="1" applyFill="1" applyBorder="1" applyAlignment="1">
      <alignment horizontal="center" vertical="center"/>
    </xf>
    <xf numFmtId="0" fontId="0" fillId="0" borderId="1" xfId="0" applyBorder="1" applyAlignment="1" applyProtection="1">
      <alignment vertical="center" wrapText="1"/>
    </xf>
    <xf numFmtId="0" fontId="47" fillId="0" borderId="1" xfId="0" applyFont="1" applyBorder="1" applyAlignment="1" applyProtection="1">
      <alignment horizontal="center" vertical="center" wrapText="1"/>
    </xf>
    <xf numFmtId="10" fontId="0" fillId="0" borderId="0" xfId="15" applyNumberFormat="1" applyFont="1" applyAlignment="1" applyProtection="1">
      <alignment vertical="center"/>
    </xf>
    <xf numFmtId="0" fontId="6" fillId="10" borderId="1" xfId="12" applyFont="1" applyFill="1" applyBorder="1" applyAlignment="1" applyProtection="1">
      <alignment horizontal="left" vertical="center" wrapText="1"/>
    </xf>
    <xf numFmtId="0" fontId="6" fillId="10" borderId="1" xfId="12" applyFont="1" applyFill="1" applyBorder="1" applyAlignment="1" applyProtection="1">
      <alignment horizontal="center" vertical="center"/>
    </xf>
    <xf numFmtId="0" fontId="6" fillId="10" borderId="1" xfId="12" applyFont="1" applyFill="1" applyBorder="1" applyAlignment="1" applyProtection="1">
      <alignment horizontal="justify" vertical="center" wrapText="1"/>
    </xf>
    <xf numFmtId="0" fontId="6" fillId="10" borderId="1" xfId="12" applyFont="1" applyFill="1" applyBorder="1" applyAlignment="1" applyProtection="1">
      <alignment horizontal="center" vertical="center" wrapText="1"/>
    </xf>
    <xf numFmtId="9" fontId="45" fillId="11" borderId="1" xfId="15" applyFont="1" applyFill="1" applyBorder="1" applyAlignment="1">
      <alignment horizontal="center" vertical="center" wrapText="1"/>
    </xf>
    <xf numFmtId="17" fontId="0" fillId="0" borderId="1" xfId="0" applyNumberFormat="1" applyBorder="1" applyAlignment="1" applyProtection="1">
      <alignment horizontal="left" vertical="center" wrapText="1"/>
      <protection locked="0"/>
    </xf>
    <xf numFmtId="17" fontId="0" fillId="0" borderId="1" xfId="0" applyNumberFormat="1" applyFill="1" applyBorder="1" applyAlignment="1" applyProtection="1">
      <alignment vertical="top" wrapText="1"/>
      <protection locked="0"/>
    </xf>
    <xf numFmtId="0" fontId="7" fillId="5" borderId="1" xfId="12" applyFont="1" applyFill="1" applyBorder="1" applyAlignment="1" applyProtection="1">
      <alignment horizontal="center" vertical="center"/>
    </xf>
    <xf numFmtId="0" fontId="0" fillId="0" borderId="19" xfId="0" applyBorder="1" applyAlignment="1" applyProtection="1">
      <alignment horizontal="center" vertical="center" wrapText="1"/>
    </xf>
    <xf numFmtId="0" fontId="0" fillId="0" borderId="1" xfId="0" applyFont="1" applyBorder="1" applyAlignment="1" applyProtection="1">
      <alignment horizontal="center" vertical="center" wrapText="1"/>
    </xf>
    <xf numFmtId="0" fontId="0" fillId="0" borderId="1" xfId="0" applyFont="1" applyBorder="1" applyAlignment="1" applyProtection="1">
      <alignment vertical="center" wrapText="1"/>
    </xf>
    <xf numFmtId="9" fontId="45" fillId="11" borderId="1" xfId="15" applyFont="1" applyFill="1" applyBorder="1" applyAlignment="1">
      <alignment horizontal="center" vertical="center" wrapText="1"/>
    </xf>
    <xf numFmtId="0" fontId="34" fillId="7" borderId="0" xfId="0" applyFont="1" applyFill="1" applyProtection="1"/>
    <xf numFmtId="0" fontId="30" fillId="7" borderId="0" xfId="0" applyFont="1" applyFill="1" applyProtection="1"/>
    <xf numFmtId="0" fontId="36" fillId="7" borderId="0" xfId="0" applyFont="1" applyFill="1" applyProtection="1"/>
    <xf numFmtId="0" fontId="36" fillId="7" borderId="0" xfId="0" applyFont="1" applyFill="1" applyAlignment="1" applyProtection="1">
      <alignment horizontal="center"/>
    </xf>
    <xf numFmtId="14" fontId="7" fillId="0" borderId="1" xfId="12" applyNumberFormat="1" applyFont="1" applyFill="1" applyBorder="1" applyAlignment="1" applyProtection="1">
      <alignment horizontal="center" vertical="center" wrapText="1"/>
      <protection locked="0"/>
    </xf>
    <xf numFmtId="9" fontId="7" fillId="5" borderId="1" xfId="15" applyFont="1" applyFill="1" applyBorder="1" applyAlignment="1" applyProtection="1">
      <alignment horizontal="center" vertical="center" wrapText="1"/>
    </xf>
    <xf numFmtId="9" fontId="43" fillId="5" borderId="1" xfId="15" applyFont="1" applyFill="1" applyBorder="1" applyAlignment="1" applyProtection="1">
      <alignment horizontal="center" vertical="center" wrapText="1"/>
      <protection locked="0"/>
    </xf>
    <xf numFmtId="9" fontId="7" fillId="2" borderId="1" xfId="15" applyFont="1" applyFill="1" applyBorder="1" applyAlignment="1" applyProtection="1">
      <alignment horizontal="center" vertical="center"/>
    </xf>
    <xf numFmtId="9" fontId="43" fillId="2" borderId="1" xfId="15" applyFont="1" applyFill="1" applyBorder="1" applyAlignment="1" applyProtection="1">
      <alignment horizontal="center" vertical="center"/>
      <protection locked="0"/>
    </xf>
    <xf numFmtId="0" fontId="61" fillId="24" borderId="0" xfId="0" applyFont="1" applyFill="1"/>
    <xf numFmtId="0" fontId="61" fillId="24" borderId="0" xfId="0" applyFont="1" applyFill="1" applyAlignment="1">
      <alignment horizontal="center"/>
    </xf>
    <xf numFmtId="0" fontId="63" fillId="24" borderId="0" xfId="0" applyFont="1" applyFill="1" applyBorder="1" applyAlignment="1">
      <alignment horizontal="center" vertical="center" wrapText="1"/>
    </xf>
    <xf numFmtId="0" fontId="0" fillId="0" borderId="19" xfId="0" applyFont="1" applyBorder="1" applyAlignment="1">
      <alignment horizontal="center" vertical="center"/>
    </xf>
    <xf numFmtId="0" fontId="0" fillId="0" borderId="19" xfId="0" applyBorder="1" applyAlignment="1">
      <alignment horizontal="center" vertical="center" wrapText="1"/>
    </xf>
    <xf numFmtId="9" fontId="24" fillId="0" borderId="19" xfId="15" applyFont="1" applyBorder="1" applyAlignment="1">
      <alignment horizontal="center" vertical="center"/>
    </xf>
    <xf numFmtId="0" fontId="0" fillId="0" borderId="1" xfId="0" applyFont="1" applyFill="1" applyBorder="1" applyAlignment="1">
      <alignment horizontal="justify" vertical="center" wrapText="1"/>
    </xf>
    <xf numFmtId="9" fontId="47" fillId="0" borderId="1" xfId="15" applyFont="1" applyBorder="1" applyAlignment="1" applyProtection="1">
      <alignment horizontal="center" vertical="center" wrapText="1"/>
      <protection locked="0"/>
    </xf>
    <xf numFmtId="17" fontId="0" fillId="0" borderId="1" xfId="0" applyNumberFormat="1" applyFont="1" applyBorder="1"/>
    <xf numFmtId="0" fontId="61" fillId="24" borderId="0" xfId="0" applyFont="1" applyFill="1" applyAlignment="1">
      <alignment horizontal="center" vertical="center"/>
    </xf>
    <xf numFmtId="17" fontId="26" fillId="10" borderId="1" xfId="15" applyNumberFormat="1" applyFont="1" applyFill="1" applyBorder="1" applyAlignment="1">
      <alignment horizontal="center" vertical="center" wrapText="1"/>
    </xf>
    <xf numFmtId="9" fontId="43" fillId="0" borderId="1" xfId="15" applyNumberFormat="1" applyFont="1" applyBorder="1" applyAlignment="1" applyProtection="1">
      <alignment horizontal="center" vertical="center" wrapText="1"/>
    </xf>
    <xf numFmtId="9" fontId="30" fillId="0" borderId="1" xfId="15" applyNumberFormat="1" applyFont="1" applyBorder="1" applyAlignment="1" applyProtection="1">
      <alignment horizontal="center" vertical="center" wrapText="1"/>
    </xf>
    <xf numFmtId="0" fontId="11" fillId="8" borderId="1" xfId="0" applyFont="1" applyFill="1" applyBorder="1" applyAlignment="1" applyProtection="1">
      <alignment horizontal="center" vertical="center" wrapText="1"/>
    </xf>
    <xf numFmtId="9" fontId="24" fillId="0" borderId="1" xfId="15" applyNumberFormat="1" applyFont="1" applyBorder="1" applyAlignment="1" applyProtection="1">
      <alignment horizontal="center" vertical="center" wrapText="1"/>
      <protection locked="0"/>
    </xf>
    <xf numFmtId="0" fontId="0" fillId="0" borderId="0" xfId="0" applyAlignment="1" applyProtection="1">
      <alignment horizontal="center" vertical="center" wrapText="1"/>
    </xf>
    <xf numFmtId="10" fontId="24" fillId="0" borderId="1" xfId="15" applyNumberFormat="1" applyFont="1" applyBorder="1" applyAlignment="1">
      <alignment horizontal="center" vertical="center" wrapText="1"/>
    </xf>
    <xf numFmtId="0" fontId="0" fillId="26" borderId="1" xfId="0" applyFill="1" applyBorder="1" applyAlignment="1" applyProtection="1">
      <alignment horizontal="justify" vertical="center" wrapText="1"/>
      <protection locked="0"/>
    </xf>
    <xf numFmtId="10" fontId="0" fillId="0" borderId="1" xfId="15" applyNumberFormat="1" applyFont="1" applyBorder="1" applyAlignment="1" applyProtection="1">
      <alignment horizontal="center" vertical="center"/>
      <protection locked="0"/>
    </xf>
    <xf numFmtId="0" fontId="0" fillId="0" borderId="1" xfId="0" applyBorder="1" applyAlignment="1" applyProtection="1">
      <alignment wrapText="1"/>
    </xf>
    <xf numFmtId="0" fontId="0" fillId="0" borderId="1" xfId="0" applyBorder="1" applyAlignment="1" applyProtection="1">
      <alignment horizontal="center" vertical="center"/>
    </xf>
    <xf numFmtId="9" fontId="0" fillId="0" borderId="1" xfId="15" applyFont="1" applyBorder="1" applyAlignment="1" applyProtection="1">
      <alignment horizontal="center" vertical="center"/>
      <protection locked="0"/>
    </xf>
    <xf numFmtId="17" fontId="47" fillId="0" borderId="1" xfId="0" applyNumberFormat="1" applyFont="1" applyFill="1" applyBorder="1" applyAlignment="1" applyProtection="1">
      <alignment horizontal="left" vertical="center" wrapText="1"/>
      <protection locked="0"/>
    </xf>
    <xf numFmtId="10" fontId="64" fillId="11" borderId="1" xfId="15" applyNumberFormat="1" applyFont="1" applyFill="1" applyBorder="1" applyAlignment="1" applyProtection="1">
      <alignment horizontal="center" vertical="center" wrapText="1"/>
    </xf>
    <xf numFmtId="9" fontId="24" fillId="0" borderId="1" xfId="15" applyNumberFormat="1" applyFont="1" applyFill="1" applyBorder="1" applyAlignment="1" applyProtection="1">
      <alignment horizontal="center" vertical="center" wrapText="1"/>
      <protection locked="0"/>
    </xf>
    <xf numFmtId="9" fontId="24" fillId="0" borderId="6" xfId="15" applyNumberFormat="1" applyFont="1" applyBorder="1" applyAlignment="1" applyProtection="1">
      <alignment horizontal="center" vertical="center" wrapText="1"/>
      <protection locked="0"/>
    </xf>
    <xf numFmtId="9" fontId="45" fillId="11" borderId="1" xfId="15" applyNumberFormat="1" applyFont="1" applyFill="1" applyBorder="1" applyAlignment="1" applyProtection="1">
      <alignment horizontal="center" vertical="center" wrapText="1"/>
    </xf>
    <xf numFmtId="9" fontId="24" fillId="26" borderId="19" xfId="15" applyNumberFormat="1" applyFont="1" applyFill="1" applyBorder="1" applyAlignment="1" applyProtection="1">
      <alignment horizontal="center" vertical="center" wrapText="1"/>
    </xf>
    <xf numFmtId="9" fontId="24" fillId="0" borderId="19" xfId="15" applyNumberFormat="1" applyFont="1" applyBorder="1" applyAlignment="1" applyProtection="1">
      <alignment horizontal="center" vertical="center" wrapText="1"/>
    </xf>
    <xf numFmtId="9" fontId="0" fillId="0" borderId="1" xfId="15" applyNumberFormat="1" applyFont="1" applyBorder="1" applyAlignment="1" applyProtection="1">
      <alignment horizontal="center" vertical="center" wrapText="1"/>
      <protection locked="0"/>
    </xf>
    <xf numFmtId="9" fontId="26" fillId="10" borderId="1" xfId="15" applyNumberFormat="1" applyFont="1" applyFill="1" applyBorder="1" applyAlignment="1" applyProtection="1">
      <alignment horizontal="center" vertical="center" wrapText="1"/>
    </xf>
    <xf numFmtId="10" fontId="45" fillId="26" borderId="1" xfId="15" applyNumberFormat="1" applyFont="1" applyFill="1" applyBorder="1" applyAlignment="1">
      <alignment horizontal="center" vertical="center" wrapText="1"/>
    </xf>
    <xf numFmtId="10" fontId="43" fillId="5" borderId="1" xfId="15"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center" wrapText="1"/>
      <protection locked="0"/>
    </xf>
    <xf numFmtId="9" fontId="24" fillId="0" borderId="1" xfId="15" applyFont="1" applyFill="1" applyBorder="1" applyAlignment="1" applyProtection="1">
      <alignment horizontal="center" vertical="center"/>
      <protection locked="0"/>
    </xf>
    <xf numFmtId="0" fontId="61" fillId="5" borderId="0" xfId="0" applyFont="1" applyFill="1"/>
    <xf numFmtId="0" fontId="29" fillId="5" borderId="22" xfId="0" applyFont="1" applyFill="1" applyBorder="1" applyAlignment="1" applyProtection="1">
      <alignment horizontal="justify" vertical="center" wrapText="1"/>
    </xf>
    <xf numFmtId="0" fontId="30" fillId="5" borderId="0" xfId="0" applyFont="1" applyFill="1" applyProtection="1"/>
    <xf numFmtId="0" fontId="37" fillId="5" borderId="0" xfId="8" applyFont="1" applyFill="1" applyAlignment="1" applyProtection="1">
      <alignment vertical="center" wrapText="1"/>
    </xf>
    <xf numFmtId="0" fontId="34" fillId="5" borderId="0" xfId="0" applyFont="1" applyFill="1" applyProtection="1"/>
    <xf numFmtId="14" fontId="7" fillId="5" borderId="1" xfId="12" applyNumberFormat="1" applyFont="1" applyFill="1" applyBorder="1" applyAlignment="1" applyProtection="1">
      <alignment horizontal="center" vertical="center" wrapText="1"/>
      <protection locked="0"/>
    </xf>
    <xf numFmtId="0" fontId="2" fillId="5" borderId="0" xfId="12" applyFont="1" applyFill="1" applyBorder="1" applyAlignment="1" applyProtection="1">
      <alignment horizontal="center" vertical="center"/>
    </xf>
    <xf numFmtId="0" fontId="36" fillId="5" borderId="0" xfId="12" applyFont="1" applyFill="1" applyBorder="1" applyAlignment="1" applyProtection="1">
      <alignment horizontal="center" vertical="center"/>
    </xf>
    <xf numFmtId="0" fontId="38" fillId="5" borderId="0" xfId="12" applyFont="1" applyFill="1" applyBorder="1" applyAlignment="1" applyProtection="1">
      <alignment horizontal="center" vertical="center"/>
    </xf>
    <xf numFmtId="0" fontId="39" fillId="5" borderId="0" xfId="0" applyFont="1" applyFill="1" applyProtection="1"/>
    <xf numFmtId="0" fontId="6" fillId="5" borderId="1" xfId="12" applyFont="1" applyFill="1" applyBorder="1" applyAlignment="1" applyProtection="1">
      <alignment horizontal="left" vertical="center" wrapText="1"/>
    </xf>
    <xf numFmtId="0" fontId="13" fillId="5" borderId="0" xfId="12" applyFont="1" applyFill="1" applyBorder="1" applyAlignment="1" applyProtection="1">
      <alignment horizontal="center" vertical="top" wrapText="1"/>
    </xf>
    <xf numFmtId="0" fontId="6" fillId="5" borderId="1" xfId="12" applyFont="1" applyFill="1" applyBorder="1" applyAlignment="1" applyProtection="1">
      <alignment vertical="center" wrapText="1"/>
    </xf>
    <xf numFmtId="0" fontId="13" fillId="5" borderId="0" xfId="12" applyFont="1" applyFill="1" applyBorder="1" applyAlignment="1" applyProtection="1">
      <alignment horizontal="center" vertical="center"/>
    </xf>
    <xf numFmtId="1" fontId="11" fillId="5" borderId="0" xfId="6" applyNumberFormat="1" applyFont="1" applyFill="1" applyBorder="1" applyAlignment="1" applyProtection="1">
      <alignment horizontal="center" vertical="center" wrapText="1"/>
    </xf>
    <xf numFmtId="0" fontId="11" fillId="5" borderId="0" xfId="16" applyNumberFormat="1" applyFont="1" applyFill="1" applyBorder="1" applyAlignment="1" applyProtection="1">
      <alignment horizontal="center" vertical="center" wrapText="1"/>
    </xf>
    <xf numFmtId="0" fontId="37" fillId="5" borderId="0" xfId="8" applyFont="1" applyFill="1" applyAlignment="1" applyProtection="1">
      <alignment vertical="center"/>
    </xf>
    <xf numFmtId="170" fontId="35" fillId="0" borderId="1" xfId="15" applyNumberFormat="1" applyFont="1" applyFill="1" applyBorder="1" applyAlignment="1" applyProtection="1">
      <alignment horizontal="center" vertical="center" wrapText="1"/>
    </xf>
    <xf numFmtId="170" fontId="55" fillId="21" borderId="63" xfId="0" applyNumberFormat="1" applyFont="1" applyFill="1" applyBorder="1" applyAlignment="1" applyProtection="1">
      <alignment horizontal="center" vertical="center" wrapText="1"/>
    </xf>
    <xf numFmtId="169" fontId="47" fillId="0" borderId="1" xfId="18" applyNumberFormat="1" applyFont="1" applyFill="1" applyBorder="1" applyAlignment="1" applyProtection="1">
      <alignment horizontal="center" vertical="center"/>
    </xf>
    <xf numFmtId="169" fontId="55" fillId="21" borderId="63" xfId="0" applyNumberFormat="1" applyFont="1" applyFill="1" applyBorder="1" applyAlignment="1" applyProtection="1">
      <alignment horizontal="center" vertical="center" wrapText="1"/>
    </xf>
    <xf numFmtId="168" fontId="55" fillId="21" borderId="63" xfId="0" applyNumberFormat="1" applyFont="1" applyFill="1" applyBorder="1" applyAlignment="1" applyProtection="1">
      <alignment horizontal="center" vertical="center" wrapText="1"/>
    </xf>
    <xf numFmtId="169" fontId="38" fillId="7" borderId="1" xfId="3" applyNumberFormat="1" applyFont="1" applyFill="1" applyBorder="1" applyAlignment="1" applyProtection="1">
      <alignment horizontal="center" vertical="center" wrapText="1"/>
    </xf>
    <xf numFmtId="2" fontId="38" fillId="7" borderId="1" xfId="15" applyNumberFormat="1" applyFont="1" applyFill="1" applyBorder="1" applyAlignment="1" applyProtection="1">
      <alignment horizontal="center" vertical="center" wrapText="1"/>
    </xf>
    <xf numFmtId="169" fontId="65" fillId="25" borderId="63" xfId="0" applyNumberFormat="1" applyFont="1" applyFill="1" applyBorder="1" applyAlignment="1" applyProtection="1">
      <alignment horizontal="center" vertical="center" wrapText="1"/>
    </xf>
    <xf numFmtId="168" fontId="65" fillId="25" borderId="63" xfId="15" applyNumberFormat="1" applyFont="1" applyFill="1" applyBorder="1" applyAlignment="1" applyProtection="1">
      <alignment horizontal="center" vertical="center" wrapText="1"/>
    </xf>
    <xf numFmtId="170" fontId="65" fillId="25" borderId="63" xfId="15" applyNumberFormat="1" applyFont="1" applyFill="1" applyBorder="1" applyAlignment="1" applyProtection="1">
      <alignment horizontal="center" vertical="center" wrapText="1"/>
    </xf>
    <xf numFmtId="168" fontId="38" fillId="7" borderId="1" xfId="15" applyNumberFormat="1" applyFont="1" applyFill="1" applyBorder="1" applyAlignment="1" applyProtection="1">
      <alignment horizontal="center" vertical="center" wrapText="1"/>
    </xf>
    <xf numFmtId="10" fontId="38" fillId="7" borderId="1" xfId="15" applyNumberFormat="1" applyFont="1" applyFill="1" applyBorder="1" applyAlignment="1" applyProtection="1">
      <alignment horizontal="center" vertical="center" wrapText="1"/>
    </xf>
    <xf numFmtId="9" fontId="38" fillId="7" borderId="1" xfId="15" applyFont="1" applyFill="1" applyBorder="1" applyAlignment="1" applyProtection="1">
      <alignment horizontal="center" vertical="center" wrapText="1"/>
    </xf>
    <xf numFmtId="49" fontId="35" fillId="5" borderId="15" xfId="15" applyNumberFormat="1" applyFont="1" applyFill="1" applyBorder="1" applyAlignment="1" applyProtection="1">
      <alignment horizontal="justify" vertical="center" wrapText="1"/>
    </xf>
    <xf numFmtId="49" fontId="35" fillId="5" borderId="47" xfId="15" applyNumberFormat="1" applyFont="1" applyFill="1" applyBorder="1" applyAlignment="1" applyProtection="1">
      <alignment horizontal="justify" vertical="center" wrapText="1"/>
    </xf>
    <xf numFmtId="49" fontId="35" fillId="5" borderId="48" xfId="15" applyNumberFormat="1" applyFont="1" applyFill="1" applyBorder="1" applyAlignment="1" applyProtection="1">
      <alignment horizontal="justify" vertical="center" wrapText="1"/>
    </xf>
    <xf numFmtId="49" fontId="35" fillId="5" borderId="49" xfId="15" applyNumberFormat="1" applyFont="1" applyFill="1" applyBorder="1" applyAlignment="1" applyProtection="1">
      <alignment horizontal="justify" vertical="center" wrapText="1"/>
    </xf>
    <xf numFmtId="49" fontId="35" fillId="5" borderId="5" xfId="15" applyNumberFormat="1" applyFont="1" applyFill="1" applyBorder="1" applyAlignment="1" applyProtection="1">
      <alignment horizontal="justify" vertical="center" wrapText="1"/>
    </xf>
    <xf numFmtId="49" fontId="35" fillId="5" borderId="7" xfId="15" applyNumberFormat="1" applyFont="1" applyFill="1" applyBorder="1" applyAlignment="1" applyProtection="1">
      <alignment horizontal="justify" vertical="center" wrapText="1"/>
    </xf>
    <xf numFmtId="0" fontId="35" fillId="0" borderId="19" xfId="0" applyFont="1" applyFill="1" applyBorder="1" applyAlignment="1" applyProtection="1">
      <alignment horizontal="center" vertical="center" wrapText="1"/>
    </xf>
    <xf numFmtId="0" fontId="35" fillId="0" borderId="43"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19" xfId="0" applyFont="1" applyFill="1" applyBorder="1" applyAlignment="1" applyProtection="1">
      <alignment horizontal="justify" vertical="center" wrapText="1"/>
    </xf>
    <xf numFmtId="0" fontId="35" fillId="0" borderId="43" xfId="0" applyFont="1" applyFill="1" applyBorder="1" applyAlignment="1" applyProtection="1">
      <alignment horizontal="justify" vertical="center" wrapText="1"/>
    </xf>
    <xf numFmtId="0" fontId="35" fillId="0" borderId="6" xfId="0" applyFont="1" applyFill="1" applyBorder="1" applyAlignment="1" applyProtection="1">
      <alignment horizontal="justify" vertical="center" wrapText="1"/>
    </xf>
    <xf numFmtId="0" fontId="11" fillId="6" borderId="19" xfId="0" applyFont="1" applyFill="1" applyBorder="1" applyAlignment="1" applyProtection="1">
      <alignment horizontal="justify" vertical="center" wrapText="1"/>
    </xf>
    <xf numFmtId="0" fontId="11" fillId="6" borderId="43" xfId="0" applyFont="1" applyFill="1" applyBorder="1" applyAlignment="1" applyProtection="1">
      <alignment horizontal="justify" vertical="center" wrapText="1"/>
    </xf>
    <xf numFmtId="0" fontId="11" fillId="6" borderId="6" xfId="0" applyFont="1" applyFill="1" applyBorder="1" applyAlignment="1" applyProtection="1">
      <alignment horizontal="justify" vertical="center" wrapText="1"/>
    </xf>
    <xf numFmtId="0" fontId="35" fillId="0" borderId="19" xfId="0" applyFont="1" applyBorder="1" applyAlignment="1" applyProtection="1">
      <alignment horizontal="center" vertical="center" wrapText="1"/>
    </xf>
    <xf numFmtId="0" fontId="35" fillId="0" borderId="43" xfId="0" applyFont="1" applyBorder="1" applyAlignment="1" applyProtection="1">
      <alignment horizontal="center" vertical="center" wrapText="1"/>
    </xf>
    <xf numFmtId="0" fontId="35" fillId="0" borderId="6" xfId="0" applyFont="1" applyBorder="1" applyAlignment="1" applyProtection="1">
      <alignment horizontal="center" vertical="center" wrapText="1"/>
    </xf>
    <xf numFmtId="0" fontId="35" fillId="0" borderId="19" xfId="0" applyFont="1" applyBorder="1" applyAlignment="1" applyProtection="1">
      <alignment horizontal="justify" vertical="center" wrapText="1"/>
    </xf>
    <xf numFmtId="0" fontId="35" fillId="0" borderId="43" xfId="0" applyFont="1" applyBorder="1" applyAlignment="1" applyProtection="1">
      <alignment horizontal="justify" vertical="center" wrapText="1"/>
    </xf>
    <xf numFmtId="0" fontId="35" fillId="0" borderId="6" xfId="0" applyFont="1" applyBorder="1" applyAlignment="1" applyProtection="1">
      <alignment horizontal="justify" vertical="center" wrapText="1"/>
    </xf>
    <xf numFmtId="0" fontId="11" fillId="8" borderId="10" xfId="8" applyFont="1" applyFill="1" applyBorder="1" applyAlignment="1" applyProtection="1">
      <alignment horizontal="center" vertical="center" wrapText="1"/>
    </xf>
    <xf numFmtId="0" fontId="11" fillId="8" borderId="40" xfId="8" applyFont="1" applyFill="1" applyBorder="1" applyAlignment="1" applyProtection="1">
      <alignment horizontal="center" vertical="center" wrapText="1"/>
    </xf>
    <xf numFmtId="0" fontId="11" fillId="8" borderId="11" xfId="8" applyFont="1" applyFill="1" applyBorder="1" applyAlignment="1" applyProtection="1">
      <alignment horizontal="center" vertical="center" wrapText="1"/>
    </xf>
    <xf numFmtId="0" fontId="38" fillId="5" borderId="10" xfId="0" applyFont="1" applyFill="1" applyBorder="1" applyAlignment="1" applyProtection="1">
      <alignment horizontal="center" vertical="center"/>
    </xf>
    <xf numFmtId="0" fontId="38" fillId="5" borderId="40" xfId="0" applyFont="1" applyFill="1" applyBorder="1" applyAlignment="1" applyProtection="1">
      <alignment horizontal="center" vertical="center"/>
    </xf>
    <xf numFmtId="0" fontId="30" fillId="5" borderId="0" xfId="0" applyFont="1" applyFill="1" applyBorder="1" applyAlignment="1" applyProtection="1">
      <alignment horizontal="center" vertical="center" wrapText="1"/>
    </xf>
    <xf numFmtId="0" fontId="11" fillId="8" borderId="1" xfId="8" applyFont="1" applyFill="1" applyBorder="1" applyAlignment="1" applyProtection="1">
      <alignment horizontal="center" vertical="center" wrapText="1"/>
    </xf>
    <xf numFmtId="0" fontId="35" fillId="0" borderId="1" xfId="0" applyFont="1" applyFill="1" applyBorder="1" applyAlignment="1" applyProtection="1">
      <alignment horizontal="justify" vertical="center" wrapText="1"/>
    </xf>
    <xf numFmtId="0" fontId="11" fillId="6" borderId="1" xfId="0" applyFont="1" applyFill="1" applyBorder="1" applyAlignment="1" applyProtection="1">
      <alignment horizontal="justify" vertical="center" wrapText="1"/>
    </xf>
    <xf numFmtId="0" fontId="35" fillId="0" borderId="1" xfId="0" applyFont="1" applyBorder="1" applyAlignment="1" applyProtection="1">
      <alignment horizontal="center" vertical="center" wrapText="1"/>
    </xf>
    <xf numFmtId="0" fontId="29" fillId="5" borderId="1" xfId="0" applyFont="1" applyFill="1" applyBorder="1" applyAlignment="1" applyProtection="1">
      <alignment vertical="center" wrapText="1"/>
    </xf>
    <xf numFmtId="0" fontId="38" fillId="5" borderId="11" xfId="0" applyFont="1" applyFill="1" applyBorder="1" applyAlignment="1" applyProtection="1">
      <alignment horizontal="center" vertical="center"/>
    </xf>
    <xf numFmtId="0" fontId="35" fillId="0" borderId="1" xfId="0" applyFont="1" applyFill="1" applyBorder="1" applyAlignment="1" applyProtection="1">
      <alignment horizontal="center" vertical="center" wrapText="1"/>
    </xf>
    <xf numFmtId="10" fontId="35" fillId="5" borderId="1" xfId="15" applyNumberFormat="1" applyFont="1" applyFill="1" applyBorder="1" applyAlignment="1" applyProtection="1">
      <alignment horizontal="justify" vertical="center" wrapText="1"/>
    </xf>
    <xf numFmtId="0" fontId="0" fillId="5" borderId="1" xfId="0" applyFont="1" applyFill="1" applyBorder="1" applyAlignment="1" applyProtection="1">
      <alignment horizontal="center"/>
    </xf>
    <xf numFmtId="0" fontId="38" fillId="5" borderId="10" xfId="0" applyFont="1" applyFill="1" applyBorder="1" applyAlignment="1" applyProtection="1">
      <alignment horizontal="center" vertical="center" wrapText="1"/>
    </xf>
    <xf numFmtId="0" fontId="38" fillId="5" borderId="40" xfId="0" applyFont="1" applyFill="1" applyBorder="1" applyAlignment="1" applyProtection="1">
      <alignment horizontal="center" vertical="center" wrapText="1"/>
    </xf>
    <xf numFmtId="0" fontId="38" fillId="5" borderId="11" xfId="0"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xf>
    <xf numFmtId="0" fontId="11" fillId="8" borderId="1" xfId="0" applyFont="1" applyFill="1" applyBorder="1" applyAlignment="1" applyProtection="1">
      <alignment horizontal="center" vertical="center" wrapText="1"/>
    </xf>
    <xf numFmtId="0" fontId="6" fillId="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13" borderId="1" xfId="0" applyFont="1" applyFill="1" applyBorder="1" applyAlignment="1" applyProtection="1">
      <alignment horizontal="center" vertical="center" wrapText="1"/>
    </xf>
    <xf numFmtId="0" fontId="47" fillId="5" borderId="1" xfId="0" applyFont="1" applyFill="1" applyBorder="1" applyAlignment="1" applyProtection="1">
      <alignment horizontal="center"/>
    </xf>
    <xf numFmtId="0" fontId="11" fillId="5" borderId="10" xfId="0" applyFont="1" applyFill="1" applyBorder="1" applyAlignment="1" applyProtection="1">
      <alignment horizontal="center" vertical="center"/>
    </xf>
    <xf numFmtId="0" fontId="11" fillId="5" borderId="4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35" fillId="0" borderId="1" xfId="0" applyFont="1" applyBorder="1" applyAlignment="1" applyProtection="1">
      <alignment horizontal="justify" vertical="center" wrapText="1"/>
    </xf>
    <xf numFmtId="0" fontId="11" fillId="13" borderId="10" xfId="0" applyFont="1" applyFill="1" applyBorder="1" applyAlignment="1" applyProtection="1">
      <alignment horizontal="center" vertical="center" wrapText="1"/>
    </xf>
    <xf numFmtId="0" fontId="11" fillId="13" borderId="40" xfId="0" applyFont="1" applyFill="1" applyBorder="1" applyAlignment="1" applyProtection="1">
      <alignment horizontal="center" vertical="center" wrapText="1"/>
    </xf>
    <xf numFmtId="0" fontId="11" fillId="13" borderId="11" xfId="0" applyFont="1" applyFill="1" applyBorder="1" applyAlignment="1" applyProtection="1">
      <alignment horizontal="center" vertical="center" wrapText="1"/>
    </xf>
    <xf numFmtId="0" fontId="2" fillId="13" borderId="15" xfId="0" applyFont="1" applyFill="1" applyBorder="1" applyAlignment="1" applyProtection="1">
      <alignment horizontal="center" vertical="center" wrapText="1"/>
    </xf>
    <xf numFmtId="0" fontId="2" fillId="13" borderId="41" xfId="0" applyFont="1" applyFill="1" applyBorder="1" applyAlignment="1" applyProtection="1">
      <alignment horizontal="center" vertical="center" wrapText="1"/>
    </xf>
    <xf numFmtId="0" fontId="2" fillId="13" borderId="47" xfId="0" applyFont="1" applyFill="1" applyBorder="1" applyAlignment="1" applyProtection="1">
      <alignment horizontal="center" vertical="center" wrapText="1"/>
    </xf>
    <xf numFmtId="0" fontId="0" fillId="5" borderId="64" xfId="0" applyFont="1" applyFill="1" applyBorder="1" applyAlignment="1" applyProtection="1">
      <alignment horizontal="center"/>
    </xf>
    <xf numFmtId="0" fontId="0" fillId="5" borderId="65" xfId="0" applyFont="1" applyFill="1" applyBorder="1" applyAlignment="1" applyProtection="1">
      <alignment horizontal="center"/>
    </xf>
    <xf numFmtId="0" fontId="0" fillId="5" borderId="9" xfId="0" applyFont="1" applyFill="1" applyBorder="1" applyAlignment="1" applyProtection="1">
      <alignment horizontal="center"/>
    </xf>
    <xf numFmtId="0" fontId="0" fillId="5" borderId="16" xfId="0" applyFont="1" applyFill="1" applyBorder="1" applyAlignment="1" applyProtection="1">
      <alignment horizontal="center"/>
    </xf>
    <xf numFmtId="0" fontId="0" fillId="5" borderId="67" xfId="0" applyFont="1" applyFill="1" applyBorder="1" applyAlignment="1" applyProtection="1">
      <alignment horizontal="center"/>
    </xf>
    <xf numFmtId="0" fontId="38" fillId="5" borderId="67" xfId="0" applyFont="1" applyFill="1" applyBorder="1" applyAlignment="1" applyProtection="1">
      <alignment horizontal="center" vertical="center"/>
    </xf>
    <xf numFmtId="0" fontId="11" fillId="5" borderId="65" xfId="0" applyFont="1" applyFill="1" applyBorder="1" applyAlignment="1" applyProtection="1">
      <alignment horizontal="center" vertical="center" wrapText="1"/>
    </xf>
    <xf numFmtId="0" fontId="11" fillId="5" borderId="66" xfId="0" applyFont="1" applyFill="1" applyBorder="1" applyAlignment="1" applyProtection="1">
      <alignment horizontal="center" vertical="center" wrapText="1"/>
    </xf>
    <xf numFmtId="0" fontId="11" fillId="5" borderId="8" xfId="0" applyFont="1" applyFill="1" applyBorder="1" applyAlignment="1" applyProtection="1">
      <alignment horizontal="center" vertical="center" wrapText="1"/>
    </xf>
    <xf numFmtId="0" fontId="11" fillId="5" borderId="67" xfId="0" applyFont="1" applyFill="1" applyBorder="1" applyAlignment="1" applyProtection="1">
      <alignment horizontal="center" vertical="center" wrapText="1"/>
    </xf>
    <xf numFmtId="0" fontId="11" fillId="5" borderId="68" xfId="0" applyFont="1" applyFill="1" applyBorder="1" applyAlignment="1" applyProtection="1">
      <alignment horizontal="center" vertical="center" wrapText="1"/>
    </xf>
    <xf numFmtId="0" fontId="35" fillId="5" borderId="0" xfId="0" applyFont="1" applyFill="1" applyBorder="1" applyAlignment="1" applyProtection="1">
      <alignment horizontal="center" vertical="center" wrapText="1"/>
    </xf>
    <xf numFmtId="0" fontId="11" fillId="5" borderId="64" xfId="0" applyFont="1" applyFill="1" applyBorder="1" applyAlignment="1" applyProtection="1">
      <alignment horizontal="left" vertical="center" wrapText="1"/>
    </xf>
    <xf numFmtId="0" fontId="11" fillId="5" borderId="65" xfId="0" applyFont="1" applyFill="1" applyBorder="1" applyAlignment="1" applyProtection="1">
      <alignment horizontal="left" vertical="center" wrapText="1"/>
    </xf>
    <xf numFmtId="0" fontId="11" fillId="5" borderId="9"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wrapText="1"/>
    </xf>
    <xf numFmtId="0" fontId="11" fillId="5" borderId="16" xfId="0" applyFont="1" applyFill="1" applyBorder="1" applyAlignment="1" applyProtection="1">
      <alignment vertical="center" wrapText="1"/>
    </xf>
    <xf numFmtId="0" fontId="11" fillId="5" borderId="67" xfId="0" applyFont="1" applyFill="1" applyBorder="1" applyAlignment="1" applyProtection="1">
      <alignment vertical="center" wrapText="1"/>
    </xf>
    <xf numFmtId="0" fontId="38" fillId="5" borderId="65" xfId="0" applyFont="1" applyFill="1" applyBorder="1" applyAlignment="1" applyProtection="1">
      <alignment horizontal="center" vertical="center" wrapText="1"/>
    </xf>
    <xf numFmtId="0" fontId="38" fillId="5" borderId="66" xfId="0" applyFont="1" applyFill="1" applyBorder="1" applyAlignment="1" applyProtection="1">
      <alignment horizontal="center" vertical="center" wrapText="1"/>
    </xf>
    <xf numFmtId="0" fontId="38" fillId="5" borderId="1" xfId="0" applyFont="1" applyFill="1" applyBorder="1" applyAlignment="1" applyProtection="1">
      <alignment horizontal="center" vertical="center" wrapText="1"/>
    </xf>
    <xf numFmtId="0" fontId="38" fillId="5" borderId="8" xfId="0" applyFont="1" applyFill="1" applyBorder="1" applyAlignment="1" applyProtection="1">
      <alignment horizontal="center" vertical="center" wrapText="1"/>
    </xf>
    <xf numFmtId="0" fontId="38" fillId="5" borderId="68" xfId="0" applyFont="1" applyFill="1" applyBorder="1" applyAlignment="1" applyProtection="1">
      <alignment horizontal="center" vertical="center"/>
    </xf>
    <xf numFmtId="0" fontId="34" fillId="0" borderId="1" xfId="0" applyFont="1" applyBorder="1" applyAlignment="1" applyProtection="1">
      <alignment horizontal="center"/>
    </xf>
    <xf numFmtId="0" fontId="38" fillId="0" borderId="1" xfId="0" applyFont="1" applyBorder="1" applyAlignment="1" applyProtection="1">
      <alignment horizontal="center" vertical="center" wrapText="1"/>
    </xf>
    <xf numFmtId="0" fontId="38" fillId="0" borderId="1" xfId="0" applyFont="1" applyFill="1" applyBorder="1" applyAlignment="1" applyProtection="1">
      <alignment horizontal="center" vertical="center" wrapText="1"/>
    </xf>
    <xf numFmtId="0" fontId="11" fillId="2" borderId="32" xfId="12" applyFont="1" applyFill="1" applyBorder="1" applyAlignment="1" applyProtection="1">
      <alignment horizontal="center" vertical="center"/>
    </xf>
    <xf numFmtId="0" fontId="11" fillId="2" borderId="0" xfId="12" applyFont="1" applyFill="1" applyBorder="1" applyAlignment="1" applyProtection="1">
      <alignment horizontal="center" vertical="center"/>
    </xf>
    <xf numFmtId="0" fontId="11" fillId="2" borderId="33" xfId="12" applyFont="1" applyFill="1" applyBorder="1" applyAlignment="1" applyProtection="1">
      <alignment horizontal="center" vertical="center"/>
    </xf>
    <xf numFmtId="0" fontId="38" fillId="0" borderId="61" xfId="12" applyFont="1" applyFill="1" applyBorder="1" applyAlignment="1" applyProtection="1">
      <alignment horizontal="center" vertical="center"/>
    </xf>
    <xf numFmtId="0" fontId="38" fillId="0" borderId="41" xfId="12" applyFont="1" applyFill="1" applyBorder="1" applyAlignment="1" applyProtection="1">
      <alignment horizontal="center" vertical="center"/>
    </xf>
    <xf numFmtId="0" fontId="38" fillId="0" borderId="62" xfId="12" applyFont="1" applyFill="1" applyBorder="1" applyAlignment="1" applyProtection="1">
      <alignment horizontal="center" vertical="center"/>
    </xf>
    <xf numFmtId="0" fontId="29" fillId="14" borderId="1" xfId="12" applyFont="1" applyFill="1" applyBorder="1" applyAlignment="1" applyProtection="1">
      <alignment horizontal="center" vertical="center"/>
    </xf>
    <xf numFmtId="0" fontId="6" fillId="10"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wrapText="1"/>
    </xf>
    <xf numFmtId="0" fontId="7" fillId="0" borderId="1" xfId="12" applyFont="1" applyBorder="1" applyAlignment="1" applyProtection="1">
      <alignment horizontal="center" vertical="center" wrapText="1"/>
    </xf>
    <xf numFmtId="1" fontId="7" fillId="5" borderId="1" xfId="6" applyNumberFormat="1" applyFont="1" applyFill="1" applyBorder="1" applyAlignment="1" applyProtection="1">
      <alignment horizontal="center" vertical="center" wrapText="1"/>
    </xf>
    <xf numFmtId="9" fontId="7" fillId="2" borderId="1" xfId="16" applyFont="1" applyFill="1" applyBorder="1" applyAlignment="1" applyProtection="1">
      <alignment horizontal="center" vertical="center"/>
    </xf>
    <xf numFmtId="0" fontId="7" fillId="5" borderId="1" xfId="16" applyNumberFormat="1" applyFont="1" applyFill="1" applyBorder="1" applyAlignment="1" applyProtection="1">
      <alignment horizontal="center" vertical="center" wrapText="1"/>
    </xf>
    <xf numFmtId="0" fontId="7" fillId="0" borderId="1" xfId="12" applyFont="1" applyFill="1" applyBorder="1" applyAlignment="1" applyProtection="1">
      <alignment horizontal="left" vertical="center" wrapText="1"/>
    </xf>
    <xf numFmtId="0" fontId="7" fillId="0" borderId="1" xfId="12" applyFont="1" applyFill="1" applyBorder="1" applyAlignment="1" applyProtection="1">
      <alignment horizontal="center" vertical="center"/>
    </xf>
    <xf numFmtId="0" fontId="7" fillId="5" borderId="1" xfId="12" applyFont="1" applyFill="1" applyBorder="1" applyAlignment="1" applyProtection="1">
      <alignment horizontal="center" vertical="center"/>
    </xf>
    <xf numFmtId="49" fontId="7" fillId="5" borderId="1" xfId="12" applyNumberFormat="1" applyFont="1" applyFill="1" applyBorder="1" applyAlignment="1" applyProtection="1">
      <alignment horizontal="center" vertical="center"/>
    </xf>
    <xf numFmtId="0" fontId="7" fillId="0" borderId="1" xfId="12" applyFont="1" applyFill="1" applyBorder="1" applyAlignment="1" applyProtection="1">
      <alignment horizontal="center" vertical="center" wrapText="1"/>
    </xf>
    <xf numFmtId="0" fontId="20" fillId="2" borderId="1" xfId="12" applyFont="1" applyFill="1" applyBorder="1" applyAlignment="1" applyProtection="1">
      <alignment horizontal="center" vertical="center"/>
    </xf>
    <xf numFmtId="0" fontId="6" fillId="10" borderId="1" xfId="12" applyFont="1" applyFill="1" applyBorder="1" applyAlignment="1" applyProtection="1">
      <alignment horizontal="center" vertical="center"/>
    </xf>
    <xf numFmtId="9" fontId="6" fillId="10" borderId="1" xfId="16" applyFont="1" applyFill="1" applyBorder="1" applyAlignment="1" applyProtection="1">
      <alignment horizontal="center" vertical="center"/>
    </xf>
    <xf numFmtId="14" fontId="7" fillId="5" borderId="1" xfId="12" applyNumberFormat="1" applyFont="1" applyFill="1" applyBorder="1" applyAlignment="1" applyProtection="1">
      <alignment horizontal="center" vertical="center" wrapText="1"/>
    </xf>
    <xf numFmtId="2" fontId="7" fillId="0" borderId="1" xfId="15" applyNumberFormat="1" applyFont="1" applyFill="1" applyBorder="1" applyAlignment="1" applyProtection="1">
      <alignment horizontal="center" vertical="center" wrapText="1"/>
    </xf>
    <xf numFmtId="2" fontId="7" fillId="5" borderId="1" xfId="15" applyNumberFormat="1" applyFont="1" applyFill="1" applyBorder="1" applyAlignment="1" applyProtection="1">
      <alignment horizontal="center" vertical="center" wrapText="1"/>
    </xf>
    <xf numFmtId="9" fontId="6" fillId="5" borderId="1" xfId="16" applyFont="1" applyFill="1" applyBorder="1" applyAlignment="1" applyProtection="1">
      <alignment horizontal="center" vertical="center"/>
      <protection locked="0"/>
    </xf>
    <xf numFmtId="0" fontId="6" fillId="14" borderId="1" xfId="12" applyFont="1" applyFill="1" applyBorder="1" applyAlignment="1" applyProtection="1">
      <alignment horizontal="center" vertical="center"/>
    </xf>
    <xf numFmtId="0" fontId="7" fillId="5" borderId="10" xfId="12" applyFont="1" applyFill="1" applyBorder="1" applyAlignment="1" applyProtection="1">
      <alignment horizontal="left" vertical="center" wrapText="1"/>
      <protection locked="0"/>
    </xf>
    <xf numFmtId="0" fontId="7" fillId="5" borderId="40" xfId="12" applyFont="1" applyFill="1" applyBorder="1" applyAlignment="1" applyProtection="1">
      <alignment horizontal="left" vertical="center" wrapText="1"/>
      <protection locked="0"/>
    </xf>
    <xf numFmtId="0" fontId="7" fillId="5" borderId="11" xfId="12" applyFont="1" applyFill="1" applyBorder="1" applyAlignment="1" applyProtection="1">
      <alignment horizontal="left" vertical="center" wrapText="1"/>
      <protection locked="0"/>
    </xf>
    <xf numFmtId="0" fontId="29" fillId="0" borderId="1" xfId="12" applyFont="1" applyFill="1" applyBorder="1" applyAlignment="1" applyProtection="1">
      <alignment horizontal="center" vertical="center"/>
    </xf>
    <xf numFmtId="0" fontId="30" fillId="5" borderId="10" xfId="0" applyFont="1" applyFill="1" applyBorder="1" applyAlignment="1" applyProtection="1">
      <alignment horizontal="justify" vertical="center" wrapText="1"/>
      <protection locked="0"/>
    </xf>
    <xf numFmtId="0" fontId="30" fillId="5" borderId="40" xfId="0" applyFont="1" applyFill="1" applyBorder="1" applyAlignment="1" applyProtection="1">
      <alignment horizontal="justify" vertical="center" wrapText="1"/>
      <protection locked="0"/>
    </xf>
    <xf numFmtId="0" fontId="30" fillId="5" borderId="11" xfId="0" applyFont="1" applyFill="1" applyBorder="1" applyAlignment="1" applyProtection="1">
      <alignment horizontal="justify" vertical="center" wrapText="1"/>
      <protection locked="0"/>
    </xf>
    <xf numFmtId="0" fontId="30" fillId="5" borderId="10" xfId="0" applyFont="1" applyFill="1" applyBorder="1" applyAlignment="1" applyProtection="1">
      <alignment horizontal="left" vertical="center"/>
      <protection locked="0"/>
    </xf>
    <xf numFmtId="0" fontId="30" fillId="5" borderId="40" xfId="0" applyFont="1" applyFill="1" applyBorder="1" applyAlignment="1" applyProtection="1">
      <alignment horizontal="left" vertical="center"/>
      <protection locked="0"/>
    </xf>
    <xf numFmtId="0" fontId="30" fillId="5" borderId="11" xfId="0" applyFont="1" applyFill="1" applyBorder="1" applyAlignment="1" applyProtection="1">
      <alignment horizontal="left" vertical="center"/>
      <protection locked="0"/>
    </xf>
    <xf numFmtId="0" fontId="30" fillId="5" borderId="10" xfId="0" applyFont="1" applyFill="1" applyBorder="1" applyAlignment="1" applyProtection="1">
      <alignment horizontal="justify" vertical="center"/>
      <protection locked="0"/>
    </xf>
    <xf numFmtId="0" fontId="30" fillId="5" borderId="40" xfId="0" applyFont="1" applyFill="1" applyBorder="1" applyAlignment="1" applyProtection="1">
      <alignment horizontal="justify" vertical="center"/>
      <protection locked="0"/>
    </xf>
    <xf numFmtId="0" fontId="30" fillId="5" borderId="11" xfId="0" applyFont="1" applyFill="1" applyBorder="1" applyAlignment="1" applyProtection="1">
      <alignment horizontal="justify" vertical="center"/>
      <protection locked="0"/>
    </xf>
    <xf numFmtId="0" fontId="6" fillId="10" borderId="1" xfId="12" applyFont="1" applyFill="1" applyBorder="1" applyAlignment="1" applyProtection="1">
      <alignment horizontal="justify" vertical="center" wrapText="1"/>
    </xf>
    <xf numFmtId="0" fontId="6" fillId="10"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wrapText="1"/>
      <protection locked="0"/>
    </xf>
    <xf numFmtId="0" fontId="6" fillId="2" borderId="1" xfId="12" applyFont="1" applyFill="1" applyBorder="1" applyAlignment="1" applyProtection="1">
      <alignment horizontal="center" vertical="center" wrapText="1"/>
      <protection locked="0"/>
    </xf>
    <xf numFmtId="0" fontId="7" fillId="2" borderId="1" xfId="12" applyFont="1" applyFill="1" applyBorder="1" applyAlignment="1" applyProtection="1">
      <alignment horizontal="center" vertical="center"/>
      <protection locked="0"/>
    </xf>
    <xf numFmtId="0" fontId="6" fillId="10" borderId="1" xfId="12" applyFont="1" applyFill="1" applyBorder="1" applyAlignment="1" applyProtection="1">
      <alignment horizontal="justify" vertical="center"/>
    </xf>
    <xf numFmtId="0" fontId="7" fillId="2" borderId="8" xfId="12" applyFont="1" applyFill="1" applyBorder="1" applyAlignment="1" applyProtection="1">
      <alignment horizontal="center" vertical="center"/>
      <protection locked="0"/>
    </xf>
    <xf numFmtId="0" fontId="7" fillId="5" borderId="10" xfId="12" applyFont="1" applyFill="1" applyBorder="1" applyAlignment="1" applyProtection="1">
      <alignment horizontal="center" vertical="center" wrapText="1"/>
      <protection locked="0"/>
    </xf>
    <xf numFmtId="0" fontId="7" fillId="5" borderId="40" xfId="12" applyFont="1" applyFill="1" applyBorder="1" applyAlignment="1" applyProtection="1">
      <alignment horizontal="center" vertical="center" wrapText="1"/>
      <protection locked="0"/>
    </xf>
    <xf numFmtId="0" fontId="7" fillId="5" borderId="50" xfId="12" applyFont="1" applyFill="1" applyBorder="1" applyAlignment="1" applyProtection="1">
      <alignment horizontal="center" vertical="center" wrapText="1"/>
      <protection locked="0"/>
    </xf>
    <xf numFmtId="0" fontId="34" fillId="5" borderId="1" xfId="0" applyFont="1" applyFill="1" applyBorder="1" applyAlignment="1" applyProtection="1">
      <alignment horizontal="center"/>
      <protection locked="0"/>
    </xf>
    <xf numFmtId="0" fontId="36" fillId="5" borderId="1" xfId="0" applyFont="1" applyFill="1" applyBorder="1" applyAlignment="1" applyProtection="1">
      <alignment horizontal="center" vertical="center" wrapText="1"/>
      <protection locked="0"/>
    </xf>
    <xf numFmtId="0" fontId="26" fillId="5" borderId="1" xfId="0" applyFont="1" applyFill="1" applyBorder="1" applyAlignment="1">
      <alignment horizontal="center"/>
    </xf>
    <xf numFmtId="0" fontId="29" fillId="5" borderId="1" xfId="0" applyFont="1" applyFill="1" applyBorder="1" applyAlignment="1" applyProtection="1">
      <alignment horizontal="center" vertical="center" wrapText="1"/>
    </xf>
    <xf numFmtId="0" fontId="25" fillId="16" borderId="48" xfId="0" applyFont="1" applyFill="1" applyBorder="1" applyAlignment="1">
      <alignment horizontal="center"/>
    </xf>
    <xf numFmtId="0" fontId="25" fillId="16" borderId="0" xfId="0" applyFont="1" applyFill="1" applyBorder="1" applyAlignment="1">
      <alignment horizontal="center"/>
    </xf>
    <xf numFmtId="0" fontId="49" fillId="15" borderId="10" xfId="0" applyFont="1" applyFill="1" applyBorder="1" applyAlignment="1">
      <alignment horizontal="center"/>
    </xf>
    <xf numFmtId="0" fontId="49" fillId="15" borderId="40" xfId="0" applyFont="1" applyFill="1" applyBorder="1" applyAlignment="1">
      <alignment horizontal="center"/>
    </xf>
    <xf numFmtId="0" fontId="49" fillId="15" borderId="11" xfId="0" applyFont="1" applyFill="1" applyBorder="1" applyAlignment="1">
      <alignment horizontal="center"/>
    </xf>
    <xf numFmtId="0" fontId="26" fillId="11" borderId="10" xfId="0" applyFont="1" applyFill="1" applyBorder="1" applyAlignment="1">
      <alignment horizontal="center" vertical="center" wrapText="1"/>
    </xf>
    <xf numFmtId="0" fontId="26" fillId="11" borderId="11" xfId="0" applyFont="1" applyFill="1" applyBorder="1" applyAlignment="1">
      <alignment horizontal="center" vertical="center" wrapText="1"/>
    </xf>
    <xf numFmtId="9" fontId="45" fillId="11" borderId="10" xfId="15" applyFont="1" applyFill="1" applyBorder="1" applyAlignment="1">
      <alignment horizontal="center" vertical="center" wrapText="1"/>
    </xf>
    <xf numFmtId="9" fontId="45" fillId="11" borderId="11" xfId="15"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48" xfId="0" applyFill="1" applyBorder="1" applyAlignment="1">
      <alignment horizontal="center" vertical="center" wrapText="1"/>
    </xf>
    <xf numFmtId="9" fontId="0" fillId="0" borderId="15" xfId="15" applyFont="1" applyFill="1" applyBorder="1" applyAlignment="1">
      <alignment horizontal="center" vertical="center" wrapText="1"/>
    </xf>
    <xf numFmtId="9" fontId="0" fillId="0" borderId="48" xfId="15" applyFont="1" applyFill="1" applyBorder="1" applyAlignment="1">
      <alignment horizontal="center" vertical="center" wrapText="1"/>
    </xf>
    <xf numFmtId="0" fontId="7" fillId="2" borderId="1" xfId="12" applyFont="1" applyFill="1" applyBorder="1" applyAlignment="1" applyProtection="1">
      <alignment horizontal="center" vertical="top" wrapText="1"/>
    </xf>
    <xf numFmtId="0" fontId="7" fillId="0" borderId="1" xfId="12" applyFont="1" applyBorder="1" applyAlignment="1" applyProtection="1">
      <alignment horizontal="left" vertical="center" wrapText="1"/>
    </xf>
    <xf numFmtId="49" fontId="7" fillId="2" borderId="1" xfId="12" applyNumberFormat="1" applyFont="1" applyFill="1" applyBorder="1" applyAlignment="1" applyProtection="1">
      <alignment horizontal="center" vertical="center"/>
    </xf>
    <xf numFmtId="0" fontId="7" fillId="2" borderId="1" xfId="12" applyFont="1" applyFill="1" applyBorder="1" applyAlignment="1" applyProtection="1">
      <alignment horizontal="left" vertical="center" wrapText="1"/>
    </xf>
    <xf numFmtId="14" fontId="7" fillId="2" borderId="1" xfId="12" applyNumberFormat="1" applyFont="1" applyFill="1" applyBorder="1" applyAlignment="1" applyProtection="1">
      <alignment horizontal="center" vertical="center" wrapText="1"/>
    </xf>
    <xf numFmtId="168" fontId="7" fillId="0" borderId="10" xfId="16" applyNumberFormat="1" applyFont="1" applyFill="1" applyBorder="1" applyAlignment="1" applyProtection="1">
      <alignment horizontal="center" vertical="center" wrapText="1"/>
    </xf>
    <xf numFmtId="168" fontId="7" fillId="0" borderId="40" xfId="16" applyNumberFormat="1" applyFont="1" applyFill="1" applyBorder="1" applyAlignment="1" applyProtection="1">
      <alignment horizontal="center" vertical="center" wrapText="1"/>
    </xf>
    <xf numFmtId="168" fontId="7" fillId="0" borderId="11" xfId="16" applyNumberFormat="1" applyFont="1" applyFill="1" applyBorder="1" applyAlignment="1" applyProtection="1">
      <alignment horizontal="center" vertical="center" wrapText="1"/>
    </xf>
    <xf numFmtId="168" fontId="7" fillId="2" borderId="10" xfId="16" applyNumberFormat="1" applyFont="1" applyFill="1" applyBorder="1" applyAlignment="1" applyProtection="1">
      <alignment horizontal="center" vertical="center" wrapText="1"/>
    </xf>
    <xf numFmtId="168" fontId="7" fillId="2" borderId="40" xfId="16" applyNumberFormat="1" applyFont="1" applyFill="1" applyBorder="1" applyAlignment="1" applyProtection="1">
      <alignment horizontal="center" vertical="center" wrapText="1"/>
    </xf>
    <xf numFmtId="168" fontId="7" fillId="2" borderId="11" xfId="16" applyNumberFormat="1" applyFont="1" applyFill="1" applyBorder="1" applyAlignment="1" applyProtection="1">
      <alignment horizontal="center" vertical="center" wrapText="1"/>
    </xf>
    <xf numFmtId="9" fontId="6" fillId="2" borderId="10" xfId="16" applyFont="1" applyFill="1" applyBorder="1" applyAlignment="1" applyProtection="1">
      <alignment horizontal="center" vertical="center"/>
      <protection locked="0"/>
    </xf>
    <xf numFmtId="9" fontId="6" fillId="2" borderId="40" xfId="16" applyFont="1" applyFill="1" applyBorder="1" applyAlignment="1" applyProtection="1">
      <alignment horizontal="center" vertical="center"/>
      <protection locked="0"/>
    </xf>
    <xf numFmtId="9" fontId="6" fillId="2" borderId="11" xfId="16" applyFont="1" applyFill="1" applyBorder="1" applyAlignment="1" applyProtection="1">
      <alignment horizontal="center" vertical="center"/>
      <protection locked="0"/>
    </xf>
    <xf numFmtId="0" fontId="30" fillId="5" borderId="10"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justify" vertical="center" wrapText="1"/>
      <protection locked="0"/>
    </xf>
    <xf numFmtId="0" fontId="30" fillId="5" borderId="1" xfId="0" applyFont="1" applyFill="1" applyBorder="1" applyAlignment="1" applyProtection="1">
      <alignment horizontal="justify" vertical="center"/>
      <protection locked="0"/>
    </xf>
    <xf numFmtId="0" fontId="34" fillId="5" borderId="1" xfId="0" applyFont="1" applyFill="1" applyBorder="1" applyAlignment="1" applyProtection="1">
      <alignment horizontal="center"/>
    </xf>
    <xf numFmtId="0" fontId="36" fillId="5" borderId="1" xfId="0" applyFont="1" applyFill="1" applyBorder="1" applyAlignment="1" applyProtection="1">
      <alignment horizontal="center" vertical="center" wrapText="1"/>
    </xf>
    <xf numFmtId="0" fontId="26" fillId="5" borderId="1" xfId="0" applyFont="1" applyFill="1" applyBorder="1" applyAlignment="1" applyProtection="1">
      <alignment horizontal="center"/>
    </xf>
    <xf numFmtId="0" fontId="25" fillId="16" borderId="48" xfId="0" applyFont="1" applyFill="1" applyBorder="1" applyAlignment="1" applyProtection="1">
      <alignment horizontal="center"/>
    </xf>
    <xf numFmtId="0" fontId="25" fillId="16" borderId="0" xfId="0" applyFont="1" applyFill="1" applyBorder="1" applyAlignment="1" applyProtection="1">
      <alignment horizontal="center"/>
    </xf>
    <xf numFmtId="9" fontId="24" fillId="0" borderId="19" xfId="15" applyNumberFormat="1" applyFont="1" applyBorder="1" applyAlignment="1" applyProtection="1">
      <alignment horizontal="center" vertical="center" wrapText="1"/>
    </xf>
    <xf numFmtId="9" fontId="24" fillId="0" borderId="6" xfId="15" applyNumberFormat="1" applyFont="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6" xfId="0" applyBorder="1" applyAlignment="1" applyProtection="1">
      <alignment horizontal="center" vertical="center" wrapText="1"/>
    </xf>
    <xf numFmtId="0" fontId="26" fillId="11" borderId="10" xfId="0" applyFont="1" applyFill="1" applyBorder="1" applyAlignment="1" applyProtection="1">
      <alignment horizontal="center" vertical="center" wrapText="1"/>
    </xf>
    <xf numFmtId="0" fontId="26" fillId="11" borderId="11" xfId="0" applyFont="1" applyFill="1" applyBorder="1" applyAlignment="1" applyProtection="1">
      <alignment horizontal="center" vertical="center" wrapText="1"/>
    </xf>
    <xf numFmtId="9" fontId="45" fillId="11" borderId="10" xfId="15" applyFont="1" applyFill="1" applyBorder="1" applyAlignment="1" applyProtection="1">
      <alignment horizontal="center" vertical="center" wrapText="1"/>
    </xf>
    <xf numFmtId="9" fontId="45" fillId="11" borderId="11" xfId="15" applyFont="1" applyFill="1" applyBorder="1" applyAlignment="1" applyProtection="1">
      <alignment horizontal="center" vertical="center" wrapText="1"/>
    </xf>
    <xf numFmtId="0" fontId="49" fillId="15" borderId="10" xfId="0" applyFont="1" applyFill="1" applyBorder="1" applyAlignment="1" applyProtection="1">
      <alignment horizontal="center"/>
    </xf>
    <xf numFmtId="0" fontId="49" fillId="15" borderId="40" xfId="0" applyFont="1" applyFill="1" applyBorder="1" applyAlignment="1" applyProtection="1">
      <alignment horizontal="center"/>
    </xf>
    <xf numFmtId="0" fontId="49" fillId="15" borderId="11" xfId="0" applyFont="1" applyFill="1" applyBorder="1" applyAlignment="1" applyProtection="1">
      <alignment horizontal="center"/>
    </xf>
    <xf numFmtId="0" fontId="34" fillId="0" borderId="1" xfId="0" applyFont="1" applyBorder="1" applyAlignment="1" applyProtection="1">
      <alignment horizontal="center"/>
      <protection locked="0"/>
    </xf>
    <xf numFmtId="0" fontId="38" fillId="0" borderId="1" xfId="0" applyFont="1" applyBorder="1" applyAlignment="1" applyProtection="1">
      <alignment horizontal="center" vertical="center" wrapText="1"/>
      <protection locked="0"/>
    </xf>
    <xf numFmtId="0" fontId="38" fillId="0" borderId="1" xfId="0" applyFont="1" applyFill="1" applyBorder="1" applyAlignment="1" applyProtection="1">
      <alignment horizontal="center" vertical="center" wrapText="1"/>
      <protection locked="0"/>
    </xf>
    <xf numFmtId="0" fontId="38" fillId="5" borderId="1" xfId="0" applyFont="1" applyFill="1" applyBorder="1" applyAlignment="1" applyProtection="1">
      <alignment horizontal="center" vertical="center" wrapText="1"/>
      <protection locked="0"/>
    </xf>
    <xf numFmtId="0" fontId="38" fillId="0" borderId="61" xfId="12" applyFont="1" applyFill="1" applyBorder="1" applyAlignment="1">
      <alignment horizontal="center" vertical="center"/>
    </xf>
    <xf numFmtId="0" fontId="38" fillId="0" borderId="41" xfId="12" applyFont="1" applyFill="1" applyBorder="1" applyAlignment="1">
      <alignment horizontal="center" vertical="center"/>
    </xf>
    <xf numFmtId="0" fontId="38" fillId="0" borderId="62" xfId="12" applyFont="1" applyFill="1" applyBorder="1" applyAlignment="1">
      <alignment horizontal="center" vertical="center"/>
    </xf>
    <xf numFmtId="0" fontId="29" fillId="14" borderId="1" xfId="12" applyFont="1" applyFill="1" applyBorder="1" applyAlignment="1">
      <alignment horizontal="center" vertical="center"/>
    </xf>
    <xf numFmtId="0" fontId="6" fillId="10" borderId="1" xfId="12" applyFont="1" applyFill="1" applyBorder="1" applyAlignment="1">
      <alignment horizontal="left" vertical="center" wrapText="1"/>
    </xf>
    <xf numFmtId="0" fontId="7" fillId="5" borderId="1" xfId="12" applyFont="1" applyFill="1" applyBorder="1" applyAlignment="1">
      <alignment horizontal="center" vertical="center" wrapText="1"/>
    </xf>
    <xf numFmtId="0" fontId="7" fillId="2" borderId="1" xfId="12" applyFont="1" applyFill="1" applyBorder="1" applyAlignment="1">
      <alignment horizontal="center" vertical="top" wrapText="1"/>
    </xf>
    <xf numFmtId="0" fontId="7" fillId="0" borderId="1" xfId="12" applyFont="1" applyBorder="1" applyAlignment="1">
      <alignment horizontal="left" vertical="center" wrapText="1"/>
    </xf>
    <xf numFmtId="1" fontId="7" fillId="5" borderId="1" xfId="6" applyNumberFormat="1" applyFont="1" applyFill="1" applyBorder="1" applyAlignment="1">
      <alignment horizontal="center" vertical="center" wrapText="1"/>
    </xf>
    <xf numFmtId="9" fontId="7" fillId="2" borderId="1" xfId="16" applyFont="1" applyFill="1" applyBorder="1" applyAlignment="1">
      <alignment horizontal="center" vertical="center"/>
    </xf>
    <xf numFmtId="0" fontId="7" fillId="5" borderId="1" xfId="16" applyNumberFormat="1" applyFont="1" applyFill="1" applyBorder="1" applyAlignment="1">
      <alignment horizontal="center" vertical="center" wrapText="1"/>
    </xf>
    <xf numFmtId="0" fontId="7" fillId="0" borderId="1" xfId="12" applyFont="1" applyFill="1" applyBorder="1" applyAlignment="1">
      <alignment horizontal="left" vertical="center" wrapText="1"/>
    </xf>
    <xf numFmtId="0" fontId="7" fillId="0" borderId="1" xfId="12" applyFont="1" applyFill="1" applyBorder="1" applyAlignment="1">
      <alignment horizontal="center" vertical="center"/>
    </xf>
    <xf numFmtId="0" fontId="7" fillId="5" borderId="1" xfId="12" applyFont="1" applyFill="1" applyBorder="1" applyAlignment="1">
      <alignment horizontal="center" vertical="center"/>
    </xf>
    <xf numFmtId="49" fontId="7" fillId="2" borderId="1" xfId="12" applyNumberFormat="1" applyFont="1" applyFill="1" applyBorder="1" applyAlignment="1">
      <alignment horizontal="center" vertical="center"/>
    </xf>
    <xf numFmtId="0" fontId="7" fillId="2" borderId="1" xfId="12" applyFont="1" applyFill="1" applyBorder="1" applyAlignment="1">
      <alignment horizontal="left" vertical="center" wrapText="1"/>
    </xf>
    <xf numFmtId="0" fontId="7" fillId="0" borderId="1" xfId="12" applyFont="1" applyFill="1" applyBorder="1" applyAlignment="1">
      <alignment horizontal="center" vertical="center" wrapText="1"/>
    </xf>
    <xf numFmtId="0" fontId="20" fillId="2" borderId="1" xfId="12" applyFont="1" applyFill="1" applyBorder="1" applyAlignment="1">
      <alignment horizontal="center" vertical="center"/>
    </xf>
    <xf numFmtId="0" fontId="6" fillId="10" borderId="1" xfId="12" applyFont="1" applyFill="1" applyBorder="1" applyAlignment="1">
      <alignment horizontal="center" vertical="center"/>
    </xf>
    <xf numFmtId="9" fontId="6" fillId="10" borderId="1" xfId="16" applyFont="1" applyFill="1" applyBorder="1" applyAlignment="1">
      <alignment horizontal="center" vertical="center"/>
    </xf>
    <xf numFmtId="14" fontId="7" fillId="2" borderId="1" xfId="12" applyNumberFormat="1" applyFont="1" applyFill="1" applyBorder="1" applyAlignment="1">
      <alignment horizontal="center" vertical="center" wrapText="1"/>
    </xf>
    <xf numFmtId="168" fontId="7" fillId="0" borderId="10" xfId="16" applyNumberFormat="1" applyFont="1" applyFill="1" applyBorder="1" applyAlignment="1">
      <alignment horizontal="center" vertical="center" wrapText="1"/>
    </xf>
    <xf numFmtId="168" fontId="7" fillId="0" borderId="40" xfId="16" applyNumberFormat="1" applyFont="1" applyFill="1" applyBorder="1" applyAlignment="1">
      <alignment horizontal="center" vertical="center" wrapText="1"/>
    </xf>
    <xf numFmtId="168" fontId="7" fillId="0" borderId="11" xfId="16" applyNumberFormat="1" applyFont="1" applyFill="1" applyBorder="1" applyAlignment="1">
      <alignment horizontal="center" vertical="center" wrapText="1"/>
    </xf>
    <xf numFmtId="168" fontId="7" fillId="2" borderId="1" xfId="16" applyNumberFormat="1" applyFont="1" applyFill="1" applyBorder="1" applyAlignment="1">
      <alignment horizontal="center" vertical="center" wrapText="1"/>
    </xf>
    <xf numFmtId="9" fontId="7" fillId="2" borderId="1" xfId="16" applyFont="1" applyFill="1" applyBorder="1" applyAlignment="1" applyProtection="1">
      <alignment horizontal="center" vertical="center"/>
      <protection locked="0"/>
    </xf>
    <xf numFmtId="0" fontId="29" fillId="0" borderId="1" xfId="12" applyFont="1" applyFill="1" applyBorder="1" applyAlignment="1">
      <alignment horizontal="center" vertical="center"/>
    </xf>
    <xf numFmtId="0" fontId="30" fillId="5" borderId="1" xfId="0" applyFont="1" applyFill="1" applyBorder="1" applyAlignment="1" applyProtection="1">
      <alignment horizontal="left" vertical="center" wrapText="1"/>
      <protection locked="0"/>
    </xf>
    <xf numFmtId="0" fontId="30" fillId="5" borderId="1" xfId="0" applyFont="1" applyFill="1" applyBorder="1" applyAlignment="1" applyProtection="1">
      <alignment horizontal="left" vertical="center"/>
      <protection locked="0"/>
    </xf>
    <xf numFmtId="0" fontId="6" fillId="10" borderId="1" xfId="12" applyFont="1" applyFill="1" applyBorder="1" applyAlignment="1">
      <alignment horizontal="justify" vertical="center" wrapText="1"/>
    </xf>
    <xf numFmtId="0" fontId="6" fillId="10" borderId="1" xfId="12" applyFont="1" applyFill="1" applyBorder="1" applyAlignment="1" applyProtection="1">
      <alignment horizontal="center" vertical="center" wrapText="1"/>
      <protection locked="0"/>
    </xf>
    <xf numFmtId="0" fontId="6" fillId="10" borderId="1" xfId="12" applyFont="1" applyFill="1" applyBorder="1" applyAlignment="1" applyProtection="1">
      <alignment horizontal="left" vertical="center" wrapText="1"/>
      <protection locked="0"/>
    </xf>
    <xf numFmtId="0" fontId="6" fillId="10" borderId="1" xfId="12" applyFont="1" applyFill="1" applyBorder="1" applyAlignment="1">
      <alignment horizontal="justify" vertical="center"/>
    </xf>
    <xf numFmtId="0" fontId="6" fillId="10" borderId="1" xfId="12" applyFont="1" applyFill="1" applyBorder="1" applyAlignment="1" applyProtection="1">
      <alignment horizontal="justify" vertical="center" wrapText="1"/>
      <protection locked="0"/>
    </xf>
    <xf numFmtId="0" fontId="0" fillId="0" borderId="1" xfId="0" applyFont="1" applyBorder="1" applyAlignment="1" applyProtection="1">
      <alignment horizontal="center" vertical="center" wrapText="1"/>
    </xf>
    <xf numFmtId="0" fontId="0" fillId="0" borderId="1" xfId="0" applyFont="1" applyBorder="1" applyAlignment="1" applyProtection="1">
      <alignment vertical="center" wrapText="1"/>
    </xf>
    <xf numFmtId="10" fontId="24" fillId="0" borderId="1" xfId="15" applyNumberFormat="1" applyFont="1" applyBorder="1" applyAlignment="1" applyProtection="1">
      <alignment horizontal="center" vertical="center" wrapText="1"/>
    </xf>
    <xf numFmtId="0" fontId="0" fillId="0" borderId="19" xfId="0" applyFont="1" applyBorder="1" applyAlignment="1" applyProtection="1">
      <alignment horizontal="center" vertical="center" wrapText="1"/>
    </xf>
    <xf numFmtId="0" fontId="0" fillId="0" borderId="43" xfId="0" applyFont="1" applyBorder="1" applyAlignment="1" applyProtection="1">
      <alignment horizontal="center" vertical="center" wrapText="1"/>
    </xf>
    <xf numFmtId="0" fontId="0" fillId="0" borderId="6" xfId="0" applyFont="1" applyBorder="1" applyAlignment="1" applyProtection="1">
      <alignment horizontal="center" vertical="center" wrapText="1"/>
    </xf>
    <xf numFmtId="10" fontId="0" fillId="0" borderId="19" xfId="15" applyNumberFormat="1" applyFont="1" applyBorder="1" applyAlignment="1" applyProtection="1">
      <alignment horizontal="center" vertical="center" wrapText="1"/>
    </xf>
    <xf numFmtId="10" fontId="0" fillId="0" borderId="43" xfId="15" applyNumberFormat="1" applyFont="1" applyBorder="1" applyAlignment="1" applyProtection="1">
      <alignment horizontal="center" vertical="center" wrapText="1"/>
    </xf>
    <xf numFmtId="10" fontId="0" fillId="0" borderId="6" xfId="15" applyNumberFormat="1" applyFont="1" applyBorder="1" applyAlignment="1" applyProtection="1">
      <alignment horizontal="center" vertical="center" wrapText="1"/>
    </xf>
    <xf numFmtId="10" fontId="7" fillId="2" borderId="1" xfId="16" applyNumberFormat="1" applyFont="1" applyFill="1" applyBorder="1" applyAlignment="1" applyProtection="1">
      <alignment horizontal="center" vertical="center" wrapText="1"/>
    </xf>
    <xf numFmtId="0" fontId="6" fillId="2" borderId="1" xfId="12" applyFont="1" applyFill="1" applyBorder="1" applyAlignment="1" applyProtection="1">
      <alignment horizontal="center" vertical="center" wrapText="1"/>
    </xf>
    <xf numFmtId="0" fontId="7" fillId="2" borderId="1" xfId="12" applyFont="1" applyFill="1" applyBorder="1" applyAlignment="1" applyProtection="1">
      <alignment horizontal="center" vertical="center"/>
    </xf>
    <xf numFmtId="0" fontId="7" fillId="5" borderId="10" xfId="12" applyFont="1" applyFill="1" applyBorder="1" applyAlignment="1" applyProtection="1">
      <alignment horizontal="center" vertical="center" wrapText="1"/>
    </xf>
    <xf numFmtId="0" fontId="7" fillId="5" borderId="40" xfId="12" applyFont="1" applyFill="1" applyBorder="1" applyAlignment="1" applyProtection="1">
      <alignment horizontal="center" vertical="center" wrapText="1"/>
    </xf>
    <xf numFmtId="0" fontId="7" fillId="5" borderId="50" xfId="12" applyFont="1" applyFill="1" applyBorder="1" applyAlignment="1" applyProtection="1">
      <alignment horizontal="center" vertical="center" wrapText="1"/>
    </xf>
    <xf numFmtId="10" fontId="24" fillId="0" borderId="19" xfId="15" applyNumberFormat="1" applyFont="1" applyBorder="1" applyAlignment="1" applyProtection="1">
      <alignment horizontal="center" vertical="center" wrapText="1"/>
    </xf>
    <xf numFmtId="10" fontId="24" fillId="0" borderId="43" xfId="15" applyNumberFormat="1" applyFont="1" applyBorder="1" applyAlignment="1" applyProtection="1">
      <alignment horizontal="center" vertical="center" wrapText="1"/>
    </xf>
    <xf numFmtId="10" fontId="24" fillId="0" borderId="6" xfId="15" applyNumberFormat="1" applyFont="1" applyBorder="1" applyAlignment="1" applyProtection="1">
      <alignment horizontal="center" vertical="center" wrapText="1"/>
    </xf>
    <xf numFmtId="0" fontId="0" fillId="0" borderId="47" xfId="0" applyFont="1" applyBorder="1" applyAlignment="1" applyProtection="1">
      <alignment horizontal="left" vertical="center" wrapText="1"/>
    </xf>
    <xf numFmtId="0" fontId="0" fillId="0" borderId="49" xfId="0" applyFont="1" applyBorder="1" applyAlignment="1" applyProtection="1">
      <alignment horizontal="left" vertical="center" wrapText="1"/>
    </xf>
    <xf numFmtId="0" fontId="0" fillId="0" borderId="7" xfId="0" applyFont="1" applyBorder="1" applyAlignment="1" applyProtection="1">
      <alignment horizontal="left" vertical="center" wrapText="1"/>
    </xf>
    <xf numFmtId="0" fontId="0" fillId="0" borderId="15" xfId="0" applyFont="1" applyBorder="1" applyAlignment="1" applyProtection="1">
      <alignment horizontal="center" vertical="center" wrapText="1"/>
    </xf>
    <xf numFmtId="0" fontId="0" fillId="0" borderId="48" xfId="0" applyFont="1" applyBorder="1" applyAlignment="1" applyProtection="1">
      <alignment horizontal="center" vertical="center" wrapText="1"/>
    </xf>
    <xf numFmtId="0" fontId="0" fillId="0" borderId="5" xfId="0" applyFont="1" applyBorder="1" applyAlignment="1" applyProtection="1">
      <alignment horizontal="center" vertical="center" wrapText="1"/>
    </xf>
    <xf numFmtId="0" fontId="26" fillId="5" borderId="10" xfId="0" applyFont="1" applyFill="1" applyBorder="1" applyAlignment="1" applyProtection="1">
      <alignment horizontal="center" vertical="center"/>
    </xf>
    <xf numFmtId="0" fontId="26" fillId="5" borderId="40" xfId="0" applyFont="1" applyFill="1" applyBorder="1" applyAlignment="1" applyProtection="1">
      <alignment horizontal="center" vertical="center"/>
    </xf>
    <xf numFmtId="0" fontId="26" fillId="5" borderId="11" xfId="0" applyFont="1" applyFill="1" applyBorder="1" applyAlignment="1" applyProtection="1">
      <alignment horizontal="center" vertical="center"/>
    </xf>
    <xf numFmtId="0" fontId="0" fillId="0" borderId="19" xfId="0" applyFont="1" applyBorder="1" applyAlignment="1" applyProtection="1">
      <alignment horizontal="left" vertical="center" wrapText="1"/>
    </xf>
    <xf numFmtId="0" fontId="0" fillId="0" borderId="43" xfId="0" applyFont="1" applyBorder="1" applyAlignment="1" applyProtection="1">
      <alignment horizontal="left" vertical="center" wrapText="1"/>
    </xf>
    <xf numFmtId="0" fontId="0" fillId="0" borderId="6" xfId="0" applyFont="1" applyBorder="1" applyAlignment="1" applyProtection="1">
      <alignment horizontal="left" vertical="center" wrapText="1"/>
    </xf>
    <xf numFmtId="0" fontId="7" fillId="2" borderId="8" xfId="12"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0" fillId="0" borderId="43" xfId="0" applyFont="1" applyBorder="1" applyAlignment="1" applyProtection="1">
      <alignment horizontal="center" vertical="center"/>
    </xf>
    <xf numFmtId="0" fontId="0" fillId="0" borderId="6" xfId="0" applyFont="1" applyBorder="1" applyAlignment="1" applyProtection="1">
      <alignment horizontal="center" vertical="center"/>
    </xf>
    <xf numFmtId="10" fontId="24" fillId="0" borderId="19" xfId="15" applyNumberFormat="1" applyFont="1" applyBorder="1" applyAlignment="1" applyProtection="1">
      <alignment horizontal="center" vertical="center"/>
    </xf>
    <xf numFmtId="10" fontId="24" fillId="0" borderId="43" xfId="15" applyNumberFormat="1" applyFont="1" applyBorder="1" applyAlignment="1" applyProtection="1">
      <alignment horizontal="center" vertical="center"/>
    </xf>
    <xf numFmtId="10" fontId="24" fillId="0" borderId="6" xfId="15" applyNumberFormat="1" applyFont="1" applyBorder="1" applyAlignment="1" applyProtection="1">
      <alignment horizontal="center" vertical="center"/>
    </xf>
    <xf numFmtId="0" fontId="30" fillId="0" borderId="1" xfId="12" applyFont="1" applyFill="1" applyBorder="1" applyAlignment="1" applyProtection="1">
      <alignment horizontal="center" vertical="center" wrapText="1"/>
    </xf>
    <xf numFmtId="0" fontId="30" fillId="0" borderId="1" xfId="12" applyFont="1" applyFill="1" applyBorder="1" applyAlignment="1" applyProtection="1">
      <alignment horizontal="center" vertical="center"/>
    </xf>
    <xf numFmtId="0" fontId="7" fillId="0" borderId="10" xfId="12" applyFont="1" applyFill="1" applyBorder="1" applyAlignment="1" applyProtection="1">
      <alignment horizontal="center" vertical="center" wrapText="1"/>
    </xf>
    <xf numFmtId="0" fontId="7" fillId="0" borderId="40" xfId="12" applyFont="1" applyFill="1" applyBorder="1" applyAlignment="1" applyProtection="1">
      <alignment horizontal="center" vertical="center" wrapText="1"/>
    </xf>
    <xf numFmtId="0" fontId="7" fillId="0" borderId="11" xfId="12" applyFont="1" applyFill="1" applyBorder="1" applyAlignment="1" applyProtection="1">
      <alignment horizontal="center" vertical="center" wrapText="1"/>
    </xf>
    <xf numFmtId="0" fontId="7" fillId="2" borderId="1" xfId="16" applyNumberFormat="1" applyFont="1" applyFill="1" applyBorder="1" applyAlignment="1" applyProtection="1">
      <alignment horizontal="center" vertical="center" wrapText="1"/>
    </xf>
    <xf numFmtId="9" fontId="6" fillId="2" borderId="1" xfId="16" applyFont="1" applyFill="1" applyBorder="1" applyAlignment="1" applyProtection="1">
      <alignment horizontal="center" vertical="center"/>
      <protection locked="0"/>
    </xf>
    <xf numFmtId="0" fontId="30" fillId="5" borderId="1" xfId="0" applyFont="1" applyFill="1" applyBorder="1" applyAlignment="1" applyProtection="1">
      <alignment horizontal="justify" vertical="top" wrapText="1"/>
      <protection locked="0"/>
    </xf>
    <xf numFmtId="0" fontId="30" fillId="5" borderId="1" xfId="0" applyFont="1" applyFill="1" applyBorder="1" applyAlignment="1" applyProtection="1">
      <alignment horizontal="justify" vertical="top"/>
      <protection locked="0"/>
    </xf>
    <xf numFmtId="0" fontId="26" fillId="5" borderId="1" xfId="0" applyFont="1" applyFill="1" applyBorder="1" applyAlignment="1">
      <alignment horizontal="center" vertical="center"/>
    </xf>
    <xf numFmtId="0" fontId="25" fillId="16" borderId="1" xfId="0" applyFont="1" applyFill="1" applyBorder="1" applyAlignment="1">
      <alignment horizontal="center"/>
    </xf>
    <xf numFmtId="0" fontId="49" fillId="15" borderId="1" xfId="0" applyFont="1" applyFill="1" applyBorder="1" applyAlignment="1">
      <alignment horizontal="center"/>
    </xf>
    <xf numFmtId="0" fontId="26" fillId="11" borderId="1" xfId="0" applyFont="1" applyFill="1" applyBorder="1" applyAlignment="1">
      <alignment horizontal="center" vertical="center" wrapText="1"/>
    </xf>
    <xf numFmtId="9" fontId="45" fillId="11" borderId="1" xfId="15" applyFont="1" applyFill="1" applyBorder="1" applyAlignment="1">
      <alignment horizontal="center" vertical="center" wrapText="1"/>
    </xf>
    <xf numFmtId="0" fontId="0" fillId="0" borderId="1" xfId="0" applyBorder="1" applyAlignment="1">
      <alignment horizontal="center" vertical="center"/>
    </xf>
    <xf numFmtId="0" fontId="0" fillId="0" borderId="1" xfId="0" applyFont="1" applyBorder="1" applyAlignment="1">
      <alignment horizontal="left" vertical="center" wrapText="1"/>
    </xf>
    <xf numFmtId="0" fontId="24" fillId="0" borderId="1" xfId="15" applyNumberFormat="1" applyFont="1" applyBorder="1" applyAlignment="1">
      <alignment horizontal="center" vertical="center"/>
    </xf>
    <xf numFmtId="0" fontId="7" fillId="0" borderId="1" xfId="12" applyFont="1" applyFill="1" applyBorder="1" applyAlignment="1" applyProtection="1">
      <alignment horizontal="center" vertical="center" wrapText="1"/>
      <protection locked="0"/>
    </xf>
    <xf numFmtId="0" fontId="6" fillId="0" borderId="1" xfId="12" applyFont="1" applyFill="1" applyBorder="1" applyAlignment="1" applyProtection="1">
      <alignment horizontal="center" vertical="center" wrapText="1"/>
      <protection locked="0"/>
    </xf>
    <xf numFmtId="0" fontId="26" fillId="5" borderId="1" xfId="0" applyFont="1" applyFill="1" applyBorder="1" applyAlignment="1" applyProtection="1">
      <alignment horizontal="center" vertical="center"/>
    </xf>
    <xf numFmtId="9" fontId="24" fillId="0" borderId="19" xfId="15" applyFont="1" applyBorder="1" applyAlignment="1" applyProtection="1">
      <alignment horizontal="center" vertical="center"/>
    </xf>
    <xf numFmtId="9" fontId="24" fillId="0" borderId="6" xfId="15" applyFont="1" applyBorder="1" applyAlignment="1" applyProtection="1">
      <alignment horizontal="center" vertical="center"/>
    </xf>
    <xf numFmtId="0" fontId="0" fillId="0" borderId="15" xfId="0" applyFont="1" applyBorder="1" applyAlignment="1" applyProtection="1">
      <alignment horizontal="center" vertical="center"/>
    </xf>
    <xf numFmtId="0" fontId="0" fillId="0" borderId="5" xfId="0" applyFont="1" applyBorder="1" applyAlignment="1" applyProtection="1">
      <alignment horizontal="center" vertical="center"/>
    </xf>
    <xf numFmtId="0" fontId="0" fillId="0" borderId="1" xfId="0" applyFont="1" applyBorder="1" applyAlignment="1" applyProtection="1">
      <alignment horizontal="left" vertical="center" wrapText="1"/>
    </xf>
    <xf numFmtId="9" fontId="24" fillId="0" borderId="43" xfId="15" applyFont="1" applyBorder="1" applyAlignment="1" applyProtection="1">
      <alignment horizontal="center" vertical="center"/>
    </xf>
    <xf numFmtId="0" fontId="38" fillId="5" borderId="1" xfId="12" applyFont="1" applyFill="1" applyBorder="1" applyAlignment="1" applyProtection="1">
      <alignment horizontal="center" vertical="center"/>
    </xf>
    <xf numFmtId="0" fontId="29" fillId="5" borderId="1" xfId="12" applyFont="1" applyFill="1" applyBorder="1" applyAlignment="1" applyProtection="1">
      <alignment horizontal="center" vertical="center"/>
    </xf>
    <xf numFmtId="0" fontId="6" fillId="5" borderId="1" xfId="12" applyFont="1" applyFill="1" applyBorder="1" applyAlignment="1" applyProtection="1">
      <alignment horizontal="left" vertical="center" wrapText="1"/>
    </xf>
    <xf numFmtId="0" fontId="7" fillId="5" borderId="1" xfId="12" applyFont="1" applyFill="1" applyBorder="1" applyAlignment="1" applyProtection="1">
      <alignment horizontal="center" vertical="center" wrapText="1"/>
      <protection locked="0"/>
    </xf>
    <xf numFmtId="0" fontId="17" fillId="5" borderId="1" xfId="12" applyFont="1" applyFill="1" applyBorder="1" applyAlignment="1" applyProtection="1">
      <alignment horizontal="justify" vertical="center" wrapText="1"/>
      <protection locked="0"/>
    </xf>
    <xf numFmtId="0" fontId="17" fillId="5" borderId="8" xfId="12" applyFont="1" applyFill="1" applyBorder="1" applyAlignment="1" applyProtection="1">
      <alignment horizontal="justify" vertical="center" wrapText="1"/>
      <protection locked="0"/>
    </xf>
    <xf numFmtId="9" fontId="7" fillId="5" borderId="1" xfId="16" applyFont="1" applyFill="1" applyBorder="1" applyAlignment="1" applyProtection="1">
      <alignment horizontal="center" vertical="center"/>
    </xf>
    <xf numFmtId="0" fontId="7" fillId="0" borderId="10" xfId="12" applyFont="1" applyFill="1" applyBorder="1" applyAlignment="1" applyProtection="1">
      <alignment horizontal="center" vertical="center"/>
    </xf>
    <xf numFmtId="0" fontId="7" fillId="0" borderId="40" xfId="12" applyFont="1" applyFill="1" applyBorder="1" applyAlignment="1" applyProtection="1">
      <alignment horizontal="center" vertical="center"/>
    </xf>
    <xf numFmtId="0" fontId="7" fillId="0" borderId="11" xfId="12" applyFont="1" applyFill="1" applyBorder="1" applyAlignment="1" applyProtection="1">
      <alignment horizontal="center" vertical="center"/>
    </xf>
    <xf numFmtId="0" fontId="7" fillId="5" borderId="11" xfId="12" applyFont="1" applyFill="1" applyBorder="1" applyAlignment="1" applyProtection="1">
      <alignment horizontal="center" vertical="center" wrapText="1"/>
    </xf>
    <xf numFmtId="0" fontId="7" fillId="5" borderId="10" xfId="12" applyFont="1" applyFill="1" applyBorder="1" applyAlignment="1" applyProtection="1">
      <alignment horizontal="center" vertical="center"/>
    </xf>
    <xf numFmtId="0" fontId="7" fillId="5" borderId="11" xfId="12" applyFont="1" applyFill="1" applyBorder="1" applyAlignment="1" applyProtection="1">
      <alignment horizontal="center" vertical="center"/>
    </xf>
    <xf numFmtId="9" fontId="7" fillId="0" borderId="1" xfId="15" applyFont="1" applyFill="1" applyBorder="1" applyAlignment="1" applyProtection="1">
      <alignment horizontal="center" vertical="center" wrapText="1"/>
    </xf>
    <xf numFmtId="9" fontId="62" fillId="0" borderId="0" xfId="15" applyFont="1" applyFill="1" applyBorder="1" applyAlignment="1" applyProtection="1">
      <alignment horizontal="center" vertical="center" wrapText="1"/>
    </xf>
    <xf numFmtId="0" fontId="17" fillId="0" borderId="1" xfId="12" applyFont="1" applyFill="1" applyBorder="1" applyAlignment="1" applyProtection="1">
      <alignment horizontal="justify" vertical="center" wrapText="1"/>
      <protection locked="0"/>
    </xf>
    <xf numFmtId="0" fontId="17" fillId="0" borderId="8" xfId="12" applyFont="1" applyFill="1" applyBorder="1" applyAlignment="1" applyProtection="1">
      <alignment horizontal="justify" vertical="center" wrapText="1"/>
      <protection locked="0"/>
    </xf>
    <xf numFmtId="0" fontId="30" fillId="5" borderId="40" xfId="0" applyFont="1" applyFill="1" applyBorder="1" applyAlignment="1" applyProtection="1">
      <alignment horizontal="left" vertical="center" wrapText="1"/>
      <protection locked="0"/>
    </xf>
    <xf numFmtId="0" fontId="30" fillId="5" borderId="11" xfId="0" applyFont="1" applyFill="1" applyBorder="1" applyAlignment="1" applyProtection="1">
      <alignment horizontal="left" vertical="center" wrapText="1"/>
      <protection locked="0"/>
    </xf>
    <xf numFmtId="0" fontId="30" fillId="0" borderId="1" xfId="0" applyFont="1" applyFill="1" applyBorder="1" applyAlignment="1" applyProtection="1">
      <alignment horizontal="justify" vertical="center" wrapText="1"/>
      <protection locked="0"/>
    </xf>
    <xf numFmtId="0" fontId="29" fillId="5" borderId="22" xfId="0" applyFont="1" applyFill="1" applyBorder="1" applyAlignment="1" applyProtection="1">
      <alignment horizontal="center" vertical="center" wrapText="1"/>
    </xf>
    <xf numFmtId="0" fontId="29" fillId="5" borderId="42" xfId="0" applyFont="1" applyFill="1" applyBorder="1" applyAlignment="1" applyProtection="1">
      <alignment horizontal="center" vertical="center" wrapText="1"/>
    </xf>
    <xf numFmtId="0" fontId="29" fillId="5" borderId="44" xfId="0" applyFont="1" applyFill="1" applyBorder="1" applyAlignment="1" applyProtection="1">
      <alignment horizontal="center" vertical="center" wrapText="1"/>
    </xf>
    <xf numFmtId="0" fontId="6" fillId="5" borderId="22" xfId="0" applyFont="1" applyFill="1" applyBorder="1" applyAlignment="1" applyProtection="1">
      <alignment horizontal="center" vertical="center" wrapText="1"/>
    </xf>
    <xf numFmtId="0" fontId="6" fillId="5" borderId="42" xfId="0" applyFont="1" applyFill="1" applyBorder="1" applyAlignment="1" applyProtection="1">
      <alignment horizontal="center" vertical="center" wrapText="1"/>
    </xf>
    <xf numFmtId="0" fontId="6" fillId="5" borderId="44" xfId="0" applyFont="1" applyFill="1" applyBorder="1" applyAlignment="1" applyProtection="1">
      <alignment horizontal="center" vertical="center" wrapText="1"/>
    </xf>
    <xf numFmtId="0" fontId="34" fillId="5" borderId="51" xfId="0" applyFont="1" applyFill="1" applyBorder="1" applyAlignment="1" applyProtection="1">
      <alignment horizontal="center"/>
      <protection locked="0"/>
    </xf>
    <xf numFmtId="0" fontId="34" fillId="5" borderId="31" xfId="0" applyFont="1" applyFill="1" applyBorder="1" applyAlignment="1" applyProtection="1">
      <alignment horizontal="center"/>
      <protection locked="0"/>
    </xf>
    <xf numFmtId="0" fontId="34" fillId="5" borderId="69" xfId="0" applyFont="1" applyFill="1" applyBorder="1" applyAlignment="1" applyProtection="1">
      <alignment horizontal="center"/>
      <protection locked="0"/>
    </xf>
    <xf numFmtId="0" fontId="36" fillId="5" borderId="22" xfId="0" applyFont="1" applyFill="1" applyBorder="1" applyAlignment="1" applyProtection="1">
      <alignment horizontal="center" vertical="center" wrapText="1"/>
      <protection locked="0"/>
    </xf>
    <xf numFmtId="0" fontId="36" fillId="5" borderId="42" xfId="0" applyFont="1" applyFill="1" applyBorder="1" applyAlignment="1" applyProtection="1">
      <alignment horizontal="center" vertical="center" wrapText="1"/>
      <protection locked="0"/>
    </xf>
    <xf numFmtId="0" fontId="36" fillId="5" borderId="44" xfId="0" applyFont="1" applyFill="1" applyBorder="1" applyAlignment="1" applyProtection="1">
      <alignment horizontal="center" vertical="center" wrapText="1"/>
      <protection locked="0"/>
    </xf>
    <xf numFmtId="0" fontId="0" fillId="5" borderId="0" xfId="0" applyFill="1" applyBorder="1" applyAlignment="1">
      <alignment horizontal="center"/>
    </xf>
    <xf numFmtId="0" fontId="26" fillId="5" borderId="22" xfId="0" applyFont="1" applyFill="1" applyBorder="1" applyAlignment="1">
      <alignment horizontal="center"/>
    </xf>
    <xf numFmtId="0" fontId="26" fillId="5" borderId="42" xfId="0" applyFont="1" applyFill="1" applyBorder="1" applyAlignment="1">
      <alignment horizontal="center"/>
    </xf>
    <xf numFmtId="0" fontId="26" fillId="5" borderId="44" xfId="0" applyFont="1" applyFill="1" applyBorder="1" applyAlignment="1">
      <alignment horizontal="center"/>
    </xf>
    <xf numFmtId="49" fontId="12" fillId="3" borderId="56" xfId="13" applyNumberFormat="1" applyFont="1" applyFill="1" applyBorder="1" applyAlignment="1">
      <alignment horizontal="center" vertical="center" wrapText="1"/>
    </xf>
    <xf numFmtId="49" fontId="12" fillId="3" borderId="34" xfId="13" applyNumberFormat="1" applyFont="1" applyFill="1" applyBorder="1" applyAlignment="1">
      <alignment horizontal="center" vertical="center" wrapText="1"/>
    </xf>
    <xf numFmtId="0" fontId="2" fillId="0" borderId="1" xfId="13" applyFont="1" applyBorder="1" applyAlignment="1">
      <alignment horizontal="center" vertical="center" wrapText="1"/>
    </xf>
    <xf numFmtId="3" fontId="2" fillId="6" borderId="11" xfId="14" applyNumberFormat="1" applyFont="1" applyFill="1" applyBorder="1" applyAlignment="1">
      <alignment horizontal="center" vertical="center"/>
    </xf>
    <xf numFmtId="3" fontId="2" fillId="6" borderId="1" xfId="14" applyNumberFormat="1" applyFont="1" applyFill="1" applyBorder="1" applyAlignment="1">
      <alignment horizontal="center" vertical="center"/>
    </xf>
    <xf numFmtId="0" fontId="2" fillId="6" borderId="1" xfId="11" applyFont="1" applyFill="1" applyBorder="1" applyAlignment="1">
      <alignment horizontal="center" vertical="center"/>
    </xf>
    <xf numFmtId="0" fontId="2" fillId="0" borderId="45" xfId="13" applyFont="1" applyFill="1" applyBorder="1" applyAlignment="1">
      <alignment horizontal="center" vertical="center" wrapText="1"/>
    </xf>
    <xf numFmtId="0" fontId="2" fillId="0" borderId="24" xfId="13" applyFont="1" applyFill="1" applyBorder="1" applyAlignment="1">
      <alignment horizontal="center" vertical="center" wrapText="1"/>
    </xf>
    <xf numFmtId="0" fontId="2" fillId="0" borderId="46" xfId="13" applyFont="1" applyFill="1" applyBorder="1" applyAlignment="1">
      <alignment horizontal="center" vertical="center" wrapText="1"/>
    </xf>
    <xf numFmtId="49" fontId="10" fillId="3" borderId="51" xfId="13" applyNumberFormat="1" applyFont="1" applyFill="1" applyBorder="1" applyAlignment="1">
      <alignment horizontal="center" vertical="center" wrapText="1"/>
    </xf>
    <xf numFmtId="49" fontId="10" fillId="3" borderId="52" xfId="13" applyNumberFormat="1" applyFont="1" applyFill="1" applyBorder="1" applyAlignment="1">
      <alignment horizontal="center" vertical="center" wrapText="1"/>
    </xf>
    <xf numFmtId="0" fontId="2" fillId="0" borderId="53" xfId="13" applyFont="1" applyBorder="1" applyAlignment="1">
      <alignment horizontal="center" vertical="center" wrapText="1"/>
    </xf>
    <xf numFmtId="0" fontId="2" fillId="0" borderId="54" xfId="13" applyFont="1" applyBorder="1" applyAlignment="1">
      <alignment horizontal="center" vertical="center" wrapText="1"/>
    </xf>
    <xf numFmtId="0" fontId="2" fillId="0" borderId="55" xfId="13" applyFont="1" applyBorder="1" applyAlignment="1">
      <alignment horizontal="center" vertical="center" wrapText="1"/>
    </xf>
    <xf numFmtId="0" fontId="13" fillId="0" borderId="1" xfId="10" applyFont="1" applyBorder="1" applyAlignment="1" applyProtection="1">
      <alignment horizontal="center" vertical="center" wrapText="1"/>
      <protection locked="0"/>
    </xf>
    <xf numFmtId="167" fontId="13" fillId="0" borderId="1" xfId="1" applyFont="1" applyBorder="1" applyAlignment="1">
      <alignment horizontal="center" vertical="center" wrapText="1"/>
    </xf>
    <xf numFmtId="169" fontId="13" fillId="8" borderId="15" xfId="10" applyNumberFormat="1" applyFont="1" applyFill="1" applyBorder="1" applyAlignment="1">
      <alignment horizontal="center" vertical="center" wrapText="1"/>
    </xf>
    <xf numFmtId="169" fontId="13" fillId="8" borderId="41" xfId="10" applyNumberFormat="1" applyFont="1" applyFill="1" applyBorder="1" applyAlignment="1">
      <alignment horizontal="center" vertical="center" wrapText="1"/>
    </xf>
    <xf numFmtId="169" fontId="13" fillId="8" borderId="47" xfId="10" applyNumberFormat="1" applyFont="1" applyFill="1" applyBorder="1" applyAlignment="1">
      <alignment horizontal="center" vertical="center" wrapText="1"/>
    </xf>
    <xf numFmtId="169" fontId="13" fillId="8" borderId="48" xfId="10" applyNumberFormat="1" applyFont="1" applyFill="1" applyBorder="1" applyAlignment="1">
      <alignment horizontal="center" vertical="center" wrapText="1"/>
    </xf>
    <xf numFmtId="169" fontId="13" fillId="8" borderId="0" xfId="10" applyNumberFormat="1" applyFont="1" applyFill="1" applyBorder="1" applyAlignment="1">
      <alignment horizontal="center" vertical="center" wrapText="1"/>
    </xf>
    <xf numFmtId="169" fontId="13" fillId="8" borderId="49" xfId="10" applyNumberFormat="1" applyFont="1" applyFill="1" applyBorder="1" applyAlignment="1">
      <alignment horizontal="center" vertical="center" wrapText="1"/>
    </xf>
    <xf numFmtId="169" fontId="13" fillId="8" borderId="5" xfId="10" applyNumberFormat="1" applyFont="1" applyFill="1" applyBorder="1" applyAlignment="1">
      <alignment horizontal="center" vertical="center" wrapText="1"/>
    </xf>
    <xf numFmtId="169" fontId="13" fillId="8" borderId="39" xfId="10" applyNumberFormat="1" applyFont="1" applyFill="1" applyBorder="1" applyAlignment="1">
      <alignment horizontal="center" vertical="center" wrapText="1"/>
    </xf>
    <xf numFmtId="169" fontId="13" fillId="8" borderId="7" xfId="10" applyNumberFormat="1" applyFont="1" applyFill="1" applyBorder="1" applyAlignment="1">
      <alignment horizontal="center" vertical="center" wrapText="1"/>
    </xf>
    <xf numFmtId="0" fontId="15" fillId="17" borderId="1" xfId="10" applyFont="1" applyFill="1" applyBorder="1" applyAlignment="1">
      <alignment horizontal="center" vertical="center" wrapText="1"/>
    </xf>
    <xf numFmtId="0" fontId="28" fillId="0" borderId="1" xfId="0" applyFont="1" applyFill="1" applyBorder="1" applyAlignment="1" applyProtection="1">
      <alignment horizontal="center" vertical="center" wrapText="1"/>
    </xf>
    <xf numFmtId="0" fontId="11" fillId="7" borderId="1" xfId="10" applyFont="1" applyFill="1" applyBorder="1" applyAlignment="1">
      <alignment horizontal="center" vertical="center"/>
    </xf>
    <xf numFmtId="0" fontId="7" fillId="7" borderId="22" xfId="10" applyFont="1" applyFill="1" applyBorder="1" applyAlignment="1">
      <alignment horizontal="center"/>
    </xf>
    <xf numFmtId="0" fontId="7" fillId="7" borderId="42" xfId="10" applyFont="1" applyFill="1" applyBorder="1" applyAlignment="1">
      <alignment horizontal="center"/>
    </xf>
    <xf numFmtId="0" fontId="7" fillId="7" borderId="57" xfId="10" applyFont="1" applyFill="1" applyBorder="1" applyAlignment="1">
      <alignment horizontal="center"/>
    </xf>
    <xf numFmtId="168" fontId="13" fillId="5" borderId="1" xfId="10" applyNumberFormat="1" applyFont="1" applyFill="1" applyBorder="1" applyAlignment="1" applyProtection="1">
      <alignment horizontal="center" vertical="center" wrapText="1"/>
      <protection locked="0"/>
    </xf>
    <xf numFmtId="169" fontId="11" fillId="7" borderId="10" xfId="10" applyNumberFormat="1" applyFont="1" applyFill="1" applyBorder="1" applyAlignment="1">
      <alignment horizontal="center" vertical="center" wrapText="1"/>
    </xf>
    <xf numFmtId="169" fontId="11" fillId="7" borderId="40" xfId="10" applyNumberFormat="1" applyFont="1" applyFill="1" applyBorder="1" applyAlignment="1">
      <alignment horizontal="center" vertical="center" wrapText="1"/>
    </xf>
    <xf numFmtId="169" fontId="11" fillId="7" borderId="11" xfId="10" applyNumberFormat="1" applyFont="1" applyFill="1" applyBorder="1" applyAlignment="1">
      <alignment horizontal="center" vertical="center" wrapText="1"/>
    </xf>
    <xf numFmtId="0" fontId="0" fillId="0" borderId="1" xfId="0" applyFont="1" applyFill="1" applyBorder="1" applyAlignment="1" applyProtection="1">
      <alignment horizontal="center"/>
    </xf>
    <xf numFmtId="0" fontId="6" fillId="0" borderId="1" xfId="0" applyFont="1" applyFill="1" applyBorder="1" applyAlignment="1" applyProtection="1">
      <alignment horizontal="center" vertical="center" wrapText="1"/>
    </xf>
    <xf numFmtId="0" fontId="9" fillId="0" borderId="58" xfId="10" applyFont="1" applyFill="1" applyBorder="1" applyAlignment="1">
      <alignment horizontal="center" vertical="center" wrapText="1"/>
    </xf>
    <xf numFmtId="0" fontId="9" fillId="0" borderId="59" xfId="10" applyFont="1" applyFill="1" applyBorder="1" applyAlignment="1">
      <alignment horizontal="center" vertical="center" wrapText="1"/>
    </xf>
    <xf numFmtId="0" fontId="9" fillId="0" borderId="60" xfId="10" applyFont="1" applyFill="1" applyBorder="1" applyAlignment="1">
      <alignment horizontal="center" vertical="center" wrapText="1"/>
    </xf>
    <xf numFmtId="0" fontId="6" fillId="7" borderId="22" xfId="10" applyFont="1" applyFill="1" applyBorder="1" applyAlignment="1">
      <alignment horizontal="center" vertical="center"/>
    </xf>
    <xf numFmtId="0" fontId="6" fillId="7" borderId="44" xfId="10" applyFont="1" applyFill="1" applyBorder="1" applyAlignment="1">
      <alignment horizontal="center" vertical="center"/>
    </xf>
    <xf numFmtId="0" fontId="2" fillId="0" borderId="1" xfId="0" applyFont="1" applyFill="1" applyBorder="1" applyAlignment="1" applyProtection="1">
      <alignment horizontal="center" vertical="center" wrapText="1"/>
    </xf>
    <xf numFmtId="0" fontId="14" fillId="0" borderId="1" xfId="10" applyFont="1" applyFill="1" applyBorder="1" applyAlignment="1">
      <alignment horizontal="center" vertical="center" wrapText="1"/>
    </xf>
    <xf numFmtId="0" fontId="38" fillId="0" borderId="1" xfId="0" applyFont="1" applyFill="1" applyBorder="1" applyAlignment="1" applyProtection="1">
      <alignment horizontal="center" vertical="center"/>
    </xf>
    <xf numFmtId="169" fontId="15" fillId="7" borderId="10" xfId="10" applyNumberFormat="1" applyFont="1" applyFill="1" applyBorder="1" applyAlignment="1" applyProtection="1">
      <alignment horizontal="center" vertical="center" wrapText="1"/>
    </xf>
    <xf numFmtId="169" fontId="15" fillId="7" borderId="40" xfId="10" applyNumberFormat="1" applyFont="1" applyFill="1" applyBorder="1" applyAlignment="1" applyProtection="1">
      <alignment horizontal="center" vertical="center" wrapText="1"/>
    </xf>
    <xf numFmtId="169" fontId="15" fillId="7" borderId="11" xfId="10" applyNumberFormat="1" applyFont="1" applyFill="1" applyBorder="1" applyAlignment="1" applyProtection="1">
      <alignment horizontal="center" vertical="center" wrapText="1"/>
    </xf>
    <xf numFmtId="168" fontId="15" fillId="7" borderId="10" xfId="10" applyNumberFormat="1" applyFont="1" applyFill="1" applyBorder="1" applyAlignment="1" applyProtection="1">
      <alignment horizontal="center" vertical="center" wrapText="1"/>
    </xf>
    <xf numFmtId="168" fontId="15" fillId="7" borderId="40" xfId="10" applyNumberFormat="1" applyFont="1" applyFill="1" applyBorder="1" applyAlignment="1" applyProtection="1">
      <alignment horizontal="center" vertical="center" wrapText="1"/>
    </xf>
    <xf numFmtId="168" fontId="15" fillId="7" borderId="11" xfId="10" applyNumberFormat="1" applyFont="1" applyFill="1" applyBorder="1" applyAlignment="1" applyProtection="1">
      <alignment horizontal="center" vertical="center" wrapText="1"/>
    </xf>
    <xf numFmtId="0" fontId="11" fillId="17" borderId="1" xfId="10" applyFont="1" applyFill="1" applyBorder="1" applyAlignment="1">
      <alignment horizontal="center" vertical="center" wrapText="1"/>
    </xf>
    <xf numFmtId="0" fontId="50" fillId="18" borderId="1" xfId="10" applyFont="1" applyFill="1" applyBorder="1" applyAlignment="1">
      <alignment horizontal="center" vertical="center" wrapText="1"/>
    </xf>
  </cellXfs>
  <cellStyles count="24">
    <cellStyle name="Coma 2" xfId="1"/>
    <cellStyle name="Coma 2 2" xfId="20"/>
    <cellStyle name="Énfasis3" xfId="18" builtinId="37"/>
    <cellStyle name="Hipervínculo 2" xfId="2"/>
    <cellStyle name="Millares" xfId="3" builtinId="3"/>
    <cellStyle name="Millares [0]" xfId="4" builtinId="6"/>
    <cellStyle name="Millares [0] 2" xfId="22"/>
    <cellStyle name="Millares 2" xfId="5"/>
    <cellStyle name="Millares 2 2" xfId="23"/>
    <cellStyle name="Millares 3" xfId="6"/>
    <cellStyle name="Millares 4" xfId="21"/>
    <cellStyle name="Millares 5" xfId="17"/>
    <cellStyle name="Moneda [0]" xfId="19" builtinId="7"/>
    <cellStyle name="Moneda 2" xfId="7"/>
    <cellStyle name="Normal" xfId="0" builtinId="0"/>
    <cellStyle name="Normal 2" xfId="8"/>
    <cellStyle name="Normal 2 2" xfId="9"/>
    <cellStyle name="Normal 3" xfId="10"/>
    <cellStyle name="Normal 3 2" xfId="11"/>
    <cellStyle name="Normal 4" xfId="12"/>
    <cellStyle name="Normal 8" xfId="13"/>
    <cellStyle name="Normal_573_2009_ Actualizado 22_12_2009" xfId="14"/>
    <cellStyle name="Porcentaje" xfId="15" builtinId="5"/>
    <cellStyle name="Porcentual 2" xfId="16"/>
  </cellStyles>
  <dxfs count="9">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9"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'11'!$C$22:$E$22</c:f>
              <c:strCache>
                <c:ptCount val="1"/>
                <c:pt idx="0">
                  <c:v>Avance en actividades ejecutadas</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'11'!$D$30:$D$41</c:f>
              <c:numCache>
                <c:formatCode>0.00%</c:formatCode>
                <c:ptCount val="12"/>
                <c:pt idx="0">
                  <c:v>0</c:v>
                </c:pt>
                <c:pt idx="1">
                  <c:v>6.742585115159668E-3</c:v>
                </c:pt>
                <c:pt idx="2">
                  <c:v>0.13724258511515966</c:v>
                </c:pt>
                <c:pt idx="3">
                  <c:v>0.16034258511515967</c:v>
                </c:pt>
                <c:pt idx="4">
                  <c:v>0.17354258511515966</c:v>
                </c:pt>
                <c:pt idx="5">
                  <c:v>0.20004258511515965</c:v>
                </c:pt>
                <c:pt idx="6">
                  <c:v>0.20004258511515965</c:v>
                </c:pt>
                <c:pt idx="7">
                  <c:v>0.20004258511515965</c:v>
                </c:pt>
                <c:pt idx="8">
                  <c:v>0.20004258511515965</c:v>
                </c:pt>
                <c:pt idx="9">
                  <c:v>0.20004258511515965</c:v>
                </c:pt>
                <c:pt idx="10">
                  <c:v>0.20004258511515965</c:v>
                </c:pt>
                <c:pt idx="11">
                  <c:v>0.20004258511515965</c:v>
                </c:pt>
              </c:numCache>
            </c:numRef>
          </c:val>
          <c:smooth val="0"/>
          <c:extLst>
            <c:ext xmlns:c16="http://schemas.microsoft.com/office/drawing/2014/chart" uri="{C3380CC4-5D6E-409C-BE32-E72D297353CC}">
              <c16:uniqueId val="{00000000-B02D-4EBE-94F6-F692B9CA36AC}"/>
            </c:ext>
          </c:extLst>
        </c:ser>
        <c:ser>
          <c:idx val="1"/>
          <c:order val="1"/>
          <c:tx>
            <c:strRef>
              <c:f>'11'!$F$22:$I$22</c:f>
              <c:strCache>
                <c:ptCount val="1"/>
                <c:pt idx="0">
                  <c:v>Total de avance de actividades programado en la vigencia</c:v>
                </c:pt>
              </c:strCache>
            </c:strRef>
          </c:tx>
          <c:cat>
            <c:strRef>
              <c:f>'11'!$B$30:$B$41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'11'!$F$30:$F$41</c:f>
              <c:numCache>
                <c:formatCode>0.00%</c:formatCode>
                <c:ptCount val="12"/>
                <c:pt idx="0">
                  <c:v>0</c:v>
                </c:pt>
                <c:pt idx="1">
                  <c:v>0.128</c:v>
                </c:pt>
                <c:pt idx="2">
                  <c:v>0.13054641516939292</c:v>
                </c:pt>
                <c:pt idx="3">
                  <c:v>0.15364641516939292</c:v>
                </c:pt>
                <c:pt idx="4">
                  <c:v>0.16684641516939291</c:v>
                </c:pt>
                <c:pt idx="5">
                  <c:v>0.19334641516939291</c:v>
                </c:pt>
                <c:pt idx="6">
                  <c:v>0.19334641516939291</c:v>
                </c:pt>
                <c:pt idx="7">
                  <c:v>0.19334641516939291</c:v>
                </c:pt>
                <c:pt idx="8">
                  <c:v>0.19334641516939291</c:v>
                </c:pt>
                <c:pt idx="9">
                  <c:v>0.19334641516939291</c:v>
                </c:pt>
                <c:pt idx="10">
                  <c:v>0.19334641516939291</c:v>
                </c:pt>
                <c:pt idx="11">
                  <c:v>0.20004641516939292</c:v>
                </c:pt>
              </c:numCache>
            </c:numRef>
          </c:val>
          <c:smooth val="0"/>
          <c:extLst>
            <c:ext xmlns:c16="http://schemas.microsoft.com/office/drawing/2014/chart" uri="{C3380CC4-5D6E-409C-BE32-E72D297353CC}">
              <c16:uniqueId val="{00000001-B02D-4EBE-94F6-F692B9CA36AC}"/>
            </c:ext>
          </c:extLst>
        </c:ser>
        <c:dLbls>
          <c:showLegendKey val="0"/>
          <c:showVal val="0"/>
          <c:showCatName val="0"/>
          <c:showSerName val="0"/>
          <c:showPercent val="0"/>
          <c:showBubbleSize val="0"/>
        </c:dLbls>
        <c:marker val="1"/>
        <c:smooth val="0"/>
        <c:axId val="518696464"/>
        <c:axId val="518696856"/>
      </c:lineChart>
      <c:catAx>
        <c:axId val="51869646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6856"/>
        <c:crosses val="autoZero"/>
        <c:auto val="1"/>
        <c:lblAlgn val="ctr"/>
        <c:lblOffset val="100"/>
        <c:noMultiLvlLbl val="0"/>
      </c:catAx>
      <c:valAx>
        <c:axId val="518696856"/>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6464"/>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'12'!$C$22:$E$22</c:f>
              <c:strCache>
                <c:ptCount val="1"/>
                <c:pt idx="0">
                  <c:v>Porcentaje de avance en actividades ejecutadas</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'12'!$D$30:$D$41</c:f>
              <c:numCache>
                <c:formatCode>0.00%</c:formatCode>
                <c:ptCount val="12"/>
                <c:pt idx="0">
                  <c:v>0</c:v>
                </c:pt>
                <c:pt idx="1">
                  <c:v>0</c:v>
                </c:pt>
                <c:pt idx="2">
                  <c:v>0.05</c:v>
                </c:pt>
                <c:pt idx="3">
                  <c:v>0.05</c:v>
                </c:pt>
                <c:pt idx="4">
                  <c:v>0.05</c:v>
                </c:pt>
                <c:pt idx="5">
                  <c:v>0.05</c:v>
                </c:pt>
                <c:pt idx="6">
                  <c:v>0.05</c:v>
                </c:pt>
                <c:pt idx="7">
                  <c:v>0.05</c:v>
                </c:pt>
                <c:pt idx="8">
                  <c:v>0.05</c:v>
                </c:pt>
                <c:pt idx="9">
                  <c:v>0.05</c:v>
                </c:pt>
                <c:pt idx="10">
                  <c:v>0.05</c:v>
                </c:pt>
                <c:pt idx="11">
                  <c:v>0.05</c:v>
                </c:pt>
              </c:numCache>
            </c:numRef>
          </c:val>
          <c:smooth val="0"/>
          <c:extLst>
            <c:ext xmlns:c16="http://schemas.microsoft.com/office/drawing/2014/chart" uri="{C3380CC4-5D6E-409C-BE32-E72D297353CC}">
              <c16:uniqueId val="{00000000-717F-40FE-B5EA-8A6E50FA81EC}"/>
            </c:ext>
          </c:extLst>
        </c:ser>
        <c:ser>
          <c:idx val="1"/>
          <c:order val="1"/>
          <c:tx>
            <c:strRef>
              <c:f>'12'!$F$22:$I$22</c:f>
              <c:strCache>
                <c:ptCount val="1"/>
                <c:pt idx="0">
                  <c:v>Porcentaje total  de avance de actividades programado en la vigencia</c:v>
                </c:pt>
              </c:strCache>
            </c:strRef>
          </c:tx>
          <c:cat>
            <c:strRef>
              <c:f>'12'!$B$30:$B$41</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'12'!$F$30:$F$41</c:f>
              <c:numCache>
                <c:formatCode>0.00%</c:formatCode>
                <c:ptCount val="12"/>
                <c:pt idx="0">
                  <c:v>0</c:v>
                </c:pt>
                <c:pt idx="1">
                  <c:v>0</c:v>
                </c:pt>
                <c:pt idx="2">
                  <c:v>0.05</c:v>
                </c:pt>
                <c:pt idx="3">
                  <c:v>0.05</c:v>
                </c:pt>
                <c:pt idx="4">
                  <c:v>0.05</c:v>
                </c:pt>
                <c:pt idx="5">
                  <c:v>0.05</c:v>
                </c:pt>
                <c:pt idx="6">
                  <c:v>0.05</c:v>
                </c:pt>
                <c:pt idx="7">
                  <c:v>0.05</c:v>
                </c:pt>
                <c:pt idx="8">
                  <c:v>0.14000000000000001</c:v>
                </c:pt>
                <c:pt idx="9">
                  <c:v>0.23</c:v>
                </c:pt>
                <c:pt idx="10">
                  <c:v>0.27</c:v>
                </c:pt>
                <c:pt idx="11">
                  <c:v>0.30000000000000004</c:v>
                </c:pt>
              </c:numCache>
            </c:numRef>
          </c:val>
          <c:smooth val="0"/>
          <c:extLst>
            <c:ext xmlns:c16="http://schemas.microsoft.com/office/drawing/2014/chart" uri="{C3380CC4-5D6E-409C-BE32-E72D297353CC}">
              <c16:uniqueId val="{00000001-717F-40FE-B5EA-8A6E50FA81EC}"/>
            </c:ext>
          </c:extLst>
        </c:ser>
        <c:dLbls>
          <c:showLegendKey val="0"/>
          <c:showVal val="0"/>
          <c:showCatName val="0"/>
          <c:showSerName val="0"/>
          <c:showPercent val="0"/>
          <c:showBubbleSize val="0"/>
        </c:dLbls>
        <c:marker val="1"/>
        <c:smooth val="0"/>
        <c:axId val="518700384"/>
        <c:axId val="518695288"/>
      </c:lineChart>
      <c:catAx>
        <c:axId val="518700384"/>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5288"/>
        <c:crosses val="autoZero"/>
        <c:auto val="1"/>
        <c:lblAlgn val="ctr"/>
        <c:lblOffset val="100"/>
        <c:noMultiLvlLbl val="0"/>
      </c:catAx>
      <c:valAx>
        <c:axId val="51869528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700384"/>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'13'!$B$21:$D$21</c:f>
              <c:strCache>
                <c:ptCount val="1"/>
                <c:pt idx="0">
                  <c:v>Porcentaje de avance en actividades ejecutadas</c:v>
                </c:pt>
              </c:strCache>
            </c:strRef>
          </c:tx>
          <c:cat>
            <c:strRef>
              <c:f>'13'!$A$29:$A$40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'13'!$C$29:$C$40</c:f>
              <c:numCache>
                <c:formatCode>0.00%</c:formatCode>
                <c:ptCount val="12"/>
                <c:pt idx="0">
                  <c:v>0</c:v>
                </c:pt>
                <c:pt idx="1">
                  <c:v>1.4999999999999999E-2</c:v>
                </c:pt>
                <c:pt idx="2">
                  <c:v>2.1399999999999999E-2</c:v>
                </c:pt>
                <c:pt idx="3">
                  <c:v>2.3899999999999998E-2</c:v>
                </c:pt>
                <c:pt idx="4">
                  <c:v>2.3899999999999998E-2</c:v>
                </c:pt>
                <c:pt idx="5">
                  <c:v>3.3199999999999993E-2</c:v>
                </c:pt>
                <c:pt idx="6">
                  <c:v>3.3199999999999993E-2</c:v>
                </c:pt>
                <c:pt idx="7">
                  <c:v>3.3199999999999993E-2</c:v>
                </c:pt>
                <c:pt idx="8">
                  <c:v>3.3199999999999993E-2</c:v>
                </c:pt>
                <c:pt idx="9">
                  <c:v>3.3199999999999993E-2</c:v>
                </c:pt>
                <c:pt idx="10">
                  <c:v>3.3199999999999993E-2</c:v>
                </c:pt>
                <c:pt idx="11">
                  <c:v>3.3199999999999993E-2</c:v>
                </c:pt>
              </c:numCache>
            </c:numRef>
          </c:val>
          <c:smooth val="0"/>
          <c:extLst>
            <c:ext xmlns:c16="http://schemas.microsoft.com/office/drawing/2014/chart" uri="{C3380CC4-5D6E-409C-BE32-E72D297353CC}">
              <c16:uniqueId val="{00000000-29B6-4025-9A46-8C4FEA9754C5}"/>
            </c:ext>
          </c:extLst>
        </c:ser>
        <c:ser>
          <c:idx val="1"/>
          <c:order val="1"/>
          <c:tx>
            <c:strRef>
              <c:f>'13'!$E$21:$H$21</c:f>
              <c:strCache>
                <c:ptCount val="1"/>
                <c:pt idx="0">
                  <c:v>Porcentaje total  de avance de actividades programado en la vigencia</c:v>
                </c:pt>
              </c:strCache>
            </c:strRef>
          </c:tx>
          <c:cat>
            <c:strRef>
              <c:f>'13'!$A$29:$A$40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'13'!$E$29:$E$40</c:f>
              <c:numCache>
                <c:formatCode>0.00%</c:formatCode>
                <c:ptCount val="12"/>
                <c:pt idx="0">
                  <c:v>0</c:v>
                </c:pt>
                <c:pt idx="1">
                  <c:v>1.4999999999999999E-2</c:v>
                </c:pt>
                <c:pt idx="2">
                  <c:v>1.4999999999999999E-2</c:v>
                </c:pt>
                <c:pt idx="3">
                  <c:v>2.3899999999999998E-2</c:v>
                </c:pt>
                <c:pt idx="4">
                  <c:v>2.3899999999999998E-2</c:v>
                </c:pt>
                <c:pt idx="5">
                  <c:v>3.3199999999999993E-2</c:v>
                </c:pt>
                <c:pt idx="6">
                  <c:v>3.3199999999999993E-2</c:v>
                </c:pt>
                <c:pt idx="7">
                  <c:v>0.2707</c:v>
                </c:pt>
                <c:pt idx="8">
                  <c:v>0.28739999999999999</c:v>
                </c:pt>
                <c:pt idx="9">
                  <c:v>0.28739999999999999</c:v>
                </c:pt>
                <c:pt idx="10">
                  <c:v>0.28739999999999999</c:v>
                </c:pt>
                <c:pt idx="11">
                  <c:v>0.28999999999999998</c:v>
                </c:pt>
              </c:numCache>
            </c:numRef>
          </c:val>
          <c:smooth val="0"/>
          <c:extLst>
            <c:ext xmlns:c16="http://schemas.microsoft.com/office/drawing/2014/chart" uri="{C3380CC4-5D6E-409C-BE32-E72D297353CC}">
              <c16:uniqueId val="{00000001-29B6-4025-9A46-8C4FEA9754C5}"/>
            </c:ext>
          </c:extLst>
        </c:ser>
        <c:dLbls>
          <c:showLegendKey val="0"/>
          <c:showVal val="0"/>
          <c:showCatName val="0"/>
          <c:showSerName val="0"/>
          <c:showPercent val="0"/>
          <c:showBubbleSize val="0"/>
        </c:dLbls>
        <c:marker val="1"/>
        <c:smooth val="0"/>
        <c:axId val="518698032"/>
        <c:axId val="518699600"/>
      </c:lineChart>
      <c:catAx>
        <c:axId val="51869803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518699600"/>
        <c:crosses val="autoZero"/>
        <c:auto val="1"/>
        <c:lblAlgn val="ctr"/>
        <c:lblOffset val="100"/>
        <c:noMultiLvlLbl val="0"/>
      </c:catAx>
      <c:valAx>
        <c:axId val="51869960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8698032"/>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'14'!$B$21:$D$21</c:f>
              <c:strCache>
                <c:ptCount val="1"/>
                <c:pt idx="0">
                  <c:v>Porcentaje de avance en actividades ejecutadas</c:v>
                </c:pt>
              </c:strCache>
            </c:strRef>
          </c:tx>
          <c:cat>
            <c:strRef>
              <c:f>'14'!$A$29:$A$40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'14'!$C$29:$C$40</c:f>
              <c:numCache>
                <c:formatCode>0.00%</c:formatCode>
                <c:ptCount val="12"/>
                <c:pt idx="0">
                  <c:v>0</c:v>
                </c:pt>
                <c:pt idx="1">
                  <c:v>0</c:v>
                </c:pt>
                <c:pt idx="2">
                  <c:v>1.2E-2</c:v>
                </c:pt>
                <c:pt idx="3">
                  <c:v>2.1600000000000001E-2</c:v>
                </c:pt>
                <c:pt idx="4">
                  <c:v>0.1101</c:v>
                </c:pt>
                <c:pt idx="5">
                  <c:v>0.1101</c:v>
                </c:pt>
                <c:pt idx="6">
                  <c:v>0.1101</c:v>
                </c:pt>
                <c:pt idx="7">
                  <c:v>0.1101</c:v>
                </c:pt>
                <c:pt idx="8">
                  <c:v>0.1101</c:v>
                </c:pt>
                <c:pt idx="9">
                  <c:v>0.1101</c:v>
                </c:pt>
                <c:pt idx="10">
                  <c:v>0.1101</c:v>
                </c:pt>
                <c:pt idx="11">
                  <c:v>0.1101</c:v>
                </c:pt>
              </c:numCache>
            </c:numRef>
          </c:val>
          <c:smooth val="0"/>
          <c:extLst>
            <c:ext xmlns:c16="http://schemas.microsoft.com/office/drawing/2014/chart" uri="{C3380CC4-5D6E-409C-BE32-E72D297353CC}">
              <c16:uniqueId val="{00000000-F7A1-42C2-A3B9-C721EDC673F8}"/>
            </c:ext>
          </c:extLst>
        </c:ser>
        <c:ser>
          <c:idx val="1"/>
          <c:order val="1"/>
          <c:tx>
            <c:strRef>
              <c:f>'14'!$E$21:$H$21</c:f>
              <c:strCache>
                <c:ptCount val="1"/>
                <c:pt idx="0">
                  <c:v>Porcentaje total  de avance de actividades programado en la vigencia</c:v>
                </c:pt>
              </c:strCache>
            </c:strRef>
          </c:tx>
          <c:cat>
            <c:strRef>
              <c:f>'14'!$A$29:$A$40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'14'!$E$29:$E$40</c:f>
              <c:numCache>
                <c:formatCode>0.00%</c:formatCode>
                <c:ptCount val="12"/>
                <c:pt idx="0">
                  <c:v>0</c:v>
                </c:pt>
                <c:pt idx="1">
                  <c:v>0</c:v>
                </c:pt>
                <c:pt idx="2">
                  <c:v>0</c:v>
                </c:pt>
                <c:pt idx="3">
                  <c:v>2.1600000000000001E-2</c:v>
                </c:pt>
                <c:pt idx="4">
                  <c:v>2.1600000000000001E-2</c:v>
                </c:pt>
                <c:pt idx="5">
                  <c:v>0.1101</c:v>
                </c:pt>
                <c:pt idx="6">
                  <c:v>0.155</c:v>
                </c:pt>
                <c:pt idx="7">
                  <c:v>0.17599999999999999</c:v>
                </c:pt>
                <c:pt idx="8">
                  <c:v>0.217</c:v>
                </c:pt>
                <c:pt idx="9">
                  <c:v>0.217</c:v>
                </c:pt>
                <c:pt idx="10">
                  <c:v>0.217</c:v>
                </c:pt>
                <c:pt idx="11">
                  <c:v>0.22</c:v>
                </c:pt>
              </c:numCache>
            </c:numRef>
          </c:val>
          <c:smooth val="0"/>
          <c:extLst>
            <c:ext xmlns:c16="http://schemas.microsoft.com/office/drawing/2014/chart" uri="{C3380CC4-5D6E-409C-BE32-E72D297353CC}">
              <c16:uniqueId val="{00000001-F7A1-42C2-A3B9-C721EDC673F8}"/>
            </c:ext>
          </c:extLst>
        </c:ser>
        <c:dLbls>
          <c:showLegendKey val="0"/>
          <c:showVal val="0"/>
          <c:showCatName val="0"/>
          <c:showSerName val="0"/>
          <c:showPercent val="0"/>
          <c:showBubbleSize val="0"/>
        </c:dLbls>
        <c:marker val="1"/>
        <c:smooth val="0"/>
        <c:axId val="408007528"/>
        <c:axId val="408005960"/>
      </c:lineChart>
      <c:catAx>
        <c:axId val="40800752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5960"/>
        <c:crosses val="autoZero"/>
        <c:auto val="1"/>
        <c:lblAlgn val="ctr"/>
        <c:lblOffset val="100"/>
        <c:noMultiLvlLbl val="0"/>
      </c:catAx>
      <c:valAx>
        <c:axId val="408005960"/>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7528"/>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'15'!$B$21:$D$21</c:f>
              <c:strCache>
                <c:ptCount val="1"/>
                <c:pt idx="0">
                  <c:v>Porcentaje de avance en actividades ejecutadas</c:v>
                </c:pt>
              </c:strCache>
            </c:strRef>
          </c:tx>
          <c:cat>
            <c:strRef>
              <c:f>'15'!$A$29:$A$40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'15'!$C$29:$C$40</c:f>
              <c:numCache>
                <c:formatCode>0.00%</c:formatCode>
                <c:ptCount val="12"/>
                <c:pt idx="0">
                  <c:v>0</c:v>
                </c:pt>
                <c:pt idx="1">
                  <c:v>0</c:v>
                </c:pt>
                <c:pt idx="2">
                  <c:v>1E-3</c:v>
                </c:pt>
                <c:pt idx="3">
                  <c:v>1.3000000000000001E-2</c:v>
                </c:pt>
                <c:pt idx="4">
                  <c:v>1.3000000000000001E-2</c:v>
                </c:pt>
                <c:pt idx="5">
                  <c:v>7.46E-2</c:v>
                </c:pt>
                <c:pt idx="6">
                  <c:v>7.46E-2</c:v>
                </c:pt>
                <c:pt idx="7">
                  <c:v>7.46E-2</c:v>
                </c:pt>
                <c:pt idx="8">
                  <c:v>7.46E-2</c:v>
                </c:pt>
                <c:pt idx="9">
                  <c:v>7.46E-2</c:v>
                </c:pt>
                <c:pt idx="10">
                  <c:v>7.46E-2</c:v>
                </c:pt>
                <c:pt idx="11">
                  <c:v>7.46E-2</c:v>
                </c:pt>
              </c:numCache>
            </c:numRef>
          </c:val>
          <c:smooth val="0"/>
          <c:extLst>
            <c:ext xmlns:c16="http://schemas.microsoft.com/office/drawing/2014/chart" uri="{C3380CC4-5D6E-409C-BE32-E72D297353CC}">
              <c16:uniqueId val="{00000000-63EE-4505-91F2-D9A39BB28B65}"/>
            </c:ext>
          </c:extLst>
        </c:ser>
        <c:ser>
          <c:idx val="1"/>
          <c:order val="1"/>
          <c:tx>
            <c:strRef>
              <c:f>'15'!$E$21:$H$21</c:f>
              <c:strCache>
                <c:ptCount val="1"/>
                <c:pt idx="0">
                  <c:v>Porcentaje total  de avance de actividades programado en la vigencia</c:v>
                </c:pt>
              </c:strCache>
            </c:strRef>
          </c:tx>
          <c:cat>
            <c:strRef>
              <c:f>'15'!$A$29:$A$40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'15'!$E$29:$E$40</c:f>
              <c:numCache>
                <c:formatCode>0.00%</c:formatCode>
                <c:ptCount val="12"/>
                <c:pt idx="0">
                  <c:v>0</c:v>
                </c:pt>
                <c:pt idx="1">
                  <c:v>0</c:v>
                </c:pt>
                <c:pt idx="2">
                  <c:v>1E-3</c:v>
                </c:pt>
                <c:pt idx="3">
                  <c:v>1.3000000000000001E-2</c:v>
                </c:pt>
                <c:pt idx="4">
                  <c:v>1.3000000000000001E-2</c:v>
                </c:pt>
                <c:pt idx="5">
                  <c:v>7.46E-2</c:v>
                </c:pt>
                <c:pt idx="6">
                  <c:v>7.8600000000000003E-2</c:v>
                </c:pt>
                <c:pt idx="7">
                  <c:v>7.8600000000000003E-2</c:v>
                </c:pt>
                <c:pt idx="8">
                  <c:v>0.2016</c:v>
                </c:pt>
                <c:pt idx="9">
                  <c:v>0.2016</c:v>
                </c:pt>
                <c:pt idx="10">
                  <c:v>0.2016</c:v>
                </c:pt>
                <c:pt idx="11">
                  <c:v>0.22</c:v>
                </c:pt>
              </c:numCache>
            </c:numRef>
          </c:val>
          <c:smooth val="0"/>
          <c:extLst>
            <c:ext xmlns:c16="http://schemas.microsoft.com/office/drawing/2014/chart" uri="{C3380CC4-5D6E-409C-BE32-E72D297353CC}">
              <c16:uniqueId val="{00000001-63EE-4505-91F2-D9A39BB28B65}"/>
            </c:ext>
          </c:extLst>
        </c:ser>
        <c:dLbls>
          <c:showLegendKey val="0"/>
          <c:showVal val="0"/>
          <c:showCatName val="0"/>
          <c:showSerName val="0"/>
          <c:showPercent val="0"/>
          <c:showBubbleSize val="0"/>
        </c:dLbls>
        <c:marker val="1"/>
        <c:smooth val="0"/>
        <c:axId val="408006352"/>
        <c:axId val="408004784"/>
      </c:lineChart>
      <c:catAx>
        <c:axId val="408006352"/>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04784"/>
        <c:crosses val="autoZero"/>
        <c:auto val="1"/>
        <c:lblAlgn val="ctr"/>
        <c:lblOffset val="100"/>
        <c:noMultiLvlLbl val="0"/>
      </c:catAx>
      <c:valAx>
        <c:axId val="408004784"/>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06352"/>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'16'!$B$21:$D$21</c:f>
              <c:strCache>
                <c:ptCount val="1"/>
                <c:pt idx="0">
                  <c:v>Número de campañas de TI realizadas </c:v>
                </c:pt>
              </c:strCache>
            </c:strRef>
          </c:tx>
          <c:cat>
            <c:strRef>
              <c:f>'16'!$A$29:$A$40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'16'!$C$29:$C$40</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16F9-4B38-A038-AFBAFD8C4D28}"/>
            </c:ext>
          </c:extLst>
        </c:ser>
        <c:ser>
          <c:idx val="1"/>
          <c:order val="1"/>
          <c:tx>
            <c:strRef>
              <c:f>'16'!$E$21:$H$21</c:f>
              <c:strCache>
                <c:ptCount val="1"/>
                <c:pt idx="0">
                  <c:v>Total de campañas de TI programadas en la vigencia</c:v>
                </c:pt>
              </c:strCache>
            </c:strRef>
          </c:tx>
          <c:cat>
            <c:strRef>
              <c:f>'16'!$A$29:$A$40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'16'!$E$29:$E$40</c:f>
              <c:numCache>
                <c:formatCode>General</c:formatCode>
                <c:ptCount val="12"/>
                <c:pt idx="0">
                  <c:v>0</c:v>
                </c:pt>
                <c:pt idx="1">
                  <c:v>0</c:v>
                </c:pt>
                <c:pt idx="2">
                  <c:v>0</c:v>
                </c:pt>
                <c:pt idx="3">
                  <c:v>0</c:v>
                </c:pt>
                <c:pt idx="4">
                  <c:v>0</c:v>
                </c:pt>
                <c:pt idx="5">
                  <c:v>0</c:v>
                </c:pt>
                <c:pt idx="6">
                  <c:v>0</c:v>
                </c:pt>
                <c:pt idx="7">
                  <c:v>1.4</c:v>
                </c:pt>
                <c:pt idx="8">
                  <c:v>1.4</c:v>
                </c:pt>
                <c:pt idx="9">
                  <c:v>1.4</c:v>
                </c:pt>
                <c:pt idx="10">
                  <c:v>1.4</c:v>
                </c:pt>
                <c:pt idx="11">
                  <c:v>2</c:v>
                </c:pt>
              </c:numCache>
            </c:numRef>
          </c:val>
          <c:smooth val="0"/>
          <c:extLst>
            <c:ext xmlns:c16="http://schemas.microsoft.com/office/drawing/2014/chart" uri="{C3380CC4-5D6E-409C-BE32-E72D297353CC}">
              <c16:uniqueId val="{00000001-16F9-4B38-A038-AFBAFD8C4D28}"/>
            </c:ext>
          </c:extLst>
        </c:ser>
        <c:dLbls>
          <c:showLegendKey val="0"/>
          <c:showVal val="0"/>
          <c:showCatName val="0"/>
          <c:showSerName val="0"/>
          <c:showPercent val="0"/>
          <c:showBubbleSize val="0"/>
        </c:dLbls>
        <c:marker val="1"/>
        <c:smooth val="0"/>
        <c:axId val="408057568"/>
        <c:axId val="408057960"/>
      </c:lineChart>
      <c:catAx>
        <c:axId val="408057568"/>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8057960"/>
        <c:crosses val="autoZero"/>
        <c:auto val="1"/>
        <c:lblAlgn val="ctr"/>
        <c:lblOffset val="100"/>
        <c:noMultiLvlLbl val="0"/>
      </c:catAx>
      <c:valAx>
        <c:axId val="40805796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8057568"/>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19030241261595"/>
          <c:y val="9.2146035393644465E-2"/>
          <c:w val="0.47840941594200515"/>
          <c:h val="0.59313620132247413"/>
        </c:manualLayout>
      </c:layout>
      <c:lineChart>
        <c:grouping val="standard"/>
        <c:varyColors val="0"/>
        <c:ser>
          <c:idx val="0"/>
          <c:order val="0"/>
          <c:tx>
            <c:strRef>
              <c:f>'17'!$C$28</c:f>
              <c:strCache>
                <c:ptCount val="1"/>
                <c:pt idx="0">
                  <c:v>Numerador Acumulado (Variable 1)</c:v>
                </c:pt>
              </c:strCache>
            </c:strRef>
          </c:tx>
          <c:cat>
            <c:strRef>
              <c:f>'17'!$A$29:$A$40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'17'!$C$29:$C$40</c:f>
              <c:numCache>
                <c:formatCode>0.00%</c:formatCode>
                <c:ptCount val="12"/>
                <c:pt idx="0">
                  <c:v>0</c:v>
                </c:pt>
                <c:pt idx="1">
                  <c:v>0</c:v>
                </c:pt>
                <c:pt idx="2">
                  <c:v>0</c:v>
                </c:pt>
                <c:pt idx="3">
                  <c:v>0</c:v>
                </c:pt>
                <c:pt idx="4">
                  <c:v>0</c:v>
                </c:pt>
                <c:pt idx="5">
                  <c:v>0.56999999999999995</c:v>
                </c:pt>
                <c:pt idx="6">
                  <c:v>0.56999999999999995</c:v>
                </c:pt>
                <c:pt idx="7">
                  <c:v>0.56999999999999995</c:v>
                </c:pt>
                <c:pt idx="8">
                  <c:v>0.56999999999999995</c:v>
                </c:pt>
                <c:pt idx="9">
                  <c:v>0.56999999999999995</c:v>
                </c:pt>
                <c:pt idx="10">
                  <c:v>0.56999999999999995</c:v>
                </c:pt>
                <c:pt idx="11">
                  <c:v>0.56999999999999995</c:v>
                </c:pt>
              </c:numCache>
            </c:numRef>
          </c:val>
          <c:smooth val="0"/>
          <c:extLst>
            <c:ext xmlns:c16="http://schemas.microsoft.com/office/drawing/2014/chart" uri="{C3380CC4-5D6E-409C-BE32-E72D297353CC}">
              <c16:uniqueId val="{00000000-F589-4476-8C9F-2698E9A634AD}"/>
            </c:ext>
          </c:extLst>
        </c:ser>
        <c:ser>
          <c:idx val="1"/>
          <c:order val="1"/>
          <c:tx>
            <c:strRef>
              <c:f>'17'!$E$28</c:f>
              <c:strCache>
                <c:ptCount val="1"/>
                <c:pt idx="0">
                  <c:v>Denominador Acumulado (Variable 2)</c:v>
                </c:pt>
              </c:strCache>
            </c:strRef>
          </c:tx>
          <c:cat>
            <c:strRef>
              <c:f>'17'!$A$29:$A$40</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'17'!$E$29:$E$40</c:f>
              <c:numCache>
                <c:formatCode>0.00%</c:formatCode>
                <c:ptCount val="12"/>
                <c:pt idx="0">
                  <c:v>0</c:v>
                </c:pt>
                <c:pt idx="1">
                  <c:v>0</c:v>
                </c:pt>
                <c:pt idx="2">
                  <c:v>0</c:v>
                </c:pt>
                <c:pt idx="3">
                  <c:v>0</c:v>
                </c:pt>
                <c:pt idx="4">
                  <c:v>0.05</c:v>
                </c:pt>
                <c:pt idx="5">
                  <c:v>0.57000000000000006</c:v>
                </c:pt>
                <c:pt idx="6">
                  <c:v>0.57000000000000006</c:v>
                </c:pt>
                <c:pt idx="7">
                  <c:v>0.57000000000000006</c:v>
                </c:pt>
                <c:pt idx="8">
                  <c:v>0.92</c:v>
                </c:pt>
                <c:pt idx="9">
                  <c:v>0.92</c:v>
                </c:pt>
                <c:pt idx="10">
                  <c:v>0.92</c:v>
                </c:pt>
                <c:pt idx="11">
                  <c:v>1</c:v>
                </c:pt>
              </c:numCache>
            </c:numRef>
          </c:val>
          <c:smooth val="0"/>
          <c:extLst>
            <c:ext xmlns:c16="http://schemas.microsoft.com/office/drawing/2014/chart" uri="{C3380CC4-5D6E-409C-BE32-E72D297353CC}">
              <c16:uniqueId val="{00000001-F589-4476-8C9F-2698E9A634AD}"/>
            </c:ext>
          </c:extLst>
        </c:ser>
        <c:dLbls>
          <c:showLegendKey val="0"/>
          <c:showVal val="0"/>
          <c:showCatName val="0"/>
          <c:showSerName val="0"/>
          <c:showPercent val="0"/>
          <c:showBubbleSize val="0"/>
        </c:dLbls>
        <c:marker val="1"/>
        <c:smooth val="0"/>
        <c:axId val="511604616"/>
        <c:axId val="400059168"/>
      </c:lineChart>
      <c:catAx>
        <c:axId val="5116046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400059168"/>
        <c:crosses val="autoZero"/>
        <c:auto val="1"/>
        <c:lblAlgn val="ctr"/>
        <c:lblOffset val="100"/>
        <c:noMultiLvlLbl val="0"/>
      </c:catAx>
      <c:valAx>
        <c:axId val="400059168"/>
        <c:scaling>
          <c:orientation val="minMax"/>
        </c:scaling>
        <c:delete val="0"/>
        <c:axPos val="l"/>
        <c:majorGridlines/>
        <c:numFmt formatCode="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511604616"/>
        <c:crosses val="autoZero"/>
        <c:crossBetween val="between"/>
      </c:valAx>
    </c:plotArea>
    <c:legend>
      <c:legendPos val="r"/>
      <c:overlay val="0"/>
      <c:txPr>
        <a:bodyPr/>
        <a:lstStyle/>
        <a:p>
          <a:pPr>
            <a:defRPr sz="9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'18'!$B$21:$D$21</c:f>
              <c:strCache>
                <c:ptCount val="1"/>
                <c:pt idx="0">
                  <c:v>Ejecución de pagos cuentas fenecidas</c:v>
                </c:pt>
              </c:strCache>
            </c:strRef>
          </c:tx>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'18'!$C$29:$C$40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07B7-4E86-AA60-5A050727D8DB}"/>
            </c:ext>
          </c:extLst>
        </c:ser>
        <c:ser>
          <c:idx val="1"/>
          <c:order val="1"/>
          <c:tx>
            <c:strRef>
              <c:f>'18'!$E$21:$H$21</c:f>
              <c:strCache>
                <c:ptCount val="1"/>
                <c:pt idx="0">
                  <c:v>Programación de ejecución de pagos de cuentas fenecidas</c:v>
                </c:pt>
              </c:strCache>
            </c:strRef>
          </c:tx>
          <c:cat>
            <c:strLit>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Lit>
          </c:cat>
          <c:val>
            <c:numRef>
              <c:f>'18'!$E$29:$E$40</c:f>
              <c:numCache>
                <c:formatCode>0%</c:formatCode>
                <c:ptCount val="12"/>
                <c:pt idx="0">
                  <c:v>0</c:v>
                </c:pt>
                <c:pt idx="1">
                  <c:v>0</c:v>
                </c:pt>
                <c:pt idx="2">
                  <c:v>0</c:v>
                </c:pt>
                <c:pt idx="3">
                  <c:v>0</c:v>
                </c:pt>
                <c:pt idx="4">
                  <c:v>0</c:v>
                </c:pt>
                <c:pt idx="5">
                  <c:v>0</c:v>
                </c:pt>
                <c:pt idx="6">
                  <c:v>0</c:v>
                </c:pt>
                <c:pt idx="7">
                  <c:v>0</c:v>
                </c:pt>
                <c:pt idx="8">
                  <c:v>0</c:v>
                </c:pt>
                <c:pt idx="9">
                  <c:v>0</c:v>
                </c:pt>
                <c:pt idx="10">
                  <c:v>0</c:v>
                </c:pt>
                <c:pt idx="11">
                  <c:v>1</c:v>
                </c:pt>
              </c:numCache>
            </c:numRef>
          </c:val>
          <c:smooth val="0"/>
          <c:extLst>
            <c:ext xmlns:c16="http://schemas.microsoft.com/office/drawing/2014/chart" uri="{C3380CC4-5D6E-409C-BE32-E72D297353CC}">
              <c16:uniqueId val="{00000001-07B7-4E86-AA60-5A050727D8DB}"/>
            </c:ext>
          </c:extLst>
        </c:ser>
        <c:dLbls>
          <c:showLegendKey val="0"/>
          <c:showVal val="0"/>
          <c:showCatName val="0"/>
          <c:showSerName val="0"/>
          <c:showPercent val="0"/>
          <c:showBubbleSize val="0"/>
        </c:dLbls>
        <c:marker val="1"/>
        <c:smooth val="0"/>
        <c:axId val="1178308079"/>
        <c:axId val="1"/>
      </c:lineChart>
      <c:catAx>
        <c:axId val="1178308079"/>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s-CO"/>
          </a:p>
        </c:txPr>
        <c:crossAx val="1"/>
        <c:crosses val="autoZero"/>
        <c:auto val="1"/>
        <c:lblAlgn val="ctr"/>
        <c:lblOffset val="100"/>
        <c:noMultiLvlLbl val="0"/>
      </c:catAx>
      <c:valAx>
        <c:axId val="1"/>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178308079"/>
        <c:crosses val="autoZero"/>
        <c:crossBetween val="between"/>
      </c:valAx>
    </c:plotArea>
    <c:legend>
      <c:legendPos val="r"/>
      <c:overlay val="0"/>
      <c:txPr>
        <a:bodyPr/>
        <a:lstStyle/>
        <a:p>
          <a:pPr>
            <a:defRPr sz="800"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1.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219075</xdr:colOff>
      <xdr:row>0</xdr:row>
      <xdr:rowOff>85725</xdr:rowOff>
    </xdr:from>
    <xdr:to>
      <xdr:col>1</xdr:col>
      <xdr:colOff>895350</xdr:colOff>
      <xdr:row>3</xdr:row>
      <xdr:rowOff>361950</xdr:rowOff>
    </xdr:to>
    <xdr:pic>
      <xdr:nvPicPr>
        <xdr:cNvPr id="3851911" name="Imagen 1">
          <a:extLst>
            <a:ext uri="{FF2B5EF4-FFF2-40B4-BE49-F238E27FC236}">
              <a16:creationId xmlns:a16="http://schemas.microsoft.com/office/drawing/2014/main" id="{00000000-0008-0000-0000-000087C63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219075" y="85725"/>
          <a:ext cx="154305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159202</xdr:colOff>
      <xdr:row>0</xdr:row>
      <xdr:rowOff>130629</xdr:rowOff>
    </xdr:from>
    <xdr:to>
      <xdr:col>1</xdr:col>
      <xdr:colOff>1142999</xdr:colOff>
      <xdr:row>3</xdr:row>
      <xdr:rowOff>406854</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631" t="5850" r="19580" b="9140"/>
        <a:stretch>
          <a:fillRect/>
        </a:stretch>
      </xdr:blipFill>
      <xdr:spPr bwMode="auto">
        <a:xfrm>
          <a:off x="159202" y="130629"/>
          <a:ext cx="1555297" cy="18410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046751" name="Imagen 1">
          <a:extLst>
            <a:ext uri="{FF2B5EF4-FFF2-40B4-BE49-F238E27FC236}">
              <a16:creationId xmlns:a16="http://schemas.microsoft.com/office/drawing/2014/main" id="{00000000-0008-0000-0900-0000DF01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1053194</xdr:colOff>
      <xdr:row>42</xdr:row>
      <xdr:rowOff>61233</xdr:rowOff>
    </xdr:from>
    <xdr:to>
      <xdr:col>5</xdr:col>
      <xdr:colOff>921890</xdr:colOff>
      <xdr:row>46</xdr:row>
      <xdr:rowOff>492535</xdr:rowOff>
    </xdr:to>
    <xdr:graphicFrame macro="">
      <xdr:nvGraphicFramePr>
        <xdr:cNvPr id="5046753" name="1 Gráfico">
          <a:extLst>
            <a:ext uri="{FF2B5EF4-FFF2-40B4-BE49-F238E27FC236}">
              <a16:creationId xmlns:a16="http://schemas.microsoft.com/office/drawing/2014/main" id="{00000000-0008-0000-0900-0000E101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162283" name="Imagen 1">
          <a:extLst>
            <a:ext uri="{FF2B5EF4-FFF2-40B4-BE49-F238E27FC236}">
              <a16:creationId xmlns:a16="http://schemas.microsoft.com/office/drawing/2014/main" id="{00000000-0008-0000-0A00-00002BC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161925</xdr:colOff>
      <xdr:row>0</xdr:row>
      <xdr:rowOff>66675</xdr:rowOff>
    </xdr:from>
    <xdr:to>
      <xdr:col>0</xdr:col>
      <xdr:colOff>1257300</xdr:colOff>
      <xdr:row>3</xdr:row>
      <xdr:rowOff>266701</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66675"/>
          <a:ext cx="1095375" cy="1057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098954" name="Imagen 1">
          <a:extLst>
            <a:ext uri="{FF2B5EF4-FFF2-40B4-BE49-F238E27FC236}">
              <a16:creationId xmlns:a16="http://schemas.microsoft.com/office/drawing/2014/main" id="{00000000-0008-0000-0B00-0000CACD4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76200</xdr:colOff>
      <xdr:row>42</xdr:row>
      <xdr:rowOff>47624</xdr:rowOff>
    </xdr:from>
    <xdr:to>
      <xdr:col>5</xdr:col>
      <xdr:colOff>1332825</xdr:colOff>
      <xdr:row>46</xdr:row>
      <xdr:rowOff>472124</xdr:rowOff>
    </xdr:to>
    <xdr:graphicFrame macro="">
      <xdr:nvGraphicFramePr>
        <xdr:cNvPr id="5098956" name="1 Gráfico">
          <a:extLst>
            <a:ext uri="{FF2B5EF4-FFF2-40B4-BE49-F238E27FC236}">
              <a16:creationId xmlns:a16="http://schemas.microsoft.com/office/drawing/2014/main" id="{00000000-0008-0000-0B00-0000CCCD4D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4" name="Imagen 1">
          <a:extLst>
            <a:ext uri="{FF2B5EF4-FFF2-40B4-BE49-F238E27FC236}">
              <a16:creationId xmlns:a16="http://schemas.microsoft.com/office/drawing/2014/main" id="{00000000-0008-0000-0C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28575</xdr:rowOff>
    </xdr:from>
    <xdr:to>
      <xdr:col>0</xdr:col>
      <xdr:colOff>1200150</xdr:colOff>
      <xdr:row>3</xdr:row>
      <xdr:rowOff>171450</xdr:rowOff>
    </xdr:to>
    <xdr:pic>
      <xdr:nvPicPr>
        <xdr:cNvPr id="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137854" name="Imagen 1">
          <a:extLst>
            <a:ext uri="{FF2B5EF4-FFF2-40B4-BE49-F238E27FC236}">
              <a16:creationId xmlns:a16="http://schemas.microsoft.com/office/drawing/2014/main" id="{00000000-0008-0000-0D00-0000BE65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1295400</xdr:colOff>
      <xdr:row>42</xdr:row>
      <xdr:rowOff>76200</xdr:rowOff>
    </xdr:from>
    <xdr:to>
      <xdr:col>5</xdr:col>
      <xdr:colOff>1170900</xdr:colOff>
      <xdr:row>46</xdr:row>
      <xdr:rowOff>424500</xdr:rowOff>
    </xdr:to>
    <xdr:graphicFrame macro="">
      <xdr:nvGraphicFramePr>
        <xdr:cNvPr id="5137856" name="1 Gráfico">
          <a:extLst>
            <a:ext uri="{FF2B5EF4-FFF2-40B4-BE49-F238E27FC236}">
              <a16:creationId xmlns:a16="http://schemas.microsoft.com/office/drawing/2014/main" id="{00000000-0008-0000-0D00-0000C0654E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164321" name="Imagen 1">
          <a:extLst>
            <a:ext uri="{FF2B5EF4-FFF2-40B4-BE49-F238E27FC236}">
              <a16:creationId xmlns:a16="http://schemas.microsoft.com/office/drawing/2014/main" id="{00000000-0008-0000-0E00-000021C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66675</xdr:rowOff>
    </xdr:from>
    <xdr:to>
      <xdr:col>0</xdr:col>
      <xdr:colOff>1343025</xdr:colOff>
      <xdr:row>3</xdr:row>
      <xdr:rowOff>209550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66675"/>
          <a:ext cx="124777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5194151" name="Imagen 1">
          <a:extLst>
            <a:ext uri="{FF2B5EF4-FFF2-40B4-BE49-F238E27FC236}">
              <a16:creationId xmlns:a16="http://schemas.microsoft.com/office/drawing/2014/main" id="{00000000-0008-0000-0F00-0000A7414F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855009</xdr:colOff>
      <xdr:row>42</xdr:row>
      <xdr:rowOff>70596</xdr:rowOff>
    </xdr:from>
    <xdr:to>
      <xdr:col>5</xdr:col>
      <xdr:colOff>741715</xdr:colOff>
      <xdr:row>46</xdr:row>
      <xdr:rowOff>439067</xdr:rowOff>
    </xdr:to>
    <xdr:graphicFrame macro="">
      <xdr:nvGraphicFramePr>
        <xdr:cNvPr id="5194153" name="1 Gráfico">
          <a:extLst>
            <a:ext uri="{FF2B5EF4-FFF2-40B4-BE49-F238E27FC236}">
              <a16:creationId xmlns:a16="http://schemas.microsoft.com/office/drawing/2014/main" id="{00000000-0008-0000-0F00-0000A9414F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172511" name="Imagen 1">
          <a:extLst>
            <a:ext uri="{FF2B5EF4-FFF2-40B4-BE49-F238E27FC236}">
              <a16:creationId xmlns:a16="http://schemas.microsoft.com/office/drawing/2014/main" id="{00000000-0008-0000-1000-00001FED4E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145596</xdr:colOff>
      <xdr:row>0</xdr:row>
      <xdr:rowOff>55789</xdr:rowOff>
    </xdr:from>
    <xdr:to>
      <xdr:col>0</xdr:col>
      <xdr:colOff>1306285</xdr:colOff>
      <xdr:row>3</xdr:row>
      <xdr:rowOff>198664</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96" y="55789"/>
          <a:ext cx="1160689" cy="10409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552450" y="247650"/>
          <a:ext cx="990600"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895350</xdr:colOff>
      <xdr:row>42</xdr:row>
      <xdr:rowOff>171450</xdr:rowOff>
    </xdr:from>
    <xdr:to>
      <xdr:col>6</xdr:col>
      <xdr:colOff>504825</xdr:colOff>
      <xdr:row>46</xdr:row>
      <xdr:rowOff>333375</xdr:rowOff>
    </xdr:to>
    <xdr:graphicFrame macro="">
      <xdr:nvGraphicFramePr>
        <xdr:cNvPr id="3"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228600"/>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81394</xdr:colOff>
      <xdr:row>0</xdr:row>
      <xdr:rowOff>95250</xdr:rowOff>
    </xdr:from>
    <xdr:to>
      <xdr:col>1</xdr:col>
      <xdr:colOff>1766453</xdr:colOff>
      <xdr:row>3</xdr:row>
      <xdr:rowOff>381000</xdr:rowOff>
    </xdr:to>
    <xdr:pic>
      <xdr:nvPicPr>
        <xdr:cNvPr id="2" name="Imagen 1">
          <a:extLst>
            <a:ext uri="{FF2B5EF4-FFF2-40B4-BE49-F238E27FC236}">
              <a16:creationId xmlns:a16="http://schemas.microsoft.com/office/drawing/2014/main" id="{00000000-0008-0000-0100-00000B9E41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608" t="7639" r="18504" b="10522"/>
        <a:stretch>
          <a:fillRect/>
        </a:stretch>
      </xdr:blipFill>
      <xdr:spPr bwMode="auto">
        <a:xfrm>
          <a:off x="652894" y="95250"/>
          <a:ext cx="1685059" cy="184438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17</xdr:row>
      <xdr:rowOff>0</xdr:rowOff>
    </xdr:from>
    <xdr:to>
      <xdr:col>0</xdr:col>
      <xdr:colOff>38100</xdr:colOff>
      <xdr:row>17</xdr:row>
      <xdr:rowOff>9525</xdr:rowOff>
    </xdr:to>
    <xdr:pic>
      <xdr:nvPicPr>
        <xdr:cNvPr id="6077613" name="1 Imagen" descr="http://intranetsdm.movilidadbogota.gov.co:7778/images/pobtrans.gif">
          <a:extLst>
            <a:ext uri="{FF2B5EF4-FFF2-40B4-BE49-F238E27FC236}">
              <a16:creationId xmlns:a16="http://schemas.microsoft.com/office/drawing/2014/main" id="{00000000-0008-0000-1100-0000AD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4" name="1 Imagen" descr="http://intranetsdm.movilidadbogota.gov.co:7778/images/pobtrans.gif">
          <a:extLst>
            <a:ext uri="{FF2B5EF4-FFF2-40B4-BE49-F238E27FC236}">
              <a16:creationId xmlns:a16="http://schemas.microsoft.com/office/drawing/2014/main" id="{00000000-0008-0000-1100-0000AE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5" name="1 Imagen" descr="http://intranetsdm.movilidadbogota.gov.co:7778/images/pobtrans.gif">
          <a:extLst>
            <a:ext uri="{FF2B5EF4-FFF2-40B4-BE49-F238E27FC236}">
              <a16:creationId xmlns:a16="http://schemas.microsoft.com/office/drawing/2014/main" id="{00000000-0008-0000-1100-0000AF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6" name="1 Imagen" descr="http://intranetsdm.movilidadbogota.gov.co:7778/images/pobtrans.gif">
          <a:extLst>
            <a:ext uri="{FF2B5EF4-FFF2-40B4-BE49-F238E27FC236}">
              <a16:creationId xmlns:a16="http://schemas.microsoft.com/office/drawing/2014/main" id="{00000000-0008-0000-1100-0000B0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7" name="1 Imagen" descr="http://intranetsdm.movilidadbogota.gov.co:7778/images/pobtrans.gif">
          <a:extLst>
            <a:ext uri="{FF2B5EF4-FFF2-40B4-BE49-F238E27FC236}">
              <a16:creationId xmlns:a16="http://schemas.microsoft.com/office/drawing/2014/main" id="{00000000-0008-0000-1100-0000B1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8" name="1 Imagen" descr="http://intranetsdm.movilidadbogota.gov.co:7778/images/pobtrans.gif">
          <a:extLst>
            <a:ext uri="{FF2B5EF4-FFF2-40B4-BE49-F238E27FC236}">
              <a16:creationId xmlns:a16="http://schemas.microsoft.com/office/drawing/2014/main" id="{00000000-0008-0000-1100-0000B2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19" name="1 Imagen" descr="http://intranetsdm.movilidadbogota.gov.co:7778/images/pobtrans.gif">
          <a:extLst>
            <a:ext uri="{FF2B5EF4-FFF2-40B4-BE49-F238E27FC236}">
              <a16:creationId xmlns:a16="http://schemas.microsoft.com/office/drawing/2014/main" id="{00000000-0008-0000-1100-0000B3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0" name="1 Imagen" descr="http://intranetsdm.movilidadbogota.gov.co:7778/images/pobtrans.gif">
          <a:extLst>
            <a:ext uri="{FF2B5EF4-FFF2-40B4-BE49-F238E27FC236}">
              <a16:creationId xmlns:a16="http://schemas.microsoft.com/office/drawing/2014/main" id="{00000000-0008-0000-1100-0000B4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1" name="1 Imagen" descr="http://intranetsdm.movilidadbogota.gov.co:7778/images/pobtrans.gif">
          <a:extLst>
            <a:ext uri="{FF2B5EF4-FFF2-40B4-BE49-F238E27FC236}">
              <a16:creationId xmlns:a16="http://schemas.microsoft.com/office/drawing/2014/main" id="{00000000-0008-0000-1100-0000B5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17</xdr:row>
      <xdr:rowOff>0</xdr:rowOff>
    </xdr:from>
    <xdr:to>
      <xdr:col>0</xdr:col>
      <xdr:colOff>38100</xdr:colOff>
      <xdr:row>17</xdr:row>
      <xdr:rowOff>9525</xdr:rowOff>
    </xdr:to>
    <xdr:pic>
      <xdr:nvPicPr>
        <xdr:cNvPr id="6077622" name="1 Imagen" descr="http://intranetsdm.movilidadbogota.gov.co:7778/images/pobtrans.gif">
          <a:extLst>
            <a:ext uri="{FF2B5EF4-FFF2-40B4-BE49-F238E27FC236}">
              <a16:creationId xmlns:a16="http://schemas.microsoft.com/office/drawing/2014/main" id="{00000000-0008-0000-1100-0000B6BC5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3528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15</xdr:col>
      <xdr:colOff>0</xdr:colOff>
      <xdr:row>0</xdr:row>
      <xdr:rowOff>0</xdr:rowOff>
    </xdr:from>
    <xdr:to>
      <xdr:col>15</xdr:col>
      <xdr:colOff>0</xdr:colOff>
      <xdr:row>1</xdr:row>
      <xdr:rowOff>352425</xdr:rowOff>
    </xdr:to>
    <xdr:pic>
      <xdr:nvPicPr>
        <xdr:cNvPr id="4775501" name="Picture 15">
          <a:extLst>
            <a:ext uri="{FF2B5EF4-FFF2-40B4-BE49-F238E27FC236}">
              <a16:creationId xmlns:a16="http://schemas.microsoft.com/office/drawing/2014/main" id="{00000000-0008-0000-1200-00004DDE48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44875" y="0"/>
          <a:ext cx="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0</xdr:row>
      <xdr:rowOff>57150</xdr:rowOff>
    </xdr:from>
    <xdr:to>
      <xdr:col>0</xdr:col>
      <xdr:colOff>1971675</xdr:colOff>
      <xdr:row>3</xdr:row>
      <xdr:rowOff>342900</xdr:rowOff>
    </xdr:to>
    <xdr:pic>
      <xdr:nvPicPr>
        <xdr:cNvPr id="4775502" name="Imagen 1">
          <a:extLst>
            <a:ext uri="{FF2B5EF4-FFF2-40B4-BE49-F238E27FC236}">
              <a16:creationId xmlns:a16="http://schemas.microsoft.com/office/drawing/2014/main" id="{00000000-0008-0000-1200-00004EDE48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l="19107" t="7639" r="19038" b="10522"/>
        <a:stretch>
          <a:fillRect/>
        </a:stretch>
      </xdr:blipFill>
      <xdr:spPr bwMode="auto">
        <a:xfrm>
          <a:off x="95250" y="57150"/>
          <a:ext cx="1371600" cy="1847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17</xdr:col>
      <xdr:colOff>285750</xdr:colOff>
      <xdr:row>0</xdr:row>
      <xdr:rowOff>104775</xdr:rowOff>
    </xdr:from>
    <xdr:to>
      <xdr:col>18</xdr:col>
      <xdr:colOff>723900</xdr:colOff>
      <xdr:row>3</xdr:row>
      <xdr:rowOff>381000</xdr:rowOff>
    </xdr:to>
    <xdr:pic>
      <xdr:nvPicPr>
        <xdr:cNvPr id="4775503" name="Imagen 2">
          <a:extLst>
            <a:ext uri="{FF2B5EF4-FFF2-40B4-BE49-F238E27FC236}">
              <a16:creationId xmlns:a16="http://schemas.microsoft.com/office/drawing/2014/main" id="{00000000-0008-0000-1200-00004FDE48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l="16048" t="5251" r="18559" b="2000"/>
        <a:stretch>
          <a:fillRect/>
        </a:stretch>
      </xdr:blipFill>
      <xdr:spPr bwMode="auto">
        <a:xfrm>
          <a:off x="17649825" y="104775"/>
          <a:ext cx="1457325"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230332</xdr:colOff>
      <xdr:row>0</xdr:row>
      <xdr:rowOff>120361</xdr:rowOff>
    </xdr:from>
    <xdr:to>
      <xdr:col>1</xdr:col>
      <xdr:colOff>887557</xdr:colOff>
      <xdr:row>3</xdr:row>
      <xdr:rowOff>358486</xdr:rowOff>
    </xdr:to>
    <xdr:pic>
      <xdr:nvPicPr>
        <xdr:cNvPr id="3996256" name="Imagen 1">
          <a:extLst>
            <a:ext uri="{FF2B5EF4-FFF2-40B4-BE49-F238E27FC236}">
              <a16:creationId xmlns:a16="http://schemas.microsoft.com/office/drawing/2014/main" id="{00000000-0008-0000-0200-000060FA3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19054" t="6857" r="17615" b="9743"/>
        <a:stretch>
          <a:fillRect/>
        </a:stretch>
      </xdr:blipFill>
      <xdr:spPr bwMode="auto">
        <a:xfrm>
          <a:off x="230332" y="120361"/>
          <a:ext cx="1748270" cy="17967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12347" name="Imagen 1">
          <a:extLst>
            <a:ext uri="{FF2B5EF4-FFF2-40B4-BE49-F238E27FC236}">
              <a16:creationId xmlns:a16="http://schemas.microsoft.com/office/drawing/2014/main" id="{00000000-0008-0000-0300-00003B6E49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47624</xdr:colOff>
      <xdr:row>43</xdr:row>
      <xdr:rowOff>114300</xdr:rowOff>
    </xdr:from>
    <xdr:to>
      <xdr:col>6</xdr:col>
      <xdr:colOff>1304249</xdr:colOff>
      <xdr:row>47</xdr:row>
      <xdr:rowOff>424500</xdr:rowOff>
    </xdr:to>
    <xdr:graphicFrame macro="">
      <xdr:nvGraphicFramePr>
        <xdr:cNvPr id="4812349" name="1 Gráfico">
          <a:extLst>
            <a:ext uri="{FF2B5EF4-FFF2-40B4-BE49-F238E27FC236}">
              <a16:creationId xmlns:a16="http://schemas.microsoft.com/office/drawing/2014/main" id="{00000000-0008-0000-0300-00003D6E49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200025</xdr:colOff>
      <xdr:row>1</xdr:row>
      <xdr:rowOff>28575</xdr:rowOff>
    </xdr:from>
    <xdr:to>
      <xdr:col>1</xdr:col>
      <xdr:colOff>1200150</xdr:colOff>
      <xdr:row>4</xdr:row>
      <xdr:rowOff>171450</xdr:rowOff>
    </xdr:to>
    <xdr:pic>
      <xdr:nvPicPr>
        <xdr:cNvPr id="4" name="Imagen 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200025</xdr:colOff>
      <xdr:row>1</xdr:row>
      <xdr:rowOff>28575</xdr:rowOff>
    </xdr:from>
    <xdr:to>
      <xdr:col>1</xdr:col>
      <xdr:colOff>1200150</xdr:colOff>
      <xdr:row>4</xdr:row>
      <xdr:rowOff>171450</xdr:rowOff>
    </xdr:to>
    <xdr:pic>
      <xdr:nvPicPr>
        <xdr:cNvPr id="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361950</xdr:colOff>
      <xdr:row>1</xdr:row>
      <xdr:rowOff>57150</xdr:rowOff>
    </xdr:from>
    <xdr:to>
      <xdr:col>1</xdr:col>
      <xdr:colOff>1352550</xdr:colOff>
      <xdr:row>4</xdr:row>
      <xdr:rowOff>257175</xdr:rowOff>
    </xdr:to>
    <xdr:pic>
      <xdr:nvPicPr>
        <xdr:cNvPr id="4894236" name="Imagen 1">
          <a:extLst>
            <a:ext uri="{FF2B5EF4-FFF2-40B4-BE49-F238E27FC236}">
              <a16:creationId xmlns:a16="http://schemas.microsoft.com/office/drawing/2014/main" id="{00000000-0008-0000-0500-00001CAE4A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xdr:col>
      <xdr:colOff>133350</xdr:colOff>
      <xdr:row>43</xdr:row>
      <xdr:rowOff>57150</xdr:rowOff>
    </xdr:from>
    <xdr:to>
      <xdr:col>7</xdr:col>
      <xdr:colOff>8850</xdr:colOff>
      <xdr:row>47</xdr:row>
      <xdr:rowOff>481650</xdr:rowOff>
    </xdr:to>
    <xdr:graphicFrame macro="">
      <xdr:nvGraphicFramePr>
        <xdr:cNvPr id="4894238" name="1 Gráfico">
          <a:extLst>
            <a:ext uri="{FF2B5EF4-FFF2-40B4-BE49-F238E27FC236}">
              <a16:creationId xmlns:a16="http://schemas.microsoft.com/office/drawing/2014/main" id="{00000000-0008-0000-0500-00001EAE4A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329710</xdr:colOff>
      <xdr:row>1</xdr:row>
      <xdr:rowOff>51290</xdr:rowOff>
    </xdr:from>
    <xdr:to>
      <xdr:col>1</xdr:col>
      <xdr:colOff>1318845</xdr:colOff>
      <xdr:row>4</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5041483" name="Imagen 1">
          <a:extLst>
            <a:ext uri="{FF2B5EF4-FFF2-40B4-BE49-F238E27FC236}">
              <a16:creationId xmlns:a16="http://schemas.microsoft.com/office/drawing/2014/main" id="{00000000-0008-0000-0600-00004BED4C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28575</xdr:rowOff>
    </xdr:from>
    <xdr:to>
      <xdr:col>0</xdr:col>
      <xdr:colOff>1200150</xdr:colOff>
      <xdr:row>3</xdr:row>
      <xdr:rowOff>171450</xdr:rowOff>
    </xdr:to>
    <xdr:pic>
      <xdr:nvPicPr>
        <xdr:cNvPr id="4"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361950</xdr:colOff>
      <xdr:row>0</xdr:row>
      <xdr:rowOff>57150</xdr:rowOff>
    </xdr:from>
    <xdr:to>
      <xdr:col>0</xdr:col>
      <xdr:colOff>1352550</xdr:colOff>
      <xdr:row>3</xdr:row>
      <xdr:rowOff>257175</xdr:rowOff>
    </xdr:to>
    <xdr:pic>
      <xdr:nvPicPr>
        <xdr:cNvPr id="4971007" name="Imagen 1">
          <a:extLst>
            <a:ext uri="{FF2B5EF4-FFF2-40B4-BE49-F238E27FC236}">
              <a16:creationId xmlns:a16="http://schemas.microsoft.com/office/drawing/2014/main" id="{00000000-0008-0000-0700-0000FFD94B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0409" t="8356" r="19293" b="10925"/>
        <a:stretch>
          <a:fillRect/>
        </a:stretch>
      </xdr:blipFill>
      <xdr:spPr bwMode="auto">
        <a:xfrm>
          <a:off x="428625" y="133350"/>
          <a:ext cx="990600"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247649</xdr:colOff>
      <xdr:row>42</xdr:row>
      <xdr:rowOff>57150</xdr:rowOff>
    </xdr:from>
    <xdr:to>
      <xdr:col>6</xdr:col>
      <xdr:colOff>75524</xdr:colOff>
      <xdr:row>46</xdr:row>
      <xdr:rowOff>405450</xdr:rowOff>
    </xdr:to>
    <xdr:graphicFrame macro="">
      <xdr:nvGraphicFramePr>
        <xdr:cNvPr id="4971009" name="1 Gráfico">
          <a:extLst>
            <a:ext uri="{FF2B5EF4-FFF2-40B4-BE49-F238E27FC236}">
              <a16:creationId xmlns:a16="http://schemas.microsoft.com/office/drawing/2014/main" id="{00000000-0008-0000-0700-000001DA4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329710</xdr:colOff>
      <xdr:row>0</xdr:row>
      <xdr:rowOff>51290</xdr:rowOff>
    </xdr:from>
    <xdr:to>
      <xdr:col>0</xdr:col>
      <xdr:colOff>1318845</xdr:colOff>
      <xdr:row>3</xdr:row>
      <xdr:rowOff>238126</xdr:rowOff>
    </xdr:to>
    <xdr:pic>
      <xdr:nvPicPr>
        <xdr:cNvPr id="5" name="Imagen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0409" t="8356" r="19293" b="10926"/>
        <a:stretch/>
      </xdr:blipFill>
      <xdr:spPr bwMode="auto">
        <a:xfrm>
          <a:off x="396385" y="127490"/>
          <a:ext cx="989135" cy="126316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200025</xdr:colOff>
      <xdr:row>0</xdr:row>
      <xdr:rowOff>28575</xdr:rowOff>
    </xdr:from>
    <xdr:to>
      <xdr:col>0</xdr:col>
      <xdr:colOff>1200150</xdr:colOff>
      <xdr:row>3</xdr:row>
      <xdr:rowOff>171450</xdr:rowOff>
    </xdr:to>
    <xdr:pic>
      <xdr:nvPicPr>
        <xdr:cNvPr id="4" name="Imagen 1">
          <a:extLst>
            <a:ext uri="{FF2B5EF4-FFF2-40B4-BE49-F238E27FC236}">
              <a16:creationId xmlns:a16="http://schemas.microsoft.com/office/drawing/2014/main" id="{00000000-0008-0000-08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8575"/>
          <a:ext cx="100012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200025</xdr:colOff>
      <xdr:row>0</xdr:row>
      <xdr:rowOff>28575</xdr:rowOff>
    </xdr:from>
    <xdr:to>
      <xdr:col>0</xdr:col>
      <xdr:colOff>1200150</xdr:colOff>
      <xdr:row>3</xdr:row>
      <xdr:rowOff>171450</xdr:rowOff>
    </xdr:to>
    <xdr:pic>
      <xdr:nvPicPr>
        <xdr:cNvPr id="6"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28600"/>
          <a:ext cx="10001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ile:///\\cleaned"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AMERICA.MONGE\Configuraci&#243;n%20local\Archivos%20temporales%20de%20Internet\Content.IE5\AQWHVXVJ\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 DISTRITO"/>
      <sheetName val="01d_planaccioncompgestioninvers"/>
      <sheetName val="MENU"/>
      <sheetName val="ACTUALIZACION DATOS"/>
      <sheetName val="F1"/>
      <sheetName val="BD1"/>
      <sheetName val="BD-resultados"/>
      <sheetName val="Hoja2"/>
      <sheetName val="FORMATO REPORTE INFORME JEFES C"/>
      <sheetName val="PROPUESTA HERRAMIENTA INFORMEv2"/>
      <sheetName val="20170726539713551597459"/>
      <sheetName val="cleaned"/>
      <sheetName val="MAPA DE RIESGOS "/>
      <sheetName val="MATRIZ CALIFICACIÓN"/>
      <sheetName val="CALIFICACIÓN DEL RIESGO"/>
      <sheetName val="OPCIONES DE MANEJO DEL RIESGO"/>
      <sheetName val="DETERMINACIÓN DEL IMPACTO"/>
      <sheetName val="CONTROLES DE LOS RIESGOS "/>
      <sheetName val="Hoja1"/>
      <sheetName val="CONTROL DE CAMBIOS"/>
      <sheetName val="DEFINICIÓN RIESGOS CORRUPCIÓN"/>
      <sheetName val="DETERMINACIÓN DE LA PROBABILIDA"/>
      <sheetName val="EVALUACIÓN DE LOS CONTROLES  "/>
      <sheetName val="PAA-CONSOL-SDM-2017"/>
      <sheetName val="SECOP"/>
      <sheetName val="Plantilla SECOP"/>
      <sheetName val="MOV. 9 DE MARZO"/>
      <sheetName val="Hoja4"/>
      <sheetName val="INSTRUCCIONES"/>
      <sheetName val="INF. GRAL Y COMP. LABOR."/>
      <sheetName val="PORTAFOLIO DE EVIDENCIAS FC"/>
      <sheetName val="fijacion de compromisos"/>
      <sheetName val="F. GENERAL"/>
      <sheetName val="F. COMPORTAMENTAL"/>
      <sheetName val="SEGUIMIENTOCOMPRLAB"/>
      <sheetName val="F. DE EVIDENCIAS"/>
      <sheetName val="PORTAFOLIO DE EVIDENCIAS SG"/>
      <sheetName val="F3. SEGUIMIENTO A LA EDL"/>
      <sheetName val="F. PLAN DE MEJORAMIENTO"/>
      <sheetName val="F. EVA.  ÁREAS O DEPENDENCIAS"/>
      <sheetName val="F. EVA ÁREAS O DEP, CACI"/>
      <sheetName val="F. REPORTES DE EVALAUCIÓN"/>
      <sheetName val="Hoja3"/>
      <sheetName val="F6. COMPORTAMENTAL"/>
      <sheetName val="F7. EIGPD"/>
      <sheetName val="COMPORTAMENTAL"/>
      <sheetName val="ANEXO 1 - EV. PARCIAL EVENTUAL"/>
      <sheetName val="ANEXO 2 - EV. EXTRAORDINARIA"/>
      <sheetName val="calificación"/>
      <sheetName val="COMPETENCIAS COMPORTAMENTALES"/>
      <sheetName val="compor asesor"/>
      <sheetName val="compor prof"/>
      <sheetName val="compor tecnico"/>
      <sheetName val="compor asistencial"/>
      <sheetName val="Hoja7"/>
      <sheetName val="Hoja5"/>
      <sheetName val="F. EVENTUAL"/>
      <sheetName val="Hoja9"/>
      <sheetName val="F. EVA DEPENDENCIAS"/>
      <sheetName val="F. REPORTES DE EVALAUCIÓN (2)"/>
      <sheetName val="FORMATOS EDL  EVENTUAL"/>
      <sheetName val="F. EXTRAOORDINARIA"/>
      <sheetName val="DATOS"/>
      <sheetName val="INDICE"/>
      <sheetName val="F1. INF. GENERAL"/>
      <sheetName val="F2. COMP. LAB Y COM COMPOR"/>
      <sheetName val="F3. EVIDENCIAS"/>
      <sheetName val="F4. CALF. COM. COMPORT."/>
      <sheetName val="F5. EVA. ÁREAS O DEPENDENCIAS."/>
      <sheetName val="F6. REPOR CLF PRD ANUAL U ORD"/>
      <sheetName val="F7. PLAN DE MEJORAMIENTO"/>
      <sheetName val="F8. EVA. EVENTUAL (1)"/>
      <sheetName val="F8. EVA. EVENTUAL (2)"/>
      <sheetName val="F9. EV. EXTRAORDINARIA"/>
      <sheetName val="F10. EVA. INFERIOR A 1 AÑO"/>
      <sheetName val="F11. EVA P. PRUEBA"/>
      <sheetName val="FORMATO CON EJEMPLO DE EVENTUAL"/>
      <sheetName val="F8. EVA. EVENTUAL (Semestre 1)"/>
      <sheetName val="F8. EVA. EVENTUAL (Semestre 2)"/>
      <sheetName val="Formatos_EDL-2017"/>
      <sheetName val="F6. REPOR CLF PRD ANUAL U ORD."/>
      <sheetName val="F8. EVA. EVENTUAL"/>
      <sheetName val="EJECUCION BH"/>
      <sheetName val="EJECUCION BMT"/>
      <sheetName val="TOTAL"/>
      <sheetName val="PASIVOS "/>
      <sheetName val="RESERVAS"/>
      <sheetName val="RESERVAS 2-1-2017"/>
      <sheetName val="Conceptos UNIDAD1"/>
      <sheetName val="Conceptos UNIDAD2"/>
      <sheetName val="PAA -FUNCTO 2017"/>
      <sheetName val="Plantilla SECOP 11"/>
      <sheetName val="Publi WEB "/>
      <sheetName val="Plantilla SECOP II Agrupa"/>
      <sheetName val="PAA-CONSOL-SDM 100%-2017"/>
      <sheetName val="Predis"/>
      <sheetName val="Metas JULIO"/>
      <sheetName val="Multi-proceso"/>
      <sheetName val="PAA-Pendientes"/>
      <sheetName val="MODAL CONTRA"/>
      <sheetName val="Metas Vigencia 2017"/>
      <sheetName val="Puntos Inv 2017"/>
      <sheetName val="GRAF TEN"/>
      <sheetName val="PERSONAL "/>
      <sheetName val="Conceptos SDH 25 Ago 2017"/>
      <sheetName val="PERSONAL GRUPOS"/>
      <sheetName val="COD PI CORP"/>
      <sheetName val="Codigos PI POLI"/>
      <sheetName val="HOJA INFORMACION"/>
      <sheetName val="Resumen"/>
      <sheetName val="CONSOLIDADO PAA V12018"/>
      <sheetName val="PAA POLITICA 2018 V1"/>
      <sheetName val="PAA SERVICIOS V2"/>
      <sheetName val="PERSONAL 2018"/>
      <sheetName val="PERSONAL 2017-2018"/>
      <sheetName val="PUNTOS INVER 2015"/>
      <sheetName val="GRUPOS PERSONAL"/>
      <sheetName val="MODALIDAD CONTRATAR"/>
      <sheetName val="FUENTES Y CONCEPTOS"/>
      <sheetName val="21-10-2016"/>
      <sheetName val="28-10-2016"/>
      <sheetName val="Hoja6"/>
      <sheetName val="PAA INVERSION CONSOLID"/>
      <sheetName val="PUNTOS 2016"/>
      <sheetName val="Metas 2DO SEMESTRE 2016"/>
      <sheetName val="PPTO"/>
      <sheetName val="CDP"/>
      <sheetName val="285"/>
      <sheetName val="Meta 11"/>
      <sheetName val="Meta12"/>
      <sheetName val="Variables"/>
      <sheetName val="PE01-PR10-F01"/>
      <sheetName val="GUIA"/>
      <sheetName val="Ingresos"/>
      <sheetName val="GastosFuncionamiento"/>
      <sheetName val="Inversion"/>
      <sheetName val="FuentesFuncionamiento"/>
      <sheetName val="FuentesInversion"/>
      <sheetName val="VIGENCIAS FUTURAS"/>
      <sheetName val="CUENTAS POR PAGAR "/>
      <sheetName val="FondoSaludEjecucion"/>
      <sheetName val="Fuentes EjecucionFS"/>
      <sheetName val="TESORERIA FONDO SALUD"/>
      <sheetName val="SERVICIO DE DEUDA"/>
      <sheetName val="EXCEDENTES LIQUIDEZ"/>
      <sheetName val="Metas Agosto"/>
      <sheetName val="PERSONAL 2017"/>
      <sheetName val="PUNTOS INVERSIÓN 2017"/>
      <sheetName val="MULTIPROCESOS"/>
      <sheetName val="CONTEO PERSONAL"/>
      <sheetName val="DATOS SECOP II"/>
      <sheetName val="Metas Septiembre"/>
      <sheetName val="Sección 1. Metas - Magnitud"/>
      <sheetName val="Sección 2. Metas - Presupuesto"/>
      <sheetName val="Sección 3. Metas Producto"/>
      <sheetName val="120"/>
      <sheetName val="ACT_120"/>
      <sheetName val="121"/>
      <sheetName val="ACT_121"/>
      <sheetName val="125"/>
      <sheetName val="ACT_125"/>
      <sheetName val="118"/>
      <sheetName val="ACT_118"/>
      <sheetName val="119"/>
      <sheetName val="ACT_119"/>
      <sheetName val="114"/>
      <sheetName val="ACT_114"/>
      <sheetName val="115"/>
      <sheetName val="ACT_115"/>
      <sheetName val="116"/>
      <sheetName val="ACT_116"/>
      <sheetName val="117"/>
      <sheetName val="ACT_117"/>
      <sheetName val="124"/>
      <sheetName val="ACT_124"/>
      <sheetName val="127"/>
      <sheetName val="ACT_127"/>
      <sheetName val="Sección 4. Territorialización"/>
      <sheetName val="COI-04"/>
      <sheetName val="LISTAS"/>
      <sheetName val="COI-09"/>
      <sheetName val="PM04-PR08-F04-BAJA"/>
      <sheetName val="PM04-PR0-F05-ALTA"/>
      <sheetName val="PM04-PR0-F05-BAJA"/>
      <sheetName val="MASIVOS"/>
      <sheetName val="esgt"/>
      <sheetName val="Certificado Supervisión"/>
      <sheetName val="Convierte"/>
      <sheetName val="Junio"/>
      <sheetName val="Anexo"/>
      <sheetName val="Metas octubre"/>
      <sheetName val="ABRIL"/>
      <sheetName val="MAYO"/>
      <sheetName val="PAA DIC"/>
      <sheetName val="CONSOLIDADO 2018 0-Oficial"/>
      <sheetName val="FUENTES"/>
      <sheetName val="1.CONCEPTOS GASTO"/>
      <sheetName val="2. CONCEPTOS GTO MULTI"/>
      <sheetName val="PRESUPUESTO 2018"/>
      <sheetName val="PUNTOS INVERSIÓN"/>
      <sheetName val="PERSONAL"/>
      <sheetName val="PUNTOS INVERSION 2017"/>
      <sheetName val="Actividades"/>
      <sheetName val="hoja 1"/>
      <sheetName val="Partes interesadas potenciales"/>
      <sheetName val="PE01-PR22-F01"/>
      <sheetName val="DEPENDENCIA"/>
      <sheetName val="PRIMER TALLER"/>
      <sheetName val="Nomenclatura 2012"/>
      <sheetName val="PLANTA ACTUAL"/>
      <sheetName val="BD Planta actual"/>
      <sheetName val="Menu Principal"/>
      <sheetName val="FORMATO 1"/>
      <sheetName val="Análisis de Amenazas-2"/>
      <sheetName val="Amenazas"/>
      <sheetName val="Nivel del Riesgo-2"/>
      <sheetName val="Cuadros-2"/>
      <sheetName val="Vulnerabilidad"/>
      <sheetName val="Nivel del Riesgo"/>
      <sheetName val="FORMATO 3"/>
      <sheetName val="FORMATO 4"/>
      <sheetName val="GRANDES"/>
      <sheetName val="JARDINES"/>
      <sheetName val="PEQUEÑAS"/>
      <sheetName val="FORMATO 5"/>
      <sheetName val="FORMATO 6"/>
      <sheetName val="FORMATO 7"/>
      <sheetName val="FORMATO 8"/>
      <sheetName val="FORMATO 9"/>
      <sheetName val="FORMATO 10"/>
      <sheetName val="FORMATO 11"/>
      <sheetName val="FORMATO 12"/>
      <sheetName val="Parametros"/>
      <sheetName val="Sedes"/>
      <sheetName val="Planes de Emergencia Generados"/>
      <sheetName val="Esquema Sede Grande"/>
      <sheetName val="Esquema Sede Pequeña"/>
      <sheetName val="Esquema Sedes Enlace o Comedor"/>
      <sheetName val="Información General"/>
      <sheetName val="Análisis de Amenazas"/>
      <sheetName val="Análisis de Vulnerabilidad"/>
      <sheetName val="Plan Acción Analisis de Riesgos"/>
      <sheetName val="Historico"/>
      <sheetName val="Recursos Para Emergencias"/>
      <sheetName val="Directorio Telefonico Grandes"/>
      <sheetName val="Directorio Telefonico Pequeñas"/>
      <sheetName val="Directorio Telefonico Jardines"/>
      <sheetName val="Preparación Simulacro"/>
      <sheetName val="Evaluación Simulacro"/>
      <sheetName val="Plan de Acción Grandes"/>
      <sheetName val="Plan de Acción Jardines"/>
      <sheetName val="Plan de Acción Pequeñas"/>
      <sheetName val="PONS"/>
      <sheetName val="PE Enlaces"/>
      <sheetName val="Plan Emergencias Vehiculos"/>
      <sheetName val="Plan de Contingencia"/>
      <sheetName val="Plan de Parques G"/>
      <sheetName val="Plan Parques J"/>
      <sheetName val="Plan de Piscinas"/>
      <sheetName val="Brigadistas 2014"/>
      <sheetName val="Reporte de Emergencias"/>
      <sheetName val="Plan de emergencia Calle 220 ma"/>
      <sheetName val="CONTRATISTAS"/>
      <sheetName val="SECRETARIA HABITAT"/>
      <sheetName val="UAESP"/>
      <sheetName val="IDU"/>
      <sheetName val="SECRETARIA MOVILIDAD"/>
      <sheetName val="TRANSMILENIO"/>
      <sheetName val="UNID MANT VIAL"/>
      <sheetName val="CANAL KAPITAL"/>
      <sheetName val="FUND G.A.A."/>
      <sheetName val="IDPC"/>
      <sheetName val="IDRD"/>
      <sheetName val="ORQUESTA"/>
      <sheetName val="SECRET CULTURA"/>
      <sheetName val="HOSP ENGATIVA"/>
      <sheetName val="HOSP MEISSEN"/>
      <sheetName val="HOSP NAZARETH"/>
      <sheetName val="HOSP PABLO VI BOSA"/>
      <sheetName val="HOSP RAFAEL U.U."/>
      <sheetName val="HOSP SAN BLAS"/>
      <sheetName val="HOSP SAN CRISTOBAL"/>
      <sheetName val="HOSP SANTA CLARA"/>
      <sheetName val="HOSP SUBA"/>
      <sheetName val="HOSP SIMON BOLIVAR"/>
      <sheetName val="HOSP TUNJUELITO"/>
      <sheetName val="HOSP TUNAL"/>
      <sheetName val="HOSP VISTA HERMOSA"/>
      <sheetName val="HOSP CENTRO ORIENTE"/>
      <sheetName val="SECRET DESARROLLO"/>
      <sheetName val="INSTIT TURISMO"/>
      <sheetName val="I.P.E.S."/>
      <sheetName val="DASCD"/>
      <sheetName val="BOMBREROS"/>
      <sheetName val="DADEP"/>
      <sheetName val="IDEPAC"/>
      <sheetName val="SECRETARIA DE GOBIERNO"/>
      <sheetName val="CATASTRO"/>
      <sheetName val="FONCEP"/>
      <sheetName val="LOTERIA DE BOGOTA"/>
      <sheetName val="SECRETARIA GENERAL"/>
      <sheetName val="FONDO DE VIGILANCIA"/>
      <sheetName val="HACIENDA"/>
      <sheetName val="UNIDISTRITAL"/>
      <sheetName val="SECRETARIA SALUD"/>
      <sheetName val="SECRETARIA AMBIENTE"/>
      <sheetName val="METROVIVIENDA"/>
      <sheetName val="IDIPROM -FALTA"/>
      <sheetName val="SECRETARIA DE MOVILIDAD"/>
      <sheetName val="SECRETARIA DE EDUCACION"/>
      <sheetName val="I.D.R.D "/>
      <sheetName val="SCRD"/>
      <sheetName val="HOSPITAL LA VICTORIA NO REPORTO"/>
      <sheetName val="HOSPITAL SIMON BOLIVAR"/>
      <sheetName val="HOSPITAL SUBA"/>
      <sheetName val="VISTA HERMOSA"/>
      <sheetName val="HOSPITAL SAN CRITOBAL"/>
      <sheetName val="HOSPITAL BOSA"/>
      <sheetName val="HOSPITAL RAFEL URIBE"/>
      <sheetName val="HOSPITAL NAZARETH"/>
      <sheetName val="HOSPITAL CHAPINERO"/>
      <sheetName val="HOSPITAL CENTRO ORIENTE"/>
      <sheetName val="HOSPITAL SANTA CLARA"/>
      <sheetName val="HOSPITAL PABLO VI"/>
      <sheetName val="INTEGRACION SOCIAL"/>
      <sheetName val="UNIDAD DE MANTENIEMIENTO VIAL"/>
      <sheetName val="IPES"/>
      <sheetName val="U.A.E.S.P"/>
      <sheetName val="EMPRESA DE RENOVACION URBANA"/>
      <sheetName val="CAJA DE VIVIENDA POPULAR"/>
      <sheetName val="SECRETARIA DEL HABITAT"/>
      <sheetName val="I.D.U"/>
      <sheetName val="JARDIN BOTANICO"/>
      <sheetName val="CANAL CAPITAL"/>
      <sheetName val="FUNDACION GILBERTO ALZATE AVEND"/>
      <sheetName val="INSTITUTO DISTRITAL DE TURISMO"/>
      <sheetName val="PATRIMONIO CULTURAL"/>
      <sheetName val="IDEP"/>
      <sheetName val="ORQUESTA FILARMONICA DE BOGOTA"/>
      <sheetName val="DESAROLLO ECONOMICO"/>
      <sheetName val="PERSONERIA"/>
      <sheetName val="CONTRALORIA"/>
      <sheetName val="VEEDURIA"/>
      <sheetName val="Numero de Contratos"/>
      <sheetName val="Valor Contratos"/>
      <sheetName val="datos graficas"/>
      <sheetName val="Tabla dinamica"/>
      <sheetName val="CONTRATOS-2010"/>
      <sheetName val="ADICIONES"/>
      <sheetName val="BASE DE DATOS"/>
      <sheetName val="Numero_de_Contratos"/>
      <sheetName val="Valor_Contratos"/>
      <sheetName val="datos_graficas"/>
      <sheetName val="Tabla_dinamica"/>
      <sheetName val="BASE_DE_DATOS"/>
      <sheetName val="Numero_de_Contratos1"/>
      <sheetName val="Valor_Contratos1"/>
      <sheetName val="datos_graficas1"/>
      <sheetName val="Tabla_dinamica1"/>
      <sheetName val="BASE_DE_DATOS1"/>
      <sheetName val="Numero_de_Contratos3"/>
      <sheetName val="Valor_Contratos3"/>
      <sheetName val="datos_graficas3"/>
      <sheetName val="Tabla_dinamica3"/>
      <sheetName val="BASE_DE_DATOS3"/>
      <sheetName val="Numero_de_Contratos2"/>
      <sheetName val="Valor_Contratos2"/>
      <sheetName val="datos_graficas2"/>
      <sheetName val="Tabla_dinamica2"/>
      <sheetName val="BASE_DE_DATOS2"/>
      <sheetName val="Numero_de_Contratos4"/>
      <sheetName val="Valor_Contratos4"/>
      <sheetName val="datos_graficas4"/>
      <sheetName val="Tabla_dinamica4"/>
      <sheetName val="BASE_DE_DATOS4"/>
      <sheetName val="CONVEVENIOS "/>
      <sheetName val="CONTRATOS-2009"/>
      <sheetName val="Concejal2008"/>
      <sheetName val="JULIO"/>
      <sheetName val="SEPTIEMBRE"/>
      <sheetName val="CONVEVENIOS_"/>
      <sheetName val="CONVEVENIOS_1"/>
      <sheetName val="CONVEVENIOS_3"/>
      <sheetName val="CONVEVENIOS_2"/>
      <sheetName val="CONVEVENIOS_4"/>
      <sheetName val="Gráfico1"/>
      <sheetName val="METAS"/>
      <sheetName val="Formato"/>
      <sheetName val="Conceptos de Gasto"/>
      <sheetName val=" Metas BD"/>
      <sheetName val="Fuentes OK"/>
      <sheetName val="VF 2018 (aprobadas 2017)"/>
      <sheetName val="Fuente"/>
      <sheetName val="Centro de Costos"/>
      <sheetName val="Datos Validación"/>
      <sheetName val="CENTROS DE COSTOS"/>
      <sheetName val="TD Proyecto"/>
      <sheetName val="presup por fase"/>
      <sheetName val="TD fuentes proy"/>
      <sheetName val="Fuente  (2)"/>
      <sheetName val="Homologación"/>
      <sheetName val="CC 6-OCT-2107"/>
      <sheetName val="Fuentes homologadas 6-Oct"/>
      <sheetName val="Fuentes y Proyectos"/>
      <sheetName val="Plantilla SECOP II Agrupa (2)"/>
      <sheetName val="PAA-CONSOL-SDM 100%-2017 (2)"/>
      <sheetName val="Multi-proceso (2)"/>
      <sheetName val="Metas Noviembre"/>
      <sheetName val="COMPARA CDP PREDIS"/>
      <sheetName val="POR VIABILIAR"/>
      <sheetName val="CONSOLIDADO 2018 0-ANTIGUA"/>
      <sheetName val="FUENTES ANTIGUA"/>
      <sheetName val="CONSOLIDADO 2018 Oficial CARGUE"/>
      <sheetName val="PUNTOS DE INVERS."/>
      <sheetName val="METAS Oficial"/>
      <sheetName val="FUENTES Oficial"/>
      <sheetName val="CONCEPTOS GASTO Oficial"/>
      <sheetName val="ValidadoreS"/>
      <sheetName val="PARA CTDD"/>
      <sheetName val="UNIDAD_1"/>
      <sheetName val="UNIDAD_2"/>
      <sheetName val="Terceros"/>
      <sheetName val="ENTRADAS_CONSOLIDADO"/>
      <sheetName val="plantillas_devolucion"/>
      <sheetName val="DEVOLUCION_CONSOLIDADO"/>
      <sheetName val="PUBLICA_DEVOLUCIONES"/>
      <sheetName val="encabezado"/>
      <sheetName val="plano"/>
      <sheetName val="Plantilla SECOP Agrupa"/>
      <sheetName val="Metas mayo"/>
      <sheetName val="Metas JUNIO"/>
      <sheetName val="Metas DICIEMBRE"/>
      <sheetName val="PREDIS 30 DIC"/>
      <sheetName val="Base"/>
      <sheetName val="2017"/>
      <sheetName val="2016"/>
      <sheetName val="PAA FUNCIO"/>
      <sheetName val="PAA FUNCIO 2"/>
      <sheetName val="PAA CONSOL BMT 2016"/>
      <sheetName val="CONTRATACION"/>
      <sheetName val="EVALUACION PROY"/>
      <sheetName val="EVALUACIO"/>
      <sheetName val="8.CONTRATACION"/>
      <sheetName val="INFO-METAS"/>
      <sheetName val="METAS U2 "/>
      <sheetName val="VAL PREDIS"/>
      <sheetName val="BMT SIVICOF"/>
      <sheetName val="MULTI-PROCESOS"/>
      <sheetName val="METAS U2"/>
      <sheetName val="Formato1PCC 15 Junio"/>
      <sheetName val="CRONOGRAMA"/>
      <sheetName val="PADD 2016-2020"/>
      <sheetName val="PADD 2016-2020 (2)"/>
      <sheetName val="Validadores (2)"/>
      <sheetName val="PLANTA"/>
      <sheetName val="PAA FUNCIONTO"/>
      <sheetName val="1_Conceptos"/>
      <sheetName val="1"/>
      <sheetName val="Act_1"/>
      <sheetName val="3"/>
      <sheetName val="2_Soporte"/>
      <sheetName val="Act_3"/>
      <sheetName val="4"/>
      <sheetName val="Act_4"/>
      <sheetName val="5"/>
      <sheetName val="Act_5"/>
      <sheetName val="6"/>
      <sheetName val="Act_6"/>
      <sheetName val="7"/>
      <sheetName val="Act_7"/>
      <sheetName val="8"/>
      <sheetName val="Act_8"/>
      <sheetName val="9"/>
      <sheetName val="Act_9"/>
      <sheetName val="PLANILLA"/>
      <sheetName val="Hoja 2"/>
      <sheetName val="30-01-2017"/>
      <sheetName val="31-02-2017 "/>
      <sheetName val="01-02-2017"/>
      <sheetName val="02-02-2017"/>
      <sheetName val="03-02-2017"/>
      <sheetName val="06-02-2017"/>
      <sheetName val="17-02-2017"/>
      <sheetName val="27-02-2017"/>
      <sheetName val="28-02-2017"/>
      <sheetName val="01-03-2017"/>
      <sheetName val="02-03-2017"/>
      <sheetName val="03-03-2017"/>
      <sheetName val="06-03-2017"/>
      <sheetName val="07-03-2017"/>
      <sheetName val="08-03-2017"/>
      <sheetName val="desaparecen de paquetes"/>
      <sheetName val="REGISTROS 2012"/>
      <sheetName val="RESGISTROS 2013"/>
      <sheetName val="REGISTROS 2014"/>
      <sheetName val="REGISTROS 2015"/>
      <sheetName val="REGISTROS 2016 A 31 MAYO"/>
      <sheetName val="REGISTROS 2016 2 SEMESTRE "/>
      <sheetName val="REGISTROS 2017"/>
      <sheetName val="memo administrativa"/>
      <sheetName val="PAA 2018"/>
      <sheetName val="TODO DPA"/>
      <sheetName val="ESTADISTICA"/>
      <sheetName val="VACANTES"/>
      <sheetName val="TD FECHAS DE TERMINACIÓN"/>
      <sheetName val="entrega subsecre"/>
      <sheetName val="para firma subsecretaria"/>
      <sheetName val="radicados DAL"/>
      <sheetName val="historico contravenciones"/>
      <sheetName val="Hoja8"/>
      <sheetName val="TODA LA DPA (2)"/>
      <sheetName val="TODA LA DPA"/>
      <sheetName val="SUPERCADE"/>
      <sheetName val="TD PERSONAL POR ARE"/>
      <sheetName val="grupos"/>
      <sheetName val="GRUPOS POR AREA"/>
      <sheetName val="movimientos presupuestales"/>
      <sheetName val="0348- VIGENCIA"/>
      <sheetName val="0348- RESERVAS"/>
      <sheetName val="6219- VIGENCIA"/>
      <sheetName val="6219- RESERVA"/>
      <sheetName val="7132- VIGENCIA"/>
      <sheetName val="7132-RESERVAS"/>
      <sheetName val="7253- VIGENCIA"/>
      <sheetName val="7253-RESERVAS"/>
      <sheetName val="7254- VIGENCIA"/>
      <sheetName val="7254- RESERVAS"/>
      <sheetName val="PASIVOS"/>
      <sheetName val="Matriz"/>
      <sheetName val="Resumen %"/>
      <sheetName val="EJECUCION BMT "/>
      <sheetName val="RESERVAS BH+BMT"/>
      <sheetName val="FUNCIONAMIENTO"/>
      <sheetName val="CONTEXTO ESTRATÉGICO"/>
      <sheetName val="OBJETIVOS ESTRATEGICOS"/>
      <sheetName val="MAPA DE RIESGOS"/>
      <sheetName val="CLASIFICACIÓN DEL RIESGO "/>
      <sheetName val="EVALUACIÓN DE CONTROLES"/>
      <sheetName val="Ficha"/>
      <sheetName val="Espejo"/>
      <sheetName val="Master"/>
      <sheetName val="nombre"/>
      <sheetName val="Start"/>
      <sheetName val="System Access"/>
      <sheetName val="Data Entry"/>
      <sheetName val="Data Processing"/>
      <sheetName val="Interfaces"/>
      <sheetName val="Data Reporting"/>
      <sheetName val="Defs"/>
      <sheetName val="Registro Riesgos"/>
      <sheetName val="Análisis de riesgo"/>
      <sheetName val="Clasificación Riesgos - Imp"/>
      <sheetName val="Estadisticas"/>
      <sheetName val="Informe de Riesgos"/>
      <sheetName val="Graficas"/>
      <sheetName val="Consulta Riesgos"/>
      <sheetName val="Severidad - Consecuencia"/>
      <sheetName val="Probabilidad-Frecuencia"/>
      <sheetName val="Analisis de riesgo"/>
      <sheetName val="Graficas Tipo Riesgo"/>
      <sheetName val="Graficas Evento Riesgo"/>
      <sheetName val="Tablas"/>
      <sheetName val="Inventario"/>
      <sheetName val="Indice de Información"/>
      <sheetName val="Inventario Activos"/>
      <sheetName val="Clasificación"/>
      <sheetName val="INSTRUCTIVO"/>
      <sheetName val="Sub. de Contra."/>
      <sheetName val="Sub. Jur. Coac"/>
      <sheetName val="Dir. de Seg Via."/>
      <sheetName val="Dir de Servicio "/>
      <sheetName val="Dir. de Cont y Vig. "/>
      <sheetName val="Sub. Adm "/>
      <sheetName val="Sub. Financiera"/>
      <sheetName val="Sub . Inv Transporte "/>
      <sheetName val="TABLA"/>
      <sheetName val="Tablas instituciones"/>
      <sheetName val="PAGO CURSO"/>
      <sheetName val="COMPRA DOLARES"/>
      <sheetName val="CAJA SOCIAL"/>
      <sheetName val="CITI"/>
      <sheetName val="TITULOS ABRIL"/>
      <sheetName val="Unicos Consolidada"/>
      <sheetName val="Cifrsa Control"/>
      <sheetName val="Hoja 1. POA"/>
      <sheetName val="Hoja 2. Metas_ Presupuesto "/>
      <sheetName val="Hoja 3. Metas PDD"/>
      <sheetName val="SITP 39"/>
      <sheetName val="SITP 44"/>
      <sheetName val="SITP 43"/>
      <sheetName val="SITP GESTIÓN A"/>
      <sheetName val="SITP GESTIÓN B"/>
      <sheetName val="SJC 37"/>
      <sheetName val="SJC 38"/>
      <sheetName val="SJC 41"/>
      <sheetName val="SJC GESTIÓN A"/>
      <sheetName val="SCT 40"/>
      <sheetName val="SCT 42"/>
      <sheetName val="SCT 45"/>
      <sheetName val="DPA GESTIÓN A"/>
      <sheetName val="DPA GESTIÓN B"/>
      <sheetName val="VARIABLES 1"/>
      <sheetName val="Metas_Magnitud"/>
      <sheetName val="HV 1"/>
      <sheetName val="HV 2"/>
      <sheetName val="HV 4"/>
      <sheetName val="Hoja15"/>
      <sheetName val="TD2016"/>
      <sheetName val="INFO POA"/>
      <sheetName val="BDPOA2016"/>
      <sheetName val="TDPOA2017"/>
      <sheetName val="BDPOA2017"/>
      <sheetName val="REVISORES"/>
      <sheetName val="GRAFICA ESTADISTICA - REVISORES"/>
      <sheetName val="SUSTANCIADORES"/>
      <sheetName val="GRAFICA ESTADISTICA - SUSTANCIA"/>
      <sheetName val="EXP. PARA REPARTOS"/>
      <sheetName val="TOTAL EXPEDIENTES"/>
      <sheetName val="TOTAL EXPEDIENTES 2017"/>
    </sheetNames>
    <sheetDataSet>
      <sheetData sheetId="0" refreshError="1"/>
      <sheetData sheetId="1" refreshError="1"/>
      <sheetData sheetId="2" refreshError="1"/>
      <sheetData sheetId="3"/>
      <sheetData sheetId="4"/>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5">
          <cell r="AZ5">
            <v>46535400</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ow r="4">
          <cell r="B4" t="str">
            <v>12.1-CONTRATACIÓN DIRECTA-ACTO ADTIVO DE JUSTIFICACIÓN - NO SERVICIOS PERSONAL</v>
          </cell>
        </row>
      </sheetData>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sheetData sheetId="89"/>
      <sheetData sheetId="90"/>
      <sheetData sheetId="91"/>
      <sheetData sheetId="92"/>
      <sheetData sheetId="93"/>
      <sheetData sheetId="94">
        <row r="16">
          <cell r="B16" t="str">
            <v>SGC-01</v>
          </cell>
        </row>
      </sheetData>
      <sheetData sheetId="95">
        <row r="159">
          <cell r="L159">
            <v>137667473931</v>
          </cell>
        </row>
      </sheetData>
      <sheetData sheetId="96" refreshError="1"/>
      <sheetData sheetId="97"/>
      <sheetData sheetId="98"/>
      <sheetData sheetId="99"/>
      <sheetData sheetId="100"/>
      <sheetData sheetId="101"/>
      <sheetData sheetId="102" refreshError="1"/>
      <sheetData sheetId="103"/>
      <sheetData sheetId="104"/>
      <sheetData sheetId="105"/>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sheetData sheetId="148"/>
      <sheetData sheetId="149"/>
      <sheetData sheetId="150"/>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sheetData sheetId="207"/>
      <sheetData sheetId="208"/>
      <sheetData sheetId="209"/>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refreshError="1"/>
      <sheetData sheetId="344" refreshError="1"/>
      <sheetData sheetId="345"/>
      <sheetData sheetId="346"/>
      <sheetData sheetId="347"/>
      <sheetData sheetId="348"/>
      <sheetData sheetId="349" refreshError="1"/>
      <sheetData sheetId="350" refreshError="1"/>
      <sheetData sheetId="351" refreshError="1"/>
      <sheetData sheetId="352" refreshError="1"/>
      <sheetData sheetId="353" refreshError="1"/>
      <sheetData sheetId="354" refreshError="1"/>
      <sheetData sheetId="355"/>
      <sheetData sheetId="356"/>
      <sheetData sheetId="357"/>
      <sheetData sheetId="358"/>
      <sheetData sheetId="359"/>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sheetData sheetId="376"/>
      <sheetData sheetId="377"/>
      <sheetData sheetId="378"/>
      <sheetData sheetId="379"/>
      <sheetData sheetId="380" refreshError="1"/>
      <sheetData sheetId="381"/>
      <sheetData sheetId="382" refreshError="1"/>
      <sheetData sheetId="383" refreshError="1"/>
      <sheetData sheetId="384" refreshError="1"/>
      <sheetData sheetId="385" refreshError="1"/>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sheetData sheetId="432"/>
      <sheetData sheetId="433" refreshError="1"/>
      <sheetData sheetId="434" refreshError="1"/>
      <sheetData sheetId="435" refreshError="1"/>
      <sheetData sheetId="436"/>
      <sheetData sheetId="437"/>
      <sheetData sheetId="438"/>
      <sheetData sheetId="439"/>
      <sheetData sheetId="440"/>
      <sheetData sheetId="441"/>
      <sheetData sheetId="442"/>
      <sheetData sheetId="443"/>
      <sheetData sheetId="444"/>
      <sheetData sheetId="445">
        <row r="120">
          <cell r="K120">
            <v>15372966815</v>
          </cell>
        </row>
      </sheetData>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sheetData sheetId="529"/>
      <sheetData sheetId="530"/>
      <sheetData sheetId="531"/>
      <sheetData sheetId="532"/>
      <sheetData sheetId="533" refreshError="1"/>
      <sheetData sheetId="534" refreshError="1"/>
      <sheetData sheetId="535" refreshError="1"/>
      <sheetData sheetId="536" refreshError="1"/>
      <sheetData sheetId="537" refreshError="1"/>
      <sheetData sheetId="538" refreshError="1"/>
      <sheetData sheetId="539"/>
      <sheetData sheetId="540">
        <row r="1">
          <cell r="A1">
            <v>1</v>
          </cell>
        </row>
      </sheetData>
      <sheetData sheetId="541" refreshError="1"/>
      <sheetData sheetId="542"/>
      <sheetData sheetId="543" refreshError="1"/>
      <sheetData sheetId="544"/>
      <sheetData sheetId="545" refreshError="1"/>
      <sheetData sheetId="546" refreshError="1"/>
      <sheetData sheetId="547" refreshError="1"/>
      <sheetData sheetId="548"/>
      <sheetData sheetId="549"/>
      <sheetData sheetId="550"/>
      <sheetData sheetId="551" refreshError="1"/>
      <sheetData sheetId="552"/>
      <sheetData sheetId="553"/>
      <sheetData sheetId="554"/>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sheetData sheetId="567"/>
      <sheetData sheetId="568"/>
      <sheetData sheetId="569"/>
      <sheetData sheetId="570"/>
      <sheetData sheetId="571"/>
      <sheetData sheetId="572"/>
      <sheetData sheetId="573"/>
      <sheetData sheetId="574"/>
      <sheetData sheetId="575">
        <row r="2">
          <cell r="G2" t="str">
            <v>Normativas</v>
          </cell>
        </row>
      </sheetData>
      <sheetData sheetId="576"/>
      <sheetData sheetId="577" refreshError="1"/>
      <sheetData sheetId="578" refreshError="1"/>
      <sheetData sheetId="579" refreshError="1"/>
      <sheetData sheetId="580" refreshError="1"/>
      <sheetData sheetId="581" refreshError="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row r="9">
          <cell r="F9" t="str">
            <v>DPA GESTION A - Proferir el 70% de las  resoluciones de fallo que resuelven el recurso de  apelación interpuestos en contra de los  fallos emitidos por la Subdirección de Contravenciones de Tránsito.</v>
          </cell>
        </row>
      </sheetData>
      <sheetData sheetId="600">
        <row r="9">
          <cell r="F9" t="str">
            <v xml:space="preserve">DPA GESTION B - Proferir el 70% de las  resoluciones de fallo que resuelven el recurso de  apelación interpuestos en contra de los  fallos emitidos por la Subdirección de Investigaciones de Transporte Público. </v>
          </cell>
        </row>
      </sheetData>
      <sheetData sheetId="601"/>
      <sheetData sheetId="602"/>
      <sheetData sheetId="603">
        <row r="9">
          <cell r="F9" t="str">
            <v xml:space="preserve">1. Resolver el 75% de los recursos de apelación interpuestos en contra de los fallos emitidos en primera instancia por las Subdirecciones de Contravenciones de Tránsito e Investigaciones de Transporte Público. </v>
          </cell>
        </row>
      </sheetData>
      <sheetData sheetId="604">
        <row r="9">
          <cell r="F9" t="str">
            <v xml:space="preserve">2. Resolver el 90% de las solicitudes y recursos de queja radicados ante la Dirección de Procesos Administrativos como segunda instancia, distintas a los recursos de apelación interpuestos por los infractores de las normas de tránsito y transporte público. </v>
          </cell>
        </row>
      </sheetData>
      <sheetData sheetId="605"/>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5.xml"/><Relationship Id="rId1" Type="http://schemas.openxmlformats.org/officeDocument/2006/relationships/printerSettings" Target="../printerSettings/printerSettings13.bin"/><Relationship Id="rId4" Type="http://schemas.openxmlformats.org/officeDocument/2006/relationships/comments" Target="../comments2.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4.vml"/><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AB61"/>
  <sheetViews>
    <sheetView tabSelected="1" zoomScale="70" zoomScaleNormal="70" workbookViewId="0">
      <selection activeCell="H13" sqref="H13"/>
    </sheetView>
  </sheetViews>
  <sheetFormatPr baseColWidth="10" defaultColWidth="0" defaultRowHeight="15" zeroHeight="1" x14ac:dyDescent="0.25"/>
  <cols>
    <col min="1" max="1" width="8.5703125" style="270" customWidth="1"/>
    <col min="2" max="2" width="19" style="7" customWidth="1"/>
    <col min="3" max="3" width="17.5703125" style="7" customWidth="1"/>
    <col min="4" max="4" width="19.85546875" style="7" customWidth="1"/>
    <col min="5" max="5" width="19.5703125" style="7" customWidth="1"/>
    <col min="6" max="6" width="17.5703125" style="271" customWidth="1"/>
    <col min="7" max="7" width="24.42578125" style="7" customWidth="1"/>
    <col min="8" max="8" width="52.28515625" style="7" customWidth="1"/>
    <col min="9" max="9" width="28.28515625" style="7" customWidth="1"/>
    <col min="10" max="10" width="24.42578125" style="271" customWidth="1"/>
    <col min="11" max="11" width="24.85546875" style="7" customWidth="1"/>
    <col min="12" max="24" width="13.42578125" style="271" customWidth="1"/>
    <col min="25" max="26" width="29.28515625" style="7" customWidth="1"/>
    <col min="27" max="28" width="0" style="7" hidden="1" customWidth="1"/>
    <col min="29" max="16384" width="11.42578125" style="7" hidden="1"/>
  </cols>
  <sheetData>
    <row r="1" spans="1:26" s="9" customFormat="1" ht="39.75" customHeight="1" x14ac:dyDescent="0.25">
      <c r="A1" s="564"/>
      <c r="B1" s="564"/>
      <c r="C1" s="565" t="s">
        <v>459</v>
      </c>
      <c r="D1" s="566"/>
      <c r="E1" s="566"/>
      <c r="F1" s="566"/>
      <c r="G1" s="566"/>
      <c r="H1" s="566"/>
      <c r="I1" s="566"/>
      <c r="J1" s="566"/>
      <c r="K1" s="566"/>
      <c r="L1" s="566"/>
      <c r="M1" s="566"/>
      <c r="N1" s="566"/>
      <c r="O1" s="566"/>
      <c r="P1" s="566"/>
      <c r="Q1" s="566"/>
      <c r="R1" s="566"/>
      <c r="S1" s="566"/>
      <c r="T1" s="566"/>
      <c r="U1" s="566"/>
      <c r="V1" s="566"/>
      <c r="W1" s="566"/>
      <c r="X1" s="566"/>
      <c r="Y1" s="566"/>
      <c r="Z1" s="567"/>
    </row>
    <row r="2" spans="1:26" s="9" customFormat="1" ht="40.5" customHeight="1" x14ac:dyDescent="0.25">
      <c r="A2" s="564"/>
      <c r="B2" s="564"/>
      <c r="C2" s="565" t="s">
        <v>139</v>
      </c>
      <c r="D2" s="566"/>
      <c r="E2" s="566"/>
      <c r="F2" s="566"/>
      <c r="G2" s="566"/>
      <c r="H2" s="566"/>
      <c r="I2" s="566"/>
      <c r="J2" s="566"/>
      <c r="K2" s="566"/>
      <c r="L2" s="566"/>
      <c r="M2" s="566"/>
      <c r="N2" s="566"/>
      <c r="O2" s="566"/>
      <c r="P2" s="566"/>
      <c r="Q2" s="566"/>
      <c r="R2" s="566"/>
      <c r="S2" s="566"/>
      <c r="T2" s="566"/>
      <c r="U2" s="566"/>
      <c r="V2" s="566"/>
      <c r="W2" s="566"/>
      <c r="X2" s="566"/>
      <c r="Y2" s="566"/>
      <c r="Z2" s="567"/>
    </row>
    <row r="3" spans="1:26" s="9" customFormat="1" ht="42.75" customHeight="1" x14ac:dyDescent="0.25">
      <c r="A3" s="564"/>
      <c r="B3" s="564"/>
      <c r="C3" s="565" t="s">
        <v>390</v>
      </c>
      <c r="D3" s="566"/>
      <c r="E3" s="566"/>
      <c r="F3" s="566"/>
      <c r="G3" s="566"/>
      <c r="H3" s="566"/>
      <c r="I3" s="566"/>
      <c r="J3" s="566"/>
      <c r="K3" s="566"/>
      <c r="L3" s="566"/>
      <c r="M3" s="566"/>
      <c r="N3" s="566"/>
      <c r="O3" s="566"/>
      <c r="P3" s="566"/>
      <c r="Q3" s="566"/>
      <c r="R3" s="566"/>
      <c r="S3" s="566"/>
      <c r="T3" s="566"/>
      <c r="U3" s="566"/>
      <c r="V3" s="566"/>
      <c r="W3" s="566"/>
      <c r="X3" s="566"/>
      <c r="Y3" s="566"/>
      <c r="Z3" s="567"/>
    </row>
    <row r="4" spans="1:26" s="9" customFormat="1" ht="33.75" customHeight="1" x14ac:dyDescent="0.25">
      <c r="A4" s="564"/>
      <c r="B4" s="564"/>
      <c r="C4" s="553" t="s">
        <v>195</v>
      </c>
      <c r="D4" s="554"/>
      <c r="E4" s="554"/>
      <c r="F4" s="554"/>
      <c r="G4" s="554"/>
      <c r="H4" s="554"/>
      <c r="I4" s="554"/>
      <c r="J4" s="554"/>
      <c r="K4" s="553" t="s">
        <v>460</v>
      </c>
      <c r="L4" s="554"/>
      <c r="M4" s="554"/>
      <c r="N4" s="554"/>
      <c r="O4" s="554"/>
      <c r="P4" s="554"/>
      <c r="Q4" s="554"/>
      <c r="R4" s="554"/>
      <c r="S4" s="554"/>
      <c r="T4" s="554"/>
      <c r="U4" s="554"/>
      <c r="V4" s="554"/>
      <c r="W4" s="554"/>
      <c r="X4" s="554"/>
      <c r="Y4" s="554"/>
      <c r="Z4" s="561"/>
    </row>
    <row r="5" spans="1:26" s="5" customFormat="1" ht="12" customHeight="1" x14ac:dyDescent="0.25">
      <c r="A5" s="259"/>
      <c r="B5" s="260"/>
      <c r="C5" s="260"/>
      <c r="D5" s="256"/>
      <c r="E5" s="256"/>
      <c r="F5" s="256"/>
      <c r="G5" s="256"/>
      <c r="H5" s="256"/>
      <c r="I5" s="256"/>
      <c r="J5" s="256"/>
      <c r="K5" s="261"/>
      <c r="L5" s="256"/>
      <c r="M5" s="256"/>
      <c r="N5" s="256"/>
      <c r="O5" s="256"/>
      <c r="P5" s="256"/>
      <c r="Q5" s="256"/>
      <c r="R5" s="256"/>
      <c r="S5" s="257"/>
      <c r="T5" s="257"/>
      <c r="U5" s="257"/>
      <c r="V5" s="257"/>
      <c r="W5" s="258"/>
      <c r="X5" s="258"/>
      <c r="Y5" s="255"/>
      <c r="Z5" s="255"/>
    </row>
    <row r="6" spans="1:26" s="5" customFormat="1" ht="54" customHeight="1" x14ac:dyDescent="0.25">
      <c r="A6" s="259"/>
      <c r="B6" s="317" t="s">
        <v>200</v>
      </c>
      <c r="C6" s="560" t="s">
        <v>321</v>
      </c>
      <c r="D6" s="560"/>
      <c r="E6" s="560"/>
      <c r="F6" s="560"/>
      <c r="G6" s="262"/>
      <c r="H6" s="256"/>
      <c r="I6" s="256"/>
      <c r="J6" s="262"/>
      <c r="K6" s="555"/>
      <c r="L6" s="555"/>
      <c r="M6" s="555"/>
      <c r="N6" s="555"/>
      <c r="O6" s="555"/>
      <c r="P6" s="555"/>
      <c r="Q6" s="555"/>
      <c r="R6" s="555"/>
      <c r="S6" s="555"/>
      <c r="T6" s="555"/>
      <c r="U6" s="555"/>
      <c r="V6" s="555"/>
      <c r="W6" s="555"/>
      <c r="X6" s="555"/>
      <c r="Y6" s="555"/>
      <c r="Z6" s="555"/>
    </row>
    <row r="7" spans="1:26" s="5" customFormat="1" ht="44.25" customHeight="1" x14ac:dyDescent="0.25">
      <c r="A7" s="259"/>
      <c r="B7" s="317" t="s">
        <v>0</v>
      </c>
      <c r="C7" s="560" t="s">
        <v>461</v>
      </c>
      <c r="D7" s="560"/>
      <c r="E7" s="560"/>
      <c r="F7" s="560"/>
      <c r="G7" s="262"/>
      <c r="H7" s="264"/>
      <c r="I7" s="264"/>
      <c r="J7" s="262"/>
      <c r="K7" s="555"/>
      <c r="L7" s="555"/>
      <c r="M7" s="555"/>
      <c r="N7" s="555"/>
      <c r="O7" s="555"/>
      <c r="P7" s="555"/>
      <c r="Q7" s="555"/>
      <c r="R7" s="555"/>
      <c r="S7" s="555"/>
      <c r="T7" s="555"/>
      <c r="U7" s="555"/>
      <c r="V7" s="555"/>
      <c r="W7" s="555"/>
      <c r="X7" s="555"/>
      <c r="Y7" s="555"/>
      <c r="Z7" s="555"/>
    </row>
    <row r="8" spans="1:26" s="5" customFormat="1" ht="44.25" customHeight="1" x14ac:dyDescent="0.25">
      <c r="A8" s="259"/>
      <c r="B8" s="317" t="s">
        <v>193</v>
      </c>
      <c r="C8" s="560" t="s">
        <v>445</v>
      </c>
      <c r="D8" s="560"/>
      <c r="E8" s="560"/>
      <c r="F8" s="560"/>
      <c r="G8" s="262"/>
      <c r="H8" s="264"/>
      <c r="I8" s="264"/>
      <c r="J8" s="262"/>
      <c r="K8" s="265"/>
      <c r="L8" s="265"/>
      <c r="M8" s="265"/>
      <c r="N8" s="265"/>
      <c r="O8" s="265"/>
      <c r="P8" s="265"/>
      <c r="Q8" s="265"/>
      <c r="R8" s="265"/>
      <c r="S8" s="265"/>
      <c r="T8" s="265"/>
      <c r="U8" s="265"/>
      <c r="V8" s="265"/>
      <c r="W8" s="265"/>
      <c r="X8" s="265"/>
      <c r="Y8" s="265"/>
      <c r="Z8" s="265"/>
    </row>
    <row r="9" spans="1:26" s="5" customFormat="1" ht="44.25" customHeight="1" x14ac:dyDescent="0.25">
      <c r="A9" s="259"/>
      <c r="B9" s="317" t="s">
        <v>194</v>
      </c>
      <c r="C9" s="560" t="s">
        <v>446</v>
      </c>
      <c r="D9" s="560"/>
      <c r="E9" s="560"/>
      <c r="F9" s="560"/>
      <c r="G9" s="262"/>
      <c r="H9" s="264"/>
      <c r="I9" s="264"/>
      <c r="J9" s="262"/>
      <c r="K9" s="265"/>
      <c r="L9" s="265"/>
      <c r="M9" s="265"/>
      <c r="N9" s="265"/>
      <c r="O9" s="265"/>
      <c r="P9" s="265"/>
      <c r="Q9" s="265"/>
      <c r="R9" s="265"/>
      <c r="S9" s="265"/>
      <c r="T9" s="265"/>
      <c r="U9" s="265"/>
      <c r="V9" s="265"/>
      <c r="W9" s="265"/>
      <c r="X9" s="265"/>
      <c r="Y9" s="265"/>
      <c r="Z9" s="265"/>
    </row>
    <row r="10" spans="1:26" s="5" customFormat="1" ht="12" customHeight="1" x14ac:dyDescent="0.25">
      <c r="A10" s="259"/>
      <c r="B10" s="264"/>
      <c r="C10" s="264"/>
      <c r="D10" s="264"/>
      <c r="E10" s="264"/>
      <c r="F10" s="266"/>
      <c r="G10" s="264"/>
      <c r="H10" s="264"/>
      <c r="I10" s="264"/>
      <c r="J10" s="266"/>
      <c r="K10" s="264"/>
      <c r="L10" s="266"/>
      <c r="M10" s="266"/>
      <c r="N10" s="266"/>
      <c r="O10" s="266"/>
      <c r="P10" s="266"/>
      <c r="Q10" s="266"/>
      <c r="R10" s="266"/>
      <c r="S10" s="266"/>
      <c r="T10" s="266"/>
      <c r="U10" s="266"/>
      <c r="V10" s="266"/>
      <c r="W10" s="266"/>
      <c r="X10" s="266"/>
      <c r="Y10" s="264"/>
      <c r="Z10" s="264"/>
    </row>
    <row r="11" spans="1:26" s="267" customFormat="1" ht="35.25" customHeight="1" x14ac:dyDescent="0.2">
      <c r="A11" s="568" t="s">
        <v>154</v>
      </c>
      <c r="B11" s="568"/>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row>
    <row r="12" spans="1:26" s="232" customFormat="1" ht="42.75" customHeight="1" x14ac:dyDescent="0.25">
      <c r="A12" s="556" t="s">
        <v>122</v>
      </c>
      <c r="B12" s="556" t="s">
        <v>210</v>
      </c>
      <c r="C12" s="556"/>
      <c r="D12" s="556"/>
      <c r="E12" s="556"/>
      <c r="F12" s="556" t="s">
        <v>156</v>
      </c>
      <c r="G12" s="272" t="s">
        <v>123</v>
      </c>
      <c r="H12" s="273"/>
      <c r="I12" s="556" t="s">
        <v>212</v>
      </c>
      <c r="J12" s="556" t="s">
        <v>136</v>
      </c>
      <c r="K12" s="556" t="s">
        <v>214</v>
      </c>
      <c r="L12" s="550" t="s">
        <v>462</v>
      </c>
      <c r="M12" s="551"/>
      <c r="N12" s="551"/>
      <c r="O12" s="551"/>
      <c r="P12" s="551"/>
      <c r="Q12" s="551"/>
      <c r="R12" s="551"/>
      <c r="S12" s="551"/>
      <c r="T12" s="551"/>
      <c r="U12" s="551"/>
      <c r="V12" s="551"/>
      <c r="W12" s="551"/>
      <c r="X12" s="551"/>
      <c r="Y12" s="551"/>
      <c r="Z12" s="552"/>
    </row>
    <row r="13" spans="1:26" s="232" customFormat="1" ht="63.75" customHeight="1" x14ac:dyDescent="0.25">
      <c r="A13" s="556"/>
      <c r="B13" s="268" t="s">
        <v>209</v>
      </c>
      <c r="C13" s="268" t="s">
        <v>124</v>
      </c>
      <c r="D13" s="268" t="s">
        <v>196</v>
      </c>
      <c r="E13" s="268" t="s">
        <v>197</v>
      </c>
      <c r="F13" s="556"/>
      <c r="G13" s="268" t="s">
        <v>170</v>
      </c>
      <c r="H13" s="268" t="s">
        <v>548</v>
      </c>
      <c r="I13" s="556"/>
      <c r="J13" s="556"/>
      <c r="K13" s="556"/>
      <c r="L13" s="269" t="s">
        <v>129</v>
      </c>
      <c r="M13" s="269" t="s">
        <v>130</v>
      </c>
      <c r="N13" s="269" t="s">
        <v>126</v>
      </c>
      <c r="O13" s="269" t="s">
        <v>127</v>
      </c>
      <c r="P13" s="269" t="s">
        <v>128</v>
      </c>
      <c r="Q13" s="269" t="s">
        <v>100</v>
      </c>
      <c r="R13" s="269" t="s">
        <v>101</v>
      </c>
      <c r="S13" s="269" t="s">
        <v>102</v>
      </c>
      <c r="T13" s="269" t="s">
        <v>103</v>
      </c>
      <c r="U13" s="269" t="s">
        <v>104</v>
      </c>
      <c r="V13" s="269" t="s">
        <v>105</v>
      </c>
      <c r="W13" s="269" t="s">
        <v>106</v>
      </c>
      <c r="X13" s="269" t="s">
        <v>141</v>
      </c>
      <c r="Y13" s="569" t="s">
        <v>153</v>
      </c>
      <c r="Z13" s="569"/>
    </row>
    <row r="14" spans="1:26" s="230" customFormat="1" ht="57" customHeight="1" x14ac:dyDescent="0.2">
      <c r="A14" s="559">
        <f>+'11'!C9</f>
        <v>11</v>
      </c>
      <c r="B14" s="547" t="s">
        <v>362</v>
      </c>
      <c r="C14" s="538" t="s">
        <v>363</v>
      </c>
      <c r="D14" s="538" t="s">
        <v>364</v>
      </c>
      <c r="E14" s="538" t="s">
        <v>365</v>
      </c>
      <c r="F14" s="562" t="s">
        <v>157</v>
      </c>
      <c r="G14" s="538" t="s">
        <v>319</v>
      </c>
      <c r="H14" s="557" t="s">
        <v>549</v>
      </c>
      <c r="I14" s="558" t="str">
        <f>+'11'!F9</f>
        <v>Estructurar e implementar 1 dependencia de tecnología y sistemas de la información y las comunicaciones</v>
      </c>
      <c r="J14" s="559" t="str">
        <f>+'11'!C15</f>
        <v>Dependencia de tecnología y sistemas de la información y las comunicaciones</v>
      </c>
      <c r="K14" s="168" t="str">
        <f>+'11'!C22</f>
        <v>Avance en actividades ejecutadas</v>
      </c>
      <c r="L14" s="248">
        <v>0</v>
      </c>
      <c r="M14" s="248">
        <f>+'11'!C31</f>
        <v>6.742585115159668E-3</v>
      </c>
      <c r="N14" s="248">
        <f>+'11'!C32</f>
        <v>0.1305</v>
      </c>
      <c r="O14" s="248">
        <f>+'11'!C33</f>
        <v>2.3099999999999999E-2</v>
      </c>
      <c r="P14" s="248">
        <f>+'11'!C34</f>
        <v>1.32E-2</v>
      </c>
      <c r="Q14" s="248">
        <f>+'11'!C35</f>
        <v>2.6499999999999999E-2</v>
      </c>
      <c r="R14" s="248">
        <f>+'11'!C36</f>
        <v>0</v>
      </c>
      <c r="S14" s="248">
        <f>+'11'!C37</f>
        <v>0</v>
      </c>
      <c r="T14" s="248">
        <f>+'11'!C38</f>
        <v>0</v>
      </c>
      <c r="U14" s="248">
        <f>+'11'!C39</f>
        <v>0</v>
      </c>
      <c r="V14" s="248">
        <f>+'11'!C40</f>
        <v>0</v>
      </c>
      <c r="W14" s="248">
        <f>+'11'!C41</f>
        <v>0</v>
      </c>
      <c r="X14" s="248">
        <f>SUM(L14:W14)</f>
        <v>0.20004258511515965</v>
      </c>
      <c r="Y14" s="563" t="str">
        <f>+'11'!C49</f>
        <v xml:space="preserve">El proceso contractual esta desarrollándose normalmente. 
Se consolida exitosamente la contratación del equipo técnico necesario para el cumplimiento de la meta </v>
      </c>
      <c r="Z14" s="563"/>
    </row>
    <row r="15" spans="1:26" s="230" customFormat="1" ht="57" customHeight="1" x14ac:dyDescent="0.2">
      <c r="A15" s="559"/>
      <c r="B15" s="548"/>
      <c r="C15" s="539"/>
      <c r="D15" s="539"/>
      <c r="E15" s="539"/>
      <c r="F15" s="562"/>
      <c r="G15" s="539"/>
      <c r="H15" s="557"/>
      <c r="I15" s="558"/>
      <c r="J15" s="559"/>
      <c r="K15" s="168" t="str">
        <f>+'11'!F22</f>
        <v>Total de avance de actividades programado en la vigencia</v>
      </c>
      <c r="L15" s="248">
        <f>+'11'!E30</f>
        <v>0</v>
      </c>
      <c r="M15" s="248">
        <f>+'11'!E31</f>
        <v>0.128</v>
      </c>
      <c r="N15" s="248">
        <f>+'11'!E32</f>
        <v>2.5464151693929101E-3</v>
      </c>
      <c r="O15" s="248">
        <f>+'11'!E33</f>
        <v>2.3099999999999999E-2</v>
      </c>
      <c r="P15" s="248">
        <f>+'11'!E34</f>
        <v>1.32E-2</v>
      </c>
      <c r="Q15" s="248">
        <f>+'11'!E35</f>
        <v>2.6499999999999999E-2</v>
      </c>
      <c r="R15" s="248">
        <f>+'11'!E36</f>
        <v>0</v>
      </c>
      <c r="S15" s="248">
        <f>+'11'!E37</f>
        <v>0</v>
      </c>
      <c r="T15" s="248">
        <f>+'11'!E38</f>
        <v>0</v>
      </c>
      <c r="U15" s="248">
        <f>+'11'!E39</f>
        <v>0</v>
      </c>
      <c r="V15" s="248">
        <f>+'11'!E40</f>
        <v>0</v>
      </c>
      <c r="W15" s="248">
        <f>+'11'!E41</f>
        <v>6.7000000000000002E-3</v>
      </c>
      <c r="X15" s="248">
        <f>SUM(L15:W15)</f>
        <v>0.20004641516939292</v>
      </c>
      <c r="Y15" s="563"/>
      <c r="Z15" s="563"/>
    </row>
    <row r="16" spans="1:26" s="230" customFormat="1" ht="57" customHeight="1" x14ac:dyDescent="0.2">
      <c r="A16" s="559"/>
      <c r="B16" s="549"/>
      <c r="C16" s="540"/>
      <c r="D16" s="540"/>
      <c r="E16" s="540"/>
      <c r="F16" s="562"/>
      <c r="G16" s="540"/>
      <c r="H16" s="557"/>
      <c r="I16" s="558"/>
      <c r="J16" s="559"/>
      <c r="K16" s="149" t="s">
        <v>215</v>
      </c>
      <c r="L16" s="249">
        <f>IFERROR(+L14/L15,)</f>
        <v>0</v>
      </c>
      <c r="M16" s="249">
        <f t="shared" ref="M16:X16" si="0">IFERROR(+M14/M15,)</f>
        <v>5.2676446212184903E-2</v>
      </c>
      <c r="N16" s="249">
        <f t="shared" si="0"/>
        <v>51.248516568927158</v>
      </c>
      <c r="O16" s="249">
        <f t="shared" si="0"/>
        <v>1</v>
      </c>
      <c r="P16" s="249">
        <f t="shared" si="0"/>
        <v>1</v>
      </c>
      <c r="Q16" s="249">
        <f t="shared" si="0"/>
        <v>1</v>
      </c>
      <c r="R16" s="249">
        <f t="shared" si="0"/>
        <v>0</v>
      </c>
      <c r="S16" s="249">
        <f t="shared" si="0"/>
        <v>0</v>
      </c>
      <c r="T16" s="249">
        <f t="shared" si="0"/>
        <v>0</v>
      </c>
      <c r="U16" s="249">
        <f t="shared" si="0"/>
        <v>0</v>
      </c>
      <c r="V16" s="249">
        <f t="shared" si="0"/>
        <v>0</v>
      </c>
      <c r="W16" s="249">
        <f t="shared" si="0"/>
        <v>0</v>
      </c>
      <c r="X16" s="249">
        <f t="shared" si="0"/>
        <v>0.99998085417211791</v>
      </c>
      <c r="Y16" s="563"/>
      <c r="Z16" s="563"/>
    </row>
    <row r="17" spans="1:26" s="230" customFormat="1" ht="57" customHeight="1" x14ac:dyDescent="0.2">
      <c r="A17" s="559">
        <f>+'12'!C9</f>
        <v>12</v>
      </c>
      <c r="B17" s="547" t="s">
        <v>362</v>
      </c>
      <c r="C17" s="538" t="s">
        <v>363</v>
      </c>
      <c r="D17" s="538" t="s">
        <v>364</v>
      </c>
      <c r="E17" s="538" t="s">
        <v>365</v>
      </c>
      <c r="F17" s="562" t="s">
        <v>157</v>
      </c>
      <c r="G17" s="538" t="s">
        <v>319</v>
      </c>
      <c r="H17" s="557" t="s">
        <v>549</v>
      </c>
      <c r="I17" s="558" t="str">
        <f>+'12'!F9</f>
        <v>Gestionar y mantener el 100% de los canales de comunicación interactivos a cargo de la OTIC que dispongan información de movilidad a la ciudadanía</v>
      </c>
      <c r="J17" s="559" t="str">
        <f>+'12'!C15</f>
        <v>Canales de Comunicación Interactivos</v>
      </c>
      <c r="K17" s="168" t="str">
        <f>+'12'!C22</f>
        <v>Porcentaje de avance en actividades ejecutadas</v>
      </c>
      <c r="L17" s="236">
        <f>+'12'!C30</f>
        <v>0</v>
      </c>
      <c r="M17" s="236">
        <f>+'12'!C31</f>
        <v>0</v>
      </c>
      <c r="N17" s="236">
        <f>+'12'!C32</f>
        <v>0.05</v>
      </c>
      <c r="O17" s="236">
        <f>+'12'!C33</f>
        <v>0</v>
      </c>
      <c r="P17" s="236">
        <f>+'12'!C34</f>
        <v>0</v>
      </c>
      <c r="Q17" s="236">
        <f>+'12'!C35</f>
        <v>0</v>
      </c>
      <c r="R17" s="236">
        <f>+'12'!C36</f>
        <v>0</v>
      </c>
      <c r="S17" s="236">
        <f>+'12'!C37</f>
        <v>0</v>
      </c>
      <c r="T17" s="236">
        <f>+'12'!C38</f>
        <v>0</v>
      </c>
      <c r="U17" s="236">
        <f>+'12'!C39</f>
        <v>0</v>
      </c>
      <c r="V17" s="236">
        <f>+'12'!C40</f>
        <v>0</v>
      </c>
      <c r="W17" s="236">
        <f>+'12'!C41</f>
        <v>0</v>
      </c>
      <c r="X17" s="236">
        <f>SUM(L17:W17)</f>
        <v>0.05</v>
      </c>
      <c r="Y17" s="563" t="str">
        <f>+'12'!C49</f>
        <v>Procesos de contratación se  estructuraron por parte de la OTIC. 
Se aseguro el recusro técnico necesario para el cumplimineto de la meta.</v>
      </c>
      <c r="Z17" s="563"/>
    </row>
    <row r="18" spans="1:26" s="230" customFormat="1" ht="57" customHeight="1" x14ac:dyDescent="0.2">
      <c r="A18" s="559"/>
      <c r="B18" s="548"/>
      <c r="C18" s="539"/>
      <c r="D18" s="539"/>
      <c r="E18" s="539"/>
      <c r="F18" s="562"/>
      <c r="G18" s="539"/>
      <c r="H18" s="557"/>
      <c r="I18" s="558"/>
      <c r="J18" s="559"/>
      <c r="K18" s="168" t="str">
        <f>+'12'!F22</f>
        <v>Porcentaje total  de avance de actividades programado en la vigencia</v>
      </c>
      <c r="L18" s="236">
        <f>+'12'!E30</f>
        <v>0</v>
      </c>
      <c r="M18" s="236">
        <f>+'12'!E31</f>
        <v>0</v>
      </c>
      <c r="N18" s="236">
        <f>+'12'!E32</f>
        <v>0.05</v>
      </c>
      <c r="O18" s="236">
        <f>+'12'!E33</f>
        <v>0</v>
      </c>
      <c r="P18" s="236">
        <f>+'12'!E34</f>
        <v>0</v>
      </c>
      <c r="Q18" s="236">
        <f>+'12'!E35</f>
        <v>0</v>
      </c>
      <c r="R18" s="236">
        <f>+'12'!E36</f>
        <v>0</v>
      </c>
      <c r="S18" s="236">
        <f>+'12'!E37</f>
        <v>0</v>
      </c>
      <c r="T18" s="236">
        <f>+'12'!E38</f>
        <v>0.09</v>
      </c>
      <c r="U18" s="236">
        <f>+'12'!E39</f>
        <v>0.09</v>
      </c>
      <c r="V18" s="236">
        <f>+'12'!E40</f>
        <v>0.04</v>
      </c>
      <c r="W18" s="236">
        <f>+'12'!E41</f>
        <v>0.03</v>
      </c>
      <c r="X18" s="236">
        <f>SUM(L18:W18)</f>
        <v>0.30000000000000004</v>
      </c>
      <c r="Y18" s="563"/>
      <c r="Z18" s="563"/>
    </row>
    <row r="19" spans="1:26" s="230" customFormat="1" ht="57" customHeight="1" x14ac:dyDescent="0.2">
      <c r="A19" s="559"/>
      <c r="B19" s="549"/>
      <c r="C19" s="540"/>
      <c r="D19" s="540"/>
      <c r="E19" s="540"/>
      <c r="F19" s="562"/>
      <c r="G19" s="540"/>
      <c r="H19" s="557"/>
      <c r="I19" s="558"/>
      <c r="J19" s="559"/>
      <c r="K19" s="149" t="s">
        <v>215</v>
      </c>
      <c r="L19" s="237">
        <f>IFERROR(+L17/L18,)</f>
        <v>0</v>
      </c>
      <c r="M19" s="237">
        <f t="shared" ref="M19:X19" si="1">IFERROR(+M17/M18,)</f>
        <v>0</v>
      </c>
      <c r="N19" s="237">
        <f t="shared" si="1"/>
        <v>1</v>
      </c>
      <c r="O19" s="237">
        <f t="shared" si="1"/>
        <v>0</v>
      </c>
      <c r="P19" s="237">
        <f t="shared" si="1"/>
        <v>0</v>
      </c>
      <c r="Q19" s="237">
        <f t="shared" si="1"/>
        <v>0</v>
      </c>
      <c r="R19" s="237">
        <f t="shared" si="1"/>
        <v>0</v>
      </c>
      <c r="S19" s="237">
        <f t="shared" si="1"/>
        <v>0</v>
      </c>
      <c r="T19" s="237">
        <f t="shared" si="1"/>
        <v>0</v>
      </c>
      <c r="U19" s="237">
        <f t="shared" si="1"/>
        <v>0</v>
      </c>
      <c r="V19" s="237">
        <f t="shared" si="1"/>
        <v>0</v>
      </c>
      <c r="W19" s="237">
        <f t="shared" si="1"/>
        <v>0</v>
      </c>
      <c r="X19" s="237">
        <f t="shared" si="1"/>
        <v>0.16666666666666666</v>
      </c>
      <c r="Y19" s="563"/>
      <c r="Z19" s="563"/>
    </row>
    <row r="20" spans="1:26" s="230" customFormat="1" ht="57" customHeight="1" x14ac:dyDescent="0.2">
      <c r="A20" s="559">
        <f>+'13'!B8</f>
        <v>13</v>
      </c>
      <c r="B20" s="547" t="s">
        <v>362</v>
      </c>
      <c r="C20" s="538" t="s">
        <v>363</v>
      </c>
      <c r="D20" s="538" t="s">
        <v>364</v>
      </c>
      <c r="E20" s="538" t="s">
        <v>365</v>
      </c>
      <c r="F20" s="562" t="s">
        <v>157</v>
      </c>
      <c r="G20" s="538" t="s">
        <v>320</v>
      </c>
      <c r="H20" s="538" t="s">
        <v>625</v>
      </c>
      <c r="I20" s="558" t="str">
        <f>+'13'!E8</f>
        <v>Desarrollar y fortalecer el 100% de los sistemas de información misionales y estratégicos a cargo de la OTIC para que sean utilizados como habilitadores en el desarrollo de las estrategias institucionales y sectoriales.</v>
      </c>
      <c r="J20" s="559" t="str">
        <f>+'13'!B14</f>
        <v>Sistemas de información misionales y estratégicos a cargo de la OIS</v>
      </c>
      <c r="K20" s="168" t="str">
        <f>+'13'!B21</f>
        <v>Porcentaje de avance en actividades ejecutadas</v>
      </c>
      <c r="L20" s="236">
        <f>+'13'!B29</f>
        <v>0</v>
      </c>
      <c r="M20" s="236">
        <f>+'13'!B30</f>
        <v>1.4999999999999999E-2</v>
      </c>
      <c r="N20" s="236">
        <f>+'13'!B31</f>
        <v>6.4000000000000003E-3</v>
      </c>
      <c r="O20" s="236">
        <f>+'13'!B32</f>
        <v>2.5000000000000001E-3</v>
      </c>
      <c r="P20" s="236">
        <f>+'13'!B33</f>
        <v>0</v>
      </c>
      <c r="Q20" s="236">
        <f>+'13'!B34</f>
        <v>9.2999999999999992E-3</v>
      </c>
      <c r="R20" s="236">
        <f>+'13'!B35</f>
        <v>0</v>
      </c>
      <c r="S20" s="236">
        <f>+'13'!B36</f>
        <v>0</v>
      </c>
      <c r="T20" s="236">
        <f>+'13'!B37</f>
        <v>0</v>
      </c>
      <c r="U20" s="236">
        <f>+'13'!B38</f>
        <v>0</v>
      </c>
      <c r="V20" s="236">
        <f>+'13'!B39</f>
        <v>0</v>
      </c>
      <c r="W20" s="236">
        <f>+'13'!B40</f>
        <v>0</v>
      </c>
      <c r="X20" s="236">
        <f>SUM(L20:W20)</f>
        <v>3.3199999999999993E-2</v>
      </c>
      <c r="Y20" s="563" t="str">
        <f>+'13'!B48</f>
        <v>La entidad cuenta con soporte para el software especializado en modelación de transporte (VISIM -VISSUM) ademas de contar con el apoyo de un profesional.
Se  consolido  el equipo técnico para le éxito de la meta.
Se renovaron los servicios de soporte y mantenimiento del software especializado que permite a la Entidad desarrollar y fortalecer algunos de los sistemas de información misionales de la Entidad.</v>
      </c>
      <c r="Z20" s="563"/>
    </row>
    <row r="21" spans="1:26" s="230" customFormat="1" ht="57" customHeight="1" x14ac:dyDescent="0.2">
      <c r="A21" s="559"/>
      <c r="B21" s="548"/>
      <c r="C21" s="539"/>
      <c r="D21" s="539"/>
      <c r="E21" s="539"/>
      <c r="F21" s="562"/>
      <c r="G21" s="539"/>
      <c r="H21" s="539"/>
      <c r="I21" s="558"/>
      <c r="J21" s="559"/>
      <c r="K21" s="168" t="str">
        <f>+'13'!E21</f>
        <v>Porcentaje total  de avance de actividades programado en la vigencia</v>
      </c>
      <c r="L21" s="236">
        <f>+'13'!D29</f>
        <v>0</v>
      </c>
      <c r="M21" s="236">
        <f>+'13'!D30</f>
        <v>1.4999999999999999E-2</v>
      </c>
      <c r="N21" s="236">
        <f>+'13'!D31</f>
        <v>0</v>
      </c>
      <c r="O21" s="236">
        <f>+'13'!D32</f>
        <v>8.8999999999999999E-3</v>
      </c>
      <c r="P21" s="236">
        <f>+'13'!D33</f>
        <v>0</v>
      </c>
      <c r="Q21" s="236">
        <f>+'13'!D34</f>
        <v>9.2999999999999992E-3</v>
      </c>
      <c r="R21" s="236">
        <f>+'13'!D35</f>
        <v>0</v>
      </c>
      <c r="S21" s="236">
        <f>+'13'!D36</f>
        <v>0.23749999999999999</v>
      </c>
      <c r="T21" s="236">
        <f>+'13'!D37</f>
        <v>1.67E-2</v>
      </c>
      <c r="U21" s="236">
        <f>+'13'!D38</f>
        <v>0</v>
      </c>
      <c r="V21" s="236">
        <f>+'13'!D39</f>
        <v>0</v>
      </c>
      <c r="W21" s="236">
        <f>+'13'!D40</f>
        <v>2.5999999999999999E-3</v>
      </c>
      <c r="X21" s="236">
        <f>SUM(L21:W21)</f>
        <v>0.28999999999999998</v>
      </c>
      <c r="Y21" s="563"/>
      <c r="Z21" s="563"/>
    </row>
    <row r="22" spans="1:26" s="230" customFormat="1" ht="57" customHeight="1" x14ac:dyDescent="0.2">
      <c r="A22" s="559"/>
      <c r="B22" s="549"/>
      <c r="C22" s="540"/>
      <c r="D22" s="540"/>
      <c r="E22" s="540"/>
      <c r="F22" s="562"/>
      <c r="G22" s="540"/>
      <c r="H22" s="540"/>
      <c r="I22" s="558"/>
      <c r="J22" s="559"/>
      <c r="K22" s="149" t="s">
        <v>215</v>
      </c>
      <c r="L22" s="237">
        <f>IFERROR(+L20/L21,)</f>
        <v>0</v>
      </c>
      <c r="M22" s="237">
        <f t="shared" ref="M22:X22" si="2">IFERROR(+M20/M21,)</f>
        <v>1</v>
      </c>
      <c r="N22" s="237">
        <f t="shared" si="2"/>
        <v>0</v>
      </c>
      <c r="O22" s="237">
        <f t="shared" si="2"/>
        <v>0.2808988764044944</v>
      </c>
      <c r="P22" s="237">
        <f t="shared" si="2"/>
        <v>0</v>
      </c>
      <c r="Q22" s="237">
        <f t="shared" si="2"/>
        <v>1</v>
      </c>
      <c r="R22" s="237">
        <f t="shared" si="2"/>
        <v>0</v>
      </c>
      <c r="S22" s="237">
        <f t="shared" si="2"/>
        <v>0</v>
      </c>
      <c r="T22" s="237">
        <f t="shared" si="2"/>
        <v>0</v>
      </c>
      <c r="U22" s="237">
        <f t="shared" si="2"/>
        <v>0</v>
      </c>
      <c r="V22" s="237">
        <f t="shared" si="2"/>
        <v>0</v>
      </c>
      <c r="W22" s="237">
        <f t="shared" si="2"/>
        <v>0</v>
      </c>
      <c r="X22" s="237">
        <f t="shared" si="2"/>
        <v>0.11448275862068964</v>
      </c>
      <c r="Y22" s="563"/>
      <c r="Z22" s="563"/>
    </row>
    <row r="23" spans="1:26" s="230" customFormat="1" ht="57" customHeight="1" x14ac:dyDescent="0.2">
      <c r="A23" s="559">
        <f>+'14'!B8</f>
        <v>14</v>
      </c>
      <c r="B23" s="547" t="s">
        <v>362</v>
      </c>
      <c r="C23" s="538" t="s">
        <v>363</v>
      </c>
      <c r="D23" s="538" t="s">
        <v>364</v>
      </c>
      <c r="E23" s="538" t="s">
        <v>365</v>
      </c>
      <c r="F23" s="562" t="s">
        <v>157</v>
      </c>
      <c r="G23" s="538" t="s">
        <v>319</v>
      </c>
      <c r="H23" s="538" t="s">
        <v>549</v>
      </c>
      <c r="I23" s="558" t="str">
        <f>+'14'!E8</f>
        <v>Modernizar el 80% de los sistemas de información administrativos de la SDM para soportar las operación interna administrativa y de gestión de la entidad.</v>
      </c>
      <c r="J23" s="559" t="str">
        <f>+'14'!B14</f>
        <v>Sistemas de Información Administrativos</v>
      </c>
      <c r="K23" s="168" t="str">
        <f>+'14'!B21</f>
        <v>Porcentaje de avance en actividades ejecutadas</v>
      </c>
      <c r="L23" s="236">
        <f>+'14'!B29</f>
        <v>0</v>
      </c>
      <c r="M23" s="236">
        <f>+'14'!B30</f>
        <v>0</v>
      </c>
      <c r="N23" s="236">
        <f>+'14'!B31</f>
        <v>1.2E-2</v>
      </c>
      <c r="O23" s="236">
        <f>+'14'!B32</f>
        <v>9.5999999999999992E-3</v>
      </c>
      <c r="P23" s="236">
        <f>+'14'!B33</f>
        <v>8.8499999999999995E-2</v>
      </c>
      <c r="Q23" s="236">
        <f>+'14'!B34</f>
        <v>0</v>
      </c>
      <c r="R23" s="236">
        <f>+'14'!B35</f>
        <v>0</v>
      </c>
      <c r="S23" s="236">
        <f>+'14'!B36</f>
        <v>0</v>
      </c>
      <c r="T23" s="236">
        <f>+'14'!B37</f>
        <v>0</v>
      </c>
      <c r="U23" s="236">
        <f>+'14'!B38</f>
        <v>0</v>
      </c>
      <c r="V23" s="236">
        <f>+'14'!B39</f>
        <v>0</v>
      </c>
      <c r="W23" s="236">
        <f>+'14'!B40</f>
        <v>0</v>
      </c>
      <c r="X23" s="236">
        <f>+SUM(L23:W23)</f>
        <v>0.1101</v>
      </c>
      <c r="Y23" s="563" t="str">
        <f>+'14'!B48</f>
        <v>Procesos de contratación estructurados por parte de la OTIC. 
Se completó el personal técnico necesario para el éxito de la meta. Se adquirió licenciamiento de antivirus para los equipos PCs de la Entidad para un año. De igual forma se adquirió licenciamiento para el uso de las suite que incluye el correo electrónico y otras herramientas para los funcionarios de la Entidad.</v>
      </c>
      <c r="Z23" s="563"/>
    </row>
    <row r="24" spans="1:26" s="230" customFormat="1" ht="57" customHeight="1" x14ac:dyDescent="0.2">
      <c r="A24" s="559"/>
      <c r="B24" s="548"/>
      <c r="C24" s="539"/>
      <c r="D24" s="539"/>
      <c r="E24" s="539"/>
      <c r="F24" s="562"/>
      <c r="G24" s="539"/>
      <c r="H24" s="539"/>
      <c r="I24" s="558"/>
      <c r="J24" s="559"/>
      <c r="K24" s="168" t="str">
        <f>+'14'!E21</f>
        <v>Porcentaje total  de avance de actividades programado en la vigencia</v>
      </c>
      <c r="L24" s="236">
        <f>+'14'!D29</f>
        <v>0</v>
      </c>
      <c r="M24" s="236">
        <f>+'14'!D30</f>
        <v>0</v>
      </c>
      <c r="N24" s="236">
        <f>+'14'!D31</f>
        <v>0</v>
      </c>
      <c r="O24" s="236">
        <f>+'14'!D32</f>
        <v>2.1600000000000001E-2</v>
      </c>
      <c r="P24" s="236">
        <f>+'14'!D33</f>
        <v>0</v>
      </c>
      <c r="Q24" s="236">
        <f>+'14'!D34</f>
        <v>8.8499999999999995E-2</v>
      </c>
      <c r="R24" s="236">
        <f>+'14'!D35</f>
        <v>4.4900000000000002E-2</v>
      </c>
      <c r="S24" s="236">
        <f>+'14'!D36</f>
        <v>2.1000000000000001E-2</v>
      </c>
      <c r="T24" s="236">
        <f>+'14'!D37</f>
        <v>4.1000000000000002E-2</v>
      </c>
      <c r="U24" s="236">
        <f>+'14'!D38</f>
        <v>0</v>
      </c>
      <c r="V24" s="236">
        <f>+'14'!D39</f>
        <v>0</v>
      </c>
      <c r="W24" s="236">
        <f>+'14'!D40</f>
        <v>3.0000000000000001E-3</v>
      </c>
      <c r="X24" s="236">
        <f>+SUM(L24:W24)</f>
        <v>0.22</v>
      </c>
      <c r="Y24" s="563"/>
      <c r="Z24" s="563"/>
    </row>
    <row r="25" spans="1:26" s="230" customFormat="1" ht="57" customHeight="1" x14ac:dyDescent="0.2">
      <c r="A25" s="559"/>
      <c r="B25" s="549"/>
      <c r="C25" s="540"/>
      <c r="D25" s="540"/>
      <c r="E25" s="540"/>
      <c r="F25" s="562"/>
      <c r="G25" s="540"/>
      <c r="H25" s="540"/>
      <c r="I25" s="558"/>
      <c r="J25" s="559"/>
      <c r="K25" s="149" t="s">
        <v>215</v>
      </c>
      <c r="L25" s="237">
        <f>IFERROR(+L23/L24,)</f>
        <v>0</v>
      </c>
      <c r="M25" s="237">
        <f t="shared" ref="M25:X25" si="3">IFERROR(+M23/M24,)</f>
        <v>0</v>
      </c>
      <c r="N25" s="237">
        <f t="shared" si="3"/>
        <v>0</v>
      </c>
      <c r="O25" s="237">
        <f t="shared" si="3"/>
        <v>0.44444444444444436</v>
      </c>
      <c r="P25" s="237">
        <f t="shared" si="3"/>
        <v>0</v>
      </c>
      <c r="Q25" s="237">
        <f t="shared" si="3"/>
        <v>0</v>
      </c>
      <c r="R25" s="237">
        <f t="shared" si="3"/>
        <v>0</v>
      </c>
      <c r="S25" s="237">
        <f t="shared" si="3"/>
        <v>0</v>
      </c>
      <c r="T25" s="237">
        <f t="shared" si="3"/>
        <v>0</v>
      </c>
      <c r="U25" s="237">
        <f t="shared" si="3"/>
        <v>0</v>
      </c>
      <c r="V25" s="237">
        <f t="shared" si="3"/>
        <v>0</v>
      </c>
      <c r="W25" s="237">
        <f t="shared" si="3"/>
        <v>0</v>
      </c>
      <c r="X25" s="237">
        <f t="shared" si="3"/>
        <v>0.50045454545454549</v>
      </c>
      <c r="Y25" s="563"/>
      <c r="Z25" s="563"/>
    </row>
    <row r="26" spans="1:26" s="230" customFormat="1" ht="57" customHeight="1" x14ac:dyDescent="0.2">
      <c r="A26" s="559">
        <f>+'15'!B8</f>
        <v>15</v>
      </c>
      <c r="B26" s="547" t="s">
        <v>362</v>
      </c>
      <c r="C26" s="538" t="s">
        <v>363</v>
      </c>
      <c r="D26" s="538" t="s">
        <v>364</v>
      </c>
      <c r="E26" s="538" t="s">
        <v>365</v>
      </c>
      <c r="F26" s="562" t="s">
        <v>157</v>
      </c>
      <c r="G26" s="538" t="s">
        <v>319</v>
      </c>
      <c r="H26" s="538" t="s">
        <v>549</v>
      </c>
      <c r="I26" s="558" t="str">
        <f>+'15'!E8</f>
        <v>Modernizar el 80% de la plataforma tecnológica de la SDM para asegurar la operación de los servicios institucionales</v>
      </c>
      <c r="J26" s="559" t="str">
        <f>+'15'!B14</f>
        <v xml:space="preserve">Modernización de Plataforma tecnológica de la SDM </v>
      </c>
      <c r="K26" s="168" t="str">
        <f>+'15'!B21</f>
        <v>Porcentaje de avance en actividades ejecutadas</v>
      </c>
      <c r="L26" s="236">
        <f>+'15'!B29</f>
        <v>0</v>
      </c>
      <c r="M26" s="236">
        <f>+'15'!B30</f>
        <v>0</v>
      </c>
      <c r="N26" s="236">
        <f>+'15'!B31</f>
        <v>1E-3</v>
      </c>
      <c r="O26" s="236">
        <f>+'15'!B32</f>
        <v>1.2E-2</v>
      </c>
      <c r="P26" s="236">
        <f>+'15'!B33</f>
        <v>0</v>
      </c>
      <c r="Q26" s="236">
        <f>+'15'!B34</f>
        <v>6.1600000000000002E-2</v>
      </c>
      <c r="R26" s="236">
        <f>+'15'!B35</f>
        <v>0</v>
      </c>
      <c r="S26" s="236">
        <f>+'15'!B36</f>
        <v>0</v>
      </c>
      <c r="T26" s="236">
        <f>+'15'!B37</f>
        <v>0</v>
      </c>
      <c r="U26" s="236">
        <f>+'15'!B38</f>
        <v>0</v>
      </c>
      <c r="V26" s="236">
        <f>+'15'!B39</f>
        <v>0</v>
      </c>
      <c r="W26" s="236">
        <f>+'15'!B40</f>
        <v>0</v>
      </c>
      <c r="X26" s="236">
        <f>+SUM(L26:W26)</f>
        <v>7.46E-2</v>
      </c>
      <c r="Y26" s="563" t="str">
        <f>+'15'!B48</f>
        <v>Contar con los profesionales encargados de la modernización tecnológica en la entidad y mantener en correcto funcionamiento con soporte del fabrican el software de base de datos que utliza la entidad.</v>
      </c>
      <c r="Z26" s="563"/>
    </row>
    <row r="27" spans="1:26" s="230" customFormat="1" ht="57" customHeight="1" x14ac:dyDescent="0.2">
      <c r="A27" s="559"/>
      <c r="B27" s="548"/>
      <c r="C27" s="539"/>
      <c r="D27" s="539"/>
      <c r="E27" s="539"/>
      <c r="F27" s="562"/>
      <c r="G27" s="539"/>
      <c r="H27" s="539"/>
      <c r="I27" s="558"/>
      <c r="J27" s="559"/>
      <c r="K27" s="168" t="str">
        <f>+'15'!E21</f>
        <v>Porcentaje total  de avance de actividades programado en la vigencia</v>
      </c>
      <c r="L27" s="236">
        <f>+'15'!D29</f>
        <v>0</v>
      </c>
      <c r="M27" s="236">
        <f>+'15'!D30</f>
        <v>0</v>
      </c>
      <c r="N27" s="236">
        <f>+'15'!D31</f>
        <v>1E-3</v>
      </c>
      <c r="O27" s="236">
        <f>+'15'!D32</f>
        <v>1.2E-2</v>
      </c>
      <c r="P27" s="236">
        <f>+'15'!D33</f>
        <v>0</v>
      </c>
      <c r="Q27" s="236">
        <f>+'15'!D34</f>
        <v>6.1600000000000002E-2</v>
      </c>
      <c r="R27" s="236">
        <f>+'15'!D35</f>
        <v>4.0000000000000001E-3</v>
      </c>
      <c r="S27" s="236">
        <f>+'15'!D36</f>
        <v>0</v>
      </c>
      <c r="T27" s="236">
        <f>+'15'!D37</f>
        <v>0.123</v>
      </c>
      <c r="U27" s="236">
        <f>+'15'!D38</f>
        <v>0</v>
      </c>
      <c r="V27" s="236">
        <f>+'15'!D39</f>
        <v>0</v>
      </c>
      <c r="W27" s="236">
        <f>+'15'!D40</f>
        <v>1.84E-2</v>
      </c>
      <c r="X27" s="236">
        <f>+SUM(L27:W27)</f>
        <v>0.22</v>
      </c>
      <c r="Y27" s="563"/>
      <c r="Z27" s="563"/>
    </row>
    <row r="28" spans="1:26" s="230" customFormat="1" ht="57" customHeight="1" x14ac:dyDescent="0.2">
      <c r="A28" s="559"/>
      <c r="B28" s="549"/>
      <c r="C28" s="540"/>
      <c r="D28" s="540"/>
      <c r="E28" s="540"/>
      <c r="F28" s="562"/>
      <c r="G28" s="540"/>
      <c r="H28" s="540"/>
      <c r="I28" s="558"/>
      <c r="J28" s="559"/>
      <c r="K28" s="149" t="s">
        <v>215</v>
      </c>
      <c r="L28" s="237">
        <f>IFERROR(+L26/L27,)</f>
        <v>0</v>
      </c>
      <c r="M28" s="237">
        <f t="shared" ref="M28:X28" si="4">IFERROR(+M26/M27,)</f>
        <v>0</v>
      </c>
      <c r="N28" s="237">
        <f t="shared" si="4"/>
        <v>1</v>
      </c>
      <c r="O28" s="237">
        <f t="shared" si="4"/>
        <v>1</v>
      </c>
      <c r="P28" s="237">
        <f t="shared" si="4"/>
        <v>0</v>
      </c>
      <c r="Q28" s="237">
        <f t="shared" si="4"/>
        <v>1</v>
      </c>
      <c r="R28" s="237">
        <f t="shared" si="4"/>
        <v>0</v>
      </c>
      <c r="S28" s="237">
        <f t="shared" si="4"/>
        <v>0</v>
      </c>
      <c r="T28" s="237">
        <f t="shared" si="4"/>
        <v>0</v>
      </c>
      <c r="U28" s="237">
        <f t="shared" si="4"/>
        <v>0</v>
      </c>
      <c r="V28" s="237">
        <f t="shared" si="4"/>
        <v>0</v>
      </c>
      <c r="W28" s="237">
        <f t="shared" si="4"/>
        <v>0</v>
      </c>
      <c r="X28" s="237">
        <f t="shared" si="4"/>
        <v>0.33909090909090911</v>
      </c>
      <c r="Y28" s="563"/>
      <c r="Z28" s="563"/>
    </row>
    <row r="29" spans="1:26" s="230" customFormat="1" ht="57" customHeight="1" x14ac:dyDescent="0.2">
      <c r="A29" s="559">
        <f>+'16'!B8</f>
        <v>16</v>
      </c>
      <c r="B29" s="547" t="s">
        <v>362</v>
      </c>
      <c r="C29" s="538" t="s">
        <v>363</v>
      </c>
      <c r="D29" s="538" t="s">
        <v>364</v>
      </c>
      <c r="E29" s="538" t="s">
        <v>365</v>
      </c>
      <c r="F29" s="562" t="s">
        <v>157</v>
      </c>
      <c r="G29" s="538" t="s">
        <v>319</v>
      </c>
      <c r="H29" s="538" t="s">
        <v>549</v>
      </c>
      <c r="I29" s="558" t="str">
        <f>+'16'!E8</f>
        <v>Promover y realizar 4 campañas de sensibilización en TI que permitan generar servicios de calidad y la mejora permanente de las capacidades técnicas de la SDM</v>
      </c>
      <c r="J29" s="559" t="str">
        <f>+'16'!B14</f>
        <v>Campañas de sensibilización de TI</v>
      </c>
      <c r="K29" s="168" t="str">
        <f>+'16'!B21</f>
        <v xml:space="preserve">Número de campañas de TI realizadas </v>
      </c>
      <c r="L29" s="242">
        <f>+'16'!B29</f>
        <v>0</v>
      </c>
      <c r="M29" s="242">
        <f>+'16'!B30</f>
        <v>0</v>
      </c>
      <c r="N29" s="242">
        <f>+'16'!B31</f>
        <v>0</v>
      </c>
      <c r="O29" s="242">
        <f>+'16'!B32</f>
        <v>0</v>
      </c>
      <c r="P29" s="242">
        <f>+'16'!B33</f>
        <v>0</v>
      </c>
      <c r="Q29" s="242">
        <f>+'16'!B34</f>
        <v>0</v>
      </c>
      <c r="R29" s="242">
        <f>+'16'!B35</f>
        <v>0</v>
      </c>
      <c r="S29" s="242">
        <f>+'16'!B36</f>
        <v>0</v>
      </c>
      <c r="T29" s="242">
        <f>+'16'!B37</f>
        <v>0</v>
      </c>
      <c r="U29" s="242">
        <f>+'16'!B38</f>
        <v>0</v>
      </c>
      <c r="V29" s="242">
        <f>+'16'!B39</f>
        <v>0</v>
      </c>
      <c r="W29" s="242">
        <f>+'16'!B40</f>
        <v>0</v>
      </c>
      <c r="X29" s="242">
        <f>SUM(L29:W29)</f>
        <v>0</v>
      </c>
      <c r="Y29" s="563" t="str">
        <f>+'16'!B48</f>
        <v xml:space="preserve">Procesos de contratación superó la etapa de revisión por parte de la Subsecretaría de Gestión Corporativa y se encuentra en revisión en la Dirección de Contratación.. </v>
      </c>
      <c r="Z29" s="563"/>
    </row>
    <row r="30" spans="1:26" s="230" customFormat="1" ht="57" customHeight="1" x14ac:dyDescent="0.2">
      <c r="A30" s="559"/>
      <c r="B30" s="548"/>
      <c r="C30" s="539"/>
      <c r="D30" s="539"/>
      <c r="E30" s="539"/>
      <c r="F30" s="562"/>
      <c r="G30" s="539"/>
      <c r="H30" s="539"/>
      <c r="I30" s="558"/>
      <c r="J30" s="559"/>
      <c r="K30" s="168" t="str">
        <f>+'16'!E21</f>
        <v>Total de campañas de TI programadas en la vigencia</v>
      </c>
      <c r="L30" s="242">
        <f>+'16'!D29</f>
        <v>0</v>
      </c>
      <c r="M30" s="242">
        <f>+'16'!D30</f>
        <v>0</v>
      </c>
      <c r="N30" s="242">
        <f>+'16'!D31</f>
        <v>0</v>
      </c>
      <c r="O30" s="242">
        <f>+'16'!D32</f>
        <v>0</v>
      </c>
      <c r="P30" s="242">
        <f>+'16'!D33</f>
        <v>0</v>
      </c>
      <c r="Q30" s="242">
        <f>+'16'!D34</f>
        <v>0</v>
      </c>
      <c r="R30" s="242">
        <f>+'16'!D35</f>
        <v>0</v>
      </c>
      <c r="S30" s="242">
        <f>+'16'!D36</f>
        <v>1.4</v>
      </c>
      <c r="T30" s="242">
        <f>+'16'!D37</f>
        <v>0</v>
      </c>
      <c r="U30" s="242">
        <f>+'16'!D38</f>
        <v>0</v>
      </c>
      <c r="V30" s="242">
        <f>+'16'!D39</f>
        <v>0</v>
      </c>
      <c r="W30" s="242">
        <f>+'16'!D40</f>
        <v>0.6</v>
      </c>
      <c r="X30" s="242">
        <f>SUM(L30:W30)</f>
        <v>2</v>
      </c>
      <c r="Y30" s="563"/>
      <c r="Z30" s="563"/>
    </row>
    <row r="31" spans="1:26" s="230" customFormat="1" ht="57" customHeight="1" x14ac:dyDescent="0.2">
      <c r="A31" s="559"/>
      <c r="B31" s="549"/>
      <c r="C31" s="540"/>
      <c r="D31" s="540"/>
      <c r="E31" s="540"/>
      <c r="F31" s="562"/>
      <c r="G31" s="540"/>
      <c r="H31" s="540"/>
      <c r="I31" s="558"/>
      <c r="J31" s="559"/>
      <c r="K31" s="149" t="s">
        <v>215</v>
      </c>
      <c r="L31" s="237">
        <f>IFERROR(+L29/L30,)</f>
        <v>0</v>
      </c>
      <c r="M31" s="237">
        <f t="shared" ref="M31:X31" si="5">IFERROR(+M29/M30,)</f>
        <v>0</v>
      </c>
      <c r="N31" s="237">
        <f t="shared" si="5"/>
        <v>0</v>
      </c>
      <c r="O31" s="237">
        <f t="shared" si="5"/>
        <v>0</v>
      </c>
      <c r="P31" s="237">
        <f t="shared" si="5"/>
        <v>0</v>
      </c>
      <c r="Q31" s="237">
        <f t="shared" si="5"/>
        <v>0</v>
      </c>
      <c r="R31" s="237">
        <f t="shared" si="5"/>
        <v>0</v>
      </c>
      <c r="S31" s="237">
        <f t="shared" si="5"/>
        <v>0</v>
      </c>
      <c r="T31" s="237">
        <f t="shared" si="5"/>
        <v>0</v>
      </c>
      <c r="U31" s="237">
        <f t="shared" si="5"/>
        <v>0</v>
      </c>
      <c r="V31" s="237">
        <f t="shared" si="5"/>
        <v>0</v>
      </c>
      <c r="W31" s="237">
        <f t="shared" si="5"/>
        <v>0</v>
      </c>
      <c r="X31" s="237">
        <f t="shared" si="5"/>
        <v>0</v>
      </c>
      <c r="Y31" s="563"/>
      <c r="Z31" s="563"/>
    </row>
    <row r="32" spans="1:26" s="230" customFormat="1" ht="57" customHeight="1" x14ac:dyDescent="0.2">
      <c r="A32" s="559">
        <f>+'17'!B8</f>
        <v>17</v>
      </c>
      <c r="B32" s="547" t="s">
        <v>362</v>
      </c>
      <c r="C32" s="538" t="s">
        <v>363</v>
      </c>
      <c r="D32" s="538" t="s">
        <v>364</v>
      </c>
      <c r="E32" s="538" t="s">
        <v>365</v>
      </c>
      <c r="F32" s="562" t="s">
        <v>166</v>
      </c>
      <c r="G32" s="538" t="s">
        <v>319</v>
      </c>
      <c r="H32" s="538" t="s">
        <v>627</v>
      </c>
      <c r="I32" s="558" t="str">
        <f>+'17'!E8</f>
        <v>Implementar el 100% de la estrategia anual para la sostenibilidad del Subsistema de Gestión Seguridad de la Información.</v>
      </c>
      <c r="J32" s="559" t="str">
        <f>+'17'!B14</f>
        <v>Subsistema de Gestión Seguridad de la Información</v>
      </c>
      <c r="K32" s="168" t="str">
        <f>+'17'!B21</f>
        <v>Porcentaje de avance en actividades ejecutadas</v>
      </c>
      <c r="L32" s="236">
        <f>+'17'!B29</f>
        <v>0</v>
      </c>
      <c r="M32" s="236">
        <f>+'17'!B30</f>
        <v>0</v>
      </c>
      <c r="N32" s="236">
        <f>+'17'!B31</f>
        <v>0</v>
      </c>
      <c r="O32" s="236">
        <f>+'17'!B32</f>
        <v>0</v>
      </c>
      <c r="P32" s="236">
        <f>+'17'!B33</f>
        <v>0</v>
      </c>
      <c r="Q32" s="236">
        <f>+'17'!B34</f>
        <v>0.56999999999999995</v>
      </c>
      <c r="R32" s="236">
        <f>+'17'!B35</f>
        <v>0</v>
      </c>
      <c r="S32" s="236">
        <f>+'17'!B36</f>
        <v>0</v>
      </c>
      <c r="T32" s="236">
        <f>+'17'!B37</f>
        <v>0</v>
      </c>
      <c r="U32" s="236">
        <f>+'17'!B38</f>
        <v>0</v>
      </c>
      <c r="V32" s="236">
        <f>+'17'!B39</f>
        <v>0</v>
      </c>
      <c r="W32" s="236">
        <f>+'17'!B40</f>
        <v>0</v>
      </c>
      <c r="X32" s="236">
        <f>SUM(L32:W32)</f>
        <v>0.56999999999999995</v>
      </c>
      <c r="Y32" s="563" t="str">
        <f>+'17'!B48</f>
        <v>Se adquiere infraestructura tecnológica para el manejo de la seguridad de la información de la Entidad, con soporte por tres (3) años, apoyado en un fabricante reconocido como lo es PaloAlto.</v>
      </c>
      <c r="Z32" s="563"/>
    </row>
    <row r="33" spans="1:26" s="230" customFormat="1" ht="57" customHeight="1" x14ac:dyDescent="0.2">
      <c r="A33" s="559"/>
      <c r="B33" s="548"/>
      <c r="C33" s="539"/>
      <c r="D33" s="539"/>
      <c r="E33" s="539"/>
      <c r="F33" s="562"/>
      <c r="G33" s="539"/>
      <c r="H33" s="539"/>
      <c r="I33" s="558"/>
      <c r="J33" s="559"/>
      <c r="K33" s="168" t="str">
        <f>+'17'!E21</f>
        <v>Porcentaje total  de avance de actividades programado en la vigencia</v>
      </c>
      <c r="L33" s="236">
        <f>+'17'!D29</f>
        <v>0</v>
      </c>
      <c r="M33" s="236">
        <f>+'17'!D30</f>
        <v>0</v>
      </c>
      <c r="N33" s="236">
        <f>+'17'!D31</f>
        <v>0</v>
      </c>
      <c r="O33" s="236">
        <f>+'17'!D32</f>
        <v>0</v>
      </c>
      <c r="P33" s="236">
        <f>+'17'!D33</f>
        <v>0.05</v>
      </c>
      <c r="Q33" s="236">
        <f>+'17'!D34</f>
        <v>0.52</v>
      </c>
      <c r="R33" s="236">
        <f>+'17'!D35</f>
        <v>0</v>
      </c>
      <c r="S33" s="236">
        <f>+'17'!D36</f>
        <v>0</v>
      </c>
      <c r="T33" s="236">
        <f>+'17'!D37</f>
        <v>0.35</v>
      </c>
      <c r="U33" s="236">
        <f>+'17'!D38</f>
        <v>0</v>
      </c>
      <c r="V33" s="236">
        <f>+'17'!D39</f>
        <v>0</v>
      </c>
      <c r="W33" s="236">
        <f>+'17'!D40</f>
        <v>0.08</v>
      </c>
      <c r="X33" s="236">
        <f>SUM(L33:W33)</f>
        <v>1</v>
      </c>
      <c r="Y33" s="563"/>
      <c r="Z33" s="563"/>
    </row>
    <row r="34" spans="1:26" s="230" customFormat="1" ht="57" customHeight="1" x14ac:dyDescent="0.2">
      <c r="A34" s="559"/>
      <c r="B34" s="549"/>
      <c r="C34" s="540"/>
      <c r="D34" s="540"/>
      <c r="E34" s="540"/>
      <c r="F34" s="562"/>
      <c r="G34" s="540"/>
      <c r="H34" s="540"/>
      <c r="I34" s="558"/>
      <c r="J34" s="559"/>
      <c r="K34" s="149" t="s">
        <v>215</v>
      </c>
      <c r="L34" s="238">
        <f>IFERROR(+L32/L33,)</f>
        <v>0</v>
      </c>
      <c r="M34" s="238">
        <f t="shared" ref="M34:X34" si="6">IFERROR(+M32/M33,)</f>
        <v>0</v>
      </c>
      <c r="N34" s="238">
        <f t="shared" si="6"/>
        <v>0</v>
      </c>
      <c r="O34" s="238">
        <f t="shared" si="6"/>
        <v>0</v>
      </c>
      <c r="P34" s="238">
        <f t="shared" si="6"/>
        <v>0</v>
      </c>
      <c r="Q34" s="238">
        <f t="shared" si="6"/>
        <v>1.096153846153846</v>
      </c>
      <c r="R34" s="238">
        <f t="shared" si="6"/>
        <v>0</v>
      </c>
      <c r="S34" s="238">
        <f t="shared" si="6"/>
        <v>0</v>
      </c>
      <c r="T34" s="238">
        <f t="shared" si="6"/>
        <v>0</v>
      </c>
      <c r="U34" s="238">
        <f t="shared" si="6"/>
        <v>0</v>
      </c>
      <c r="V34" s="238">
        <f t="shared" si="6"/>
        <v>0</v>
      </c>
      <c r="W34" s="238">
        <f t="shared" si="6"/>
        <v>0</v>
      </c>
      <c r="X34" s="238">
        <f t="shared" si="6"/>
        <v>0.56999999999999995</v>
      </c>
      <c r="Y34" s="563"/>
      <c r="Z34" s="563"/>
    </row>
    <row r="35" spans="1:26" s="230" customFormat="1" ht="57" customHeight="1" x14ac:dyDescent="0.2">
      <c r="A35" s="544" t="str">
        <f>+'17'!B11</f>
        <v>Apoyo</v>
      </c>
      <c r="B35" s="547" t="s">
        <v>362</v>
      </c>
      <c r="C35" s="538" t="s">
        <v>363</v>
      </c>
      <c r="D35" s="538" t="s">
        <v>364</v>
      </c>
      <c r="E35" s="538" t="s">
        <v>365</v>
      </c>
      <c r="F35" s="535" t="s">
        <v>166</v>
      </c>
      <c r="G35" s="538" t="s">
        <v>319</v>
      </c>
      <c r="H35" s="538" t="s">
        <v>627</v>
      </c>
      <c r="I35" s="541" t="str">
        <f>+'18'!E8</f>
        <v>Realizar el 100 % del pago de compromisos de vigencias anteriores fenecidas</v>
      </c>
      <c r="J35" s="544" t="str">
        <f>+'18'!B14</f>
        <v>Pago compromisos fenecidos</v>
      </c>
      <c r="K35" s="168" t="str">
        <f>+'18'!B21</f>
        <v>Ejecución de pagos cuentas fenecidas</v>
      </c>
      <c r="L35" s="236">
        <f>'18'!B29</f>
        <v>0</v>
      </c>
      <c r="M35" s="236">
        <f>'18'!B30</f>
        <v>0</v>
      </c>
      <c r="N35" s="236">
        <f>'18'!B31</f>
        <v>0</v>
      </c>
      <c r="O35" s="236">
        <f>'18'!B32</f>
        <v>0</v>
      </c>
      <c r="P35" s="236">
        <f>'18'!B33</f>
        <v>0</v>
      </c>
      <c r="Q35" s="236">
        <f>'18'!B34</f>
        <v>0</v>
      </c>
      <c r="R35" s="236">
        <f>'18'!B35</f>
        <v>0</v>
      </c>
      <c r="S35" s="236">
        <f>'18'!B36</f>
        <v>0</v>
      </c>
      <c r="T35" s="236">
        <f>'18'!B37</f>
        <v>0</v>
      </c>
      <c r="U35" s="236">
        <f>'18'!B38</f>
        <v>0</v>
      </c>
      <c r="V35" s="236">
        <f>'18'!B39</f>
        <v>0</v>
      </c>
      <c r="W35" s="236">
        <f>'18'!B40</f>
        <v>0</v>
      </c>
      <c r="X35" s="236">
        <f>SUM(L35:W35)</f>
        <v>0</v>
      </c>
      <c r="Y35" s="529">
        <f>+'18'!B48</f>
        <v>0</v>
      </c>
      <c r="Z35" s="530"/>
    </row>
    <row r="36" spans="1:26" s="230" customFormat="1" ht="57" customHeight="1" x14ac:dyDescent="0.2">
      <c r="A36" s="545"/>
      <c r="B36" s="548"/>
      <c r="C36" s="539"/>
      <c r="D36" s="539"/>
      <c r="E36" s="539"/>
      <c r="F36" s="536"/>
      <c r="G36" s="539"/>
      <c r="H36" s="539"/>
      <c r="I36" s="542"/>
      <c r="J36" s="545"/>
      <c r="K36" s="168" t="str">
        <f>+'18'!E21</f>
        <v>Programación de ejecución de pagos de cuentas fenecidas</v>
      </c>
      <c r="L36" s="236">
        <v>0</v>
      </c>
      <c r="M36" s="236">
        <v>0</v>
      </c>
      <c r="N36" s="236">
        <v>0</v>
      </c>
      <c r="O36" s="236">
        <v>0</v>
      </c>
      <c r="P36" s="236">
        <f>+'17'!D36</f>
        <v>0</v>
      </c>
      <c r="Q36" s="236">
        <v>0</v>
      </c>
      <c r="R36" s="236">
        <f>+'17'!D38</f>
        <v>0</v>
      </c>
      <c r="S36" s="236">
        <f>+'17'!D39</f>
        <v>0</v>
      </c>
      <c r="T36" s="236">
        <v>0</v>
      </c>
      <c r="U36" s="236">
        <f>+'17'!D41</f>
        <v>0</v>
      </c>
      <c r="V36" s="236">
        <f>+'17'!D42</f>
        <v>0</v>
      </c>
      <c r="W36" s="236">
        <v>1</v>
      </c>
      <c r="X36" s="236">
        <f>SUM(L36:W36)</f>
        <v>1</v>
      </c>
      <c r="Y36" s="531"/>
      <c r="Z36" s="532"/>
    </row>
    <row r="37" spans="1:26" s="230" customFormat="1" ht="57" customHeight="1" x14ac:dyDescent="0.2">
      <c r="A37" s="546"/>
      <c r="B37" s="549"/>
      <c r="C37" s="540"/>
      <c r="D37" s="540"/>
      <c r="E37" s="540"/>
      <c r="F37" s="537"/>
      <c r="G37" s="540"/>
      <c r="H37" s="540"/>
      <c r="I37" s="543"/>
      <c r="J37" s="546"/>
      <c r="K37" s="149" t="s">
        <v>215</v>
      </c>
      <c r="L37" s="238">
        <f>IFERROR(+#REF!/L36,)</f>
        <v>0</v>
      </c>
      <c r="M37" s="238">
        <f>IFERROR(+#REF!/M36,)</f>
        <v>0</v>
      </c>
      <c r="N37" s="238">
        <f>IFERROR(+#REF!/N36,)</f>
        <v>0</v>
      </c>
      <c r="O37" s="238">
        <f>IFERROR(+#REF!/O36,)</f>
        <v>0</v>
      </c>
      <c r="P37" s="238">
        <f>IFERROR(+#REF!/P36,)</f>
        <v>0</v>
      </c>
      <c r="Q37" s="238">
        <f>IFERROR(+#REF!/Q36,)</f>
        <v>0</v>
      </c>
      <c r="R37" s="238">
        <f>IFERROR(+#REF!/R36,)</f>
        <v>0</v>
      </c>
      <c r="S37" s="238">
        <f>IFERROR(+#REF!/S36,)</f>
        <v>0</v>
      </c>
      <c r="T37" s="238">
        <f>IFERROR(+#REF!/T36,)</f>
        <v>0</v>
      </c>
      <c r="U37" s="238">
        <f>IFERROR(+#REF!/U36,)</f>
        <v>0</v>
      </c>
      <c r="V37" s="238">
        <f>IFERROR(+#REF!/V36,)</f>
        <v>0</v>
      </c>
      <c r="W37" s="238">
        <f>IFERROR(+#REF!/W36,)</f>
        <v>0</v>
      </c>
      <c r="X37" s="238">
        <f t="shared" ref="X37" si="7">IFERROR(+X35/X36,)</f>
        <v>0</v>
      </c>
      <c r="Y37" s="533"/>
      <c r="Z37" s="534"/>
    </row>
    <row r="38" spans="1:26" hidden="1" x14ac:dyDescent="0.25">
      <c r="F38" s="223"/>
    </row>
    <row r="39" spans="1:26" hidden="1" x14ac:dyDescent="0.25">
      <c r="F39" s="223"/>
    </row>
    <row r="40" spans="1:26" ht="33" hidden="1" customHeight="1" x14ac:dyDescent="0.25">
      <c r="F40" s="223"/>
    </row>
    <row r="41" spans="1:26" hidden="1" x14ac:dyDescent="0.25">
      <c r="F41" s="223"/>
    </row>
    <row r="42" spans="1:26" hidden="1" x14ac:dyDescent="0.25">
      <c r="F42" s="223"/>
    </row>
    <row r="43" spans="1:26" hidden="1" x14ac:dyDescent="0.25">
      <c r="F43" s="223"/>
    </row>
    <row r="44" spans="1:26" hidden="1" x14ac:dyDescent="0.25">
      <c r="F44" s="223"/>
    </row>
    <row r="45" spans="1:26" hidden="1" x14ac:dyDescent="0.25">
      <c r="F45" s="223"/>
    </row>
    <row r="46" spans="1:26" hidden="1" x14ac:dyDescent="0.25">
      <c r="F46" s="223"/>
    </row>
    <row r="47" spans="1:26" hidden="1" x14ac:dyDescent="0.25">
      <c r="F47" s="223"/>
    </row>
    <row r="48" spans="1:26" hidden="1" x14ac:dyDescent="0.25">
      <c r="F48" s="223"/>
    </row>
    <row r="49" spans="6:6" hidden="1" x14ac:dyDescent="0.25">
      <c r="F49" s="223"/>
    </row>
    <row r="50" spans="6:6" hidden="1" x14ac:dyDescent="0.25">
      <c r="F50" s="223"/>
    </row>
    <row r="51" spans="6:6" hidden="1" x14ac:dyDescent="0.25">
      <c r="F51" s="223"/>
    </row>
    <row r="52" spans="6:6" hidden="1" x14ac:dyDescent="0.25">
      <c r="F52" s="223"/>
    </row>
    <row r="53" spans="6:6" hidden="1" x14ac:dyDescent="0.25">
      <c r="F53" s="223"/>
    </row>
    <row r="54" spans="6:6" hidden="1" x14ac:dyDescent="0.25">
      <c r="F54" s="223"/>
    </row>
    <row r="55" spans="6:6" hidden="1" x14ac:dyDescent="0.25">
      <c r="F55" s="223"/>
    </row>
    <row r="56" spans="6:6" hidden="1" x14ac:dyDescent="0.25">
      <c r="F56" s="223"/>
    </row>
    <row r="57" spans="6:6" hidden="1" x14ac:dyDescent="0.25">
      <c r="F57" s="223"/>
    </row>
    <row r="58" spans="6:6" hidden="1" x14ac:dyDescent="0.25">
      <c r="F58" s="223"/>
    </row>
    <row r="59" spans="6:6" hidden="1" x14ac:dyDescent="0.25">
      <c r="F59" s="223"/>
    </row>
    <row r="60" spans="6:6" hidden="1" x14ac:dyDescent="0.25">
      <c r="F60" s="223"/>
    </row>
    <row r="61" spans="6:6" hidden="1" x14ac:dyDescent="0.25"/>
  </sheetData>
  <sheetProtection algorithmName="SHA-512" hashValue="btgY0vnMma34INLUd6m6Vcf6owPNWW2GtePMcYqPPVdFkdEN+k9Au6RT2cuRf79LY1mfSj7SrVRy47EhZT87pg==" saltValue="gBw8sIbj8GjCPa36kGl7BQ==" spinCount="100000" sheet="1" autoFilter="0" pivotTables="0"/>
  <autoFilter ref="A13:Z34">
    <filterColumn colId="24" showButton="0"/>
  </autoFilter>
  <mergeCells count="109">
    <mergeCell ref="Y14:Z16"/>
    <mergeCell ref="E14:E16"/>
    <mergeCell ref="D14:D16"/>
    <mergeCell ref="Y20:Z22"/>
    <mergeCell ref="I20:I22"/>
    <mergeCell ref="J20:J22"/>
    <mergeCell ref="I17:I19"/>
    <mergeCell ref="J17:J19"/>
    <mergeCell ref="Y17:Z19"/>
    <mergeCell ref="D17:D19"/>
    <mergeCell ref="E17:E19"/>
    <mergeCell ref="F17:F19"/>
    <mergeCell ref="G17:G19"/>
    <mergeCell ref="H17:H19"/>
    <mergeCell ref="F20:F22"/>
    <mergeCell ref="D20:D22"/>
    <mergeCell ref="E20:E22"/>
    <mergeCell ref="G23:G25"/>
    <mergeCell ref="H23:H25"/>
    <mergeCell ref="G20:G22"/>
    <mergeCell ref="H20:H22"/>
    <mergeCell ref="F23:F25"/>
    <mergeCell ref="A23:A25"/>
    <mergeCell ref="B23:B25"/>
    <mergeCell ref="C23:C25"/>
    <mergeCell ref="D23:D25"/>
    <mergeCell ref="E23:E25"/>
    <mergeCell ref="B29:B31"/>
    <mergeCell ref="C29:C31"/>
    <mergeCell ref="C32:C34"/>
    <mergeCell ref="A17:A19"/>
    <mergeCell ref="B17:B19"/>
    <mergeCell ref="C17:C19"/>
    <mergeCell ref="A20:A22"/>
    <mergeCell ref="B20:B22"/>
    <mergeCell ref="C20:C22"/>
    <mergeCell ref="A26:A28"/>
    <mergeCell ref="B26:B28"/>
    <mergeCell ref="A14:A16"/>
    <mergeCell ref="B14:B16"/>
    <mergeCell ref="C14:C16"/>
    <mergeCell ref="F32:F34"/>
    <mergeCell ref="I23:I25"/>
    <mergeCell ref="C26:C28"/>
    <mergeCell ref="D26:D28"/>
    <mergeCell ref="E26:E28"/>
    <mergeCell ref="F26:F28"/>
    <mergeCell ref="G29:G31"/>
    <mergeCell ref="H29:H31"/>
    <mergeCell ref="I32:I34"/>
    <mergeCell ref="D29:D31"/>
    <mergeCell ref="E29:E31"/>
    <mergeCell ref="F29:F31"/>
    <mergeCell ref="G32:G34"/>
    <mergeCell ref="H32:H34"/>
    <mergeCell ref="G26:G28"/>
    <mergeCell ref="H26:H28"/>
    <mergeCell ref="I29:I31"/>
    <mergeCell ref="I26:I28"/>
    <mergeCell ref="A32:A34"/>
    <mergeCell ref="B32:B34"/>
    <mergeCell ref="A29:A31"/>
    <mergeCell ref="A1:B4"/>
    <mergeCell ref="C1:Z1"/>
    <mergeCell ref="C2:Z2"/>
    <mergeCell ref="C3:Z3"/>
    <mergeCell ref="A12:A13"/>
    <mergeCell ref="A11:Z11"/>
    <mergeCell ref="C8:F8"/>
    <mergeCell ref="Y13:Z13"/>
    <mergeCell ref="J12:J13"/>
    <mergeCell ref="B12:E12"/>
    <mergeCell ref="F12:F13"/>
    <mergeCell ref="K7:Z7"/>
    <mergeCell ref="D32:D34"/>
    <mergeCell ref="E32:E34"/>
    <mergeCell ref="L12:Z12"/>
    <mergeCell ref="C4:J4"/>
    <mergeCell ref="K6:Z6"/>
    <mergeCell ref="K12:K13"/>
    <mergeCell ref="G14:G16"/>
    <mergeCell ref="H14:H16"/>
    <mergeCell ref="I14:I16"/>
    <mergeCell ref="J14:J16"/>
    <mergeCell ref="I12:I13"/>
    <mergeCell ref="C6:F6"/>
    <mergeCell ref="C7:F7"/>
    <mergeCell ref="C9:F9"/>
    <mergeCell ref="K4:Z4"/>
    <mergeCell ref="F14:F16"/>
    <mergeCell ref="J23:J25"/>
    <mergeCell ref="Y23:Z25"/>
    <mergeCell ref="J32:J34"/>
    <mergeCell ref="Y32:Z34"/>
    <mergeCell ref="J29:J31"/>
    <mergeCell ref="Y29:Z31"/>
    <mergeCell ref="J26:J28"/>
    <mergeCell ref="Y26:Z28"/>
    <mergeCell ref="Y35:Z37"/>
    <mergeCell ref="F35:F37"/>
    <mergeCell ref="G35:G37"/>
    <mergeCell ref="H35:H37"/>
    <mergeCell ref="I35:I37"/>
    <mergeCell ref="J35:J37"/>
    <mergeCell ref="A35:A37"/>
    <mergeCell ref="B35:B37"/>
    <mergeCell ref="C35:C37"/>
    <mergeCell ref="D35:D37"/>
    <mergeCell ref="E35:E37"/>
  </mergeCells>
  <conditionalFormatting sqref="L14:W15 L17:W18 L20:W21 L23:W24 L26:W27 L29:W30 L32:W33">
    <cfRule type="cellIs" dxfId="8" priority="3" operator="greaterThan">
      <formula>0</formula>
    </cfRule>
  </conditionalFormatting>
  <conditionalFormatting sqref="L36:W36">
    <cfRule type="cellIs" dxfId="7" priority="2" operator="greaterThan">
      <formula>0</formula>
    </cfRule>
  </conditionalFormatting>
  <conditionalFormatting sqref="L35:W35">
    <cfRule type="cellIs" dxfId="6" priority="1" operator="greaterThan">
      <formula>0</formula>
    </cfRule>
  </conditionalFormatting>
  <pageMargins left="0.70866141732283472" right="0.70866141732283472" top="0.74803149606299213" bottom="0.74803149606299213" header="0.31496062992125984" footer="0.31496062992125984"/>
  <pageSetup scale="24" orientation="landscape" r:id="rId1"/>
  <headerFooter>
    <oddFooter>&amp;L&amp;"Arial,Normal"&amp;9F01-PE01-PR01 - V3</oddFooter>
  </headerFooter>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X67"/>
  <sheetViews>
    <sheetView zoomScale="115" zoomScaleNormal="115" workbookViewId="0">
      <selection sqref="A1:A4"/>
    </sheetView>
  </sheetViews>
  <sheetFormatPr baseColWidth="10" defaultColWidth="0" defaultRowHeight="12.75" zeroHeight="1" x14ac:dyDescent="0.2"/>
  <cols>
    <col min="1" max="1" width="25.7109375" style="363" customWidth="1"/>
    <col min="2" max="5" width="20.7109375" style="326" customWidth="1"/>
    <col min="6" max="6" width="20.7109375" style="364" customWidth="1"/>
    <col min="7" max="8" width="20.7109375" style="326" customWidth="1"/>
    <col min="9" max="10" width="22.42578125" style="365" hidden="1" customWidth="1"/>
    <col min="11" max="11" width="11.42578125" style="227" hidden="1" customWidth="1"/>
    <col min="12" max="20" width="0" style="227" hidden="1" customWidth="1"/>
    <col min="21" max="23" width="0" style="226" hidden="1" customWidth="1"/>
    <col min="24" max="24" width="0" style="326" hidden="1" customWidth="1"/>
    <col min="25" max="16384" width="11.42578125" style="326" hidden="1"/>
  </cols>
  <sheetData>
    <row r="1" spans="1:13" ht="38.25" customHeight="1" x14ac:dyDescent="0.2">
      <c r="A1" s="607"/>
      <c r="B1" s="609" t="s">
        <v>450</v>
      </c>
      <c r="C1" s="609"/>
      <c r="D1" s="609"/>
      <c r="E1" s="609"/>
      <c r="F1" s="609"/>
      <c r="G1" s="609"/>
      <c r="H1" s="609"/>
      <c r="I1" s="325"/>
      <c r="J1" s="325"/>
      <c r="L1" s="153"/>
    </row>
    <row r="2" spans="1:13" ht="25.5" customHeight="1" x14ac:dyDescent="0.2">
      <c r="A2" s="607"/>
      <c r="B2" s="608" t="s">
        <v>139</v>
      </c>
      <c r="C2" s="608"/>
      <c r="D2" s="608"/>
      <c r="E2" s="608"/>
      <c r="F2" s="608"/>
      <c r="G2" s="608"/>
      <c r="H2" s="608"/>
      <c r="I2" s="325"/>
      <c r="J2" s="325"/>
      <c r="L2" s="153"/>
    </row>
    <row r="3" spans="1:13" ht="25.5" customHeight="1" x14ac:dyDescent="0.2">
      <c r="A3" s="607"/>
      <c r="B3" s="608" t="s">
        <v>222</v>
      </c>
      <c r="C3" s="608"/>
      <c r="D3" s="608"/>
      <c r="E3" s="608"/>
      <c r="F3" s="608"/>
      <c r="G3" s="608"/>
      <c r="H3" s="608"/>
      <c r="I3" s="325"/>
      <c r="J3" s="325"/>
      <c r="L3" s="153"/>
    </row>
    <row r="4" spans="1:13" ht="25.5" customHeight="1" x14ac:dyDescent="0.2">
      <c r="A4" s="607"/>
      <c r="B4" s="608" t="s">
        <v>223</v>
      </c>
      <c r="C4" s="608"/>
      <c r="D4" s="608"/>
      <c r="E4" s="608"/>
      <c r="F4" s="604" t="s">
        <v>451</v>
      </c>
      <c r="G4" s="604"/>
      <c r="H4" s="604"/>
      <c r="I4" s="325"/>
      <c r="J4" s="325"/>
      <c r="L4" s="153"/>
    </row>
    <row r="5" spans="1:13" ht="23.25" customHeight="1" x14ac:dyDescent="0.2">
      <c r="A5" s="610" t="s">
        <v>224</v>
      </c>
      <c r="B5" s="611"/>
      <c r="C5" s="611"/>
      <c r="D5" s="611"/>
      <c r="E5" s="611"/>
      <c r="F5" s="611"/>
      <c r="G5" s="611"/>
      <c r="H5" s="612"/>
      <c r="I5" s="154"/>
      <c r="J5" s="154"/>
    </row>
    <row r="6" spans="1:13" ht="24" customHeight="1" x14ac:dyDescent="0.2">
      <c r="A6" s="613" t="s">
        <v>225</v>
      </c>
      <c r="B6" s="614"/>
      <c r="C6" s="614"/>
      <c r="D6" s="614"/>
      <c r="E6" s="614"/>
      <c r="F6" s="614"/>
      <c r="G6" s="614"/>
      <c r="H6" s="615"/>
      <c r="I6" s="327"/>
      <c r="J6" s="327"/>
    </row>
    <row r="7" spans="1:13" ht="24" customHeight="1" x14ac:dyDescent="0.2">
      <c r="A7" s="616" t="s">
        <v>226</v>
      </c>
      <c r="B7" s="616"/>
      <c r="C7" s="616"/>
      <c r="D7" s="616"/>
      <c r="E7" s="616"/>
      <c r="F7" s="616"/>
      <c r="G7" s="616"/>
      <c r="H7" s="616"/>
      <c r="I7" s="328"/>
      <c r="J7" s="328"/>
      <c r="M7" s="329"/>
    </row>
    <row r="8" spans="1:13" ht="30.75" customHeight="1" x14ac:dyDescent="0.2">
      <c r="A8" s="330" t="s">
        <v>441</v>
      </c>
      <c r="B8" s="331">
        <v>14</v>
      </c>
      <c r="C8" s="617" t="s">
        <v>442</v>
      </c>
      <c r="D8" s="617"/>
      <c r="E8" s="677" t="s">
        <v>341</v>
      </c>
      <c r="F8" s="677"/>
      <c r="G8" s="677"/>
      <c r="H8" s="677"/>
      <c r="I8" s="332"/>
      <c r="J8" s="332"/>
      <c r="L8" s="153"/>
      <c r="M8" s="329"/>
    </row>
    <row r="9" spans="1:13" ht="30.75" customHeight="1" x14ac:dyDescent="0.2">
      <c r="A9" s="330" t="s">
        <v>227</v>
      </c>
      <c r="B9" s="401" t="s">
        <v>241</v>
      </c>
      <c r="C9" s="617" t="s">
        <v>228</v>
      </c>
      <c r="D9" s="617"/>
      <c r="E9" s="618" t="s">
        <v>452</v>
      </c>
      <c r="F9" s="618"/>
      <c r="G9" s="333" t="s">
        <v>229</v>
      </c>
      <c r="H9" s="431" t="s">
        <v>241</v>
      </c>
      <c r="I9" s="335"/>
      <c r="J9" s="335"/>
      <c r="L9" s="153"/>
      <c r="M9" s="329"/>
    </row>
    <row r="10" spans="1:13" ht="30.75" customHeight="1" x14ac:dyDescent="0.2">
      <c r="A10" s="330" t="s">
        <v>230</v>
      </c>
      <c r="B10" s="620" t="s">
        <v>323</v>
      </c>
      <c r="C10" s="620"/>
      <c r="D10" s="620"/>
      <c r="E10" s="620"/>
      <c r="F10" s="333" t="s">
        <v>231</v>
      </c>
      <c r="G10" s="621">
        <v>967</v>
      </c>
      <c r="H10" s="621"/>
      <c r="I10" s="336"/>
      <c r="J10" s="336"/>
      <c r="L10" s="153"/>
      <c r="M10" s="329"/>
    </row>
    <row r="11" spans="1:13" ht="30.75" customHeight="1" x14ac:dyDescent="0.2">
      <c r="A11" s="330" t="s">
        <v>234</v>
      </c>
      <c r="B11" s="622" t="s">
        <v>468</v>
      </c>
      <c r="C11" s="622"/>
      <c r="D11" s="622"/>
      <c r="E11" s="622"/>
      <c r="F11" s="333" t="s">
        <v>235</v>
      </c>
      <c r="G11" s="623" t="s">
        <v>465</v>
      </c>
      <c r="H11" s="623"/>
      <c r="I11" s="337"/>
      <c r="J11" s="337"/>
      <c r="L11" s="156"/>
    </row>
    <row r="12" spans="1:13" ht="30.75" customHeight="1" x14ac:dyDescent="0.2">
      <c r="A12" s="330" t="s">
        <v>236</v>
      </c>
      <c r="B12" s="624" t="s">
        <v>257</v>
      </c>
      <c r="C12" s="624"/>
      <c r="D12" s="624"/>
      <c r="E12" s="624"/>
      <c r="F12" s="624"/>
      <c r="G12" s="624"/>
      <c r="H12" s="624"/>
      <c r="I12" s="338"/>
      <c r="J12" s="338"/>
      <c r="L12" s="156"/>
    </row>
    <row r="13" spans="1:13" ht="30.75" customHeight="1" x14ac:dyDescent="0.2">
      <c r="A13" s="330" t="s">
        <v>237</v>
      </c>
      <c r="B13" s="625" t="s">
        <v>324</v>
      </c>
      <c r="C13" s="625"/>
      <c r="D13" s="625"/>
      <c r="E13" s="625"/>
      <c r="F13" s="625"/>
      <c r="G13" s="625"/>
      <c r="H13" s="625"/>
      <c r="I13" s="335"/>
      <c r="J13" s="335"/>
      <c r="L13" s="156"/>
      <c r="M13" s="329"/>
    </row>
    <row r="14" spans="1:13" ht="30.75" customHeight="1" x14ac:dyDescent="0.2">
      <c r="A14" s="330" t="s">
        <v>239</v>
      </c>
      <c r="B14" s="618" t="s">
        <v>342</v>
      </c>
      <c r="C14" s="618"/>
      <c r="D14" s="618"/>
      <c r="E14" s="618"/>
      <c r="F14" s="333" t="s">
        <v>240</v>
      </c>
      <c r="G14" s="626" t="s">
        <v>252</v>
      </c>
      <c r="H14" s="626"/>
      <c r="I14" s="335"/>
      <c r="J14" s="335"/>
      <c r="L14" s="156"/>
      <c r="M14" s="329"/>
    </row>
    <row r="15" spans="1:13" ht="30.75" customHeight="1" x14ac:dyDescent="0.2">
      <c r="A15" s="330" t="s">
        <v>242</v>
      </c>
      <c r="B15" s="679" t="s">
        <v>447</v>
      </c>
      <c r="C15" s="679"/>
      <c r="D15" s="679"/>
      <c r="E15" s="679"/>
      <c r="F15" s="333" t="s">
        <v>243</v>
      </c>
      <c r="G15" s="626" t="s">
        <v>233</v>
      </c>
      <c r="H15" s="626"/>
      <c r="I15" s="335"/>
      <c r="J15" s="335"/>
      <c r="L15" s="156"/>
    </row>
    <row r="16" spans="1:13" ht="40.5" customHeight="1" x14ac:dyDescent="0.2">
      <c r="A16" s="330" t="s">
        <v>244</v>
      </c>
      <c r="B16" s="618" t="s">
        <v>343</v>
      </c>
      <c r="C16" s="618"/>
      <c r="D16" s="618"/>
      <c r="E16" s="618"/>
      <c r="F16" s="618"/>
      <c r="G16" s="618"/>
      <c r="H16" s="618"/>
      <c r="I16" s="338"/>
      <c r="J16" s="338"/>
      <c r="L16" s="156"/>
      <c r="M16" s="329"/>
    </row>
    <row r="17" spans="1:13" ht="30.75" customHeight="1" x14ac:dyDescent="0.2">
      <c r="A17" s="330" t="s">
        <v>247</v>
      </c>
      <c r="B17" s="618" t="s">
        <v>336</v>
      </c>
      <c r="C17" s="618"/>
      <c r="D17" s="618"/>
      <c r="E17" s="618"/>
      <c r="F17" s="618"/>
      <c r="G17" s="618"/>
      <c r="H17" s="618"/>
      <c r="I17" s="339"/>
      <c r="J17" s="339"/>
      <c r="L17" s="156"/>
      <c r="M17" s="329"/>
    </row>
    <row r="18" spans="1:13" ht="30.75" customHeight="1" x14ac:dyDescent="0.2">
      <c r="A18" s="330" t="s">
        <v>249</v>
      </c>
      <c r="B18" s="628" t="s">
        <v>307</v>
      </c>
      <c r="C18" s="628"/>
      <c r="D18" s="628"/>
      <c r="E18" s="628"/>
      <c r="F18" s="628"/>
      <c r="G18" s="628"/>
      <c r="H18" s="628"/>
      <c r="I18" s="340"/>
      <c r="J18" s="340"/>
      <c r="L18" s="156"/>
      <c r="M18" s="329"/>
    </row>
    <row r="19" spans="1:13" ht="30.75" customHeight="1" x14ac:dyDescent="0.2">
      <c r="A19" s="330" t="s">
        <v>251</v>
      </c>
      <c r="B19" s="629" t="s">
        <v>308</v>
      </c>
      <c r="C19" s="629"/>
      <c r="D19" s="629"/>
      <c r="E19" s="629"/>
      <c r="F19" s="629"/>
      <c r="G19" s="629"/>
      <c r="H19" s="629"/>
      <c r="I19" s="341"/>
      <c r="J19" s="341"/>
      <c r="L19" s="156"/>
      <c r="M19" s="329"/>
    </row>
    <row r="20" spans="1:13" ht="27.75" customHeight="1" x14ac:dyDescent="0.2">
      <c r="A20" s="617" t="s">
        <v>254</v>
      </c>
      <c r="B20" s="630" t="s">
        <v>255</v>
      </c>
      <c r="C20" s="630"/>
      <c r="D20" s="630"/>
      <c r="E20" s="631" t="s">
        <v>256</v>
      </c>
      <c r="F20" s="631"/>
      <c r="G20" s="631"/>
      <c r="H20" s="631"/>
      <c r="I20" s="342"/>
      <c r="J20" s="342"/>
      <c r="L20" s="156"/>
      <c r="M20" s="329"/>
    </row>
    <row r="21" spans="1:13" ht="27" customHeight="1" x14ac:dyDescent="0.2">
      <c r="A21" s="617"/>
      <c r="B21" s="628" t="s">
        <v>309</v>
      </c>
      <c r="C21" s="628"/>
      <c r="D21" s="628"/>
      <c r="E21" s="628" t="s">
        <v>310</v>
      </c>
      <c r="F21" s="628"/>
      <c r="G21" s="628"/>
      <c r="H21" s="628"/>
      <c r="I21" s="340"/>
      <c r="J21" s="340"/>
      <c r="L21" s="156"/>
      <c r="M21" s="329"/>
    </row>
    <row r="22" spans="1:13" ht="39.75" customHeight="1" x14ac:dyDescent="0.2">
      <c r="A22" s="330" t="s">
        <v>258</v>
      </c>
      <c r="B22" s="625" t="s">
        <v>308</v>
      </c>
      <c r="C22" s="625"/>
      <c r="D22" s="625"/>
      <c r="E22" s="625" t="s">
        <v>308</v>
      </c>
      <c r="F22" s="625"/>
      <c r="G22" s="625"/>
      <c r="H22" s="625"/>
      <c r="I22" s="335"/>
      <c r="J22" s="335"/>
      <c r="L22" s="156"/>
      <c r="M22" s="329"/>
    </row>
    <row r="23" spans="1:13" ht="44.25" customHeight="1" x14ac:dyDescent="0.2">
      <c r="A23" s="330" t="s">
        <v>260</v>
      </c>
      <c r="B23" s="628" t="s">
        <v>312</v>
      </c>
      <c r="C23" s="628"/>
      <c r="D23" s="628"/>
      <c r="E23" s="628" t="s">
        <v>311</v>
      </c>
      <c r="F23" s="628"/>
      <c r="G23" s="628"/>
      <c r="H23" s="628"/>
      <c r="I23" s="339"/>
      <c r="J23" s="339"/>
      <c r="L23" s="157"/>
      <c r="M23" s="329"/>
    </row>
    <row r="24" spans="1:13" ht="29.25" customHeight="1" x14ac:dyDescent="0.2">
      <c r="A24" s="330" t="s">
        <v>262</v>
      </c>
      <c r="B24" s="681">
        <v>43466</v>
      </c>
      <c r="C24" s="618"/>
      <c r="D24" s="618"/>
      <c r="E24" s="333" t="s">
        <v>263</v>
      </c>
      <c r="F24" s="682" t="e">
        <f>+'Sección 2. Metas - Presupuesto'!#REF!</f>
        <v>#REF!</v>
      </c>
      <c r="G24" s="683"/>
      <c r="H24" s="684"/>
      <c r="I24" s="343"/>
      <c r="J24" s="343"/>
      <c r="L24" s="157"/>
    </row>
    <row r="25" spans="1:13" ht="27" customHeight="1" x14ac:dyDescent="0.2">
      <c r="A25" s="330" t="s">
        <v>264</v>
      </c>
      <c r="B25" s="681">
        <v>43830</v>
      </c>
      <c r="C25" s="618"/>
      <c r="D25" s="618"/>
      <c r="E25" s="333" t="s">
        <v>265</v>
      </c>
      <c r="F25" s="757" t="e">
        <f>+'Sección 2. Metas - Presupuesto'!#REF!</f>
        <v>#REF!</v>
      </c>
      <c r="G25" s="757"/>
      <c r="H25" s="757"/>
      <c r="I25" s="344"/>
      <c r="J25" s="344"/>
      <c r="L25" s="157"/>
    </row>
    <row r="26" spans="1:13" ht="47.25" customHeight="1" x14ac:dyDescent="0.2">
      <c r="A26" s="330" t="s">
        <v>266</v>
      </c>
      <c r="B26" s="626" t="s">
        <v>245</v>
      </c>
      <c r="C26" s="626"/>
      <c r="D26" s="626"/>
      <c r="E26" s="345" t="s">
        <v>267</v>
      </c>
      <c r="F26" s="635" t="s">
        <v>484</v>
      </c>
      <c r="G26" s="635"/>
      <c r="H26" s="635"/>
      <c r="I26" s="342"/>
      <c r="J26" s="342"/>
      <c r="L26" s="157"/>
    </row>
    <row r="27" spans="1:13" ht="30" customHeight="1" x14ac:dyDescent="0.2">
      <c r="A27" s="636" t="s">
        <v>268</v>
      </c>
      <c r="B27" s="636"/>
      <c r="C27" s="636"/>
      <c r="D27" s="636"/>
      <c r="E27" s="636"/>
      <c r="F27" s="636"/>
      <c r="G27" s="636"/>
      <c r="H27" s="636"/>
      <c r="I27" s="328"/>
      <c r="J27" s="328"/>
      <c r="L27" s="157"/>
    </row>
    <row r="28" spans="1:13" ht="56.25" customHeight="1" x14ac:dyDescent="0.2">
      <c r="A28" s="346" t="s">
        <v>269</v>
      </c>
      <c r="B28" s="346" t="s">
        <v>270</v>
      </c>
      <c r="C28" s="346" t="s">
        <v>271</v>
      </c>
      <c r="D28" s="346" t="s">
        <v>272</v>
      </c>
      <c r="E28" s="346" t="s">
        <v>273</v>
      </c>
      <c r="F28" s="347" t="s">
        <v>274</v>
      </c>
      <c r="G28" s="347" t="s">
        <v>275</v>
      </c>
      <c r="H28" s="346" t="s">
        <v>276</v>
      </c>
      <c r="I28" s="340"/>
      <c r="J28" s="340"/>
      <c r="L28" s="157"/>
    </row>
    <row r="29" spans="1:13" ht="19.5" customHeight="1" x14ac:dyDescent="0.2">
      <c r="A29" s="348" t="s">
        <v>277</v>
      </c>
      <c r="B29" s="402">
        <v>0</v>
      </c>
      <c r="C29" s="366">
        <f>+B29</f>
        <v>0</v>
      </c>
      <c r="D29" s="175">
        <v>0</v>
      </c>
      <c r="E29" s="367">
        <f>+D29</f>
        <v>0</v>
      </c>
      <c r="F29" s="368">
        <f>IFERROR(+B29/D29,B29)</f>
        <v>0</v>
      </c>
      <c r="G29" s="369">
        <f>IFERROR(+C29/E29,)</f>
        <v>0</v>
      </c>
      <c r="H29" s="370" t="e">
        <f>+C29/$F$25</f>
        <v>#REF!</v>
      </c>
      <c r="I29" s="349"/>
      <c r="J29" s="349"/>
      <c r="L29" s="157"/>
    </row>
    <row r="30" spans="1:13" ht="19.5" customHeight="1" x14ac:dyDescent="0.2">
      <c r="A30" s="348" t="s">
        <v>278</v>
      </c>
      <c r="B30" s="402">
        <v>0</v>
      </c>
      <c r="C30" s="366">
        <f>+C29+B30</f>
        <v>0</v>
      </c>
      <c r="D30" s="175">
        <v>0</v>
      </c>
      <c r="E30" s="367">
        <f>+D30+E29</f>
        <v>0</v>
      </c>
      <c r="F30" s="368">
        <f t="shared" ref="F30:F40" si="0">IFERROR(+B30/D30,B30)</f>
        <v>0</v>
      </c>
      <c r="G30" s="369">
        <f t="shared" ref="G30:G40" si="1">IFERROR(+C30/E30,)</f>
        <v>0</v>
      </c>
      <c r="H30" s="370" t="e">
        <f t="shared" ref="H30:H40" si="2">+C30/$F$25</f>
        <v>#REF!</v>
      </c>
      <c r="I30" s="349"/>
      <c r="J30" s="349"/>
      <c r="L30" s="157"/>
    </row>
    <row r="31" spans="1:13" ht="19.5" customHeight="1" x14ac:dyDescent="0.2">
      <c r="A31" s="348" t="s">
        <v>279</v>
      </c>
      <c r="B31" s="402">
        <v>1.2E-2</v>
      </c>
      <c r="C31" s="366">
        <f t="shared" ref="C31:C40" si="3">+C30+B31</f>
        <v>1.2E-2</v>
      </c>
      <c r="D31" s="175">
        <v>0</v>
      </c>
      <c r="E31" s="367">
        <f t="shared" ref="E31:E40" si="4">+D31+E30</f>
        <v>0</v>
      </c>
      <c r="F31" s="368">
        <f t="shared" si="0"/>
        <v>1.2E-2</v>
      </c>
      <c r="G31" s="369">
        <f t="shared" si="1"/>
        <v>0</v>
      </c>
      <c r="H31" s="370" t="e">
        <f t="shared" si="2"/>
        <v>#REF!</v>
      </c>
      <c r="I31" s="349"/>
      <c r="J31" s="349"/>
      <c r="L31" s="157"/>
    </row>
    <row r="32" spans="1:13" ht="19.5" customHeight="1" x14ac:dyDescent="0.2">
      <c r="A32" s="348" t="s">
        <v>280</v>
      </c>
      <c r="B32" s="402">
        <v>9.5999999999999992E-3</v>
      </c>
      <c r="C32" s="366">
        <f t="shared" si="3"/>
        <v>2.1600000000000001E-2</v>
      </c>
      <c r="D32" s="175">
        <v>2.1600000000000001E-2</v>
      </c>
      <c r="E32" s="367">
        <f t="shared" si="4"/>
        <v>2.1600000000000001E-2</v>
      </c>
      <c r="F32" s="368">
        <f t="shared" si="0"/>
        <v>0.44444444444444436</v>
      </c>
      <c r="G32" s="369">
        <f t="shared" si="1"/>
        <v>1</v>
      </c>
      <c r="H32" s="370" t="e">
        <f t="shared" si="2"/>
        <v>#REF!</v>
      </c>
      <c r="I32" s="349"/>
      <c r="J32" s="349"/>
    </row>
    <row r="33" spans="1:10" ht="19.5" customHeight="1" x14ac:dyDescent="0.2">
      <c r="A33" s="348" t="s">
        <v>281</v>
      </c>
      <c r="B33" s="402">
        <v>8.8499999999999995E-2</v>
      </c>
      <c r="C33" s="366">
        <f t="shared" si="3"/>
        <v>0.1101</v>
      </c>
      <c r="D33" s="175">
        <v>0</v>
      </c>
      <c r="E33" s="367">
        <f t="shared" si="4"/>
        <v>2.1600000000000001E-2</v>
      </c>
      <c r="F33" s="368">
        <f t="shared" si="0"/>
        <v>8.8499999999999995E-2</v>
      </c>
      <c r="G33" s="369">
        <f t="shared" si="1"/>
        <v>5.0972222222222223</v>
      </c>
      <c r="H33" s="370" t="e">
        <f t="shared" si="2"/>
        <v>#REF!</v>
      </c>
      <c r="I33" s="349"/>
      <c r="J33" s="349"/>
    </row>
    <row r="34" spans="1:10" ht="19.5" customHeight="1" x14ac:dyDescent="0.2">
      <c r="A34" s="348" t="s">
        <v>282</v>
      </c>
      <c r="B34" s="402">
        <v>0</v>
      </c>
      <c r="C34" s="366">
        <f t="shared" si="3"/>
        <v>0.1101</v>
      </c>
      <c r="D34" s="175">
        <v>8.8499999999999995E-2</v>
      </c>
      <c r="E34" s="367">
        <f t="shared" si="4"/>
        <v>0.1101</v>
      </c>
      <c r="F34" s="368">
        <f t="shared" si="0"/>
        <v>0</v>
      </c>
      <c r="G34" s="369">
        <f t="shared" si="1"/>
        <v>1</v>
      </c>
      <c r="H34" s="370" t="e">
        <f t="shared" si="2"/>
        <v>#REF!</v>
      </c>
      <c r="I34" s="349"/>
      <c r="J34" s="349"/>
    </row>
    <row r="35" spans="1:10" ht="19.5" customHeight="1" x14ac:dyDescent="0.2">
      <c r="A35" s="348" t="s">
        <v>283</v>
      </c>
      <c r="B35" s="402">
        <v>0</v>
      </c>
      <c r="C35" s="366">
        <f t="shared" si="3"/>
        <v>0.1101</v>
      </c>
      <c r="D35" s="175">
        <v>4.4900000000000002E-2</v>
      </c>
      <c r="E35" s="367">
        <f t="shared" si="4"/>
        <v>0.155</v>
      </c>
      <c r="F35" s="368">
        <f t="shared" si="0"/>
        <v>0</v>
      </c>
      <c r="G35" s="369">
        <f t="shared" si="1"/>
        <v>0.71032258064516129</v>
      </c>
      <c r="H35" s="370" t="e">
        <f t="shared" si="2"/>
        <v>#REF!</v>
      </c>
      <c r="I35" s="349"/>
      <c r="J35" s="349"/>
    </row>
    <row r="36" spans="1:10" ht="19.5" customHeight="1" x14ac:dyDescent="0.2">
      <c r="A36" s="348" t="s">
        <v>284</v>
      </c>
      <c r="B36" s="402">
        <v>0</v>
      </c>
      <c r="C36" s="366">
        <f t="shared" si="3"/>
        <v>0.1101</v>
      </c>
      <c r="D36" s="175">
        <v>2.1000000000000001E-2</v>
      </c>
      <c r="E36" s="367">
        <f t="shared" si="4"/>
        <v>0.17599999999999999</v>
      </c>
      <c r="F36" s="368">
        <f t="shared" si="0"/>
        <v>0</v>
      </c>
      <c r="G36" s="369">
        <f t="shared" si="1"/>
        <v>0.62556818181818186</v>
      </c>
      <c r="H36" s="370" t="e">
        <f t="shared" si="2"/>
        <v>#REF!</v>
      </c>
      <c r="I36" s="349"/>
      <c r="J36" s="349"/>
    </row>
    <row r="37" spans="1:10" ht="19.5" customHeight="1" x14ac:dyDescent="0.2">
      <c r="A37" s="348" t="s">
        <v>285</v>
      </c>
      <c r="B37" s="402">
        <v>0</v>
      </c>
      <c r="C37" s="366">
        <f t="shared" si="3"/>
        <v>0.1101</v>
      </c>
      <c r="D37" s="175">
        <v>4.1000000000000002E-2</v>
      </c>
      <c r="E37" s="367">
        <f t="shared" si="4"/>
        <v>0.217</v>
      </c>
      <c r="F37" s="368">
        <f t="shared" si="0"/>
        <v>0</v>
      </c>
      <c r="G37" s="369">
        <f t="shared" si="1"/>
        <v>0.50737327188940096</v>
      </c>
      <c r="H37" s="370" t="e">
        <f t="shared" si="2"/>
        <v>#REF!</v>
      </c>
      <c r="I37" s="349"/>
      <c r="J37" s="349"/>
    </row>
    <row r="38" spans="1:10" ht="19.5" customHeight="1" x14ac:dyDescent="0.2">
      <c r="A38" s="348" t="s">
        <v>286</v>
      </c>
      <c r="B38" s="402">
        <v>0</v>
      </c>
      <c r="C38" s="366">
        <f t="shared" si="3"/>
        <v>0.1101</v>
      </c>
      <c r="D38" s="175">
        <v>0</v>
      </c>
      <c r="E38" s="367">
        <f t="shared" si="4"/>
        <v>0.217</v>
      </c>
      <c r="F38" s="368">
        <f t="shared" si="0"/>
        <v>0</v>
      </c>
      <c r="G38" s="369">
        <f t="shared" si="1"/>
        <v>0.50737327188940096</v>
      </c>
      <c r="H38" s="370" t="e">
        <f t="shared" si="2"/>
        <v>#REF!</v>
      </c>
      <c r="I38" s="349"/>
      <c r="J38" s="349"/>
    </row>
    <row r="39" spans="1:10" ht="19.5" customHeight="1" x14ac:dyDescent="0.2">
      <c r="A39" s="348" t="s">
        <v>287</v>
      </c>
      <c r="B39" s="402">
        <v>0</v>
      </c>
      <c r="C39" s="366">
        <f t="shared" si="3"/>
        <v>0.1101</v>
      </c>
      <c r="D39" s="175">
        <v>0</v>
      </c>
      <c r="E39" s="367">
        <f t="shared" si="4"/>
        <v>0.217</v>
      </c>
      <c r="F39" s="368">
        <f t="shared" si="0"/>
        <v>0</v>
      </c>
      <c r="G39" s="369">
        <f t="shared" si="1"/>
        <v>0.50737327188940096</v>
      </c>
      <c r="H39" s="370" t="e">
        <f t="shared" si="2"/>
        <v>#REF!</v>
      </c>
      <c r="I39" s="349"/>
      <c r="J39" s="349"/>
    </row>
    <row r="40" spans="1:10" ht="19.5" customHeight="1" x14ac:dyDescent="0.2">
      <c r="A40" s="348" t="s">
        <v>288</v>
      </c>
      <c r="B40" s="402">
        <v>0</v>
      </c>
      <c r="C40" s="366">
        <f t="shared" si="3"/>
        <v>0.1101</v>
      </c>
      <c r="D40" s="175">
        <v>3.0000000000000001E-3</v>
      </c>
      <c r="E40" s="367">
        <f t="shared" si="4"/>
        <v>0.22</v>
      </c>
      <c r="F40" s="368">
        <f t="shared" si="0"/>
        <v>0</v>
      </c>
      <c r="G40" s="369">
        <f t="shared" si="1"/>
        <v>0.50045454545454549</v>
      </c>
      <c r="H40" s="370" t="e">
        <f t="shared" si="2"/>
        <v>#REF!</v>
      </c>
      <c r="I40" s="349"/>
      <c r="J40" s="349"/>
    </row>
    <row r="41" spans="1:10" ht="54" customHeight="1" x14ac:dyDescent="0.2">
      <c r="A41" s="350" t="s">
        <v>289</v>
      </c>
      <c r="B41" s="637" t="s">
        <v>609</v>
      </c>
      <c r="C41" s="638"/>
      <c r="D41" s="638"/>
      <c r="E41" s="638"/>
      <c r="F41" s="638"/>
      <c r="G41" s="638"/>
      <c r="H41" s="639"/>
      <c r="I41" s="351"/>
      <c r="J41" s="351"/>
    </row>
    <row r="42" spans="1:10" ht="29.25" customHeight="1" x14ac:dyDescent="0.2">
      <c r="A42" s="616" t="s">
        <v>290</v>
      </c>
      <c r="B42" s="616"/>
      <c r="C42" s="616"/>
      <c r="D42" s="616"/>
      <c r="E42" s="616"/>
      <c r="F42" s="616"/>
      <c r="G42" s="616"/>
      <c r="H42" s="616"/>
      <c r="I42" s="328"/>
      <c r="J42" s="328"/>
    </row>
    <row r="43" spans="1:10" ht="42" customHeight="1" x14ac:dyDescent="0.2">
      <c r="A43" s="640"/>
      <c r="B43" s="640"/>
      <c r="C43" s="640"/>
      <c r="D43" s="640"/>
      <c r="E43" s="640"/>
      <c r="F43" s="640"/>
      <c r="G43" s="640"/>
      <c r="H43" s="640"/>
      <c r="I43" s="328"/>
      <c r="J43" s="328"/>
    </row>
    <row r="44" spans="1:10" ht="42" customHeight="1" x14ac:dyDescent="0.2">
      <c r="A44" s="640"/>
      <c r="B44" s="640"/>
      <c r="C44" s="640"/>
      <c r="D44" s="640"/>
      <c r="E44" s="640"/>
      <c r="F44" s="640"/>
      <c r="G44" s="640"/>
      <c r="H44" s="640"/>
      <c r="I44" s="351"/>
      <c r="J44" s="351"/>
    </row>
    <row r="45" spans="1:10" ht="42" customHeight="1" x14ac:dyDescent="0.2">
      <c r="A45" s="640"/>
      <c r="B45" s="640"/>
      <c r="C45" s="640"/>
      <c r="D45" s="640"/>
      <c r="E45" s="640"/>
      <c r="F45" s="640"/>
      <c r="G45" s="640"/>
      <c r="H45" s="640"/>
      <c r="I45" s="351"/>
      <c r="J45" s="351"/>
    </row>
    <row r="46" spans="1:10" ht="42" customHeight="1" x14ac:dyDescent="0.2">
      <c r="A46" s="640"/>
      <c r="B46" s="640"/>
      <c r="C46" s="640"/>
      <c r="D46" s="640"/>
      <c r="E46" s="640"/>
      <c r="F46" s="640"/>
      <c r="G46" s="640"/>
      <c r="H46" s="640"/>
      <c r="I46" s="351"/>
      <c r="J46" s="351"/>
    </row>
    <row r="47" spans="1:10" ht="42" customHeight="1" x14ac:dyDescent="0.2">
      <c r="A47" s="640"/>
      <c r="B47" s="640"/>
      <c r="C47" s="640"/>
      <c r="D47" s="640"/>
      <c r="E47" s="640"/>
      <c r="F47" s="640"/>
      <c r="G47" s="640"/>
      <c r="H47" s="640"/>
      <c r="I47" s="154"/>
      <c r="J47" s="154"/>
    </row>
    <row r="48" spans="1:10" ht="61.5" customHeight="1" x14ac:dyDescent="0.2">
      <c r="A48" s="330" t="s">
        <v>291</v>
      </c>
      <c r="B48" s="692" t="s">
        <v>619</v>
      </c>
      <c r="C48" s="693"/>
      <c r="D48" s="693"/>
      <c r="E48" s="693"/>
      <c r="F48" s="693"/>
      <c r="G48" s="693"/>
      <c r="H48" s="693"/>
      <c r="I48" s="352"/>
      <c r="J48" s="352"/>
    </row>
    <row r="49" spans="1:10" ht="34.5" customHeight="1" x14ac:dyDescent="0.2">
      <c r="A49" s="330" t="s">
        <v>292</v>
      </c>
      <c r="B49" s="644" t="s">
        <v>490</v>
      </c>
      <c r="C49" s="645"/>
      <c r="D49" s="645"/>
      <c r="E49" s="645"/>
      <c r="F49" s="645"/>
      <c r="G49" s="645"/>
      <c r="H49" s="646"/>
      <c r="I49" s="352"/>
      <c r="J49" s="352"/>
    </row>
    <row r="50" spans="1:10" ht="53.25" customHeight="1" x14ac:dyDescent="0.2">
      <c r="A50" s="350" t="s">
        <v>293</v>
      </c>
      <c r="B50" s="641" t="s">
        <v>344</v>
      </c>
      <c r="C50" s="642"/>
      <c r="D50" s="642"/>
      <c r="E50" s="642"/>
      <c r="F50" s="642"/>
      <c r="G50" s="642"/>
      <c r="H50" s="643"/>
      <c r="I50" s="352"/>
      <c r="J50" s="352"/>
    </row>
    <row r="51" spans="1:10" ht="29.25" customHeight="1" x14ac:dyDescent="0.2">
      <c r="A51" s="616" t="s">
        <v>294</v>
      </c>
      <c r="B51" s="616"/>
      <c r="C51" s="616"/>
      <c r="D51" s="616"/>
      <c r="E51" s="616"/>
      <c r="F51" s="616"/>
      <c r="G51" s="616"/>
      <c r="H51" s="616"/>
      <c r="I51" s="352"/>
      <c r="J51" s="352"/>
    </row>
    <row r="52" spans="1:10" ht="33" customHeight="1" x14ac:dyDescent="0.2">
      <c r="A52" s="650" t="s">
        <v>295</v>
      </c>
      <c r="B52" s="346" t="s">
        <v>296</v>
      </c>
      <c r="C52" s="651" t="s">
        <v>297</v>
      </c>
      <c r="D52" s="651"/>
      <c r="E52" s="651"/>
      <c r="F52" s="651" t="s">
        <v>298</v>
      </c>
      <c r="G52" s="651"/>
      <c r="H52" s="651"/>
      <c r="I52" s="353"/>
      <c r="J52" s="353"/>
    </row>
    <row r="53" spans="1:10" ht="31.5" customHeight="1" x14ac:dyDescent="0.2">
      <c r="A53" s="650"/>
      <c r="B53" s="354"/>
      <c r="C53" s="619"/>
      <c r="D53" s="619"/>
      <c r="E53" s="619"/>
      <c r="F53" s="758"/>
      <c r="G53" s="758"/>
      <c r="H53" s="758"/>
      <c r="I53" s="353"/>
      <c r="J53" s="353"/>
    </row>
    <row r="54" spans="1:10" ht="31.5" customHeight="1" x14ac:dyDescent="0.2">
      <c r="A54" s="350" t="s">
        <v>299</v>
      </c>
      <c r="B54" s="759" t="s">
        <v>453</v>
      </c>
      <c r="C54" s="759"/>
      <c r="D54" s="655" t="s">
        <v>300</v>
      </c>
      <c r="E54" s="655"/>
      <c r="F54" s="759" t="s">
        <v>453</v>
      </c>
      <c r="G54" s="759"/>
      <c r="H54" s="759"/>
      <c r="I54" s="355"/>
      <c r="J54" s="355"/>
    </row>
    <row r="55" spans="1:10" ht="31.5" customHeight="1" x14ac:dyDescent="0.2">
      <c r="A55" s="350" t="s">
        <v>301</v>
      </c>
      <c r="B55" s="619" t="s">
        <v>607</v>
      </c>
      <c r="C55" s="619"/>
      <c r="D55" s="650" t="s">
        <v>302</v>
      </c>
      <c r="E55" s="650"/>
      <c r="F55" s="760" t="s">
        <v>454</v>
      </c>
      <c r="G55" s="761"/>
      <c r="H55" s="762"/>
      <c r="I55" s="355"/>
      <c r="J55" s="355"/>
    </row>
    <row r="56" spans="1:10" ht="31.5" customHeight="1" x14ac:dyDescent="0.2">
      <c r="A56" s="350" t="s">
        <v>303</v>
      </c>
      <c r="B56" s="619"/>
      <c r="C56" s="619"/>
      <c r="D56" s="617" t="s">
        <v>304</v>
      </c>
      <c r="E56" s="617"/>
      <c r="F56" s="619"/>
      <c r="G56" s="619"/>
      <c r="H56" s="619"/>
      <c r="I56" s="356"/>
      <c r="J56" s="356"/>
    </row>
    <row r="57" spans="1:10" ht="31.5" customHeight="1" x14ac:dyDescent="0.2">
      <c r="A57" s="350" t="s">
        <v>305</v>
      </c>
      <c r="B57" s="619"/>
      <c r="C57" s="619"/>
      <c r="D57" s="617"/>
      <c r="E57" s="617"/>
      <c r="F57" s="619"/>
      <c r="G57" s="619"/>
      <c r="H57" s="619"/>
      <c r="I57" s="356"/>
      <c r="J57" s="356"/>
    </row>
    <row r="58" spans="1:10" ht="15" hidden="1" x14ac:dyDescent="0.25">
      <c r="A58" s="160"/>
      <c r="B58" s="160"/>
      <c r="C58" s="7"/>
      <c r="D58" s="7"/>
      <c r="E58" s="7"/>
      <c r="F58" s="7"/>
      <c r="G58" s="7"/>
      <c r="H58" s="161"/>
      <c r="I58" s="162"/>
      <c r="J58" s="162"/>
    </row>
    <row r="59" spans="1:10" hidden="1" x14ac:dyDescent="0.2">
      <c r="A59" s="357"/>
      <c r="B59" s="358"/>
      <c r="C59" s="358"/>
      <c r="D59" s="359"/>
      <c r="E59" s="359"/>
      <c r="F59" s="360"/>
      <c r="G59" s="361"/>
      <c r="H59" s="358"/>
      <c r="I59" s="362"/>
      <c r="J59" s="362"/>
    </row>
    <row r="60" spans="1:10" hidden="1" x14ac:dyDescent="0.2">
      <c r="A60" s="357"/>
      <c r="B60" s="358"/>
      <c r="C60" s="358"/>
      <c r="D60" s="359"/>
      <c r="E60" s="359"/>
      <c r="F60" s="360"/>
      <c r="G60" s="361"/>
      <c r="H60" s="358"/>
      <c r="I60" s="362"/>
      <c r="J60" s="362"/>
    </row>
    <row r="61" spans="1:10" hidden="1" x14ac:dyDescent="0.2">
      <c r="A61" s="357"/>
      <c r="B61" s="358"/>
      <c r="C61" s="358"/>
      <c r="D61" s="359"/>
      <c r="E61" s="359"/>
      <c r="F61" s="360"/>
      <c r="G61" s="361"/>
      <c r="H61" s="358"/>
      <c r="I61" s="362"/>
      <c r="J61" s="362"/>
    </row>
    <row r="62" spans="1:10" hidden="1" x14ac:dyDescent="0.2">
      <c r="A62" s="357"/>
      <c r="B62" s="358"/>
      <c r="C62" s="358"/>
      <c r="D62" s="359"/>
      <c r="E62" s="359"/>
      <c r="F62" s="360"/>
      <c r="G62" s="361"/>
      <c r="H62" s="358"/>
      <c r="I62" s="362"/>
      <c r="J62" s="362"/>
    </row>
    <row r="63" spans="1:10" hidden="1" x14ac:dyDescent="0.2">
      <c r="A63" s="357"/>
      <c r="B63" s="358"/>
      <c r="C63" s="358"/>
      <c r="D63" s="359"/>
      <c r="E63" s="359"/>
      <c r="F63" s="360"/>
      <c r="G63" s="361"/>
      <c r="H63" s="358"/>
      <c r="I63" s="362"/>
      <c r="J63" s="362"/>
    </row>
    <row r="64" spans="1:10" hidden="1" x14ac:dyDescent="0.2">
      <c r="A64" s="357"/>
      <c r="B64" s="358"/>
      <c r="C64" s="358"/>
      <c r="D64" s="359"/>
      <c r="E64" s="359"/>
      <c r="F64" s="360"/>
      <c r="G64" s="361"/>
      <c r="H64" s="358"/>
      <c r="I64" s="362"/>
      <c r="J64" s="362"/>
    </row>
    <row r="65" spans="1:10" hidden="1" x14ac:dyDescent="0.2">
      <c r="A65" s="357"/>
      <c r="B65" s="358"/>
      <c r="C65" s="358"/>
      <c r="D65" s="359"/>
      <c r="E65" s="359"/>
      <c r="F65" s="360"/>
      <c r="G65" s="361"/>
      <c r="H65" s="358"/>
      <c r="I65" s="362"/>
      <c r="J65" s="362"/>
    </row>
    <row r="66" spans="1:10" hidden="1" x14ac:dyDescent="0.2">
      <c r="A66" s="357"/>
      <c r="B66" s="358"/>
      <c r="C66" s="358"/>
      <c r="D66" s="359"/>
      <c r="E66" s="359"/>
      <c r="F66" s="360"/>
      <c r="G66" s="361"/>
      <c r="H66" s="358"/>
      <c r="I66" s="362"/>
      <c r="J66" s="362"/>
    </row>
    <row r="67" spans="1:10" hidden="1" x14ac:dyDescent="0.2"/>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7">
    <dataValidation type="list" allowBlank="1" showInputMessage="1" showErrorMessage="1" sqref="B26:D26">
      <formula1>$L$14:$L$17</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 type="list" allowBlank="1" showInputMessage="1" showErrorMessage="1" sqref="B12:H12">
      <formula1>$M$16:$M$23</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'11'!$K$10:$K$13</xm:f>
          </x14:formula1>
          <xm:sqref>B11:E11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O39"/>
  <sheetViews>
    <sheetView workbookViewId="0">
      <selection sqref="A1:A4"/>
    </sheetView>
  </sheetViews>
  <sheetFormatPr baseColWidth="10" defaultColWidth="0" defaultRowHeight="15" zeroHeight="1" x14ac:dyDescent="0.25"/>
  <cols>
    <col min="1" max="1" width="21.85546875" style="271" customWidth="1"/>
    <col min="2" max="2" width="34.5703125" style="7" customWidth="1"/>
    <col min="3" max="3" width="16.28515625" style="7" customWidth="1"/>
    <col min="4" max="4" width="5.85546875" style="7" customWidth="1"/>
    <col min="5" max="5" width="51.140625" style="7" customWidth="1"/>
    <col min="6" max="7" width="16.140625" style="7" customWidth="1"/>
    <col min="8" max="8" width="16.28515625" style="7" customWidth="1"/>
    <col min="9" max="9" width="15.7109375" style="7" customWidth="1"/>
    <col min="10" max="10" width="36.7109375" style="7" customWidth="1"/>
    <col min="11" max="106" width="11.5703125" style="7" hidden="1" customWidth="1"/>
    <col min="107" max="107" width="11.42578125" style="7" hidden="1" customWidth="1"/>
    <col min="108" max="196" width="11.5703125" style="7" hidden="1" customWidth="1"/>
    <col min="197" max="197" width="1.42578125" style="7" hidden="1" customWidth="1"/>
    <col min="198" max="16384" width="11.5703125" style="7" hidden="1"/>
  </cols>
  <sheetData>
    <row r="1" spans="1:10" ht="22.5" customHeight="1" x14ac:dyDescent="0.25">
      <c r="A1" s="694"/>
      <c r="B1" s="695" t="s">
        <v>455</v>
      </c>
      <c r="C1" s="695"/>
      <c r="D1" s="695"/>
      <c r="E1" s="695"/>
      <c r="F1" s="695"/>
      <c r="G1" s="695"/>
      <c r="H1" s="695"/>
      <c r="I1" s="695"/>
      <c r="J1" s="695"/>
    </row>
    <row r="2" spans="1:10" ht="22.5" customHeight="1" x14ac:dyDescent="0.25">
      <c r="A2" s="694"/>
      <c r="B2" s="695" t="s">
        <v>139</v>
      </c>
      <c r="C2" s="695"/>
      <c r="D2" s="695"/>
      <c r="E2" s="695"/>
      <c r="F2" s="695"/>
      <c r="G2" s="695"/>
      <c r="H2" s="695"/>
      <c r="I2" s="695"/>
      <c r="J2" s="695"/>
    </row>
    <row r="3" spans="1:10" ht="22.5" customHeight="1" x14ac:dyDescent="0.25">
      <c r="A3" s="694"/>
      <c r="B3" s="695" t="s">
        <v>391</v>
      </c>
      <c r="C3" s="695"/>
      <c r="D3" s="695"/>
      <c r="E3" s="695"/>
      <c r="F3" s="695"/>
      <c r="G3" s="695"/>
      <c r="H3" s="695"/>
      <c r="I3" s="695"/>
      <c r="J3" s="695"/>
    </row>
    <row r="4" spans="1:10" ht="22.5" customHeight="1" x14ac:dyDescent="0.25">
      <c r="A4" s="694"/>
      <c r="B4" s="695" t="s">
        <v>456</v>
      </c>
      <c r="C4" s="695"/>
      <c r="D4" s="695"/>
      <c r="E4" s="695"/>
      <c r="F4" s="695"/>
      <c r="G4" s="772" t="s">
        <v>451</v>
      </c>
      <c r="H4" s="773"/>
      <c r="I4" s="773"/>
      <c r="J4" s="774"/>
    </row>
    <row r="5" spans="1:10" ht="18" customHeight="1" x14ac:dyDescent="0.25">
      <c r="A5" s="373"/>
      <c r="B5" s="374"/>
      <c r="C5" s="374"/>
      <c r="D5" s="374"/>
      <c r="E5" s="374"/>
      <c r="F5" s="374"/>
      <c r="G5" s="374"/>
      <c r="H5" s="374"/>
      <c r="I5" s="375"/>
      <c r="J5" s="264"/>
    </row>
    <row r="6" spans="1:10" ht="51.75" customHeight="1" x14ac:dyDescent="0.25">
      <c r="A6" s="316" t="s">
        <v>403</v>
      </c>
      <c r="B6" s="663" t="s">
        <v>321</v>
      </c>
      <c r="C6" s="663"/>
      <c r="D6" s="663"/>
      <c r="E6" s="315"/>
      <c r="F6" s="374"/>
      <c r="G6" s="374"/>
      <c r="H6" s="374"/>
      <c r="I6" s="375"/>
      <c r="J6" s="264"/>
    </row>
    <row r="7" spans="1:10" ht="32.25" customHeight="1" x14ac:dyDescent="0.25">
      <c r="A7" s="317" t="s">
        <v>0</v>
      </c>
      <c r="B7" s="663" t="s">
        <v>452</v>
      </c>
      <c r="C7" s="663"/>
      <c r="D7" s="663"/>
      <c r="E7" s="315"/>
      <c r="F7" s="374"/>
      <c r="G7" s="374"/>
      <c r="H7" s="374"/>
      <c r="I7" s="375"/>
      <c r="J7" s="264"/>
    </row>
    <row r="8" spans="1:10" ht="32.25" customHeight="1" x14ac:dyDescent="0.25">
      <c r="A8" s="317" t="s">
        <v>317</v>
      </c>
      <c r="B8" s="663" t="s">
        <v>445</v>
      </c>
      <c r="C8" s="663"/>
      <c r="D8" s="663"/>
      <c r="E8" s="262"/>
      <c r="F8" s="374"/>
      <c r="G8" s="374"/>
      <c r="H8" s="374"/>
      <c r="I8" s="375"/>
      <c r="J8" s="264"/>
    </row>
    <row r="9" spans="1:10" ht="33.75" customHeight="1" x14ac:dyDescent="0.25">
      <c r="A9" s="317" t="s">
        <v>194</v>
      </c>
      <c r="B9" s="663" t="s">
        <v>446</v>
      </c>
      <c r="C9" s="663"/>
      <c r="D9" s="663"/>
      <c r="E9" s="315"/>
      <c r="F9" s="374"/>
      <c r="G9" s="374"/>
      <c r="H9" s="374"/>
      <c r="I9" s="375"/>
      <c r="J9" s="264"/>
    </row>
    <row r="10" spans="1:10" ht="35.25" customHeight="1" x14ac:dyDescent="0.25">
      <c r="A10" s="317" t="s">
        <v>392</v>
      </c>
      <c r="B10" s="663" t="s">
        <v>395</v>
      </c>
      <c r="C10" s="663"/>
      <c r="D10" s="663"/>
      <c r="E10" s="315"/>
      <c r="F10" s="374"/>
      <c r="G10" s="374"/>
      <c r="H10" s="374"/>
      <c r="I10" s="375"/>
      <c r="J10" s="264"/>
    </row>
    <row r="11" spans="1:10" x14ac:dyDescent="0.25">
      <c r="A11" s="266"/>
      <c r="B11" s="264"/>
      <c r="C11" s="264"/>
      <c r="D11" s="264"/>
      <c r="E11" s="264"/>
      <c r="F11" s="264"/>
      <c r="G11" s="264"/>
      <c r="H11" s="264"/>
      <c r="I11" s="264"/>
      <c r="J11" s="264"/>
    </row>
    <row r="12" spans="1:10" x14ac:dyDescent="0.25">
      <c r="A12" s="707" t="s">
        <v>457</v>
      </c>
      <c r="B12" s="708"/>
      <c r="C12" s="708"/>
      <c r="D12" s="708"/>
      <c r="E12" s="708"/>
      <c r="F12" s="708"/>
      <c r="G12" s="709"/>
      <c r="H12" s="697" t="s">
        <v>313</v>
      </c>
      <c r="I12" s="698"/>
      <c r="J12" s="698"/>
    </row>
    <row r="13" spans="1:10" s="378" customFormat="1" ht="56.25" customHeight="1" x14ac:dyDescent="0.25">
      <c r="A13" s="376" t="s">
        <v>318</v>
      </c>
      <c r="B13" s="376" t="s">
        <v>314</v>
      </c>
      <c r="C13" s="376" t="s">
        <v>374</v>
      </c>
      <c r="D13" s="376" t="s">
        <v>315</v>
      </c>
      <c r="E13" s="376" t="s">
        <v>316</v>
      </c>
      <c r="F13" s="376" t="s">
        <v>375</v>
      </c>
      <c r="G13" s="376" t="s">
        <v>376</v>
      </c>
      <c r="H13" s="377" t="s">
        <v>377</v>
      </c>
      <c r="I13" s="377" t="s">
        <v>378</v>
      </c>
      <c r="J13" s="377" t="s">
        <v>379</v>
      </c>
    </row>
    <row r="14" spans="1:10" s="397" customFormat="1" ht="105" x14ac:dyDescent="0.25">
      <c r="A14" s="751">
        <v>1</v>
      </c>
      <c r="B14" s="775" t="s">
        <v>371</v>
      </c>
      <c r="C14" s="754">
        <f>F14+F15+F16</f>
        <v>2.1600000000000001E-2</v>
      </c>
      <c r="D14" s="403">
        <v>1</v>
      </c>
      <c r="E14" s="404" t="s">
        <v>542</v>
      </c>
      <c r="F14" s="480">
        <v>1.2E-2</v>
      </c>
      <c r="G14" s="183">
        <v>43579</v>
      </c>
      <c r="H14" s="480">
        <v>1.2E-2</v>
      </c>
      <c r="I14" s="183">
        <v>43555</v>
      </c>
      <c r="J14" s="406" t="s">
        <v>559</v>
      </c>
    </row>
    <row r="15" spans="1:10" s="397" customFormat="1" ht="90" x14ac:dyDescent="0.25">
      <c r="A15" s="752"/>
      <c r="B15" s="776"/>
      <c r="C15" s="764"/>
      <c r="D15" s="403">
        <v>2</v>
      </c>
      <c r="E15" s="404" t="s">
        <v>543</v>
      </c>
      <c r="F15" s="480">
        <v>5.9999999999999995E-4</v>
      </c>
      <c r="G15" s="183">
        <v>43579</v>
      </c>
      <c r="H15" s="480">
        <v>5.9999999999999995E-4</v>
      </c>
      <c r="I15" s="183">
        <v>43579</v>
      </c>
      <c r="J15" s="406" t="s">
        <v>568</v>
      </c>
    </row>
    <row r="16" spans="1:10" s="397" customFormat="1" ht="105" x14ac:dyDescent="0.25">
      <c r="A16" s="753"/>
      <c r="B16" s="777"/>
      <c r="C16" s="765"/>
      <c r="D16" s="403">
        <v>3</v>
      </c>
      <c r="E16" s="404" t="s">
        <v>544</v>
      </c>
      <c r="F16" s="480">
        <v>8.9999999999999993E-3</v>
      </c>
      <c r="G16" s="183">
        <v>43579</v>
      </c>
      <c r="H16" s="480">
        <v>8.9999999999999993E-3</v>
      </c>
      <c r="I16" s="183">
        <v>43579</v>
      </c>
      <c r="J16" s="406" t="s">
        <v>608</v>
      </c>
    </row>
    <row r="17" spans="1:10" s="397" customFormat="1" ht="60" x14ac:dyDescent="0.25">
      <c r="A17" s="748">
        <v>2</v>
      </c>
      <c r="B17" s="748" t="s">
        <v>340</v>
      </c>
      <c r="C17" s="763">
        <f>F17+F18+F19</f>
        <v>7.2899999999999993E-2</v>
      </c>
      <c r="D17" s="403">
        <v>1</v>
      </c>
      <c r="E17" s="404" t="s">
        <v>496</v>
      </c>
      <c r="F17" s="480">
        <v>2.7E-2</v>
      </c>
      <c r="G17" s="185">
        <v>43726</v>
      </c>
      <c r="H17" s="393"/>
      <c r="I17" s="211"/>
      <c r="J17" s="407" t="s">
        <v>433</v>
      </c>
    </row>
    <row r="18" spans="1:10" s="397" customFormat="1" x14ac:dyDescent="0.25">
      <c r="A18" s="748"/>
      <c r="B18" s="748"/>
      <c r="C18" s="764"/>
      <c r="D18" s="452">
        <v>2</v>
      </c>
      <c r="E18" s="453" t="s">
        <v>438</v>
      </c>
      <c r="F18" s="480">
        <v>3.0000000000000001E-3</v>
      </c>
      <c r="G18" s="185">
        <v>43829</v>
      </c>
      <c r="H18" s="393"/>
      <c r="I18" s="211"/>
      <c r="J18" s="407"/>
    </row>
    <row r="19" spans="1:10" s="397" customFormat="1" ht="75" x14ac:dyDescent="0.25">
      <c r="A19" s="748"/>
      <c r="B19" s="748"/>
      <c r="C19" s="765"/>
      <c r="D19" s="479">
        <v>3</v>
      </c>
      <c r="E19" s="440" t="s">
        <v>590</v>
      </c>
      <c r="F19" s="480">
        <v>4.2900000000000001E-2</v>
      </c>
      <c r="G19" s="185">
        <v>43661</v>
      </c>
      <c r="H19" s="393"/>
      <c r="I19" s="211"/>
      <c r="J19" s="407"/>
    </row>
    <row r="20" spans="1:10" s="397" customFormat="1" ht="135" x14ac:dyDescent="0.25">
      <c r="A20" s="769">
        <v>3</v>
      </c>
      <c r="B20" s="766" t="s">
        <v>541</v>
      </c>
      <c r="C20" s="763">
        <f>F20+F21+F22+F23+F24</f>
        <v>0.1255</v>
      </c>
      <c r="D20" s="403">
        <v>1</v>
      </c>
      <c r="E20" s="404" t="s">
        <v>495</v>
      </c>
      <c r="F20" s="480">
        <v>1.4E-2</v>
      </c>
      <c r="G20" s="185">
        <v>43732</v>
      </c>
      <c r="H20" s="393"/>
      <c r="I20" s="211"/>
      <c r="J20" s="407" t="s">
        <v>433</v>
      </c>
    </row>
    <row r="21" spans="1:10" s="397" customFormat="1" ht="150" x14ac:dyDescent="0.25">
      <c r="A21" s="770"/>
      <c r="B21" s="767"/>
      <c r="C21" s="764"/>
      <c r="D21" s="395">
        <v>2</v>
      </c>
      <c r="E21" s="453" t="s">
        <v>591</v>
      </c>
      <c r="F21" s="480">
        <v>2E-3</v>
      </c>
      <c r="G21" s="185">
        <v>43653</v>
      </c>
      <c r="H21" s="393"/>
      <c r="I21" s="211"/>
      <c r="J21" s="407"/>
    </row>
    <row r="22" spans="1:10" s="397" customFormat="1" ht="45" x14ac:dyDescent="0.25">
      <c r="A22" s="770"/>
      <c r="B22" s="767"/>
      <c r="C22" s="764"/>
      <c r="D22" s="403">
        <v>3</v>
      </c>
      <c r="E22" s="405" t="s">
        <v>492</v>
      </c>
      <c r="F22" s="480">
        <v>2.1000000000000001E-2</v>
      </c>
      <c r="G22" s="185">
        <v>43687</v>
      </c>
      <c r="H22" s="393"/>
      <c r="I22" s="211"/>
      <c r="J22" s="407" t="s">
        <v>433</v>
      </c>
    </row>
    <row r="23" spans="1:10" s="397" customFormat="1" ht="90" x14ac:dyDescent="0.25">
      <c r="A23" s="770"/>
      <c r="B23" s="767"/>
      <c r="C23" s="764"/>
      <c r="D23" s="403">
        <v>4</v>
      </c>
      <c r="E23" s="404" t="s">
        <v>539</v>
      </c>
      <c r="F23" s="480">
        <v>5.2499999999999998E-2</v>
      </c>
      <c r="G23" s="183">
        <v>43624</v>
      </c>
      <c r="H23" s="480">
        <v>5.2499999999999998E-2</v>
      </c>
      <c r="I23" s="183">
        <v>43615</v>
      </c>
      <c r="J23" s="407" t="s">
        <v>569</v>
      </c>
    </row>
    <row r="24" spans="1:10" s="397" customFormat="1" ht="45" x14ac:dyDescent="0.25">
      <c r="A24" s="771"/>
      <c r="B24" s="768"/>
      <c r="C24" s="765"/>
      <c r="D24" s="479">
        <v>5</v>
      </c>
      <c r="E24" s="404" t="s">
        <v>540</v>
      </c>
      <c r="F24" s="480">
        <v>3.5999999999999997E-2</v>
      </c>
      <c r="G24" s="183">
        <v>43620</v>
      </c>
      <c r="H24" s="480">
        <v>3.5999999999999997E-2</v>
      </c>
      <c r="I24" s="183">
        <v>43615</v>
      </c>
      <c r="J24" s="406" t="s">
        <v>570</v>
      </c>
    </row>
    <row r="25" spans="1:10" x14ac:dyDescent="0.25">
      <c r="A25" s="703" t="s">
        <v>380</v>
      </c>
      <c r="B25" s="704"/>
      <c r="C25" s="386">
        <f>SUM(C14:C24)</f>
        <v>0.22</v>
      </c>
      <c r="D25" s="705" t="s">
        <v>119</v>
      </c>
      <c r="E25" s="706"/>
      <c r="F25" s="386">
        <f>SUBTOTAL(9,F14:F24)</f>
        <v>0.22</v>
      </c>
      <c r="G25" s="387"/>
      <c r="H25" s="388">
        <f>SUBTOTAL(9,H14:H24)</f>
        <v>0.1101</v>
      </c>
      <c r="I25" s="389"/>
      <c r="J25" s="389"/>
    </row>
    <row r="26" spans="1:10" hidden="1" x14ac:dyDescent="0.25">
      <c r="F26" s="398"/>
    </row>
    <row r="27" spans="1:10" hidden="1" x14ac:dyDescent="0.25"/>
    <row r="28" spans="1:10" hidden="1" x14ac:dyDescent="0.25">
      <c r="F28" s="398"/>
    </row>
    <row r="29" spans="1:10" hidden="1" x14ac:dyDescent="0.25">
      <c r="F29" s="398"/>
    </row>
    <row r="30" spans="1:10" hidden="1" x14ac:dyDescent="0.25">
      <c r="F30" s="398"/>
    </row>
    <row r="31" spans="1:10" hidden="1" x14ac:dyDescent="0.25">
      <c r="F31" s="398"/>
    </row>
    <row r="32" spans="1:10" hidden="1" x14ac:dyDescent="0.25">
      <c r="F32" s="398"/>
    </row>
    <row r="33" spans="3:6" hidden="1" x14ac:dyDescent="0.25">
      <c r="F33" s="398"/>
    </row>
    <row r="34" spans="3:6" hidden="1" x14ac:dyDescent="0.25">
      <c r="F34" s="398"/>
    </row>
    <row r="35" spans="3:6" hidden="1" x14ac:dyDescent="0.25">
      <c r="F35" s="398"/>
    </row>
    <row r="36" spans="3:6" hidden="1" x14ac:dyDescent="0.25">
      <c r="F36" s="398"/>
    </row>
    <row r="37" spans="3:6" hidden="1" x14ac:dyDescent="0.25"/>
    <row r="38" spans="3:6" hidden="1" x14ac:dyDescent="0.25"/>
    <row r="39" spans="3:6" x14ac:dyDescent="0.25">
      <c r="C39" s="7" t="s">
        <v>433</v>
      </c>
    </row>
  </sheetData>
  <sheetProtection autoFilter="0" pivotTables="0"/>
  <autoFilter ref="A13:GO24"/>
  <mergeCells count="24">
    <mergeCell ref="A17:A19"/>
    <mergeCell ref="B17:B19"/>
    <mergeCell ref="C17:C19"/>
    <mergeCell ref="A14:A16"/>
    <mergeCell ref="B14:B16"/>
    <mergeCell ref="C14:C16"/>
    <mergeCell ref="H12:J12"/>
    <mergeCell ref="B6:D6"/>
    <mergeCell ref="B7:D7"/>
    <mergeCell ref="B8:D8"/>
    <mergeCell ref="B9:D9"/>
    <mergeCell ref="B10:D10"/>
    <mergeCell ref="A12:G12"/>
    <mergeCell ref="A1:A4"/>
    <mergeCell ref="B4:F4"/>
    <mergeCell ref="B1:J1"/>
    <mergeCell ref="B2:J2"/>
    <mergeCell ref="B3:J3"/>
    <mergeCell ref="G4:J4"/>
    <mergeCell ref="C20:C24"/>
    <mergeCell ref="B20:B24"/>
    <mergeCell ref="A20:A24"/>
    <mergeCell ref="A25:B25"/>
    <mergeCell ref="D25:E2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X67"/>
  <sheetViews>
    <sheetView topLeftCell="A46" zoomScaleNormal="100" workbookViewId="0">
      <selection activeCell="B49" sqref="B49:H49"/>
    </sheetView>
  </sheetViews>
  <sheetFormatPr baseColWidth="10" defaultColWidth="0" defaultRowHeight="12.75" zeroHeight="1" x14ac:dyDescent="0.2"/>
  <cols>
    <col min="1" max="1" width="25.7109375" style="363" customWidth="1"/>
    <col min="2" max="5" width="20.7109375" style="326" customWidth="1"/>
    <col min="6" max="6" width="20.7109375" style="364" customWidth="1"/>
    <col min="7" max="8" width="20.7109375" style="326" customWidth="1"/>
    <col min="9" max="10" width="22.42578125" style="365" hidden="1" customWidth="1"/>
    <col min="11" max="11" width="11.42578125" style="227" hidden="1" customWidth="1"/>
    <col min="12" max="20" width="0" style="227" hidden="1" customWidth="1"/>
    <col min="21" max="23" width="0" style="226" hidden="1" customWidth="1"/>
    <col min="24" max="24" width="0" style="326" hidden="1" customWidth="1"/>
    <col min="25" max="16384" width="11.42578125" style="326" hidden="1"/>
  </cols>
  <sheetData>
    <row r="1" spans="1:13" ht="33.75" customHeight="1" x14ac:dyDescent="0.2">
      <c r="A1" s="607"/>
      <c r="B1" s="609" t="s">
        <v>450</v>
      </c>
      <c r="C1" s="609"/>
      <c r="D1" s="609"/>
      <c r="E1" s="609"/>
      <c r="F1" s="609"/>
      <c r="G1" s="609"/>
      <c r="H1" s="609"/>
      <c r="I1" s="325"/>
      <c r="J1" s="325"/>
      <c r="L1" s="153"/>
    </row>
    <row r="2" spans="1:13" ht="25.5" customHeight="1" x14ac:dyDescent="0.2">
      <c r="A2" s="607"/>
      <c r="B2" s="608" t="s">
        <v>139</v>
      </c>
      <c r="C2" s="608"/>
      <c r="D2" s="608"/>
      <c r="E2" s="608"/>
      <c r="F2" s="608"/>
      <c r="G2" s="608"/>
      <c r="H2" s="608"/>
      <c r="I2" s="325"/>
      <c r="J2" s="325"/>
      <c r="L2" s="153"/>
    </row>
    <row r="3" spans="1:13" ht="25.5" customHeight="1" x14ac:dyDescent="0.2">
      <c r="A3" s="607"/>
      <c r="B3" s="608" t="s">
        <v>222</v>
      </c>
      <c r="C3" s="608"/>
      <c r="D3" s="608"/>
      <c r="E3" s="608"/>
      <c r="F3" s="608"/>
      <c r="G3" s="608"/>
      <c r="H3" s="608"/>
      <c r="I3" s="325"/>
      <c r="J3" s="325"/>
      <c r="L3" s="153"/>
    </row>
    <row r="4" spans="1:13" ht="25.5" customHeight="1" x14ac:dyDescent="0.2">
      <c r="A4" s="607"/>
      <c r="B4" s="608" t="s">
        <v>223</v>
      </c>
      <c r="C4" s="608"/>
      <c r="D4" s="608"/>
      <c r="E4" s="608"/>
      <c r="F4" s="604" t="s">
        <v>451</v>
      </c>
      <c r="G4" s="604"/>
      <c r="H4" s="604"/>
      <c r="I4" s="325"/>
      <c r="J4" s="325"/>
      <c r="L4" s="153"/>
    </row>
    <row r="5" spans="1:13" ht="23.25" customHeight="1" x14ac:dyDescent="0.2">
      <c r="A5" s="610" t="s">
        <v>224</v>
      </c>
      <c r="B5" s="611"/>
      <c r="C5" s="611"/>
      <c r="D5" s="611"/>
      <c r="E5" s="611"/>
      <c r="F5" s="611"/>
      <c r="G5" s="611"/>
      <c r="H5" s="612"/>
      <c r="I5" s="154"/>
      <c r="J5" s="154"/>
    </row>
    <row r="6" spans="1:13" ht="24" customHeight="1" x14ac:dyDescent="0.2">
      <c r="A6" s="613" t="s">
        <v>225</v>
      </c>
      <c r="B6" s="614"/>
      <c r="C6" s="614"/>
      <c r="D6" s="614"/>
      <c r="E6" s="614"/>
      <c r="F6" s="614"/>
      <c r="G6" s="614"/>
      <c r="H6" s="615"/>
      <c r="I6" s="327"/>
      <c r="J6" s="327"/>
    </row>
    <row r="7" spans="1:13" ht="24" customHeight="1" x14ac:dyDescent="0.2">
      <c r="A7" s="616" t="s">
        <v>226</v>
      </c>
      <c r="B7" s="616"/>
      <c r="C7" s="616"/>
      <c r="D7" s="616"/>
      <c r="E7" s="616"/>
      <c r="F7" s="616"/>
      <c r="G7" s="616"/>
      <c r="H7" s="616"/>
      <c r="I7" s="328"/>
      <c r="J7" s="328"/>
      <c r="M7" s="329"/>
    </row>
    <row r="8" spans="1:13" ht="30.75" customHeight="1" x14ac:dyDescent="0.2">
      <c r="A8" s="330" t="s">
        <v>441</v>
      </c>
      <c r="B8" s="331">
        <v>15</v>
      </c>
      <c r="C8" s="617" t="s">
        <v>442</v>
      </c>
      <c r="D8" s="617"/>
      <c r="E8" s="677" t="s">
        <v>345</v>
      </c>
      <c r="F8" s="677"/>
      <c r="G8" s="677"/>
      <c r="H8" s="677"/>
      <c r="I8" s="332"/>
      <c r="J8" s="332"/>
      <c r="L8" s="153"/>
      <c r="M8" s="329"/>
    </row>
    <row r="9" spans="1:13" ht="30.75" customHeight="1" x14ac:dyDescent="0.2">
      <c r="A9" s="330" t="s">
        <v>227</v>
      </c>
      <c r="B9" s="401" t="s">
        <v>241</v>
      </c>
      <c r="C9" s="617" t="s">
        <v>228</v>
      </c>
      <c r="D9" s="617"/>
      <c r="E9" s="618" t="s">
        <v>452</v>
      </c>
      <c r="F9" s="618"/>
      <c r="G9" s="333" t="s">
        <v>229</v>
      </c>
      <c r="H9" s="401" t="s">
        <v>241</v>
      </c>
      <c r="I9" s="335"/>
      <c r="J9" s="335"/>
      <c r="L9" s="153"/>
      <c r="M9" s="329"/>
    </row>
    <row r="10" spans="1:13" ht="30.75" customHeight="1" x14ac:dyDescent="0.2">
      <c r="A10" s="330" t="s">
        <v>230</v>
      </c>
      <c r="B10" s="620" t="s">
        <v>323</v>
      </c>
      <c r="C10" s="620"/>
      <c r="D10" s="620"/>
      <c r="E10" s="620"/>
      <c r="F10" s="333" t="s">
        <v>231</v>
      </c>
      <c r="G10" s="621">
        <v>967</v>
      </c>
      <c r="H10" s="621"/>
      <c r="I10" s="336"/>
      <c r="J10" s="336"/>
      <c r="L10" s="153"/>
      <c r="M10" s="329"/>
    </row>
    <row r="11" spans="1:13" ht="30.75" customHeight="1" x14ac:dyDescent="0.2">
      <c r="A11" s="330" t="s">
        <v>234</v>
      </c>
      <c r="B11" s="622" t="s">
        <v>468</v>
      </c>
      <c r="C11" s="622"/>
      <c r="D11" s="622"/>
      <c r="E11" s="622"/>
      <c r="F11" s="333" t="s">
        <v>235</v>
      </c>
      <c r="G11" s="623" t="s">
        <v>465</v>
      </c>
      <c r="H11" s="623"/>
      <c r="I11" s="337"/>
      <c r="J11" s="337"/>
      <c r="L11" s="156"/>
    </row>
    <row r="12" spans="1:13" ht="30.75" customHeight="1" x14ac:dyDescent="0.2">
      <c r="A12" s="330" t="s">
        <v>236</v>
      </c>
      <c r="B12" s="628" t="s">
        <v>257</v>
      </c>
      <c r="C12" s="628"/>
      <c r="D12" s="628"/>
      <c r="E12" s="628"/>
      <c r="F12" s="628"/>
      <c r="G12" s="628"/>
      <c r="H12" s="628"/>
      <c r="I12" s="338"/>
      <c r="J12" s="338"/>
      <c r="L12" s="156"/>
    </row>
    <row r="13" spans="1:13" ht="30.75" customHeight="1" x14ac:dyDescent="0.2">
      <c r="A13" s="330" t="s">
        <v>237</v>
      </c>
      <c r="B13" s="625" t="s">
        <v>324</v>
      </c>
      <c r="C13" s="625"/>
      <c r="D13" s="625"/>
      <c r="E13" s="625"/>
      <c r="F13" s="625"/>
      <c r="G13" s="625"/>
      <c r="H13" s="625"/>
      <c r="I13" s="335"/>
      <c r="J13" s="335"/>
      <c r="L13" s="156"/>
      <c r="M13" s="329"/>
    </row>
    <row r="14" spans="1:13" ht="30.75" customHeight="1" x14ac:dyDescent="0.2">
      <c r="A14" s="330" t="s">
        <v>239</v>
      </c>
      <c r="B14" s="618" t="s">
        <v>346</v>
      </c>
      <c r="C14" s="618"/>
      <c r="D14" s="618"/>
      <c r="E14" s="618"/>
      <c r="F14" s="333" t="s">
        <v>240</v>
      </c>
      <c r="G14" s="626" t="s">
        <v>252</v>
      </c>
      <c r="H14" s="626"/>
      <c r="I14" s="335"/>
      <c r="J14" s="335"/>
      <c r="L14" s="156"/>
      <c r="M14" s="329"/>
    </row>
    <row r="15" spans="1:13" ht="30.75" customHeight="1" x14ac:dyDescent="0.2">
      <c r="A15" s="330" t="s">
        <v>242</v>
      </c>
      <c r="B15" s="679" t="s">
        <v>447</v>
      </c>
      <c r="C15" s="679"/>
      <c r="D15" s="679"/>
      <c r="E15" s="679"/>
      <c r="F15" s="333" t="s">
        <v>243</v>
      </c>
      <c r="G15" s="626" t="s">
        <v>233</v>
      </c>
      <c r="H15" s="626"/>
      <c r="I15" s="335"/>
      <c r="J15" s="335"/>
      <c r="L15" s="156"/>
    </row>
    <row r="16" spans="1:13" ht="40.5" customHeight="1" x14ac:dyDescent="0.2">
      <c r="A16" s="330" t="s">
        <v>244</v>
      </c>
      <c r="B16" s="618" t="s">
        <v>347</v>
      </c>
      <c r="C16" s="618"/>
      <c r="D16" s="618"/>
      <c r="E16" s="618"/>
      <c r="F16" s="618"/>
      <c r="G16" s="618"/>
      <c r="H16" s="618"/>
      <c r="I16" s="338"/>
      <c r="J16" s="338"/>
      <c r="L16" s="156"/>
      <c r="M16" s="329"/>
    </row>
    <row r="17" spans="1:13" ht="30.75" customHeight="1" x14ac:dyDescent="0.2">
      <c r="A17" s="330" t="s">
        <v>247</v>
      </c>
      <c r="B17" s="618" t="s">
        <v>336</v>
      </c>
      <c r="C17" s="618"/>
      <c r="D17" s="618"/>
      <c r="E17" s="618"/>
      <c r="F17" s="618"/>
      <c r="G17" s="618"/>
      <c r="H17" s="618"/>
      <c r="I17" s="339"/>
      <c r="J17" s="339"/>
      <c r="L17" s="156"/>
      <c r="M17" s="329"/>
    </row>
    <row r="18" spans="1:13" ht="30.75" customHeight="1" x14ac:dyDescent="0.2">
      <c r="A18" s="330" t="s">
        <v>249</v>
      </c>
      <c r="B18" s="628" t="s">
        <v>307</v>
      </c>
      <c r="C18" s="628"/>
      <c r="D18" s="628"/>
      <c r="E18" s="628"/>
      <c r="F18" s="628"/>
      <c r="G18" s="628"/>
      <c r="H18" s="628"/>
      <c r="I18" s="340"/>
      <c r="J18" s="340"/>
      <c r="L18" s="156"/>
      <c r="M18" s="329"/>
    </row>
    <row r="19" spans="1:13" ht="30.75" customHeight="1" x14ac:dyDescent="0.2">
      <c r="A19" s="330" t="s">
        <v>251</v>
      </c>
      <c r="B19" s="629" t="s">
        <v>308</v>
      </c>
      <c r="C19" s="629"/>
      <c r="D19" s="629"/>
      <c r="E19" s="629"/>
      <c r="F19" s="629"/>
      <c r="G19" s="629"/>
      <c r="H19" s="629"/>
      <c r="I19" s="341"/>
      <c r="J19" s="341"/>
      <c r="L19" s="156"/>
      <c r="M19" s="329"/>
    </row>
    <row r="20" spans="1:13" ht="27.75" customHeight="1" x14ac:dyDescent="0.2">
      <c r="A20" s="617" t="s">
        <v>254</v>
      </c>
      <c r="B20" s="630" t="s">
        <v>255</v>
      </c>
      <c r="C20" s="630"/>
      <c r="D20" s="630"/>
      <c r="E20" s="631" t="s">
        <v>256</v>
      </c>
      <c r="F20" s="631"/>
      <c r="G20" s="631"/>
      <c r="H20" s="631"/>
      <c r="I20" s="342"/>
      <c r="J20" s="342"/>
      <c r="L20" s="156"/>
      <c r="M20" s="329"/>
    </row>
    <row r="21" spans="1:13" ht="27" customHeight="1" x14ac:dyDescent="0.2">
      <c r="A21" s="617"/>
      <c r="B21" s="628" t="s">
        <v>309</v>
      </c>
      <c r="C21" s="628"/>
      <c r="D21" s="628"/>
      <c r="E21" s="628" t="s">
        <v>310</v>
      </c>
      <c r="F21" s="628"/>
      <c r="G21" s="628"/>
      <c r="H21" s="628"/>
      <c r="I21" s="340"/>
      <c r="J21" s="340"/>
      <c r="L21" s="156"/>
      <c r="M21" s="329"/>
    </row>
    <row r="22" spans="1:13" ht="39.75" customHeight="1" x14ac:dyDescent="0.2">
      <c r="A22" s="330" t="s">
        <v>258</v>
      </c>
      <c r="B22" s="625" t="s">
        <v>308</v>
      </c>
      <c r="C22" s="625"/>
      <c r="D22" s="625"/>
      <c r="E22" s="625" t="s">
        <v>308</v>
      </c>
      <c r="F22" s="625"/>
      <c r="G22" s="625"/>
      <c r="H22" s="625"/>
      <c r="I22" s="335"/>
      <c r="J22" s="335"/>
      <c r="L22" s="156"/>
      <c r="M22" s="329"/>
    </row>
    <row r="23" spans="1:13" ht="44.25" customHeight="1" x14ac:dyDescent="0.2">
      <c r="A23" s="330" t="s">
        <v>260</v>
      </c>
      <c r="B23" s="628" t="s">
        <v>312</v>
      </c>
      <c r="C23" s="628"/>
      <c r="D23" s="628"/>
      <c r="E23" s="628" t="s">
        <v>311</v>
      </c>
      <c r="F23" s="628"/>
      <c r="G23" s="628"/>
      <c r="H23" s="628"/>
      <c r="I23" s="339"/>
      <c r="J23" s="339"/>
      <c r="L23" s="157"/>
      <c r="M23" s="329"/>
    </row>
    <row r="24" spans="1:13" ht="29.25" customHeight="1" x14ac:dyDescent="0.2">
      <c r="A24" s="330" t="s">
        <v>262</v>
      </c>
      <c r="B24" s="681">
        <v>43466</v>
      </c>
      <c r="C24" s="618"/>
      <c r="D24" s="618"/>
      <c r="E24" s="333" t="s">
        <v>263</v>
      </c>
      <c r="F24" s="682" t="e">
        <f>+'Sección 2. Metas - Presupuesto'!#REF!</f>
        <v>#REF!</v>
      </c>
      <c r="G24" s="683"/>
      <c r="H24" s="684"/>
      <c r="I24" s="343"/>
      <c r="J24" s="343"/>
      <c r="L24" s="157"/>
    </row>
    <row r="25" spans="1:13" ht="27" customHeight="1" x14ac:dyDescent="0.2">
      <c r="A25" s="330" t="s">
        <v>264</v>
      </c>
      <c r="B25" s="681">
        <v>43830</v>
      </c>
      <c r="C25" s="618"/>
      <c r="D25" s="618"/>
      <c r="E25" s="333" t="s">
        <v>265</v>
      </c>
      <c r="F25" s="757" t="e">
        <f>+'Sección 2. Metas - Presupuesto'!#REF!</f>
        <v>#REF!</v>
      </c>
      <c r="G25" s="757"/>
      <c r="H25" s="757"/>
      <c r="I25" s="344"/>
      <c r="J25" s="344"/>
      <c r="L25" s="157"/>
    </row>
    <row r="26" spans="1:13" ht="47.25" customHeight="1" x14ac:dyDescent="0.2">
      <c r="A26" s="330" t="s">
        <v>266</v>
      </c>
      <c r="B26" s="626" t="s">
        <v>245</v>
      </c>
      <c r="C26" s="626"/>
      <c r="D26" s="626"/>
      <c r="E26" s="345" t="s">
        <v>267</v>
      </c>
      <c r="F26" s="635" t="s">
        <v>484</v>
      </c>
      <c r="G26" s="635"/>
      <c r="H26" s="635"/>
      <c r="I26" s="342"/>
      <c r="J26" s="342"/>
      <c r="L26" s="157"/>
    </row>
    <row r="27" spans="1:13" ht="30" customHeight="1" x14ac:dyDescent="0.2">
      <c r="A27" s="636" t="s">
        <v>268</v>
      </c>
      <c r="B27" s="636"/>
      <c r="C27" s="636"/>
      <c r="D27" s="636"/>
      <c r="E27" s="636"/>
      <c r="F27" s="636"/>
      <c r="G27" s="636"/>
      <c r="H27" s="636"/>
      <c r="I27" s="328"/>
      <c r="J27" s="328"/>
      <c r="L27" s="157"/>
    </row>
    <row r="28" spans="1:13" ht="56.25" customHeight="1" x14ac:dyDescent="0.2">
      <c r="A28" s="346" t="s">
        <v>269</v>
      </c>
      <c r="B28" s="346" t="s">
        <v>270</v>
      </c>
      <c r="C28" s="346" t="s">
        <v>271</v>
      </c>
      <c r="D28" s="346" t="s">
        <v>272</v>
      </c>
      <c r="E28" s="346" t="s">
        <v>273</v>
      </c>
      <c r="F28" s="347" t="s">
        <v>274</v>
      </c>
      <c r="G28" s="347" t="s">
        <v>275</v>
      </c>
      <c r="H28" s="346" t="s">
        <v>276</v>
      </c>
      <c r="I28" s="340"/>
      <c r="J28" s="340"/>
      <c r="L28" s="157"/>
    </row>
    <row r="29" spans="1:13" ht="19.5" customHeight="1" x14ac:dyDescent="0.2">
      <c r="A29" s="348" t="s">
        <v>277</v>
      </c>
      <c r="B29" s="402">
        <v>0</v>
      </c>
      <c r="C29" s="366">
        <f>+B29</f>
        <v>0</v>
      </c>
      <c r="D29" s="175">
        <v>0</v>
      </c>
      <c r="E29" s="367">
        <f>+D29</f>
        <v>0</v>
      </c>
      <c r="F29" s="368">
        <f>IFERROR(+B29/D29,B29)</f>
        <v>0</v>
      </c>
      <c r="G29" s="369">
        <f>IFERROR(+C29/E29,)</f>
        <v>0</v>
      </c>
      <c r="H29" s="370" t="e">
        <f>+C29/$F$25</f>
        <v>#REF!</v>
      </c>
      <c r="I29" s="349"/>
      <c r="J29" s="349"/>
      <c r="L29" s="157"/>
    </row>
    <row r="30" spans="1:13" ht="19.5" customHeight="1" x14ac:dyDescent="0.2">
      <c r="A30" s="348" t="s">
        <v>278</v>
      </c>
      <c r="B30" s="402">
        <v>0</v>
      </c>
      <c r="C30" s="366">
        <f>+C29+B30</f>
        <v>0</v>
      </c>
      <c r="D30" s="175">
        <v>0</v>
      </c>
      <c r="E30" s="367">
        <f>+D30+E29</f>
        <v>0</v>
      </c>
      <c r="F30" s="368">
        <f t="shared" ref="F30:F40" si="0">IFERROR(+B30/D30,B30)</f>
        <v>0</v>
      </c>
      <c r="G30" s="369">
        <f t="shared" ref="G30:G40" si="1">IFERROR(+C30/E30,)</f>
        <v>0</v>
      </c>
      <c r="H30" s="370" t="e">
        <f t="shared" ref="H30:H40" si="2">+C30/$F$25</f>
        <v>#REF!</v>
      </c>
      <c r="I30" s="349"/>
      <c r="J30" s="349"/>
      <c r="L30" s="157"/>
    </row>
    <row r="31" spans="1:13" ht="19.5" customHeight="1" x14ac:dyDescent="0.2">
      <c r="A31" s="348" t="s">
        <v>279</v>
      </c>
      <c r="B31" s="402">
        <v>1E-3</v>
      </c>
      <c r="C31" s="366">
        <f t="shared" ref="C31:C40" si="3">+C30+B31</f>
        <v>1E-3</v>
      </c>
      <c r="D31" s="175">
        <v>1E-3</v>
      </c>
      <c r="E31" s="367">
        <f t="shared" ref="E31:E40" si="4">+D31+E30</f>
        <v>1E-3</v>
      </c>
      <c r="F31" s="368">
        <f t="shared" si="0"/>
        <v>1</v>
      </c>
      <c r="G31" s="369">
        <f t="shared" si="1"/>
        <v>1</v>
      </c>
      <c r="H31" s="370" t="e">
        <f t="shared" si="2"/>
        <v>#REF!</v>
      </c>
      <c r="I31" s="349"/>
      <c r="J31" s="349"/>
      <c r="L31" s="157"/>
    </row>
    <row r="32" spans="1:13" ht="19.5" customHeight="1" x14ac:dyDescent="0.2">
      <c r="A32" s="348" t="s">
        <v>280</v>
      </c>
      <c r="B32" s="402">
        <v>1.2E-2</v>
      </c>
      <c r="C32" s="366">
        <f t="shared" si="3"/>
        <v>1.3000000000000001E-2</v>
      </c>
      <c r="D32" s="175">
        <v>1.2E-2</v>
      </c>
      <c r="E32" s="367">
        <f t="shared" si="4"/>
        <v>1.3000000000000001E-2</v>
      </c>
      <c r="F32" s="368">
        <f t="shared" si="0"/>
        <v>1</v>
      </c>
      <c r="G32" s="369">
        <f t="shared" si="1"/>
        <v>1</v>
      </c>
      <c r="H32" s="370" t="e">
        <f t="shared" si="2"/>
        <v>#REF!</v>
      </c>
      <c r="I32" s="349"/>
      <c r="J32" s="349"/>
    </row>
    <row r="33" spans="1:10" ht="19.5" customHeight="1" x14ac:dyDescent="0.2">
      <c r="A33" s="348" t="s">
        <v>281</v>
      </c>
      <c r="B33" s="402">
        <v>0</v>
      </c>
      <c r="C33" s="366">
        <f t="shared" si="3"/>
        <v>1.3000000000000001E-2</v>
      </c>
      <c r="D33" s="175">
        <v>0</v>
      </c>
      <c r="E33" s="367">
        <f t="shared" si="4"/>
        <v>1.3000000000000001E-2</v>
      </c>
      <c r="F33" s="368">
        <f t="shared" si="0"/>
        <v>0</v>
      </c>
      <c r="G33" s="369">
        <f t="shared" si="1"/>
        <v>1</v>
      </c>
      <c r="H33" s="370" t="e">
        <f>+C33/$F$25</f>
        <v>#REF!</v>
      </c>
      <c r="I33" s="349"/>
      <c r="J33" s="349"/>
    </row>
    <row r="34" spans="1:10" ht="19.5" customHeight="1" x14ac:dyDescent="0.2">
      <c r="A34" s="348" t="s">
        <v>282</v>
      </c>
      <c r="B34" s="402">
        <v>6.1600000000000002E-2</v>
      </c>
      <c r="C34" s="366">
        <f t="shared" si="3"/>
        <v>7.46E-2</v>
      </c>
      <c r="D34" s="175">
        <v>6.1600000000000002E-2</v>
      </c>
      <c r="E34" s="367">
        <f t="shared" si="4"/>
        <v>7.46E-2</v>
      </c>
      <c r="F34" s="368">
        <f t="shared" si="0"/>
        <v>1</v>
      </c>
      <c r="G34" s="369">
        <f t="shared" si="1"/>
        <v>1</v>
      </c>
      <c r="H34" s="370" t="e">
        <f t="shared" si="2"/>
        <v>#REF!</v>
      </c>
      <c r="I34" s="349"/>
      <c r="J34" s="349"/>
    </row>
    <row r="35" spans="1:10" ht="19.5" customHeight="1" x14ac:dyDescent="0.2">
      <c r="A35" s="348" t="s">
        <v>283</v>
      </c>
      <c r="B35" s="402">
        <v>0</v>
      </c>
      <c r="C35" s="366">
        <f t="shared" si="3"/>
        <v>7.46E-2</v>
      </c>
      <c r="D35" s="175">
        <v>4.0000000000000001E-3</v>
      </c>
      <c r="E35" s="367">
        <f t="shared" si="4"/>
        <v>7.8600000000000003E-2</v>
      </c>
      <c r="F35" s="368">
        <f t="shared" si="0"/>
        <v>0</v>
      </c>
      <c r="G35" s="369">
        <f t="shared" si="1"/>
        <v>0.94910941475826971</v>
      </c>
      <c r="H35" s="370" t="e">
        <f t="shared" si="2"/>
        <v>#REF!</v>
      </c>
      <c r="I35" s="349"/>
      <c r="J35" s="349"/>
    </row>
    <row r="36" spans="1:10" ht="19.5" customHeight="1" x14ac:dyDescent="0.2">
      <c r="A36" s="348" t="s">
        <v>284</v>
      </c>
      <c r="B36" s="402">
        <v>0</v>
      </c>
      <c r="C36" s="366">
        <f t="shared" si="3"/>
        <v>7.46E-2</v>
      </c>
      <c r="D36" s="175">
        <v>0</v>
      </c>
      <c r="E36" s="367">
        <f t="shared" si="4"/>
        <v>7.8600000000000003E-2</v>
      </c>
      <c r="F36" s="368">
        <f t="shared" si="0"/>
        <v>0</v>
      </c>
      <c r="G36" s="369">
        <f t="shared" si="1"/>
        <v>0.94910941475826971</v>
      </c>
      <c r="H36" s="370" t="e">
        <f t="shared" si="2"/>
        <v>#REF!</v>
      </c>
      <c r="I36" s="349"/>
      <c r="J36" s="349"/>
    </row>
    <row r="37" spans="1:10" ht="19.5" customHeight="1" x14ac:dyDescent="0.2">
      <c r="A37" s="348" t="s">
        <v>285</v>
      </c>
      <c r="B37" s="402">
        <v>0</v>
      </c>
      <c r="C37" s="366">
        <f t="shared" si="3"/>
        <v>7.46E-2</v>
      </c>
      <c r="D37" s="175">
        <v>0.123</v>
      </c>
      <c r="E37" s="367">
        <f t="shared" si="4"/>
        <v>0.2016</v>
      </c>
      <c r="F37" s="368">
        <f t="shared" si="0"/>
        <v>0</v>
      </c>
      <c r="G37" s="369">
        <f t="shared" si="1"/>
        <v>0.37003968253968256</v>
      </c>
      <c r="H37" s="370" t="e">
        <f t="shared" si="2"/>
        <v>#REF!</v>
      </c>
      <c r="I37" s="349"/>
      <c r="J37" s="349"/>
    </row>
    <row r="38" spans="1:10" ht="19.5" customHeight="1" x14ac:dyDescent="0.2">
      <c r="A38" s="348" t="s">
        <v>286</v>
      </c>
      <c r="B38" s="402">
        <v>0</v>
      </c>
      <c r="C38" s="366">
        <f t="shared" si="3"/>
        <v>7.46E-2</v>
      </c>
      <c r="D38" s="175">
        <v>0</v>
      </c>
      <c r="E38" s="367">
        <f t="shared" si="4"/>
        <v>0.2016</v>
      </c>
      <c r="F38" s="368">
        <f t="shared" si="0"/>
        <v>0</v>
      </c>
      <c r="G38" s="369">
        <f t="shared" si="1"/>
        <v>0.37003968253968256</v>
      </c>
      <c r="H38" s="370" t="e">
        <f t="shared" si="2"/>
        <v>#REF!</v>
      </c>
      <c r="I38" s="349"/>
      <c r="J38" s="349"/>
    </row>
    <row r="39" spans="1:10" ht="19.5" customHeight="1" x14ac:dyDescent="0.2">
      <c r="A39" s="348" t="s">
        <v>287</v>
      </c>
      <c r="B39" s="402">
        <v>0</v>
      </c>
      <c r="C39" s="366">
        <f t="shared" si="3"/>
        <v>7.46E-2</v>
      </c>
      <c r="D39" s="175">
        <v>0</v>
      </c>
      <c r="E39" s="367">
        <f t="shared" si="4"/>
        <v>0.2016</v>
      </c>
      <c r="F39" s="368">
        <f t="shared" si="0"/>
        <v>0</v>
      </c>
      <c r="G39" s="369">
        <f t="shared" si="1"/>
        <v>0.37003968253968256</v>
      </c>
      <c r="H39" s="370" t="e">
        <f t="shared" si="2"/>
        <v>#REF!</v>
      </c>
      <c r="I39" s="349"/>
      <c r="J39" s="349"/>
    </row>
    <row r="40" spans="1:10" ht="19.5" customHeight="1" x14ac:dyDescent="0.2">
      <c r="A40" s="348" t="s">
        <v>288</v>
      </c>
      <c r="B40" s="402">
        <v>0</v>
      </c>
      <c r="C40" s="366">
        <f t="shared" si="3"/>
        <v>7.46E-2</v>
      </c>
      <c r="D40" s="175">
        <v>1.84E-2</v>
      </c>
      <c r="E40" s="367">
        <f t="shared" si="4"/>
        <v>0.22</v>
      </c>
      <c r="F40" s="368">
        <f t="shared" si="0"/>
        <v>0</v>
      </c>
      <c r="G40" s="369">
        <f t="shared" si="1"/>
        <v>0.33909090909090911</v>
      </c>
      <c r="H40" s="370" t="e">
        <f t="shared" si="2"/>
        <v>#REF!</v>
      </c>
      <c r="I40" s="349"/>
      <c r="J40" s="349"/>
    </row>
    <row r="41" spans="1:10" ht="65.25" customHeight="1" x14ac:dyDescent="0.2">
      <c r="A41" s="350" t="s">
        <v>289</v>
      </c>
      <c r="B41" s="637" t="s">
        <v>603</v>
      </c>
      <c r="C41" s="638"/>
      <c r="D41" s="638"/>
      <c r="E41" s="638"/>
      <c r="F41" s="638"/>
      <c r="G41" s="638"/>
      <c r="H41" s="639"/>
      <c r="I41" s="351"/>
      <c r="J41" s="351"/>
    </row>
    <row r="42" spans="1:10" ht="29.25" customHeight="1" x14ac:dyDescent="0.2">
      <c r="A42" s="616" t="s">
        <v>290</v>
      </c>
      <c r="B42" s="616"/>
      <c r="C42" s="616"/>
      <c r="D42" s="616"/>
      <c r="E42" s="616"/>
      <c r="F42" s="616"/>
      <c r="G42" s="616"/>
      <c r="H42" s="616"/>
      <c r="I42" s="328"/>
      <c r="J42" s="328"/>
    </row>
    <row r="43" spans="1:10" ht="41.25" customHeight="1" x14ac:dyDescent="0.2">
      <c r="A43" s="640"/>
      <c r="B43" s="640"/>
      <c r="C43" s="640"/>
      <c r="D43" s="640"/>
      <c r="E43" s="640"/>
      <c r="F43" s="640"/>
      <c r="G43" s="640"/>
      <c r="H43" s="640"/>
      <c r="I43" s="328"/>
      <c r="J43" s="328"/>
    </row>
    <row r="44" spans="1:10" ht="41.25" customHeight="1" x14ac:dyDescent="0.2">
      <c r="A44" s="640"/>
      <c r="B44" s="640"/>
      <c r="C44" s="640"/>
      <c r="D44" s="640"/>
      <c r="E44" s="640"/>
      <c r="F44" s="640"/>
      <c r="G44" s="640"/>
      <c r="H44" s="640"/>
      <c r="I44" s="351"/>
      <c r="J44" s="351"/>
    </row>
    <row r="45" spans="1:10" ht="41.25" customHeight="1" x14ac:dyDescent="0.2">
      <c r="A45" s="640"/>
      <c r="B45" s="640"/>
      <c r="C45" s="640"/>
      <c r="D45" s="640"/>
      <c r="E45" s="640"/>
      <c r="F45" s="640"/>
      <c r="G45" s="640"/>
      <c r="H45" s="640"/>
      <c r="I45" s="351"/>
      <c r="J45" s="351"/>
    </row>
    <row r="46" spans="1:10" ht="41.25" customHeight="1" x14ac:dyDescent="0.2">
      <c r="A46" s="640"/>
      <c r="B46" s="640"/>
      <c r="C46" s="640"/>
      <c r="D46" s="640"/>
      <c r="E46" s="640"/>
      <c r="F46" s="640"/>
      <c r="G46" s="640"/>
      <c r="H46" s="640"/>
      <c r="I46" s="351"/>
      <c r="J46" s="351"/>
    </row>
    <row r="47" spans="1:10" ht="41.25" customHeight="1" x14ac:dyDescent="0.2">
      <c r="A47" s="640"/>
      <c r="B47" s="640"/>
      <c r="C47" s="640"/>
      <c r="D47" s="640"/>
      <c r="E47" s="640"/>
      <c r="F47" s="640"/>
      <c r="G47" s="640"/>
      <c r="H47" s="640"/>
      <c r="I47" s="154"/>
      <c r="J47" s="154"/>
    </row>
    <row r="48" spans="1:10" ht="60" customHeight="1" x14ac:dyDescent="0.2">
      <c r="A48" s="330" t="s">
        <v>291</v>
      </c>
      <c r="B48" s="641" t="s">
        <v>604</v>
      </c>
      <c r="C48" s="648"/>
      <c r="D48" s="648"/>
      <c r="E48" s="648"/>
      <c r="F48" s="648"/>
      <c r="G48" s="648"/>
      <c r="H48" s="649"/>
      <c r="I48" s="352"/>
      <c r="J48" s="352"/>
    </row>
    <row r="49" spans="1:10" ht="34.5" customHeight="1" x14ac:dyDescent="0.2">
      <c r="A49" s="330" t="s">
        <v>292</v>
      </c>
      <c r="B49" s="644" t="s">
        <v>605</v>
      </c>
      <c r="C49" s="645"/>
      <c r="D49" s="645"/>
      <c r="E49" s="645"/>
      <c r="F49" s="645"/>
      <c r="G49" s="645"/>
      <c r="H49" s="646"/>
      <c r="I49" s="352"/>
      <c r="J49" s="352"/>
    </row>
    <row r="50" spans="1:10" ht="55.5" customHeight="1" x14ac:dyDescent="0.2">
      <c r="A50" s="350" t="s">
        <v>293</v>
      </c>
      <c r="B50" s="641" t="s">
        <v>348</v>
      </c>
      <c r="C50" s="642"/>
      <c r="D50" s="642"/>
      <c r="E50" s="642"/>
      <c r="F50" s="642"/>
      <c r="G50" s="642"/>
      <c r="H50" s="643"/>
      <c r="I50" s="352"/>
      <c r="J50" s="352"/>
    </row>
    <row r="51" spans="1:10" ht="29.25" customHeight="1" x14ac:dyDescent="0.2">
      <c r="A51" s="616" t="s">
        <v>294</v>
      </c>
      <c r="B51" s="616"/>
      <c r="C51" s="616"/>
      <c r="D51" s="616"/>
      <c r="E51" s="616"/>
      <c r="F51" s="616"/>
      <c r="G51" s="616"/>
      <c r="H51" s="616"/>
      <c r="I51" s="352"/>
      <c r="J51" s="352"/>
    </row>
    <row r="52" spans="1:10" ht="33" customHeight="1" x14ac:dyDescent="0.2">
      <c r="A52" s="650" t="s">
        <v>295</v>
      </c>
      <c r="B52" s="346" t="s">
        <v>296</v>
      </c>
      <c r="C52" s="651" t="s">
        <v>297</v>
      </c>
      <c r="D52" s="651"/>
      <c r="E52" s="651"/>
      <c r="F52" s="651" t="s">
        <v>298</v>
      </c>
      <c r="G52" s="651"/>
      <c r="H52" s="651"/>
      <c r="I52" s="353"/>
      <c r="J52" s="353"/>
    </row>
    <row r="53" spans="1:10" ht="31.5" customHeight="1" x14ac:dyDescent="0.2">
      <c r="A53" s="650"/>
      <c r="B53" s="354"/>
      <c r="C53" s="619"/>
      <c r="D53" s="619"/>
      <c r="E53" s="619"/>
      <c r="F53" s="758"/>
      <c r="G53" s="758"/>
      <c r="H53" s="758"/>
      <c r="I53" s="353"/>
      <c r="J53" s="353"/>
    </row>
    <row r="54" spans="1:10" ht="31.5" customHeight="1" x14ac:dyDescent="0.2">
      <c r="A54" s="350" t="s">
        <v>299</v>
      </c>
      <c r="B54" s="759" t="s">
        <v>453</v>
      </c>
      <c r="C54" s="759"/>
      <c r="D54" s="655" t="s">
        <v>300</v>
      </c>
      <c r="E54" s="655"/>
      <c r="F54" s="759" t="s">
        <v>453</v>
      </c>
      <c r="G54" s="759"/>
      <c r="H54" s="778"/>
      <c r="I54" s="355"/>
      <c r="J54" s="355"/>
    </row>
    <row r="55" spans="1:10" ht="31.5" customHeight="1" x14ac:dyDescent="0.2">
      <c r="A55" s="350" t="s">
        <v>301</v>
      </c>
      <c r="B55" s="619" t="s">
        <v>607</v>
      </c>
      <c r="C55" s="619"/>
      <c r="D55" s="650" t="s">
        <v>302</v>
      </c>
      <c r="E55" s="650"/>
      <c r="F55" s="760" t="s">
        <v>454</v>
      </c>
      <c r="G55" s="761"/>
      <c r="H55" s="762"/>
      <c r="I55" s="355"/>
      <c r="J55" s="355"/>
    </row>
    <row r="56" spans="1:10" ht="31.5" customHeight="1" x14ac:dyDescent="0.2">
      <c r="A56" s="350" t="s">
        <v>303</v>
      </c>
      <c r="B56" s="619"/>
      <c r="C56" s="619"/>
      <c r="D56" s="617" t="s">
        <v>304</v>
      </c>
      <c r="E56" s="617"/>
      <c r="F56" s="619"/>
      <c r="G56" s="619"/>
      <c r="H56" s="619"/>
      <c r="I56" s="356"/>
      <c r="J56" s="356"/>
    </row>
    <row r="57" spans="1:10" ht="31.5" customHeight="1" x14ac:dyDescent="0.2">
      <c r="A57" s="350" t="s">
        <v>305</v>
      </c>
      <c r="B57" s="619"/>
      <c r="C57" s="619"/>
      <c r="D57" s="617"/>
      <c r="E57" s="617"/>
      <c r="F57" s="619"/>
      <c r="G57" s="619"/>
      <c r="H57" s="619"/>
      <c r="I57" s="356"/>
      <c r="J57" s="356"/>
    </row>
    <row r="58" spans="1:10" ht="15" hidden="1" x14ac:dyDescent="0.25">
      <c r="A58" s="160"/>
      <c r="B58" s="160"/>
      <c r="C58" s="7"/>
      <c r="D58" s="7"/>
      <c r="E58" s="7"/>
      <c r="F58" s="7"/>
      <c r="G58" s="7"/>
      <c r="H58" s="161"/>
      <c r="I58" s="162"/>
      <c r="J58" s="162"/>
    </row>
    <row r="59" spans="1:10" hidden="1" x14ac:dyDescent="0.2">
      <c r="A59" s="357"/>
      <c r="B59" s="358"/>
      <c r="C59" s="358"/>
      <c r="D59" s="359"/>
      <c r="E59" s="359"/>
      <c r="F59" s="360"/>
      <c r="G59" s="361"/>
      <c r="H59" s="358"/>
      <c r="I59" s="362"/>
      <c r="J59" s="362"/>
    </row>
    <row r="60" spans="1:10" hidden="1" x14ac:dyDescent="0.2">
      <c r="A60" s="357"/>
      <c r="B60" s="358"/>
      <c r="C60" s="358"/>
      <c r="D60" s="359"/>
      <c r="E60" s="359"/>
      <c r="F60" s="360"/>
      <c r="G60" s="361"/>
      <c r="H60" s="358"/>
      <c r="I60" s="362"/>
      <c r="J60" s="362"/>
    </row>
    <row r="61" spans="1:10" hidden="1" x14ac:dyDescent="0.2">
      <c r="A61" s="357"/>
      <c r="B61" s="358"/>
      <c r="C61" s="358"/>
      <c r="D61" s="359"/>
      <c r="E61" s="359"/>
      <c r="F61" s="360"/>
      <c r="G61" s="361"/>
      <c r="H61" s="358"/>
      <c r="I61" s="362"/>
      <c r="J61" s="362"/>
    </row>
    <row r="62" spans="1:10" hidden="1" x14ac:dyDescent="0.2">
      <c r="A62" s="357"/>
      <c r="B62" s="358"/>
      <c r="C62" s="358"/>
      <c r="D62" s="359"/>
      <c r="E62" s="359"/>
      <c r="F62" s="360"/>
      <c r="G62" s="361"/>
      <c r="H62" s="358"/>
      <c r="I62" s="362"/>
      <c r="J62" s="362"/>
    </row>
    <row r="63" spans="1:10" hidden="1" x14ac:dyDescent="0.2">
      <c r="A63" s="357"/>
      <c r="B63" s="358"/>
      <c r="C63" s="358"/>
      <c r="D63" s="359"/>
      <c r="E63" s="359"/>
      <c r="F63" s="360"/>
      <c r="G63" s="361"/>
      <c r="H63" s="358"/>
      <c r="I63" s="362"/>
      <c r="J63" s="362"/>
    </row>
    <row r="64" spans="1:10" hidden="1" x14ac:dyDescent="0.2">
      <c r="A64" s="357"/>
      <c r="B64" s="358"/>
      <c r="C64" s="358"/>
      <c r="D64" s="359"/>
      <c r="E64" s="359"/>
      <c r="F64" s="360"/>
      <c r="G64" s="361"/>
      <c r="H64" s="358"/>
      <c r="I64" s="362"/>
      <c r="J64" s="362"/>
    </row>
    <row r="65" spans="1:10" hidden="1" x14ac:dyDescent="0.2">
      <c r="A65" s="357"/>
      <c r="B65" s="358"/>
      <c r="C65" s="358"/>
      <c r="D65" s="359"/>
      <c r="E65" s="359"/>
      <c r="F65" s="360"/>
      <c r="G65" s="361"/>
      <c r="H65" s="358"/>
      <c r="I65" s="362"/>
      <c r="J65" s="362"/>
    </row>
    <row r="66" spans="1:10" hidden="1" x14ac:dyDescent="0.2">
      <c r="A66" s="357"/>
      <c r="B66" s="358"/>
      <c r="C66" s="358"/>
      <c r="D66" s="359"/>
      <c r="E66" s="359"/>
      <c r="F66" s="360"/>
      <c r="G66" s="361"/>
      <c r="H66" s="358"/>
      <c r="I66" s="362"/>
      <c r="J66" s="362"/>
    </row>
    <row r="67" spans="1:10" hidden="1" x14ac:dyDescent="0.2"/>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7">
    <dataValidation type="list" allowBlank="1" showInputMessage="1" showErrorMessage="1" sqref="B9 H9">
      <formula1>$M$13:$M$14</formula1>
    </dataValidation>
    <dataValidation type="list" allowBlank="1" showInputMessage="1" showErrorMessage="1" sqref="G15:H15">
      <formula1>$M$7:$M$10</formula1>
    </dataValidation>
    <dataValidation type="list" allowBlank="1" showInputMessage="1" showErrorMessage="1" sqref="I12:J12">
      <formula1>$L$23:$L$30</formula1>
    </dataValidation>
    <dataValidation type="list" allowBlank="1" showInputMessage="1" showErrorMessage="1" sqref="G14:I14">
      <formula1>L19:L21</formula1>
    </dataValidation>
    <dataValidation type="list" allowBlank="1" showInputMessage="1" showErrorMessage="1" sqref="J14">
      <formula1>N19:N21</formula1>
    </dataValidation>
    <dataValidation type="list" allowBlank="1" showInputMessage="1" showErrorMessage="1" sqref="B26:D26">
      <formula1>$L$14:$L$17</formula1>
    </dataValidation>
    <dataValidation type="list" allowBlank="1" showInputMessage="1" showErrorMessage="1" sqref="B12:H12">
      <formula1>$M$16:$M$23</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'11'!$K$10:$K$13</xm:f>
          </x14:formula1>
          <xm:sqref>B11:E11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M37"/>
  <sheetViews>
    <sheetView topLeftCell="A18" zoomScale="95" zoomScaleNormal="95" workbookViewId="0">
      <selection activeCell="G15" sqref="G15"/>
    </sheetView>
  </sheetViews>
  <sheetFormatPr baseColWidth="10" defaultColWidth="0" defaultRowHeight="15" zeroHeight="1" x14ac:dyDescent="0.25"/>
  <cols>
    <col min="1" max="1" width="21.85546875" style="271" customWidth="1"/>
    <col min="2" max="2" width="34.5703125" style="7" customWidth="1"/>
    <col min="3" max="3" width="16.28515625" style="7" customWidth="1"/>
    <col min="4" max="4" width="5.85546875" style="7" customWidth="1"/>
    <col min="5" max="5" width="47" style="7" customWidth="1"/>
    <col min="6" max="7" width="16.140625" style="7" customWidth="1"/>
    <col min="8" max="8" width="16.28515625" style="7" customWidth="1"/>
    <col min="9" max="9" width="15.7109375" style="7" customWidth="1"/>
    <col min="10" max="10" width="32" style="7" customWidth="1"/>
    <col min="11" max="104" width="11.5703125" style="7" hidden="1" customWidth="1"/>
    <col min="105" max="105" width="11.42578125" style="7" hidden="1" customWidth="1"/>
    <col min="106" max="194" width="11.5703125" style="7" hidden="1" customWidth="1"/>
    <col min="195" max="195" width="1.42578125" style="7" hidden="1" customWidth="1"/>
    <col min="196" max="16384" width="11.5703125" style="7" hidden="1"/>
  </cols>
  <sheetData>
    <row r="1" spans="1:17" ht="20.25" customHeight="1" x14ac:dyDescent="0.25">
      <c r="A1" s="694"/>
      <c r="B1" s="695" t="s">
        <v>459</v>
      </c>
      <c r="C1" s="695"/>
      <c r="D1" s="695"/>
      <c r="E1" s="695"/>
      <c r="F1" s="695"/>
      <c r="G1" s="695"/>
      <c r="H1" s="695"/>
      <c r="I1" s="695"/>
      <c r="J1" s="695"/>
    </row>
    <row r="2" spans="1:17" ht="20.25" customHeight="1" x14ac:dyDescent="0.25">
      <c r="A2" s="694"/>
      <c r="B2" s="695" t="s">
        <v>139</v>
      </c>
      <c r="C2" s="695"/>
      <c r="D2" s="695"/>
      <c r="E2" s="695"/>
      <c r="F2" s="695"/>
      <c r="G2" s="695"/>
      <c r="H2" s="695"/>
      <c r="I2" s="695"/>
      <c r="J2" s="695"/>
    </row>
    <row r="3" spans="1:17" ht="20.25" customHeight="1" x14ac:dyDescent="0.25">
      <c r="A3" s="694"/>
      <c r="B3" s="695" t="s">
        <v>391</v>
      </c>
      <c r="C3" s="695"/>
      <c r="D3" s="695"/>
      <c r="E3" s="695"/>
      <c r="F3" s="695"/>
      <c r="G3" s="695"/>
      <c r="H3" s="695"/>
      <c r="I3" s="695"/>
      <c r="J3" s="695"/>
    </row>
    <row r="4" spans="1:17" ht="20.25" customHeight="1" x14ac:dyDescent="0.25">
      <c r="A4" s="694"/>
      <c r="B4" s="695" t="s">
        <v>456</v>
      </c>
      <c r="C4" s="695"/>
      <c r="D4" s="695"/>
      <c r="E4" s="695"/>
      <c r="F4" s="695"/>
      <c r="G4" s="696" t="s">
        <v>451</v>
      </c>
      <c r="H4" s="696"/>
      <c r="I4" s="696"/>
      <c r="J4" s="696"/>
    </row>
    <row r="5" spans="1:17" x14ac:dyDescent="0.25">
      <c r="A5" s="373"/>
      <c r="B5" s="374"/>
      <c r="C5" s="374"/>
      <c r="D5" s="374"/>
      <c r="E5" s="374"/>
      <c r="F5" s="374"/>
      <c r="G5" s="374"/>
      <c r="H5" s="374"/>
      <c r="I5" s="375"/>
      <c r="J5" s="264"/>
    </row>
    <row r="6" spans="1:17" ht="48" x14ac:dyDescent="0.25">
      <c r="A6" s="316" t="s">
        <v>403</v>
      </c>
      <c r="B6" s="663" t="s">
        <v>321</v>
      </c>
      <c r="C6" s="663"/>
      <c r="D6" s="663"/>
      <c r="E6" s="315"/>
      <c r="F6" s="374"/>
      <c r="G6" s="374"/>
      <c r="H6" s="374"/>
      <c r="I6" s="375"/>
      <c r="J6" s="264"/>
    </row>
    <row r="7" spans="1:17" x14ac:dyDescent="0.25">
      <c r="A7" s="317" t="s">
        <v>0</v>
      </c>
      <c r="B7" s="663" t="s">
        <v>452</v>
      </c>
      <c r="C7" s="663"/>
      <c r="D7" s="663"/>
      <c r="E7" s="315"/>
      <c r="F7" s="374"/>
      <c r="G7" s="374"/>
      <c r="H7" s="374"/>
      <c r="I7" s="375"/>
      <c r="J7" s="264"/>
    </row>
    <row r="8" spans="1:17" ht="24" x14ac:dyDescent="0.25">
      <c r="A8" s="317" t="s">
        <v>317</v>
      </c>
      <c r="B8" s="663" t="s">
        <v>445</v>
      </c>
      <c r="C8" s="663"/>
      <c r="D8" s="663"/>
      <c r="E8" s="262"/>
      <c r="F8" s="374"/>
      <c r="G8" s="374"/>
      <c r="H8" s="374"/>
      <c r="I8" s="375"/>
      <c r="J8" s="264"/>
    </row>
    <row r="9" spans="1:17" x14ac:dyDescent="0.25">
      <c r="A9" s="317" t="s">
        <v>194</v>
      </c>
      <c r="B9" s="663" t="s">
        <v>446</v>
      </c>
      <c r="C9" s="663"/>
      <c r="D9" s="663"/>
      <c r="E9" s="315"/>
      <c r="F9" s="374"/>
      <c r="G9" s="374"/>
      <c r="H9" s="374"/>
      <c r="I9" s="375"/>
      <c r="J9" s="264"/>
    </row>
    <row r="10" spans="1:17" ht="22.5" customHeight="1" x14ac:dyDescent="0.25">
      <c r="A10" s="317" t="s">
        <v>392</v>
      </c>
      <c r="B10" s="663" t="s">
        <v>396</v>
      </c>
      <c r="C10" s="663"/>
      <c r="D10" s="663"/>
      <c r="E10" s="315"/>
      <c r="F10" s="374"/>
      <c r="G10" s="374"/>
      <c r="H10" s="374"/>
      <c r="I10" s="375"/>
      <c r="J10" s="264"/>
    </row>
    <row r="11" spans="1:17" x14ac:dyDescent="0.25">
      <c r="A11" s="266"/>
      <c r="B11" s="264"/>
      <c r="C11" s="264"/>
      <c r="D11" s="264"/>
      <c r="E11" s="264"/>
      <c r="F11" s="264"/>
      <c r="G11" s="264"/>
      <c r="H11" s="264"/>
      <c r="I11" s="264"/>
      <c r="J11" s="264"/>
    </row>
    <row r="12" spans="1:17" x14ac:dyDescent="0.25">
      <c r="A12" s="707" t="s">
        <v>457</v>
      </c>
      <c r="B12" s="708"/>
      <c r="C12" s="708"/>
      <c r="D12" s="708"/>
      <c r="E12" s="708"/>
      <c r="F12" s="708"/>
      <c r="G12" s="709"/>
      <c r="H12" s="697" t="s">
        <v>313</v>
      </c>
      <c r="I12" s="698"/>
      <c r="J12" s="698"/>
    </row>
    <row r="13" spans="1:17" s="378" customFormat="1" ht="60" x14ac:dyDescent="0.25">
      <c r="A13" s="376" t="s">
        <v>318</v>
      </c>
      <c r="B13" s="376" t="s">
        <v>314</v>
      </c>
      <c r="C13" s="376" t="s">
        <v>374</v>
      </c>
      <c r="D13" s="376" t="s">
        <v>315</v>
      </c>
      <c r="E13" s="376" t="s">
        <v>316</v>
      </c>
      <c r="F13" s="376" t="s">
        <v>375</v>
      </c>
      <c r="G13" s="376" t="s">
        <v>376</v>
      </c>
      <c r="H13" s="377" t="s">
        <v>377</v>
      </c>
      <c r="I13" s="377" t="s">
        <v>378</v>
      </c>
      <c r="J13" s="377" t="s">
        <v>379</v>
      </c>
    </row>
    <row r="14" spans="1:17" s="235" customFormat="1" ht="120" x14ac:dyDescent="0.25">
      <c r="A14" s="779">
        <v>1</v>
      </c>
      <c r="B14" s="775" t="s">
        <v>371</v>
      </c>
      <c r="C14" s="782">
        <f>SUM(F14:F16)</f>
        <v>1.3000000000000001E-2</v>
      </c>
      <c r="D14" s="441">
        <v>1</v>
      </c>
      <c r="E14" s="404" t="s">
        <v>545</v>
      </c>
      <c r="F14" s="412">
        <v>1E-3</v>
      </c>
      <c r="G14" s="185">
        <v>43533</v>
      </c>
      <c r="H14" s="412">
        <f>F14</f>
        <v>1E-3</v>
      </c>
      <c r="I14" s="185">
        <v>43555</v>
      </c>
      <c r="J14" s="399" t="s">
        <v>592</v>
      </c>
      <c r="P14" s="235" t="s">
        <v>555</v>
      </c>
      <c r="Q14" s="442">
        <v>9.7669926696785335E-4</v>
      </c>
    </row>
    <row r="15" spans="1:17" s="235" customFormat="1" ht="87" customHeight="1" x14ac:dyDescent="0.25">
      <c r="A15" s="780"/>
      <c r="B15" s="776"/>
      <c r="C15" s="783"/>
      <c r="D15" s="403">
        <v>2</v>
      </c>
      <c r="E15" s="404" t="s">
        <v>546</v>
      </c>
      <c r="F15" s="412">
        <v>8.6E-3</v>
      </c>
      <c r="G15" s="213">
        <v>43579</v>
      </c>
      <c r="H15" s="412">
        <f>F15</f>
        <v>8.6E-3</v>
      </c>
      <c r="I15" s="213">
        <v>43585</v>
      </c>
      <c r="J15" s="400" t="s">
        <v>571</v>
      </c>
      <c r="P15" s="235" t="s">
        <v>553</v>
      </c>
      <c r="Q15" s="442">
        <v>8.0287646645702988E-3</v>
      </c>
    </row>
    <row r="16" spans="1:17" s="235" customFormat="1" ht="87" customHeight="1" x14ac:dyDescent="0.25">
      <c r="A16" s="781"/>
      <c r="B16" s="777"/>
      <c r="C16" s="784"/>
      <c r="D16" s="403">
        <v>3</v>
      </c>
      <c r="E16" s="404" t="s">
        <v>547</v>
      </c>
      <c r="F16" s="412">
        <v>3.3999999999999998E-3</v>
      </c>
      <c r="G16" s="213">
        <v>43579</v>
      </c>
      <c r="H16" s="482">
        <f>F16</f>
        <v>3.3999999999999998E-3</v>
      </c>
      <c r="I16" s="213">
        <v>43585</v>
      </c>
      <c r="J16" s="400" t="s">
        <v>572</v>
      </c>
      <c r="P16" s="235" t="s">
        <v>554</v>
      </c>
      <c r="Q16" s="442">
        <v>3.1536848092324648E-3</v>
      </c>
    </row>
    <row r="17" spans="1:17" s="235" customFormat="1" ht="98.25" customHeight="1" x14ac:dyDescent="0.25">
      <c r="A17" s="779">
        <v>2</v>
      </c>
      <c r="B17" s="775" t="s">
        <v>448</v>
      </c>
      <c r="C17" s="782">
        <f>SUM(F17:F20)</f>
        <v>0.14550938749435333</v>
      </c>
      <c r="D17" s="403">
        <v>1</v>
      </c>
      <c r="E17" s="405" t="s">
        <v>493</v>
      </c>
      <c r="F17" s="412">
        <v>0.123</v>
      </c>
      <c r="G17" s="213">
        <v>43726</v>
      </c>
      <c r="H17" s="413"/>
      <c r="I17" s="185"/>
      <c r="J17" s="400" t="s">
        <v>606</v>
      </c>
      <c r="P17" s="235" t="s">
        <v>551</v>
      </c>
      <c r="Q17" s="442">
        <v>0.11695197531483519</v>
      </c>
    </row>
    <row r="18" spans="1:17" s="235" customFormat="1" ht="33.75" customHeight="1" x14ac:dyDescent="0.25">
      <c r="A18" s="780"/>
      <c r="B18" s="776"/>
      <c r="C18" s="783"/>
      <c r="D18" s="403">
        <v>2</v>
      </c>
      <c r="E18" s="405" t="s">
        <v>372</v>
      </c>
      <c r="F18" s="412">
        <v>1.84E-2</v>
      </c>
      <c r="G18" s="213">
        <v>43830</v>
      </c>
      <c r="H18" s="413"/>
      <c r="I18" s="185"/>
      <c r="J18" s="400"/>
      <c r="P18" s="235" t="s">
        <v>556</v>
      </c>
      <c r="Q18" s="442">
        <v>1.0938749435333788E-4</v>
      </c>
    </row>
    <row r="19" spans="1:17" s="235" customFormat="1" ht="60" customHeight="1" x14ac:dyDescent="0.25">
      <c r="A19" s="780"/>
      <c r="B19" s="776"/>
      <c r="C19" s="783"/>
      <c r="D19" s="403">
        <v>3</v>
      </c>
      <c r="E19" s="405" t="s">
        <v>623</v>
      </c>
      <c r="F19" s="412">
        <v>1.0938749435333788E-4</v>
      </c>
      <c r="G19" s="213">
        <v>43626</v>
      </c>
      <c r="H19" s="412">
        <v>1.0938749435333788E-4</v>
      </c>
      <c r="I19" s="213">
        <v>43646</v>
      </c>
      <c r="J19" s="400" t="s">
        <v>573</v>
      </c>
      <c r="P19" s="235" t="s">
        <v>557</v>
      </c>
      <c r="Q19" s="442">
        <v>3.7407633267125921E-3</v>
      </c>
    </row>
    <row r="20" spans="1:17" s="235" customFormat="1" ht="55.5" customHeight="1" x14ac:dyDescent="0.25">
      <c r="A20" s="781"/>
      <c r="B20" s="777"/>
      <c r="C20" s="784"/>
      <c r="D20" s="403">
        <v>4</v>
      </c>
      <c r="E20" s="405" t="s">
        <v>624</v>
      </c>
      <c r="F20" s="412">
        <v>4.0000000000000001E-3</v>
      </c>
      <c r="G20" s="213">
        <v>43669</v>
      </c>
      <c r="H20" s="413"/>
      <c r="I20" s="185"/>
      <c r="J20" s="400"/>
      <c r="P20" s="235" t="s">
        <v>552</v>
      </c>
      <c r="Q20" s="442">
        <v>5.7626045976350487E-2</v>
      </c>
    </row>
    <row r="21" spans="1:17" s="235" customFormat="1" ht="75" x14ac:dyDescent="0.25">
      <c r="A21" s="408">
        <v>3</v>
      </c>
      <c r="B21" s="409" t="s">
        <v>439</v>
      </c>
      <c r="C21" s="410">
        <f>F21</f>
        <v>6.1499999999999999E-2</v>
      </c>
      <c r="D21" s="403">
        <v>1</v>
      </c>
      <c r="E21" s="405" t="s">
        <v>494</v>
      </c>
      <c r="F21" s="412">
        <v>6.1499999999999999E-2</v>
      </c>
      <c r="G21" s="213">
        <v>43640</v>
      </c>
      <c r="H21" s="412">
        <f>F21</f>
        <v>6.1499999999999999E-2</v>
      </c>
      <c r="I21" s="213">
        <v>43646</v>
      </c>
      <c r="J21" s="481" t="s">
        <v>574</v>
      </c>
    </row>
    <row r="22" spans="1:17" x14ac:dyDescent="0.25">
      <c r="A22" s="703" t="s">
        <v>380</v>
      </c>
      <c r="B22" s="704"/>
      <c r="C22" s="386">
        <f>SUM(C14:C21)</f>
        <v>0.22000938749435334</v>
      </c>
      <c r="D22" s="705" t="s">
        <v>119</v>
      </c>
      <c r="E22" s="706"/>
      <c r="F22" s="386">
        <f>SUBTOTAL(9,F14:F21)</f>
        <v>0.22000938749435334</v>
      </c>
      <c r="G22" s="387"/>
      <c r="H22" s="388">
        <f>SUBTOTAL(9,H14:H21)</f>
        <v>7.4609387494353335E-2</v>
      </c>
      <c r="I22" s="389"/>
      <c r="J22" s="389"/>
    </row>
    <row r="23" spans="1:17" hidden="1" x14ac:dyDescent="0.25"/>
    <row r="24" spans="1:17" hidden="1" x14ac:dyDescent="0.25">
      <c r="G24" s="411"/>
    </row>
    <row r="25" spans="1:17" hidden="1" x14ac:dyDescent="0.25">
      <c r="G25" s="411"/>
    </row>
    <row r="26" spans="1:17" hidden="1" x14ac:dyDescent="0.25">
      <c r="G26" s="411"/>
    </row>
    <row r="27" spans="1:17" hidden="1" x14ac:dyDescent="0.25">
      <c r="G27" s="411"/>
    </row>
    <row r="28" spans="1:17" hidden="1" x14ac:dyDescent="0.25">
      <c r="G28" s="411"/>
    </row>
    <row r="29" spans="1:17" hidden="1" x14ac:dyDescent="0.25">
      <c r="G29" s="411"/>
    </row>
    <row r="30" spans="1:17" hidden="1" x14ac:dyDescent="0.25">
      <c r="G30" s="411"/>
    </row>
    <row r="31" spans="1:17" hidden="1" x14ac:dyDescent="0.25">
      <c r="G31" s="411"/>
    </row>
    <row r="32" spans="1:17" hidden="1" x14ac:dyDescent="0.25">
      <c r="G32" s="411"/>
    </row>
    <row r="33" spans="7:7" hidden="1" x14ac:dyDescent="0.25">
      <c r="G33" s="411"/>
    </row>
    <row r="34" spans="7:7" hidden="1" x14ac:dyDescent="0.25"/>
    <row r="35" spans="7:7" hidden="1" x14ac:dyDescent="0.25"/>
    <row r="36" spans="7:7" x14ac:dyDescent="0.25"/>
    <row r="37" spans="7:7" x14ac:dyDescent="0.25"/>
  </sheetData>
  <sheetProtection autoFilter="0" pivotTables="0"/>
  <autoFilter ref="A13:GM21"/>
  <mergeCells count="21">
    <mergeCell ref="B1:J1"/>
    <mergeCell ref="B2:J2"/>
    <mergeCell ref="B3:J3"/>
    <mergeCell ref="G4:J4"/>
    <mergeCell ref="A17:A20"/>
    <mergeCell ref="B17:B20"/>
    <mergeCell ref="C17:C20"/>
    <mergeCell ref="A1:A4"/>
    <mergeCell ref="H12:J12"/>
    <mergeCell ref="A12:G12"/>
    <mergeCell ref="B6:D6"/>
    <mergeCell ref="B7:D7"/>
    <mergeCell ref="B8:D8"/>
    <mergeCell ref="B9:D9"/>
    <mergeCell ref="B10:D10"/>
    <mergeCell ref="B4:F4"/>
    <mergeCell ref="A22:B22"/>
    <mergeCell ref="D22:E22"/>
    <mergeCell ref="A14:A16"/>
    <mergeCell ref="B14:B16"/>
    <mergeCell ref="C14:C1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X67"/>
  <sheetViews>
    <sheetView topLeftCell="A28" zoomScaleNormal="100" workbookViewId="0">
      <selection activeCell="E40" sqref="E40"/>
    </sheetView>
  </sheetViews>
  <sheetFormatPr baseColWidth="10" defaultColWidth="0" defaultRowHeight="12.75" zeroHeight="1" x14ac:dyDescent="0.2"/>
  <cols>
    <col min="1" max="1" width="25.7109375" style="363" customWidth="1"/>
    <col min="2" max="5" width="20.7109375" style="326" customWidth="1"/>
    <col min="6" max="6" width="20.7109375" style="364" customWidth="1"/>
    <col min="7" max="8" width="20.7109375" style="326" customWidth="1"/>
    <col min="9" max="10" width="22.42578125" style="365" hidden="1" customWidth="1"/>
    <col min="11" max="11" width="11.42578125" style="227" hidden="1" customWidth="1"/>
    <col min="12" max="20" width="0" style="227" hidden="1" customWidth="1"/>
    <col min="21" max="23" width="0" style="226" hidden="1" customWidth="1"/>
    <col min="24" max="24" width="0" style="326" hidden="1" customWidth="1"/>
    <col min="25" max="16384" width="11.42578125" style="326" hidden="1"/>
  </cols>
  <sheetData>
    <row r="1" spans="1:13" ht="36" customHeight="1" x14ac:dyDescent="0.2">
      <c r="A1" s="607"/>
      <c r="B1" s="609" t="s">
        <v>450</v>
      </c>
      <c r="C1" s="609"/>
      <c r="D1" s="609"/>
      <c r="E1" s="609"/>
      <c r="F1" s="609"/>
      <c r="G1" s="609"/>
      <c r="H1" s="609"/>
      <c r="I1" s="325"/>
      <c r="J1" s="325"/>
      <c r="L1" s="153"/>
    </row>
    <row r="2" spans="1:13" ht="25.5" customHeight="1" x14ac:dyDescent="0.2">
      <c r="A2" s="607"/>
      <c r="B2" s="608" t="s">
        <v>139</v>
      </c>
      <c r="C2" s="608"/>
      <c r="D2" s="608"/>
      <c r="E2" s="608"/>
      <c r="F2" s="608"/>
      <c r="G2" s="608"/>
      <c r="H2" s="608"/>
      <c r="I2" s="325"/>
      <c r="J2" s="325"/>
      <c r="L2" s="153"/>
    </row>
    <row r="3" spans="1:13" ht="25.5" customHeight="1" x14ac:dyDescent="0.2">
      <c r="A3" s="607"/>
      <c r="B3" s="608" t="s">
        <v>222</v>
      </c>
      <c r="C3" s="608"/>
      <c r="D3" s="608"/>
      <c r="E3" s="608"/>
      <c r="F3" s="608"/>
      <c r="G3" s="608"/>
      <c r="H3" s="608"/>
      <c r="I3" s="325"/>
      <c r="J3" s="325"/>
      <c r="L3" s="153"/>
    </row>
    <row r="4" spans="1:13" ht="25.5" customHeight="1" x14ac:dyDescent="0.2">
      <c r="A4" s="607"/>
      <c r="B4" s="608" t="s">
        <v>223</v>
      </c>
      <c r="C4" s="608"/>
      <c r="D4" s="608"/>
      <c r="E4" s="608"/>
      <c r="F4" s="604" t="s">
        <v>451</v>
      </c>
      <c r="G4" s="604"/>
      <c r="H4" s="604"/>
      <c r="I4" s="325"/>
      <c r="J4" s="325"/>
      <c r="L4" s="153"/>
    </row>
    <row r="5" spans="1:13" ht="23.25" customHeight="1" x14ac:dyDescent="0.2">
      <c r="A5" s="610" t="s">
        <v>224</v>
      </c>
      <c r="B5" s="611"/>
      <c r="C5" s="611"/>
      <c r="D5" s="611"/>
      <c r="E5" s="611"/>
      <c r="F5" s="611"/>
      <c r="G5" s="611"/>
      <c r="H5" s="612"/>
      <c r="I5" s="154"/>
      <c r="J5" s="154"/>
    </row>
    <row r="6" spans="1:13" ht="24" customHeight="1" x14ac:dyDescent="0.2">
      <c r="A6" s="613" t="s">
        <v>225</v>
      </c>
      <c r="B6" s="614"/>
      <c r="C6" s="614"/>
      <c r="D6" s="614"/>
      <c r="E6" s="614"/>
      <c r="F6" s="614"/>
      <c r="G6" s="614"/>
      <c r="H6" s="615"/>
      <c r="I6" s="327"/>
      <c r="J6" s="327"/>
    </row>
    <row r="7" spans="1:13" ht="24" customHeight="1" x14ac:dyDescent="0.2">
      <c r="A7" s="616" t="s">
        <v>226</v>
      </c>
      <c r="B7" s="616"/>
      <c r="C7" s="616"/>
      <c r="D7" s="616"/>
      <c r="E7" s="616"/>
      <c r="F7" s="616"/>
      <c r="G7" s="616"/>
      <c r="H7" s="616"/>
      <c r="I7" s="328"/>
      <c r="J7" s="328"/>
      <c r="M7" s="329"/>
    </row>
    <row r="8" spans="1:13" ht="30.75" customHeight="1" x14ac:dyDescent="0.2">
      <c r="A8" s="330" t="s">
        <v>441</v>
      </c>
      <c r="B8" s="331">
        <v>16</v>
      </c>
      <c r="C8" s="617" t="s">
        <v>442</v>
      </c>
      <c r="D8" s="617"/>
      <c r="E8" s="677" t="s">
        <v>349</v>
      </c>
      <c r="F8" s="677"/>
      <c r="G8" s="677"/>
      <c r="H8" s="677"/>
      <c r="I8" s="414"/>
      <c r="J8" s="332"/>
      <c r="L8" s="153"/>
      <c r="M8" s="329"/>
    </row>
    <row r="9" spans="1:13" ht="30.75" customHeight="1" x14ac:dyDescent="0.2">
      <c r="A9" s="330" t="s">
        <v>227</v>
      </c>
      <c r="B9" s="401" t="s">
        <v>241</v>
      </c>
      <c r="C9" s="617" t="s">
        <v>228</v>
      </c>
      <c r="D9" s="617"/>
      <c r="E9" s="618" t="s">
        <v>452</v>
      </c>
      <c r="F9" s="618"/>
      <c r="G9" s="333" t="s">
        <v>229</v>
      </c>
      <c r="H9" s="334" t="s">
        <v>241</v>
      </c>
      <c r="I9" s="335"/>
      <c r="J9" s="335"/>
      <c r="L9" s="153"/>
      <c r="M9" s="329"/>
    </row>
    <row r="10" spans="1:13" ht="30.75" customHeight="1" x14ac:dyDescent="0.2">
      <c r="A10" s="330" t="s">
        <v>230</v>
      </c>
      <c r="B10" s="620" t="s">
        <v>323</v>
      </c>
      <c r="C10" s="620"/>
      <c r="D10" s="620"/>
      <c r="E10" s="620"/>
      <c r="F10" s="333" t="s">
        <v>231</v>
      </c>
      <c r="G10" s="621">
        <v>967</v>
      </c>
      <c r="H10" s="621"/>
      <c r="I10" s="336"/>
      <c r="J10" s="336"/>
      <c r="L10" s="153"/>
      <c r="M10" s="329"/>
    </row>
    <row r="11" spans="1:13" ht="30.75" customHeight="1" x14ac:dyDescent="0.2">
      <c r="A11" s="330" t="s">
        <v>234</v>
      </c>
      <c r="B11" s="622" t="s">
        <v>468</v>
      </c>
      <c r="C11" s="622"/>
      <c r="D11" s="622"/>
      <c r="E11" s="622"/>
      <c r="F11" s="333" t="s">
        <v>235</v>
      </c>
      <c r="G11" s="623" t="s">
        <v>465</v>
      </c>
      <c r="H11" s="623"/>
      <c r="I11" s="337"/>
      <c r="J11" s="337"/>
      <c r="L11" s="156"/>
    </row>
    <row r="12" spans="1:13" ht="30.75" customHeight="1" x14ac:dyDescent="0.2">
      <c r="A12" s="330" t="s">
        <v>236</v>
      </c>
      <c r="B12" s="628" t="s">
        <v>257</v>
      </c>
      <c r="C12" s="628"/>
      <c r="D12" s="628"/>
      <c r="E12" s="628"/>
      <c r="F12" s="628"/>
      <c r="G12" s="628"/>
      <c r="H12" s="628"/>
      <c r="I12" s="338"/>
      <c r="J12" s="338"/>
      <c r="L12" s="156"/>
    </row>
    <row r="13" spans="1:13" ht="30.75" customHeight="1" x14ac:dyDescent="0.2">
      <c r="A13" s="330" t="s">
        <v>237</v>
      </c>
      <c r="B13" s="625" t="s">
        <v>324</v>
      </c>
      <c r="C13" s="625"/>
      <c r="D13" s="625"/>
      <c r="E13" s="625"/>
      <c r="F13" s="625"/>
      <c r="G13" s="625"/>
      <c r="H13" s="625"/>
      <c r="I13" s="335"/>
      <c r="J13" s="335"/>
      <c r="L13" s="156"/>
      <c r="M13" s="329"/>
    </row>
    <row r="14" spans="1:13" ht="30.75" customHeight="1" x14ac:dyDescent="0.2">
      <c r="A14" s="330" t="s">
        <v>239</v>
      </c>
      <c r="B14" s="618" t="s">
        <v>435</v>
      </c>
      <c r="C14" s="618"/>
      <c r="D14" s="618"/>
      <c r="E14" s="618"/>
      <c r="F14" s="333" t="s">
        <v>240</v>
      </c>
      <c r="G14" s="626" t="s">
        <v>252</v>
      </c>
      <c r="H14" s="626"/>
      <c r="I14" s="335"/>
      <c r="J14" s="335"/>
      <c r="L14" s="156"/>
      <c r="M14" s="329"/>
    </row>
    <row r="15" spans="1:13" ht="30.75" customHeight="1" x14ac:dyDescent="0.2">
      <c r="A15" s="330" t="s">
        <v>242</v>
      </c>
      <c r="B15" s="679" t="s">
        <v>447</v>
      </c>
      <c r="C15" s="679"/>
      <c r="D15" s="679"/>
      <c r="E15" s="679"/>
      <c r="F15" s="333" t="s">
        <v>243</v>
      </c>
      <c r="G15" s="626" t="s">
        <v>233</v>
      </c>
      <c r="H15" s="626"/>
      <c r="I15" s="335"/>
      <c r="J15" s="335"/>
      <c r="L15" s="156"/>
    </row>
    <row r="16" spans="1:13" ht="40.5" customHeight="1" x14ac:dyDescent="0.2">
      <c r="A16" s="330" t="s">
        <v>244</v>
      </c>
      <c r="B16" s="618" t="s">
        <v>350</v>
      </c>
      <c r="C16" s="618"/>
      <c r="D16" s="618"/>
      <c r="E16" s="618"/>
      <c r="F16" s="618"/>
      <c r="G16" s="618"/>
      <c r="H16" s="618"/>
      <c r="I16" s="338"/>
      <c r="J16" s="338"/>
      <c r="L16" s="156"/>
      <c r="M16" s="329"/>
    </row>
    <row r="17" spans="1:13" ht="30.75" customHeight="1" x14ac:dyDescent="0.2">
      <c r="A17" s="330" t="s">
        <v>247</v>
      </c>
      <c r="B17" s="618" t="s">
        <v>336</v>
      </c>
      <c r="C17" s="618"/>
      <c r="D17" s="618"/>
      <c r="E17" s="618"/>
      <c r="F17" s="618"/>
      <c r="G17" s="618"/>
      <c r="H17" s="618"/>
      <c r="I17" s="339"/>
      <c r="J17" s="339"/>
      <c r="L17" s="156"/>
      <c r="M17" s="329"/>
    </row>
    <row r="18" spans="1:13" ht="30.75" customHeight="1" x14ac:dyDescent="0.2">
      <c r="A18" s="330" t="s">
        <v>249</v>
      </c>
      <c r="B18" s="628" t="s">
        <v>351</v>
      </c>
      <c r="C18" s="628"/>
      <c r="D18" s="628"/>
      <c r="E18" s="628"/>
      <c r="F18" s="628"/>
      <c r="G18" s="628"/>
      <c r="H18" s="628"/>
      <c r="I18" s="340"/>
      <c r="J18" s="340"/>
      <c r="L18" s="156"/>
      <c r="M18" s="329"/>
    </row>
    <row r="19" spans="1:13" ht="30.75" customHeight="1" x14ac:dyDescent="0.2">
      <c r="A19" s="330" t="s">
        <v>251</v>
      </c>
      <c r="B19" s="625" t="s">
        <v>308</v>
      </c>
      <c r="C19" s="625"/>
      <c r="D19" s="625"/>
      <c r="E19" s="625"/>
      <c r="F19" s="625"/>
      <c r="G19" s="625"/>
      <c r="H19" s="625"/>
      <c r="I19" s="341"/>
      <c r="J19" s="341"/>
      <c r="L19" s="156"/>
      <c r="M19" s="329"/>
    </row>
    <row r="20" spans="1:13" ht="27.75" customHeight="1" x14ac:dyDescent="0.2">
      <c r="A20" s="617" t="s">
        <v>254</v>
      </c>
      <c r="B20" s="630" t="s">
        <v>255</v>
      </c>
      <c r="C20" s="630"/>
      <c r="D20" s="630"/>
      <c r="E20" s="631" t="s">
        <v>256</v>
      </c>
      <c r="F20" s="631"/>
      <c r="G20" s="631"/>
      <c r="H20" s="631"/>
      <c r="I20" s="342"/>
      <c r="J20" s="342"/>
      <c r="L20" s="156"/>
      <c r="M20" s="329"/>
    </row>
    <row r="21" spans="1:13" ht="27" customHeight="1" x14ac:dyDescent="0.2">
      <c r="A21" s="617"/>
      <c r="B21" s="785" t="s">
        <v>353</v>
      </c>
      <c r="C21" s="785"/>
      <c r="D21" s="785"/>
      <c r="E21" s="628" t="s">
        <v>354</v>
      </c>
      <c r="F21" s="628"/>
      <c r="G21" s="628"/>
      <c r="H21" s="628"/>
      <c r="I21" s="340"/>
      <c r="J21" s="340"/>
      <c r="L21" s="156"/>
      <c r="M21" s="329"/>
    </row>
    <row r="22" spans="1:13" ht="39.75" customHeight="1" x14ac:dyDescent="0.2">
      <c r="A22" s="330" t="s">
        <v>258</v>
      </c>
      <c r="B22" s="786" t="s">
        <v>352</v>
      </c>
      <c r="C22" s="786"/>
      <c r="D22" s="786"/>
      <c r="E22" s="625" t="s">
        <v>352</v>
      </c>
      <c r="F22" s="625"/>
      <c r="G22" s="625"/>
      <c r="H22" s="625"/>
      <c r="I22" s="335"/>
      <c r="J22" s="335"/>
      <c r="L22" s="156"/>
      <c r="M22" s="329"/>
    </row>
    <row r="23" spans="1:13" ht="44.25" customHeight="1" x14ac:dyDescent="0.2">
      <c r="A23" s="330" t="s">
        <v>260</v>
      </c>
      <c r="B23" s="785" t="s">
        <v>355</v>
      </c>
      <c r="C23" s="785"/>
      <c r="D23" s="785"/>
      <c r="E23" s="787" t="s">
        <v>356</v>
      </c>
      <c r="F23" s="788"/>
      <c r="G23" s="788"/>
      <c r="H23" s="789"/>
      <c r="I23" s="339"/>
      <c r="J23" s="339"/>
      <c r="L23" s="157"/>
      <c r="M23" s="329"/>
    </row>
    <row r="24" spans="1:13" ht="29.25" customHeight="1" x14ac:dyDescent="0.2">
      <c r="A24" s="330" t="s">
        <v>262</v>
      </c>
      <c r="B24" s="681">
        <v>43466</v>
      </c>
      <c r="C24" s="618"/>
      <c r="D24" s="618"/>
      <c r="E24" s="333" t="s">
        <v>263</v>
      </c>
      <c r="F24" s="628">
        <f>+'Sección 2. Metas - Presupuesto'!H22</f>
        <v>0.2</v>
      </c>
      <c r="G24" s="628"/>
      <c r="H24" s="628"/>
      <c r="I24" s="343"/>
      <c r="J24" s="343"/>
      <c r="L24" s="157"/>
    </row>
    <row r="25" spans="1:13" ht="27" customHeight="1" x14ac:dyDescent="0.2">
      <c r="A25" s="330" t="s">
        <v>264</v>
      </c>
      <c r="B25" s="681">
        <v>43830</v>
      </c>
      <c r="C25" s="618"/>
      <c r="D25" s="618"/>
      <c r="E25" s="333" t="s">
        <v>265</v>
      </c>
      <c r="F25" s="790">
        <f>+'Sección 2. Metas - Presupuesto'!I22</f>
        <v>0.22</v>
      </c>
      <c r="G25" s="790"/>
      <c r="H25" s="790"/>
      <c r="I25" s="344"/>
      <c r="J25" s="344"/>
      <c r="L25" s="157"/>
    </row>
    <row r="26" spans="1:13" ht="47.25" customHeight="1" x14ac:dyDescent="0.2">
      <c r="A26" s="330" t="s">
        <v>266</v>
      </c>
      <c r="B26" s="626" t="s">
        <v>245</v>
      </c>
      <c r="C26" s="626"/>
      <c r="D26" s="626"/>
      <c r="E26" s="345" t="s">
        <v>267</v>
      </c>
      <c r="F26" s="791" t="s">
        <v>155</v>
      </c>
      <c r="G26" s="791"/>
      <c r="H26" s="791"/>
      <c r="I26" s="342"/>
      <c r="J26" s="342"/>
      <c r="L26" s="157"/>
    </row>
    <row r="27" spans="1:13" ht="30" customHeight="1" x14ac:dyDescent="0.2">
      <c r="A27" s="616" t="s">
        <v>268</v>
      </c>
      <c r="B27" s="616"/>
      <c r="C27" s="616"/>
      <c r="D27" s="616"/>
      <c r="E27" s="616"/>
      <c r="F27" s="616"/>
      <c r="G27" s="616"/>
      <c r="H27" s="616"/>
      <c r="I27" s="328"/>
      <c r="J27" s="328"/>
      <c r="L27" s="157"/>
    </row>
    <row r="28" spans="1:13" ht="56.25" customHeight="1" x14ac:dyDescent="0.2">
      <c r="A28" s="346" t="s">
        <v>269</v>
      </c>
      <c r="B28" s="346" t="s">
        <v>270</v>
      </c>
      <c r="C28" s="346" t="s">
        <v>271</v>
      </c>
      <c r="D28" s="346" t="s">
        <v>272</v>
      </c>
      <c r="E28" s="346" t="s">
        <v>273</v>
      </c>
      <c r="F28" s="347" t="s">
        <v>274</v>
      </c>
      <c r="G28" s="347" t="s">
        <v>275</v>
      </c>
      <c r="H28" s="346" t="s">
        <v>276</v>
      </c>
      <c r="I28" s="340"/>
      <c r="J28" s="340"/>
      <c r="L28" s="157"/>
    </row>
    <row r="29" spans="1:13" ht="19.5" customHeight="1" x14ac:dyDescent="0.2">
      <c r="A29" s="348" t="s">
        <v>277</v>
      </c>
      <c r="B29" s="421">
        <v>0</v>
      </c>
      <c r="C29" s="415">
        <f>+B29</f>
        <v>0</v>
      </c>
      <c r="D29" s="239">
        <v>0</v>
      </c>
      <c r="E29" s="416">
        <f>+D29</f>
        <v>0</v>
      </c>
      <c r="F29" s="417">
        <f>IFERROR(+B29/D29,B29)</f>
        <v>0</v>
      </c>
      <c r="G29" s="418">
        <f>IFERROR(+C29/E29,)</f>
        <v>0</v>
      </c>
      <c r="H29" s="419">
        <f>+C29/$F$25</f>
        <v>0</v>
      </c>
      <c r="I29" s="349"/>
      <c r="J29" s="349"/>
      <c r="L29" s="157"/>
    </row>
    <row r="30" spans="1:13" ht="19.5" customHeight="1" x14ac:dyDescent="0.2">
      <c r="A30" s="348" t="s">
        <v>278</v>
      </c>
      <c r="B30" s="421">
        <v>0</v>
      </c>
      <c r="C30" s="415">
        <f>+C29+B30</f>
        <v>0</v>
      </c>
      <c r="D30" s="239">
        <v>0</v>
      </c>
      <c r="E30" s="416">
        <f>+D30+E29</f>
        <v>0</v>
      </c>
      <c r="F30" s="417">
        <f t="shared" ref="F30:F40" si="0">IFERROR(+B30/D30,B30)</f>
        <v>0</v>
      </c>
      <c r="G30" s="418">
        <f t="shared" ref="G30:G40" si="1">IFERROR(+C30/E30,)</f>
        <v>0</v>
      </c>
      <c r="H30" s="419">
        <f t="shared" ref="H30:H40" si="2">+C30/$F$25</f>
        <v>0</v>
      </c>
      <c r="I30" s="349"/>
      <c r="J30" s="349"/>
      <c r="L30" s="157"/>
    </row>
    <row r="31" spans="1:13" ht="19.5" customHeight="1" x14ac:dyDescent="0.2">
      <c r="A31" s="348" t="s">
        <v>279</v>
      </c>
      <c r="B31" s="421">
        <v>0</v>
      </c>
      <c r="C31" s="415">
        <f t="shared" ref="C31:C40" si="3">+C30+B31</f>
        <v>0</v>
      </c>
      <c r="D31" s="239">
        <v>0</v>
      </c>
      <c r="E31" s="416">
        <f t="shared" ref="E31:E40" si="4">+D31+E30</f>
        <v>0</v>
      </c>
      <c r="F31" s="417">
        <f t="shared" si="0"/>
        <v>0</v>
      </c>
      <c r="G31" s="418">
        <f t="shared" si="1"/>
        <v>0</v>
      </c>
      <c r="H31" s="419">
        <f t="shared" si="2"/>
        <v>0</v>
      </c>
      <c r="I31" s="349"/>
      <c r="J31" s="349"/>
      <c r="L31" s="157"/>
    </row>
    <row r="32" spans="1:13" ht="19.5" customHeight="1" x14ac:dyDescent="0.2">
      <c r="A32" s="348" t="s">
        <v>280</v>
      </c>
      <c r="B32" s="421">
        <v>0</v>
      </c>
      <c r="C32" s="415">
        <f t="shared" si="3"/>
        <v>0</v>
      </c>
      <c r="D32" s="239">
        <v>0</v>
      </c>
      <c r="E32" s="416">
        <f t="shared" si="4"/>
        <v>0</v>
      </c>
      <c r="F32" s="417">
        <f t="shared" si="0"/>
        <v>0</v>
      </c>
      <c r="G32" s="418">
        <f t="shared" si="1"/>
        <v>0</v>
      </c>
      <c r="H32" s="419">
        <f t="shared" si="2"/>
        <v>0</v>
      </c>
      <c r="I32" s="349"/>
      <c r="J32" s="349"/>
    </row>
    <row r="33" spans="1:10" ht="19.5" customHeight="1" x14ac:dyDescent="0.2">
      <c r="A33" s="348" t="s">
        <v>281</v>
      </c>
      <c r="B33" s="421">
        <v>0</v>
      </c>
      <c r="C33" s="415">
        <f t="shared" si="3"/>
        <v>0</v>
      </c>
      <c r="D33" s="239">
        <v>0</v>
      </c>
      <c r="E33" s="416">
        <f t="shared" si="4"/>
        <v>0</v>
      </c>
      <c r="F33" s="417">
        <f t="shared" si="0"/>
        <v>0</v>
      </c>
      <c r="G33" s="418">
        <f t="shared" si="1"/>
        <v>0</v>
      </c>
      <c r="H33" s="419">
        <f t="shared" si="2"/>
        <v>0</v>
      </c>
      <c r="I33" s="349"/>
      <c r="J33" s="349"/>
    </row>
    <row r="34" spans="1:10" ht="19.5" customHeight="1" x14ac:dyDescent="0.2">
      <c r="A34" s="348" t="s">
        <v>282</v>
      </c>
      <c r="B34" s="421">
        <v>0</v>
      </c>
      <c r="C34" s="415">
        <f t="shared" si="3"/>
        <v>0</v>
      </c>
      <c r="D34" s="239">
        <v>0</v>
      </c>
      <c r="E34" s="416">
        <f t="shared" si="4"/>
        <v>0</v>
      </c>
      <c r="F34" s="417">
        <f t="shared" si="0"/>
        <v>0</v>
      </c>
      <c r="G34" s="418">
        <f t="shared" si="1"/>
        <v>0</v>
      </c>
      <c r="H34" s="419">
        <f t="shared" si="2"/>
        <v>0</v>
      </c>
      <c r="I34" s="349"/>
      <c r="J34" s="349"/>
    </row>
    <row r="35" spans="1:10" ht="19.5" customHeight="1" x14ac:dyDescent="0.2">
      <c r="A35" s="348" t="s">
        <v>283</v>
      </c>
      <c r="B35" s="421">
        <v>0</v>
      </c>
      <c r="C35" s="415">
        <f t="shared" si="3"/>
        <v>0</v>
      </c>
      <c r="D35" s="239">
        <v>0</v>
      </c>
      <c r="E35" s="416">
        <f t="shared" si="4"/>
        <v>0</v>
      </c>
      <c r="F35" s="417">
        <f t="shared" si="0"/>
        <v>0</v>
      </c>
      <c r="G35" s="418">
        <f t="shared" si="1"/>
        <v>0</v>
      </c>
      <c r="H35" s="419">
        <f t="shared" si="2"/>
        <v>0</v>
      </c>
      <c r="I35" s="349"/>
      <c r="J35" s="349"/>
    </row>
    <row r="36" spans="1:10" ht="19.5" customHeight="1" x14ac:dyDescent="0.2">
      <c r="A36" s="348" t="s">
        <v>284</v>
      </c>
      <c r="B36" s="421">
        <v>0</v>
      </c>
      <c r="C36" s="415">
        <f t="shared" si="3"/>
        <v>0</v>
      </c>
      <c r="D36" s="239">
        <f>+ACT_16!F14</f>
        <v>1.4</v>
      </c>
      <c r="E36" s="416">
        <f t="shared" si="4"/>
        <v>1.4</v>
      </c>
      <c r="F36" s="417">
        <f t="shared" si="0"/>
        <v>0</v>
      </c>
      <c r="G36" s="418">
        <f t="shared" si="1"/>
        <v>0</v>
      </c>
      <c r="H36" s="419">
        <f t="shared" si="2"/>
        <v>0</v>
      </c>
      <c r="I36" s="349"/>
      <c r="J36" s="349"/>
    </row>
    <row r="37" spans="1:10" ht="19.5" customHeight="1" x14ac:dyDescent="0.2">
      <c r="A37" s="348" t="s">
        <v>285</v>
      </c>
      <c r="B37" s="421">
        <v>0</v>
      </c>
      <c r="C37" s="415">
        <f t="shared" si="3"/>
        <v>0</v>
      </c>
      <c r="D37" s="239">
        <v>0</v>
      </c>
      <c r="E37" s="416">
        <f t="shared" si="4"/>
        <v>1.4</v>
      </c>
      <c r="F37" s="417">
        <f t="shared" si="0"/>
        <v>0</v>
      </c>
      <c r="G37" s="418">
        <f t="shared" si="1"/>
        <v>0</v>
      </c>
      <c r="H37" s="419">
        <f t="shared" si="2"/>
        <v>0</v>
      </c>
      <c r="I37" s="349"/>
      <c r="J37" s="349"/>
    </row>
    <row r="38" spans="1:10" ht="19.5" customHeight="1" x14ac:dyDescent="0.2">
      <c r="A38" s="348" t="s">
        <v>286</v>
      </c>
      <c r="B38" s="421">
        <v>0</v>
      </c>
      <c r="C38" s="415">
        <f t="shared" si="3"/>
        <v>0</v>
      </c>
      <c r="D38" s="239">
        <v>0</v>
      </c>
      <c r="E38" s="416">
        <f t="shared" si="4"/>
        <v>1.4</v>
      </c>
      <c r="F38" s="417">
        <f t="shared" si="0"/>
        <v>0</v>
      </c>
      <c r="G38" s="418">
        <f t="shared" si="1"/>
        <v>0</v>
      </c>
      <c r="H38" s="419">
        <f t="shared" si="2"/>
        <v>0</v>
      </c>
      <c r="I38" s="349"/>
      <c r="J38" s="349"/>
    </row>
    <row r="39" spans="1:10" ht="19.5" customHeight="1" x14ac:dyDescent="0.2">
      <c r="A39" s="348" t="s">
        <v>287</v>
      </c>
      <c r="B39" s="421">
        <v>0</v>
      </c>
      <c r="C39" s="415">
        <f t="shared" si="3"/>
        <v>0</v>
      </c>
      <c r="D39" s="239">
        <v>0</v>
      </c>
      <c r="E39" s="416">
        <f t="shared" si="4"/>
        <v>1.4</v>
      </c>
      <c r="F39" s="417">
        <f t="shared" si="0"/>
        <v>0</v>
      </c>
      <c r="G39" s="418">
        <f t="shared" si="1"/>
        <v>0</v>
      </c>
      <c r="H39" s="419">
        <f t="shared" si="2"/>
        <v>0</v>
      </c>
      <c r="I39" s="349"/>
      <c r="J39" s="349"/>
    </row>
    <row r="40" spans="1:10" ht="19.5" customHeight="1" x14ac:dyDescent="0.2">
      <c r="A40" s="348" t="s">
        <v>288</v>
      </c>
      <c r="B40" s="421">
        <v>0</v>
      </c>
      <c r="C40" s="420">
        <f t="shared" si="3"/>
        <v>0</v>
      </c>
      <c r="D40" s="239">
        <f>+ACT_16!F15</f>
        <v>0.6</v>
      </c>
      <c r="E40" s="416">
        <f t="shared" si="4"/>
        <v>2</v>
      </c>
      <c r="F40" s="417">
        <f t="shared" si="0"/>
        <v>0</v>
      </c>
      <c r="G40" s="418">
        <f t="shared" si="1"/>
        <v>0</v>
      </c>
      <c r="H40" s="419">
        <f t="shared" si="2"/>
        <v>0</v>
      </c>
      <c r="I40" s="349"/>
      <c r="J40" s="349"/>
    </row>
    <row r="41" spans="1:10" ht="54" customHeight="1" x14ac:dyDescent="0.2">
      <c r="A41" s="350" t="s">
        <v>289</v>
      </c>
      <c r="B41" s="637" t="s">
        <v>575</v>
      </c>
      <c r="C41" s="638"/>
      <c r="D41" s="638"/>
      <c r="E41" s="638"/>
      <c r="F41" s="638"/>
      <c r="G41" s="638"/>
      <c r="H41" s="639"/>
      <c r="I41" s="351"/>
      <c r="J41" s="351"/>
    </row>
    <row r="42" spans="1:10" ht="29.25" customHeight="1" x14ac:dyDescent="0.2">
      <c r="A42" s="616" t="s">
        <v>290</v>
      </c>
      <c r="B42" s="616"/>
      <c r="C42" s="616"/>
      <c r="D42" s="616"/>
      <c r="E42" s="616"/>
      <c r="F42" s="616"/>
      <c r="G42" s="616"/>
      <c r="H42" s="616"/>
      <c r="I42" s="328"/>
      <c r="J42" s="328"/>
    </row>
    <row r="43" spans="1:10" ht="42.75" customHeight="1" x14ac:dyDescent="0.2">
      <c r="A43" s="640"/>
      <c r="B43" s="640"/>
      <c r="C43" s="640"/>
      <c r="D43" s="640"/>
      <c r="E43" s="640"/>
      <c r="F43" s="640"/>
      <c r="G43" s="640"/>
      <c r="H43" s="640"/>
      <c r="I43" s="328"/>
      <c r="J43" s="328"/>
    </row>
    <row r="44" spans="1:10" ht="42.75" customHeight="1" x14ac:dyDescent="0.2">
      <c r="A44" s="640"/>
      <c r="B44" s="640"/>
      <c r="C44" s="640"/>
      <c r="D44" s="640"/>
      <c r="E44" s="640"/>
      <c r="F44" s="640"/>
      <c r="G44" s="640"/>
      <c r="H44" s="640"/>
      <c r="I44" s="351"/>
      <c r="J44" s="351"/>
    </row>
    <row r="45" spans="1:10" ht="42.75" customHeight="1" x14ac:dyDescent="0.2">
      <c r="A45" s="640"/>
      <c r="B45" s="640"/>
      <c r="C45" s="640"/>
      <c r="D45" s="640"/>
      <c r="E45" s="640"/>
      <c r="F45" s="640"/>
      <c r="G45" s="640"/>
      <c r="H45" s="640"/>
      <c r="I45" s="351"/>
      <c r="J45" s="351"/>
    </row>
    <row r="46" spans="1:10" ht="42.75" customHeight="1" x14ac:dyDescent="0.2">
      <c r="A46" s="640"/>
      <c r="B46" s="640"/>
      <c r="C46" s="640"/>
      <c r="D46" s="640"/>
      <c r="E46" s="640"/>
      <c r="F46" s="640"/>
      <c r="G46" s="640"/>
      <c r="H46" s="640"/>
      <c r="I46" s="351"/>
      <c r="J46" s="351"/>
    </row>
    <row r="47" spans="1:10" ht="42.75" customHeight="1" x14ac:dyDescent="0.2">
      <c r="A47" s="640"/>
      <c r="B47" s="640"/>
      <c r="C47" s="640"/>
      <c r="D47" s="640"/>
      <c r="E47" s="640"/>
      <c r="F47" s="640"/>
      <c r="G47" s="640"/>
      <c r="H47" s="640"/>
      <c r="I47" s="154"/>
      <c r="J47" s="154"/>
    </row>
    <row r="48" spans="1:10" ht="34.5" customHeight="1" x14ac:dyDescent="0.2">
      <c r="A48" s="330" t="s">
        <v>291</v>
      </c>
      <c r="B48" s="741" t="s">
        <v>600</v>
      </c>
      <c r="C48" s="742"/>
      <c r="D48" s="742"/>
      <c r="E48" s="742"/>
      <c r="F48" s="742"/>
      <c r="G48" s="742"/>
      <c r="H48" s="742"/>
      <c r="I48" s="352"/>
      <c r="J48" s="352"/>
    </row>
    <row r="49" spans="1:10" ht="34.5" customHeight="1" x14ac:dyDescent="0.2">
      <c r="A49" s="330" t="s">
        <v>292</v>
      </c>
      <c r="B49" s="644" t="s">
        <v>599</v>
      </c>
      <c r="C49" s="645"/>
      <c r="D49" s="645"/>
      <c r="E49" s="645"/>
      <c r="F49" s="645"/>
      <c r="G49" s="645"/>
      <c r="H49" s="646"/>
      <c r="I49" s="352"/>
      <c r="J49" s="352"/>
    </row>
    <row r="50" spans="1:10" ht="60" customHeight="1" x14ac:dyDescent="0.2">
      <c r="A50" s="350" t="s">
        <v>293</v>
      </c>
      <c r="B50" s="792" t="s">
        <v>601</v>
      </c>
      <c r="C50" s="793"/>
      <c r="D50" s="793"/>
      <c r="E50" s="793"/>
      <c r="F50" s="793"/>
      <c r="G50" s="793"/>
      <c r="H50" s="793"/>
      <c r="I50" s="352"/>
      <c r="J50" s="352"/>
    </row>
    <row r="51" spans="1:10" ht="29.25" customHeight="1" x14ac:dyDescent="0.2">
      <c r="A51" s="616" t="s">
        <v>294</v>
      </c>
      <c r="B51" s="616"/>
      <c r="C51" s="616"/>
      <c r="D51" s="616"/>
      <c r="E51" s="616"/>
      <c r="F51" s="616"/>
      <c r="G51" s="616"/>
      <c r="H51" s="616"/>
      <c r="I51" s="352"/>
      <c r="J51" s="352"/>
    </row>
    <row r="52" spans="1:10" ht="33" customHeight="1" x14ac:dyDescent="0.2">
      <c r="A52" s="650" t="s">
        <v>295</v>
      </c>
      <c r="B52" s="346" t="s">
        <v>296</v>
      </c>
      <c r="C52" s="651" t="s">
        <v>297</v>
      </c>
      <c r="D52" s="651"/>
      <c r="E52" s="651"/>
      <c r="F52" s="651" t="s">
        <v>298</v>
      </c>
      <c r="G52" s="651"/>
      <c r="H52" s="651"/>
      <c r="I52" s="353"/>
      <c r="J52" s="353"/>
    </row>
    <row r="53" spans="1:10" ht="31.5" customHeight="1" x14ac:dyDescent="0.2">
      <c r="A53" s="650"/>
      <c r="B53" s="159"/>
      <c r="C53" s="652"/>
      <c r="D53" s="652"/>
      <c r="E53" s="652"/>
      <c r="F53" s="653"/>
      <c r="G53" s="653"/>
      <c r="H53" s="653"/>
      <c r="I53" s="353"/>
      <c r="J53" s="353"/>
    </row>
    <row r="54" spans="1:10" ht="31.5" customHeight="1" x14ac:dyDescent="0.2">
      <c r="A54" s="350" t="s">
        <v>299</v>
      </c>
      <c r="B54" s="654" t="s">
        <v>453</v>
      </c>
      <c r="C54" s="654"/>
      <c r="D54" s="655" t="s">
        <v>300</v>
      </c>
      <c r="E54" s="655"/>
      <c r="F54" s="654" t="s">
        <v>453</v>
      </c>
      <c r="G54" s="654"/>
      <c r="H54" s="654"/>
      <c r="I54" s="355"/>
      <c r="J54" s="355"/>
    </row>
    <row r="55" spans="1:10" ht="31.5" customHeight="1" x14ac:dyDescent="0.2">
      <c r="A55" s="350" t="s">
        <v>301</v>
      </c>
      <c r="B55" s="652" t="s">
        <v>607</v>
      </c>
      <c r="C55" s="652"/>
      <c r="D55" s="650" t="s">
        <v>302</v>
      </c>
      <c r="E55" s="650"/>
      <c r="F55" s="657" t="s">
        <v>454</v>
      </c>
      <c r="G55" s="658"/>
      <c r="H55" s="659"/>
      <c r="I55" s="355"/>
      <c r="J55" s="355"/>
    </row>
    <row r="56" spans="1:10" ht="31.5" customHeight="1" x14ac:dyDescent="0.2">
      <c r="A56" s="350" t="s">
        <v>303</v>
      </c>
      <c r="B56" s="619"/>
      <c r="C56" s="619"/>
      <c r="D56" s="617" t="s">
        <v>304</v>
      </c>
      <c r="E56" s="617"/>
      <c r="F56" s="619"/>
      <c r="G56" s="619"/>
      <c r="H56" s="619"/>
      <c r="I56" s="356"/>
      <c r="J56" s="356"/>
    </row>
    <row r="57" spans="1:10" ht="31.5" customHeight="1" x14ac:dyDescent="0.2">
      <c r="A57" s="350" t="s">
        <v>305</v>
      </c>
      <c r="B57" s="619"/>
      <c r="C57" s="619"/>
      <c r="D57" s="617"/>
      <c r="E57" s="617"/>
      <c r="F57" s="619"/>
      <c r="G57" s="619"/>
      <c r="H57" s="619"/>
      <c r="I57" s="356"/>
      <c r="J57" s="356"/>
    </row>
    <row r="58" spans="1:10" ht="15" hidden="1" x14ac:dyDescent="0.25">
      <c r="A58" s="160"/>
      <c r="B58" s="160"/>
      <c r="C58" s="7"/>
      <c r="D58" s="7"/>
      <c r="E58" s="7"/>
      <c r="F58" s="7"/>
      <c r="G58" s="7"/>
      <c r="H58" s="161"/>
      <c r="I58" s="162"/>
      <c r="J58" s="162"/>
    </row>
    <row r="59" spans="1:10" hidden="1" x14ac:dyDescent="0.2">
      <c r="A59" s="357"/>
      <c r="B59" s="358"/>
      <c r="C59" s="358"/>
      <c r="D59" s="359"/>
      <c r="E59" s="359"/>
      <c r="F59" s="360"/>
      <c r="G59" s="361"/>
      <c r="H59" s="358"/>
      <c r="I59" s="362"/>
      <c r="J59" s="362"/>
    </row>
    <row r="60" spans="1:10" hidden="1" x14ac:dyDescent="0.2">
      <c r="A60" s="357"/>
      <c r="B60" s="358"/>
      <c r="C60" s="358"/>
      <c r="D60" s="359"/>
      <c r="E60" s="359"/>
      <c r="F60" s="360"/>
      <c r="G60" s="361"/>
      <c r="H60" s="358"/>
      <c r="I60" s="362"/>
      <c r="J60" s="362"/>
    </row>
    <row r="61" spans="1:10" hidden="1" x14ac:dyDescent="0.2">
      <c r="A61" s="357"/>
      <c r="B61" s="358"/>
      <c r="C61" s="358"/>
      <c r="D61" s="359"/>
      <c r="E61" s="359"/>
      <c r="F61" s="360"/>
      <c r="G61" s="361"/>
      <c r="H61" s="358"/>
      <c r="I61" s="362"/>
      <c r="J61" s="362"/>
    </row>
    <row r="62" spans="1:10" hidden="1" x14ac:dyDescent="0.2">
      <c r="A62" s="357"/>
      <c r="B62" s="358"/>
      <c r="C62" s="358"/>
      <c r="D62" s="359"/>
      <c r="E62" s="359"/>
      <c r="F62" s="360"/>
      <c r="G62" s="361"/>
      <c r="H62" s="358"/>
      <c r="I62" s="362"/>
      <c r="J62" s="362"/>
    </row>
    <row r="63" spans="1:10" hidden="1" x14ac:dyDescent="0.2">
      <c r="A63" s="357"/>
      <c r="B63" s="358"/>
      <c r="C63" s="358"/>
      <c r="D63" s="359"/>
      <c r="E63" s="359"/>
      <c r="F63" s="360"/>
      <c r="G63" s="361"/>
      <c r="H63" s="358"/>
      <c r="I63" s="362"/>
      <c r="J63" s="362"/>
    </row>
    <row r="64" spans="1:10" hidden="1" x14ac:dyDescent="0.2">
      <c r="A64" s="357"/>
      <c r="B64" s="358"/>
      <c r="C64" s="358"/>
      <c r="D64" s="359"/>
      <c r="E64" s="359"/>
      <c r="F64" s="360"/>
      <c r="G64" s="361"/>
      <c r="H64" s="358"/>
      <c r="I64" s="362"/>
      <c r="J64" s="362"/>
    </row>
    <row r="65" spans="1:10" hidden="1" x14ac:dyDescent="0.2">
      <c r="A65" s="357"/>
      <c r="B65" s="358"/>
      <c r="C65" s="358"/>
      <c r="D65" s="359"/>
      <c r="E65" s="359"/>
      <c r="F65" s="360"/>
      <c r="G65" s="361"/>
      <c r="H65" s="358"/>
      <c r="I65" s="362"/>
      <c r="J65" s="362"/>
    </row>
    <row r="66" spans="1:10" hidden="1" x14ac:dyDescent="0.2">
      <c r="A66" s="357"/>
      <c r="B66" s="358"/>
      <c r="C66" s="358"/>
      <c r="D66" s="359"/>
      <c r="E66" s="359"/>
      <c r="F66" s="360"/>
      <c r="G66" s="361"/>
      <c r="H66" s="358"/>
      <c r="I66" s="362"/>
      <c r="J66" s="362"/>
    </row>
    <row r="67" spans="1:10" hidden="1" x14ac:dyDescent="0.2"/>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4:D24"/>
    <mergeCell ref="F24:H24"/>
    <mergeCell ref="B22:D22"/>
    <mergeCell ref="E22:H22"/>
    <mergeCell ref="B23:D23"/>
    <mergeCell ref="E23:H23"/>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count="7">
    <dataValidation type="list" allowBlank="1" showInputMessage="1" showErrorMessage="1" sqref="B26:D26">
      <formula1>$L$14:$L$17</formula1>
    </dataValidation>
    <dataValidation type="list" allowBlank="1" showInputMessage="1" showErrorMessage="1" sqref="J14">
      <formula1>N19:N21</formula1>
    </dataValidation>
    <dataValidation type="list" allowBlank="1" showInputMessage="1" showErrorMessage="1" sqref="G14:I14">
      <formula1>L19:L21</formula1>
    </dataValidation>
    <dataValidation type="list" allowBlank="1" showInputMessage="1" showErrorMessage="1" sqref="I12:J12">
      <formula1>$L$23:$L$30</formula1>
    </dataValidation>
    <dataValidation type="list" allowBlank="1" showInputMessage="1" showErrorMessage="1" sqref="B12:H12">
      <formula1>$M$16:$M$23</formula1>
    </dataValidation>
    <dataValidation type="list" allowBlank="1" showInputMessage="1" showErrorMessage="1" sqref="G15:H15">
      <formula1>$M$7:$M$10</formula1>
    </dataValidation>
    <dataValidation type="list" allowBlank="1" showInputMessage="1" showErrorMessage="1" sqref="B9 H9">
      <formula1>$M$13:$M$14</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'11'!$K$10:$K$13</xm:f>
          </x14:formula1>
          <xm:sqref>B11:E11</xm:sqref>
        </x14:dataValidation>
      </x14:dataValidations>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5"/>
  <dimension ref="A1:GP21"/>
  <sheetViews>
    <sheetView workbookViewId="0">
      <selection activeCell="F8" sqref="F8"/>
    </sheetView>
  </sheetViews>
  <sheetFormatPr baseColWidth="10" defaultColWidth="0" defaultRowHeight="15" zeroHeight="1" x14ac:dyDescent="0.25"/>
  <cols>
    <col min="1" max="1" width="21.85546875" style="173" customWidth="1"/>
    <col min="2" max="2" width="34.5703125" customWidth="1"/>
    <col min="3" max="3" width="16.28515625" customWidth="1"/>
    <col min="4" max="4" width="5.85546875" customWidth="1"/>
    <col min="5" max="5" width="47" customWidth="1"/>
    <col min="6" max="7" width="16.140625" customWidth="1"/>
    <col min="8" max="8" width="16.28515625" customWidth="1"/>
    <col min="9" max="9" width="15.7109375" customWidth="1"/>
    <col min="10" max="10" width="32" customWidth="1"/>
    <col min="11" max="106" width="11.5703125" hidden="1" customWidth="1"/>
    <col min="107" max="107" width="11.42578125" hidden="1" customWidth="1"/>
    <col min="108" max="196" width="11.5703125" hidden="1" customWidth="1"/>
    <col min="197" max="198" width="1.42578125" hidden="1" customWidth="1"/>
    <col min="199" max="16384" width="11.5703125" hidden="1"/>
  </cols>
  <sheetData>
    <row r="1" spans="1:10" ht="26.25" customHeight="1" x14ac:dyDescent="0.25">
      <c r="A1" s="660"/>
      <c r="B1" s="661" t="s">
        <v>459</v>
      </c>
      <c r="C1" s="661"/>
      <c r="D1" s="661"/>
      <c r="E1" s="661"/>
      <c r="F1" s="661"/>
      <c r="G1" s="661"/>
      <c r="H1" s="661"/>
      <c r="I1" s="661"/>
      <c r="J1" s="661"/>
    </row>
    <row r="2" spans="1:10" ht="26.25" customHeight="1" x14ac:dyDescent="0.25">
      <c r="A2" s="660"/>
      <c r="B2" s="661" t="s">
        <v>139</v>
      </c>
      <c r="C2" s="661"/>
      <c r="D2" s="661"/>
      <c r="E2" s="661"/>
      <c r="F2" s="661"/>
      <c r="G2" s="661"/>
      <c r="H2" s="661"/>
      <c r="I2" s="661"/>
      <c r="J2" s="661"/>
    </row>
    <row r="3" spans="1:10" ht="26.25" customHeight="1" x14ac:dyDescent="0.25">
      <c r="A3" s="660"/>
      <c r="B3" s="661" t="s">
        <v>391</v>
      </c>
      <c r="C3" s="661"/>
      <c r="D3" s="661"/>
      <c r="E3" s="661"/>
      <c r="F3" s="661"/>
      <c r="G3" s="661"/>
      <c r="H3" s="661"/>
      <c r="I3" s="661"/>
      <c r="J3" s="661"/>
    </row>
    <row r="4" spans="1:10" ht="26.25" customHeight="1" x14ac:dyDescent="0.25">
      <c r="A4" s="660"/>
      <c r="B4" s="661" t="s">
        <v>456</v>
      </c>
      <c r="C4" s="661"/>
      <c r="D4" s="661"/>
      <c r="E4" s="661"/>
      <c r="F4" s="661"/>
      <c r="G4" s="794" t="s">
        <v>451</v>
      </c>
      <c r="H4" s="794"/>
      <c r="I4" s="794"/>
      <c r="J4" s="794"/>
    </row>
    <row r="5" spans="1:10" ht="18" customHeight="1" x14ac:dyDescent="0.25">
      <c r="A5" s="312"/>
      <c r="B5" s="313"/>
      <c r="C5" s="313"/>
      <c r="D5" s="313"/>
      <c r="E5" s="313"/>
      <c r="F5" s="313"/>
      <c r="G5" s="313"/>
      <c r="H5" s="313"/>
      <c r="I5" s="314"/>
      <c r="J5" s="310"/>
    </row>
    <row r="6" spans="1:10" ht="51.75" customHeight="1" x14ac:dyDescent="0.25">
      <c r="A6" s="316" t="s">
        <v>403</v>
      </c>
      <c r="B6" s="663" t="s">
        <v>321</v>
      </c>
      <c r="C6" s="663"/>
      <c r="D6" s="663"/>
      <c r="E6" s="315"/>
      <c r="F6" s="313"/>
      <c r="G6" s="313"/>
      <c r="H6" s="313"/>
      <c r="I6" s="314"/>
      <c r="J6" s="310"/>
    </row>
    <row r="7" spans="1:10" ht="32.25" customHeight="1" x14ac:dyDescent="0.25">
      <c r="A7" s="317" t="s">
        <v>0</v>
      </c>
      <c r="B7" s="663" t="s">
        <v>452</v>
      </c>
      <c r="C7" s="663"/>
      <c r="D7" s="663"/>
      <c r="E7" s="315"/>
      <c r="F7" s="313"/>
      <c r="G7" s="313"/>
      <c r="H7" s="313"/>
      <c r="I7" s="314"/>
      <c r="J7" s="310"/>
    </row>
    <row r="8" spans="1:10" ht="32.25" customHeight="1" x14ac:dyDescent="0.25">
      <c r="A8" s="317" t="s">
        <v>317</v>
      </c>
      <c r="B8" s="663" t="s">
        <v>445</v>
      </c>
      <c r="C8" s="663"/>
      <c r="D8" s="663"/>
      <c r="E8" s="262"/>
      <c r="F8" s="313"/>
      <c r="G8" s="313"/>
      <c r="H8" s="313"/>
      <c r="I8" s="314"/>
      <c r="J8" s="310"/>
    </row>
    <row r="9" spans="1:10" ht="33.75" customHeight="1" x14ac:dyDescent="0.25">
      <c r="A9" s="317" t="s">
        <v>194</v>
      </c>
      <c r="B9" s="663" t="s">
        <v>446</v>
      </c>
      <c r="C9" s="663"/>
      <c r="D9" s="663"/>
      <c r="E9" s="315"/>
      <c r="F9" s="313"/>
      <c r="G9" s="313"/>
      <c r="H9" s="313"/>
      <c r="I9" s="314"/>
      <c r="J9" s="310"/>
    </row>
    <row r="10" spans="1:10" ht="35.25" customHeight="1" x14ac:dyDescent="0.25">
      <c r="A10" s="317" t="s">
        <v>392</v>
      </c>
      <c r="B10" s="663" t="s">
        <v>397</v>
      </c>
      <c r="C10" s="663"/>
      <c r="D10" s="663"/>
      <c r="E10" s="315"/>
      <c r="F10" s="313"/>
      <c r="G10" s="313"/>
      <c r="H10" s="313"/>
      <c r="I10" s="314"/>
      <c r="J10" s="310"/>
    </row>
    <row r="11" spans="1:10" x14ac:dyDescent="0.25">
      <c r="A11" s="309"/>
      <c r="B11" s="310"/>
      <c r="C11" s="310"/>
      <c r="D11" s="310"/>
      <c r="E11" s="310"/>
      <c r="F11" s="310"/>
      <c r="G11" s="310"/>
      <c r="H11" s="310"/>
      <c r="I11" s="310"/>
      <c r="J11" s="310"/>
    </row>
    <row r="12" spans="1:10" x14ac:dyDescent="0.25">
      <c r="A12" s="796" t="s">
        <v>457</v>
      </c>
      <c r="B12" s="796"/>
      <c r="C12" s="796"/>
      <c r="D12" s="796"/>
      <c r="E12" s="796"/>
      <c r="F12" s="796"/>
      <c r="G12" s="796"/>
      <c r="H12" s="795" t="s">
        <v>313</v>
      </c>
      <c r="I12" s="795"/>
      <c r="J12" s="795"/>
    </row>
    <row r="13" spans="1:10" s="174" customFormat="1" ht="56.25" customHeight="1" x14ac:dyDescent="0.25">
      <c r="A13" s="422" t="s">
        <v>318</v>
      </c>
      <c r="B13" s="422" t="s">
        <v>314</v>
      </c>
      <c r="C13" s="422" t="s">
        <v>374</v>
      </c>
      <c r="D13" s="422" t="s">
        <v>315</v>
      </c>
      <c r="E13" s="422" t="s">
        <v>316</v>
      </c>
      <c r="F13" s="422" t="s">
        <v>375</v>
      </c>
      <c r="G13" s="422" t="s">
        <v>376</v>
      </c>
      <c r="H13" s="187" t="s">
        <v>377</v>
      </c>
      <c r="I13" s="187" t="s">
        <v>378</v>
      </c>
      <c r="J13" s="187" t="s">
        <v>379</v>
      </c>
    </row>
    <row r="14" spans="1:10" s="218" customFormat="1" ht="78.75" customHeight="1" x14ac:dyDescent="0.25">
      <c r="A14" s="799">
        <v>1</v>
      </c>
      <c r="B14" s="800" t="s">
        <v>550</v>
      </c>
      <c r="C14" s="801">
        <v>2</v>
      </c>
      <c r="D14" s="275">
        <v>1</v>
      </c>
      <c r="E14" s="177" t="s">
        <v>491</v>
      </c>
      <c r="F14" s="276">
        <v>1.4</v>
      </c>
      <c r="G14" s="216">
        <v>43679</v>
      </c>
      <c r="H14" s="250">
        <v>0</v>
      </c>
      <c r="I14" s="217" t="s">
        <v>433</v>
      </c>
      <c r="J14" s="221" t="s">
        <v>602</v>
      </c>
    </row>
    <row r="15" spans="1:10" s="218" customFormat="1" ht="34.5" customHeight="1" x14ac:dyDescent="0.25">
      <c r="A15" s="799"/>
      <c r="B15" s="800"/>
      <c r="C15" s="801"/>
      <c r="D15" s="275">
        <v>2</v>
      </c>
      <c r="E15" s="177" t="s">
        <v>372</v>
      </c>
      <c r="F15" s="276">
        <v>0.6</v>
      </c>
      <c r="G15" s="215">
        <v>43830</v>
      </c>
      <c r="H15" s="247">
        <v>0</v>
      </c>
      <c r="I15" s="219" t="s">
        <v>433</v>
      </c>
      <c r="J15" s="220"/>
    </row>
    <row r="16" spans="1:10" s="180" customFormat="1" ht="21.75" customHeight="1" x14ac:dyDescent="0.25">
      <c r="A16" s="797" t="s">
        <v>380</v>
      </c>
      <c r="B16" s="797"/>
      <c r="C16" s="252">
        <f>SUM(C14:C15)</f>
        <v>2</v>
      </c>
      <c r="D16" s="798" t="s">
        <v>119</v>
      </c>
      <c r="E16" s="798"/>
      <c r="F16" s="196">
        <f>SUBTOTAL(9,F14:F15)</f>
        <v>2</v>
      </c>
      <c r="G16" s="186"/>
      <c r="H16" s="187">
        <f>SUBTOTAL(9,H14:H15)</f>
        <v>0</v>
      </c>
      <c r="I16" s="189"/>
      <c r="J16" s="189"/>
    </row>
    <row r="17" spans="8:8" hidden="1" x14ac:dyDescent="0.25"/>
    <row r="18" spans="8:8" hidden="1" x14ac:dyDescent="0.25"/>
    <row r="19" spans="8:8" hidden="1" x14ac:dyDescent="0.25"/>
    <row r="20" spans="8:8" hidden="1" x14ac:dyDescent="0.25">
      <c r="H20" s="190"/>
    </row>
    <row r="21" spans="8:8" hidden="1" x14ac:dyDescent="0.25"/>
  </sheetData>
  <sheetProtection autoFilter="0" pivotTables="0"/>
  <mergeCells count="18">
    <mergeCell ref="H12:J12"/>
    <mergeCell ref="A12:G12"/>
    <mergeCell ref="A16:B16"/>
    <mergeCell ref="D16:E16"/>
    <mergeCell ref="A14:A15"/>
    <mergeCell ref="B14:B15"/>
    <mergeCell ref="C14:C15"/>
    <mergeCell ref="B6:D6"/>
    <mergeCell ref="B7:D7"/>
    <mergeCell ref="B8:D8"/>
    <mergeCell ref="B9:D9"/>
    <mergeCell ref="B10:D10"/>
    <mergeCell ref="A1:A4"/>
    <mergeCell ref="B4:F4"/>
    <mergeCell ref="B1:J1"/>
    <mergeCell ref="B2:J2"/>
    <mergeCell ref="B3:J3"/>
    <mergeCell ref="G4:J4"/>
  </mergeCells>
  <pageMargins left="0.7" right="0.7" top="0.75" bottom="0.75" header="0.3" footer="0.3"/>
  <pageSetup paperSize="9" orientation="portrait" r:id="rId1"/>
  <drawing r:id="rId2"/>
  <legacy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X67"/>
  <sheetViews>
    <sheetView topLeftCell="A52" zoomScale="85" zoomScaleNormal="85" workbookViewId="0">
      <selection activeCell="D40" sqref="D40"/>
    </sheetView>
  </sheetViews>
  <sheetFormatPr baseColWidth="10" defaultColWidth="0" defaultRowHeight="12.75" zeroHeight="1" x14ac:dyDescent="0.2"/>
  <cols>
    <col min="1" max="1" width="25.7109375" style="363" customWidth="1"/>
    <col min="2" max="5" width="20.7109375" style="326" customWidth="1"/>
    <col min="6" max="6" width="20.7109375" style="364" customWidth="1"/>
    <col min="7" max="8" width="20.7109375" style="326" customWidth="1"/>
    <col min="9" max="11" width="11.42578125" style="326" hidden="1" customWidth="1"/>
    <col min="12" max="24" width="0" style="326" hidden="1" customWidth="1"/>
    <col min="25" max="16384" width="11.42578125" style="326" hidden="1"/>
  </cols>
  <sheetData>
    <row r="1" spans="1:8" ht="34.5" customHeight="1" x14ac:dyDescent="0.2">
      <c r="A1" s="607"/>
      <c r="B1" s="609" t="s">
        <v>450</v>
      </c>
      <c r="C1" s="609"/>
      <c r="D1" s="609"/>
      <c r="E1" s="609"/>
      <c r="F1" s="609"/>
      <c r="G1" s="609"/>
      <c r="H1" s="609"/>
    </row>
    <row r="2" spans="1:8" ht="25.5" customHeight="1" x14ac:dyDescent="0.2">
      <c r="A2" s="607"/>
      <c r="B2" s="608" t="s">
        <v>139</v>
      </c>
      <c r="C2" s="608"/>
      <c r="D2" s="608"/>
      <c r="E2" s="608"/>
      <c r="F2" s="608"/>
      <c r="G2" s="608"/>
      <c r="H2" s="608"/>
    </row>
    <row r="3" spans="1:8" ht="25.5" customHeight="1" x14ac:dyDescent="0.2">
      <c r="A3" s="607"/>
      <c r="B3" s="608" t="s">
        <v>222</v>
      </c>
      <c r="C3" s="608"/>
      <c r="D3" s="608"/>
      <c r="E3" s="608"/>
      <c r="F3" s="608"/>
      <c r="G3" s="608"/>
      <c r="H3" s="608"/>
    </row>
    <row r="4" spans="1:8" ht="25.5" customHeight="1" x14ac:dyDescent="0.2">
      <c r="A4" s="607"/>
      <c r="B4" s="608" t="s">
        <v>223</v>
      </c>
      <c r="C4" s="608"/>
      <c r="D4" s="608"/>
      <c r="E4" s="608"/>
      <c r="F4" s="604" t="s">
        <v>451</v>
      </c>
      <c r="G4" s="604"/>
      <c r="H4" s="604"/>
    </row>
    <row r="5" spans="1:8" ht="23.25" customHeight="1" x14ac:dyDescent="0.2">
      <c r="A5" s="610" t="s">
        <v>224</v>
      </c>
      <c r="B5" s="611"/>
      <c r="C5" s="611"/>
      <c r="D5" s="611"/>
      <c r="E5" s="611"/>
      <c r="F5" s="611"/>
      <c r="G5" s="611"/>
      <c r="H5" s="612"/>
    </row>
    <row r="6" spans="1:8" ht="24" customHeight="1" x14ac:dyDescent="0.2">
      <c r="A6" s="613" t="s">
        <v>225</v>
      </c>
      <c r="B6" s="614"/>
      <c r="C6" s="614"/>
      <c r="D6" s="614"/>
      <c r="E6" s="614"/>
      <c r="F6" s="614"/>
      <c r="G6" s="614"/>
      <c r="H6" s="615"/>
    </row>
    <row r="7" spans="1:8" ht="24" customHeight="1" x14ac:dyDescent="0.2">
      <c r="A7" s="616" t="s">
        <v>226</v>
      </c>
      <c r="B7" s="616"/>
      <c r="C7" s="616"/>
      <c r="D7" s="616"/>
      <c r="E7" s="616"/>
      <c r="F7" s="616"/>
      <c r="G7" s="616"/>
      <c r="H7" s="616"/>
    </row>
    <row r="8" spans="1:8" ht="30.75" customHeight="1" x14ac:dyDescent="0.2">
      <c r="A8" s="330" t="s">
        <v>441</v>
      </c>
      <c r="B8" s="331">
        <v>17</v>
      </c>
      <c r="C8" s="617" t="s">
        <v>442</v>
      </c>
      <c r="D8" s="617"/>
      <c r="E8" s="677" t="s">
        <v>357</v>
      </c>
      <c r="F8" s="677"/>
      <c r="G8" s="677"/>
      <c r="H8" s="677"/>
    </row>
    <row r="9" spans="1:8" ht="30.75" customHeight="1" x14ac:dyDescent="0.2">
      <c r="A9" s="330" t="s">
        <v>227</v>
      </c>
      <c r="B9" s="401" t="s">
        <v>241</v>
      </c>
      <c r="C9" s="617" t="s">
        <v>228</v>
      </c>
      <c r="D9" s="617"/>
      <c r="E9" s="618" t="s">
        <v>452</v>
      </c>
      <c r="F9" s="618"/>
      <c r="G9" s="333" t="s">
        <v>229</v>
      </c>
      <c r="H9" s="401" t="s">
        <v>241</v>
      </c>
    </row>
    <row r="10" spans="1:8" ht="30.75" customHeight="1" x14ac:dyDescent="0.2">
      <c r="A10" s="330" t="s">
        <v>230</v>
      </c>
      <c r="B10" s="678" t="s">
        <v>323</v>
      </c>
      <c r="C10" s="678"/>
      <c r="D10" s="678"/>
      <c r="E10" s="678"/>
      <c r="F10" s="333" t="s">
        <v>231</v>
      </c>
      <c r="G10" s="621">
        <v>967</v>
      </c>
      <c r="H10" s="621"/>
    </row>
    <row r="11" spans="1:8" ht="30.75" customHeight="1" x14ac:dyDescent="0.2">
      <c r="A11" s="330" t="s">
        <v>234</v>
      </c>
      <c r="B11" s="622" t="s">
        <v>468</v>
      </c>
      <c r="C11" s="622"/>
      <c r="D11" s="622"/>
      <c r="E11" s="622"/>
      <c r="F11" s="333" t="s">
        <v>235</v>
      </c>
      <c r="G11" s="623" t="s">
        <v>465</v>
      </c>
      <c r="H11" s="623"/>
    </row>
    <row r="12" spans="1:8" ht="30.75" customHeight="1" x14ac:dyDescent="0.2">
      <c r="A12" s="330" t="s">
        <v>236</v>
      </c>
      <c r="B12" s="628" t="s">
        <v>259</v>
      </c>
      <c r="C12" s="628"/>
      <c r="D12" s="628"/>
      <c r="E12" s="628"/>
      <c r="F12" s="628"/>
      <c r="G12" s="628"/>
      <c r="H12" s="628"/>
    </row>
    <row r="13" spans="1:8" ht="30.75" customHeight="1" x14ac:dyDescent="0.2">
      <c r="A13" s="330" t="s">
        <v>237</v>
      </c>
      <c r="B13" s="625" t="s">
        <v>324</v>
      </c>
      <c r="C13" s="625"/>
      <c r="D13" s="625"/>
      <c r="E13" s="625"/>
      <c r="F13" s="625"/>
      <c r="G13" s="625"/>
      <c r="H13" s="625"/>
    </row>
    <row r="14" spans="1:8" ht="30.75" customHeight="1" x14ac:dyDescent="0.2">
      <c r="A14" s="330" t="s">
        <v>239</v>
      </c>
      <c r="B14" s="618" t="s">
        <v>358</v>
      </c>
      <c r="C14" s="618"/>
      <c r="D14" s="618"/>
      <c r="E14" s="618"/>
      <c r="F14" s="333" t="s">
        <v>240</v>
      </c>
      <c r="G14" s="626" t="s">
        <v>252</v>
      </c>
      <c r="H14" s="626"/>
    </row>
    <row r="15" spans="1:8" ht="30.75" customHeight="1" x14ac:dyDescent="0.2">
      <c r="A15" s="330" t="s">
        <v>242</v>
      </c>
      <c r="B15" s="679" t="s">
        <v>447</v>
      </c>
      <c r="C15" s="679"/>
      <c r="D15" s="679"/>
      <c r="E15" s="679"/>
      <c r="F15" s="333" t="s">
        <v>243</v>
      </c>
      <c r="G15" s="626" t="s">
        <v>475</v>
      </c>
      <c r="H15" s="626"/>
    </row>
    <row r="16" spans="1:8" ht="40.5" customHeight="1" x14ac:dyDescent="0.2">
      <c r="A16" s="330" t="s">
        <v>244</v>
      </c>
      <c r="B16" s="618" t="s">
        <v>359</v>
      </c>
      <c r="C16" s="618"/>
      <c r="D16" s="618"/>
      <c r="E16" s="618"/>
      <c r="F16" s="618"/>
      <c r="G16" s="618"/>
      <c r="H16" s="618"/>
    </row>
    <row r="17" spans="1:8" ht="30.75" customHeight="1" x14ac:dyDescent="0.2">
      <c r="A17" s="330" t="s">
        <v>247</v>
      </c>
      <c r="B17" s="618" t="s">
        <v>336</v>
      </c>
      <c r="C17" s="618"/>
      <c r="D17" s="618"/>
      <c r="E17" s="618"/>
      <c r="F17" s="618"/>
      <c r="G17" s="618"/>
      <c r="H17" s="618"/>
    </row>
    <row r="18" spans="1:8" ht="30.75" customHeight="1" x14ac:dyDescent="0.2">
      <c r="A18" s="330" t="s">
        <v>249</v>
      </c>
      <c r="B18" s="628" t="s">
        <v>307</v>
      </c>
      <c r="C18" s="628"/>
      <c r="D18" s="628"/>
      <c r="E18" s="628"/>
      <c r="F18" s="628"/>
      <c r="G18" s="628"/>
      <c r="H18" s="628"/>
    </row>
    <row r="19" spans="1:8" ht="30.75" customHeight="1" x14ac:dyDescent="0.2">
      <c r="A19" s="330" t="s">
        <v>251</v>
      </c>
      <c r="B19" s="629" t="s">
        <v>308</v>
      </c>
      <c r="C19" s="629"/>
      <c r="D19" s="629"/>
      <c r="E19" s="629"/>
      <c r="F19" s="629"/>
      <c r="G19" s="629"/>
      <c r="H19" s="629"/>
    </row>
    <row r="20" spans="1:8" ht="27.75" customHeight="1" x14ac:dyDescent="0.2">
      <c r="A20" s="617" t="s">
        <v>254</v>
      </c>
      <c r="B20" s="630" t="s">
        <v>255</v>
      </c>
      <c r="C20" s="630"/>
      <c r="D20" s="630"/>
      <c r="E20" s="631" t="s">
        <v>256</v>
      </c>
      <c r="F20" s="631"/>
      <c r="G20" s="631"/>
      <c r="H20" s="631"/>
    </row>
    <row r="21" spans="1:8" ht="27" customHeight="1" x14ac:dyDescent="0.2">
      <c r="A21" s="617"/>
      <c r="B21" s="628" t="s">
        <v>309</v>
      </c>
      <c r="C21" s="628"/>
      <c r="D21" s="628"/>
      <c r="E21" s="628" t="s">
        <v>310</v>
      </c>
      <c r="F21" s="628"/>
      <c r="G21" s="628"/>
      <c r="H21" s="628"/>
    </row>
    <row r="22" spans="1:8" ht="39.75" customHeight="1" x14ac:dyDescent="0.2">
      <c r="A22" s="330" t="s">
        <v>258</v>
      </c>
      <c r="B22" s="625" t="s">
        <v>308</v>
      </c>
      <c r="C22" s="625"/>
      <c r="D22" s="625"/>
      <c r="E22" s="625" t="s">
        <v>308</v>
      </c>
      <c r="F22" s="625"/>
      <c r="G22" s="625"/>
      <c r="H22" s="625"/>
    </row>
    <row r="23" spans="1:8" ht="44.25" customHeight="1" x14ac:dyDescent="0.2">
      <c r="A23" s="330" t="s">
        <v>260</v>
      </c>
      <c r="B23" s="628" t="s">
        <v>312</v>
      </c>
      <c r="C23" s="628"/>
      <c r="D23" s="628"/>
      <c r="E23" s="628" t="s">
        <v>311</v>
      </c>
      <c r="F23" s="628"/>
      <c r="G23" s="628"/>
      <c r="H23" s="628"/>
    </row>
    <row r="24" spans="1:8" ht="29.25" customHeight="1" x14ac:dyDescent="0.2">
      <c r="A24" s="330" t="s">
        <v>262</v>
      </c>
      <c r="B24" s="681">
        <v>43466</v>
      </c>
      <c r="C24" s="618"/>
      <c r="D24" s="618"/>
      <c r="E24" s="333" t="s">
        <v>263</v>
      </c>
      <c r="F24" s="682">
        <f>+'Sección 2. Metas - Presupuesto'!H24</f>
        <v>631078480</v>
      </c>
      <c r="G24" s="683"/>
      <c r="H24" s="684"/>
    </row>
    <row r="25" spans="1:8" ht="27" customHeight="1" x14ac:dyDescent="0.2">
      <c r="A25" s="330" t="s">
        <v>264</v>
      </c>
      <c r="B25" s="681">
        <v>43830</v>
      </c>
      <c r="C25" s="618"/>
      <c r="D25" s="618"/>
      <c r="E25" s="333" t="s">
        <v>265</v>
      </c>
      <c r="F25" s="757">
        <f>+'Sección 2. Metas - Presupuesto'!I24</f>
        <v>558704000</v>
      </c>
      <c r="G25" s="757"/>
      <c r="H25" s="757"/>
    </row>
    <row r="26" spans="1:8" ht="47.25" customHeight="1" x14ac:dyDescent="0.2">
      <c r="A26" s="330" t="s">
        <v>266</v>
      </c>
      <c r="B26" s="626" t="s">
        <v>245</v>
      </c>
      <c r="C26" s="626"/>
      <c r="D26" s="626"/>
      <c r="E26" s="345" t="s">
        <v>267</v>
      </c>
      <c r="F26" s="791" t="s">
        <v>155</v>
      </c>
      <c r="G26" s="791"/>
      <c r="H26" s="791"/>
    </row>
    <row r="27" spans="1:8" ht="30" customHeight="1" x14ac:dyDescent="0.2">
      <c r="A27" s="636" t="s">
        <v>268</v>
      </c>
      <c r="B27" s="636"/>
      <c r="C27" s="636"/>
      <c r="D27" s="636"/>
      <c r="E27" s="636"/>
      <c r="F27" s="636"/>
      <c r="G27" s="636"/>
      <c r="H27" s="636"/>
    </row>
    <row r="28" spans="1:8" ht="56.25" customHeight="1" x14ac:dyDescent="0.2">
      <c r="A28" s="346" t="s">
        <v>269</v>
      </c>
      <c r="B28" s="346" t="s">
        <v>270</v>
      </c>
      <c r="C28" s="346" t="s">
        <v>271</v>
      </c>
      <c r="D28" s="346" t="s">
        <v>272</v>
      </c>
      <c r="E28" s="346" t="s">
        <v>273</v>
      </c>
      <c r="F28" s="347" t="s">
        <v>274</v>
      </c>
      <c r="G28" s="347" t="s">
        <v>275</v>
      </c>
      <c r="H28" s="346" t="s">
        <v>276</v>
      </c>
    </row>
    <row r="29" spans="1:8" ht="19.5" customHeight="1" x14ac:dyDescent="0.2">
      <c r="A29" s="348" t="s">
        <v>277</v>
      </c>
      <c r="B29" s="402">
        <v>0</v>
      </c>
      <c r="C29" s="366">
        <f>+B29</f>
        <v>0</v>
      </c>
      <c r="D29" s="175">
        <v>0</v>
      </c>
      <c r="E29" s="367">
        <f>+D29</f>
        <v>0</v>
      </c>
      <c r="F29" s="368">
        <f>IFERROR(+B29/D29,B29)</f>
        <v>0</v>
      </c>
      <c r="G29" s="369">
        <f>IFERROR(+C29/E29,)</f>
        <v>0</v>
      </c>
      <c r="H29" s="370">
        <f>+C29/$F$25</f>
        <v>0</v>
      </c>
    </row>
    <row r="30" spans="1:8" ht="19.5" customHeight="1" x14ac:dyDescent="0.2">
      <c r="A30" s="348" t="s">
        <v>278</v>
      </c>
      <c r="B30" s="402">
        <v>0</v>
      </c>
      <c r="C30" s="366">
        <f>+C29+B30</f>
        <v>0</v>
      </c>
      <c r="D30" s="175">
        <v>0</v>
      </c>
      <c r="E30" s="367">
        <f>+D30+E29</f>
        <v>0</v>
      </c>
      <c r="F30" s="368">
        <f t="shared" ref="F30:F40" si="0">IFERROR(+B30/D30,B30)</f>
        <v>0</v>
      </c>
      <c r="G30" s="369">
        <f t="shared" ref="G30:G40" si="1">IFERROR(+C30/E30,)</f>
        <v>0</v>
      </c>
      <c r="H30" s="370">
        <f t="shared" ref="H30:H39" si="2">+C30/$F$25</f>
        <v>0</v>
      </c>
    </row>
    <row r="31" spans="1:8" ht="19.5" customHeight="1" x14ac:dyDescent="0.2">
      <c r="A31" s="348" t="s">
        <v>279</v>
      </c>
      <c r="B31" s="402">
        <v>0</v>
      </c>
      <c r="C31" s="366">
        <v>0</v>
      </c>
      <c r="D31" s="175">
        <v>0</v>
      </c>
      <c r="E31" s="367">
        <f t="shared" ref="E31:E40" si="3">+D31+E30</f>
        <v>0</v>
      </c>
      <c r="F31" s="368">
        <f t="shared" si="0"/>
        <v>0</v>
      </c>
      <c r="G31" s="369">
        <f t="shared" si="1"/>
        <v>0</v>
      </c>
      <c r="H31" s="370">
        <f t="shared" si="2"/>
        <v>0</v>
      </c>
    </row>
    <row r="32" spans="1:8" ht="19.5" customHeight="1" x14ac:dyDescent="0.2">
      <c r="A32" s="348" t="s">
        <v>280</v>
      </c>
      <c r="B32" s="402">
        <v>0</v>
      </c>
      <c r="C32" s="366">
        <f t="shared" ref="C32:C40" si="4">+C31+B32</f>
        <v>0</v>
      </c>
      <c r="D32" s="175">
        <v>0</v>
      </c>
      <c r="E32" s="367">
        <f t="shared" si="3"/>
        <v>0</v>
      </c>
      <c r="F32" s="368">
        <f t="shared" si="0"/>
        <v>0</v>
      </c>
      <c r="G32" s="369">
        <f t="shared" si="1"/>
        <v>0</v>
      </c>
      <c r="H32" s="370">
        <f>+C32/$F$25</f>
        <v>0</v>
      </c>
    </row>
    <row r="33" spans="1:8" ht="19.5" customHeight="1" x14ac:dyDescent="0.2">
      <c r="A33" s="348" t="s">
        <v>281</v>
      </c>
      <c r="B33" s="402">
        <v>0</v>
      </c>
      <c r="C33" s="366">
        <f t="shared" si="4"/>
        <v>0</v>
      </c>
      <c r="D33" s="175">
        <v>0.05</v>
      </c>
      <c r="E33" s="367">
        <f t="shared" si="3"/>
        <v>0.05</v>
      </c>
      <c r="F33" s="368">
        <f t="shared" si="0"/>
        <v>0</v>
      </c>
      <c r="G33" s="369">
        <f t="shared" si="1"/>
        <v>0</v>
      </c>
      <c r="H33" s="370">
        <f t="shared" si="2"/>
        <v>0</v>
      </c>
    </row>
    <row r="34" spans="1:8" ht="19.5" customHeight="1" x14ac:dyDescent="0.2">
      <c r="A34" s="348" t="s">
        <v>282</v>
      </c>
      <c r="B34" s="402">
        <v>0.56999999999999995</v>
      </c>
      <c r="C34" s="366">
        <f t="shared" si="4"/>
        <v>0.56999999999999995</v>
      </c>
      <c r="D34" s="175">
        <v>0.52</v>
      </c>
      <c r="E34" s="367">
        <f t="shared" si="3"/>
        <v>0.57000000000000006</v>
      </c>
      <c r="F34" s="368">
        <f t="shared" si="0"/>
        <v>1.096153846153846</v>
      </c>
      <c r="G34" s="369">
        <f t="shared" si="1"/>
        <v>0.99999999999999978</v>
      </c>
      <c r="H34" s="370">
        <f t="shared" si="2"/>
        <v>1.0202182193075402E-9</v>
      </c>
    </row>
    <row r="35" spans="1:8" ht="19.5" customHeight="1" x14ac:dyDescent="0.2">
      <c r="A35" s="348" t="s">
        <v>283</v>
      </c>
      <c r="B35" s="402">
        <v>0</v>
      </c>
      <c r="C35" s="366">
        <f t="shared" si="4"/>
        <v>0.56999999999999995</v>
      </c>
      <c r="D35" s="175">
        <v>0</v>
      </c>
      <c r="E35" s="367">
        <f t="shared" si="3"/>
        <v>0.57000000000000006</v>
      </c>
      <c r="F35" s="368">
        <f t="shared" si="0"/>
        <v>0</v>
      </c>
      <c r="G35" s="369">
        <f t="shared" si="1"/>
        <v>0.99999999999999978</v>
      </c>
      <c r="H35" s="370">
        <f t="shared" si="2"/>
        <v>1.0202182193075402E-9</v>
      </c>
    </row>
    <row r="36" spans="1:8" ht="19.5" customHeight="1" x14ac:dyDescent="0.2">
      <c r="A36" s="348" t="s">
        <v>284</v>
      </c>
      <c r="B36" s="402">
        <v>0</v>
      </c>
      <c r="C36" s="366">
        <f t="shared" si="4"/>
        <v>0.56999999999999995</v>
      </c>
      <c r="D36" s="175">
        <v>0</v>
      </c>
      <c r="E36" s="367">
        <f t="shared" si="3"/>
        <v>0.57000000000000006</v>
      </c>
      <c r="F36" s="368">
        <f t="shared" si="0"/>
        <v>0</v>
      </c>
      <c r="G36" s="369">
        <f t="shared" si="1"/>
        <v>0.99999999999999978</v>
      </c>
      <c r="H36" s="370">
        <f t="shared" si="2"/>
        <v>1.0202182193075402E-9</v>
      </c>
    </row>
    <row r="37" spans="1:8" ht="19.5" customHeight="1" x14ac:dyDescent="0.2">
      <c r="A37" s="348" t="s">
        <v>285</v>
      </c>
      <c r="B37" s="402">
        <v>0</v>
      </c>
      <c r="C37" s="366">
        <f t="shared" si="4"/>
        <v>0.56999999999999995</v>
      </c>
      <c r="D37" s="175">
        <v>0.35</v>
      </c>
      <c r="E37" s="367">
        <f t="shared" si="3"/>
        <v>0.92</v>
      </c>
      <c r="F37" s="368">
        <f t="shared" si="0"/>
        <v>0</v>
      </c>
      <c r="G37" s="369">
        <f t="shared" si="1"/>
        <v>0.61956521739130421</v>
      </c>
      <c r="H37" s="370">
        <f t="shared" si="2"/>
        <v>1.0202182193075402E-9</v>
      </c>
    </row>
    <row r="38" spans="1:8" ht="19.5" customHeight="1" x14ac:dyDescent="0.2">
      <c r="A38" s="348" t="s">
        <v>286</v>
      </c>
      <c r="B38" s="402">
        <v>0</v>
      </c>
      <c r="C38" s="366">
        <f t="shared" si="4"/>
        <v>0.56999999999999995</v>
      </c>
      <c r="D38" s="175">
        <v>0</v>
      </c>
      <c r="E38" s="367">
        <f t="shared" si="3"/>
        <v>0.92</v>
      </c>
      <c r="F38" s="368">
        <f t="shared" si="0"/>
        <v>0</v>
      </c>
      <c r="G38" s="369">
        <f t="shared" si="1"/>
        <v>0.61956521739130421</v>
      </c>
      <c r="H38" s="370">
        <f t="shared" si="2"/>
        <v>1.0202182193075402E-9</v>
      </c>
    </row>
    <row r="39" spans="1:8" ht="19.5" customHeight="1" x14ac:dyDescent="0.2">
      <c r="A39" s="348" t="s">
        <v>287</v>
      </c>
      <c r="B39" s="402">
        <v>0</v>
      </c>
      <c r="C39" s="366">
        <f t="shared" si="4"/>
        <v>0.56999999999999995</v>
      </c>
      <c r="D39" s="175">
        <v>0</v>
      </c>
      <c r="E39" s="367">
        <f t="shared" si="3"/>
        <v>0.92</v>
      </c>
      <c r="F39" s="368">
        <f t="shared" si="0"/>
        <v>0</v>
      </c>
      <c r="G39" s="369">
        <f t="shared" si="1"/>
        <v>0.61956521739130421</v>
      </c>
      <c r="H39" s="370">
        <f t="shared" si="2"/>
        <v>1.0202182193075402E-9</v>
      </c>
    </row>
    <row r="40" spans="1:8" ht="19.5" customHeight="1" x14ac:dyDescent="0.2">
      <c r="A40" s="348" t="s">
        <v>288</v>
      </c>
      <c r="B40" s="402">
        <v>0</v>
      </c>
      <c r="C40" s="366">
        <f t="shared" si="4"/>
        <v>0.56999999999999995</v>
      </c>
      <c r="D40" s="175">
        <f>+ACT_17!F15+ACT_17!F18</f>
        <v>0.08</v>
      </c>
      <c r="E40" s="367">
        <f t="shared" si="3"/>
        <v>1</v>
      </c>
      <c r="F40" s="368">
        <f t="shared" si="0"/>
        <v>0</v>
      </c>
      <c r="G40" s="369">
        <f t="shared" si="1"/>
        <v>0.56999999999999995</v>
      </c>
      <c r="H40" s="370">
        <f>+C40/$F$25</f>
        <v>1.0202182193075402E-9</v>
      </c>
    </row>
    <row r="41" spans="1:8" ht="54" customHeight="1" x14ac:dyDescent="0.2">
      <c r="A41" s="350" t="s">
        <v>289</v>
      </c>
      <c r="B41" s="637" t="s">
        <v>597</v>
      </c>
      <c r="C41" s="638"/>
      <c r="D41" s="638"/>
      <c r="E41" s="638"/>
      <c r="F41" s="638"/>
      <c r="G41" s="638"/>
      <c r="H41" s="639"/>
    </row>
    <row r="42" spans="1:8" ht="29.25" customHeight="1" x14ac:dyDescent="0.2">
      <c r="A42" s="616" t="s">
        <v>290</v>
      </c>
      <c r="B42" s="616"/>
      <c r="C42" s="616"/>
      <c r="D42" s="616"/>
      <c r="E42" s="616"/>
      <c r="F42" s="616"/>
      <c r="G42" s="616"/>
      <c r="H42" s="616"/>
    </row>
    <row r="43" spans="1:8" ht="42" customHeight="1" x14ac:dyDescent="0.2">
      <c r="A43" s="640"/>
      <c r="B43" s="640"/>
      <c r="C43" s="640"/>
      <c r="D43" s="640"/>
      <c r="E43" s="640"/>
      <c r="F43" s="640"/>
      <c r="G43" s="640"/>
      <c r="H43" s="640"/>
    </row>
    <row r="44" spans="1:8" ht="42" customHeight="1" x14ac:dyDescent="0.2">
      <c r="A44" s="640"/>
      <c r="B44" s="640"/>
      <c r="C44" s="640"/>
      <c r="D44" s="640"/>
      <c r="E44" s="640"/>
      <c r="F44" s="640"/>
      <c r="G44" s="640"/>
      <c r="H44" s="640"/>
    </row>
    <row r="45" spans="1:8" ht="42" customHeight="1" x14ac:dyDescent="0.2">
      <c r="A45" s="640"/>
      <c r="B45" s="640"/>
      <c r="C45" s="640"/>
      <c r="D45" s="640"/>
      <c r="E45" s="640"/>
      <c r="F45" s="640"/>
      <c r="G45" s="640"/>
      <c r="H45" s="640"/>
    </row>
    <row r="46" spans="1:8" ht="42" customHeight="1" x14ac:dyDescent="0.2">
      <c r="A46" s="640"/>
      <c r="B46" s="640"/>
      <c r="C46" s="640"/>
      <c r="D46" s="640"/>
      <c r="E46" s="640"/>
      <c r="F46" s="640"/>
      <c r="G46" s="640"/>
      <c r="H46" s="640"/>
    </row>
    <row r="47" spans="1:8" ht="42" customHeight="1" x14ac:dyDescent="0.2">
      <c r="A47" s="640"/>
      <c r="B47" s="640"/>
      <c r="C47" s="640"/>
      <c r="D47" s="640"/>
      <c r="E47" s="640"/>
      <c r="F47" s="640"/>
      <c r="G47" s="640"/>
      <c r="H47" s="640"/>
    </row>
    <row r="48" spans="1:8" ht="66" customHeight="1" x14ac:dyDescent="0.2">
      <c r="A48" s="330" t="s">
        <v>291</v>
      </c>
      <c r="B48" s="692" t="s">
        <v>598</v>
      </c>
      <c r="C48" s="693"/>
      <c r="D48" s="693"/>
      <c r="E48" s="693"/>
      <c r="F48" s="693"/>
      <c r="G48" s="693"/>
      <c r="H48" s="693"/>
    </row>
    <row r="49" spans="1:8" ht="34.5" customHeight="1" x14ac:dyDescent="0.2">
      <c r="A49" s="330" t="s">
        <v>292</v>
      </c>
      <c r="B49" s="644" t="s">
        <v>490</v>
      </c>
      <c r="C49" s="645"/>
      <c r="D49" s="645"/>
      <c r="E49" s="645"/>
      <c r="F49" s="645"/>
      <c r="G49" s="645"/>
      <c r="H49" s="646"/>
    </row>
    <row r="50" spans="1:8" ht="54.75" customHeight="1" x14ac:dyDescent="0.2">
      <c r="A50" s="350" t="s">
        <v>293</v>
      </c>
      <c r="B50" s="693" t="s">
        <v>360</v>
      </c>
      <c r="C50" s="693"/>
      <c r="D50" s="693"/>
      <c r="E50" s="693"/>
      <c r="F50" s="693"/>
      <c r="G50" s="693"/>
      <c r="H50" s="693"/>
    </row>
    <row r="51" spans="1:8" ht="29.25" customHeight="1" x14ac:dyDescent="0.2">
      <c r="A51" s="616" t="s">
        <v>294</v>
      </c>
      <c r="B51" s="616"/>
      <c r="C51" s="616"/>
      <c r="D51" s="616"/>
      <c r="E51" s="616"/>
      <c r="F51" s="616"/>
      <c r="G51" s="616"/>
      <c r="H51" s="616"/>
    </row>
    <row r="52" spans="1:8" ht="33" customHeight="1" x14ac:dyDescent="0.2">
      <c r="A52" s="650" t="s">
        <v>295</v>
      </c>
      <c r="B52" s="346" t="s">
        <v>296</v>
      </c>
      <c r="C52" s="651" t="s">
        <v>297</v>
      </c>
      <c r="D52" s="651"/>
      <c r="E52" s="651"/>
      <c r="F52" s="651" t="s">
        <v>298</v>
      </c>
      <c r="G52" s="651"/>
      <c r="H52" s="651"/>
    </row>
    <row r="53" spans="1:8" ht="31.5" customHeight="1" x14ac:dyDescent="0.2">
      <c r="A53" s="650"/>
      <c r="B53" s="206"/>
      <c r="C53" s="802"/>
      <c r="D53" s="802"/>
      <c r="E53" s="802"/>
      <c r="F53" s="803"/>
      <c r="G53" s="803"/>
      <c r="H53" s="803"/>
    </row>
    <row r="54" spans="1:8" ht="31.5" customHeight="1" x14ac:dyDescent="0.2">
      <c r="A54" s="350" t="s">
        <v>299</v>
      </c>
      <c r="B54" s="654" t="s">
        <v>361</v>
      </c>
      <c r="C54" s="654"/>
      <c r="D54" s="655" t="s">
        <v>300</v>
      </c>
      <c r="E54" s="655"/>
      <c r="F54" s="654" t="s">
        <v>453</v>
      </c>
      <c r="G54" s="654"/>
      <c r="H54" s="654"/>
    </row>
    <row r="55" spans="1:8" ht="31.5" customHeight="1" x14ac:dyDescent="0.2">
      <c r="A55" s="350" t="s">
        <v>301</v>
      </c>
      <c r="B55" s="652" t="s">
        <v>607</v>
      </c>
      <c r="C55" s="652"/>
      <c r="D55" s="650" t="s">
        <v>302</v>
      </c>
      <c r="E55" s="650"/>
      <c r="F55" s="657" t="s">
        <v>454</v>
      </c>
      <c r="G55" s="658"/>
      <c r="H55" s="659"/>
    </row>
    <row r="56" spans="1:8" ht="31.5" customHeight="1" x14ac:dyDescent="0.2">
      <c r="A56" s="350" t="s">
        <v>303</v>
      </c>
      <c r="B56" s="652"/>
      <c r="C56" s="652"/>
      <c r="D56" s="617" t="s">
        <v>304</v>
      </c>
      <c r="E56" s="617"/>
      <c r="F56" s="652"/>
      <c r="G56" s="652"/>
      <c r="H56" s="652"/>
    </row>
    <row r="57" spans="1:8" ht="31.5" customHeight="1" x14ac:dyDescent="0.2">
      <c r="A57" s="350" t="s">
        <v>305</v>
      </c>
      <c r="B57" s="652"/>
      <c r="C57" s="652"/>
      <c r="D57" s="617"/>
      <c r="E57" s="617"/>
      <c r="F57" s="652"/>
      <c r="G57" s="652"/>
      <c r="H57" s="652"/>
    </row>
    <row r="58" spans="1:8" ht="15" hidden="1" x14ac:dyDescent="0.25">
      <c r="A58" s="160"/>
      <c r="B58" s="160"/>
      <c r="C58" s="7"/>
      <c r="D58" s="7"/>
      <c r="E58" s="7"/>
      <c r="F58" s="7"/>
      <c r="G58" s="7"/>
      <c r="H58" s="161"/>
    </row>
    <row r="59" spans="1:8" hidden="1" x14ac:dyDescent="0.2">
      <c r="A59" s="357"/>
      <c r="B59" s="358"/>
      <c r="C59" s="358"/>
      <c r="D59" s="359"/>
      <c r="E59" s="359"/>
      <c r="F59" s="360"/>
      <c r="G59" s="361"/>
      <c r="H59" s="358"/>
    </row>
    <row r="60" spans="1:8" hidden="1" x14ac:dyDescent="0.2">
      <c r="A60" s="357"/>
      <c r="B60" s="358"/>
      <c r="C60" s="358"/>
      <c r="D60" s="359"/>
      <c r="E60" s="359"/>
      <c r="F60" s="360"/>
      <c r="G60" s="361"/>
      <c r="H60" s="358"/>
    </row>
    <row r="61" spans="1:8" hidden="1" x14ac:dyDescent="0.2">
      <c r="A61" s="357"/>
      <c r="B61" s="358"/>
      <c r="C61" s="358"/>
      <c r="D61" s="359"/>
      <c r="E61" s="359"/>
      <c r="F61" s="360"/>
      <c r="G61" s="361"/>
      <c r="H61" s="358"/>
    </row>
    <row r="62" spans="1:8" hidden="1" x14ac:dyDescent="0.2">
      <c r="A62" s="357"/>
      <c r="B62" s="358"/>
      <c r="C62" s="358"/>
      <c r="D62" s="359"/>
      <c r="E62" s="359"/>
      <c r="F62" s="360"/>
      <c r="G62" s="361"/>
      <c r="H62" s="358"/>
    </row>
    <row r="63" spans="1:8" hidden="1" x14ac:dyDescent="0.2">
      <c r="A63" s="357"/>
      <c r="B63" s="358"/>
      <c r="C63" s="358"/>
      <c r="D63" s="359"/>
      <c r="E63" s="359"/>
      <c r="F63" s="360"/>
      <c r="G63" s="361"/>
      <c r="H63" s="358"/>
    </row>
    <row r="64" spans="1:8" hidden="1" x14ac:dyDescent="0.2">
      <c r="A64" s="357"/>
      <c r="B64" s="358"/>
      <c r="C64" s="358"/>
      <c r="D64" s="359"/>
      <c r="E64" s="359"/>
      <c r="F64" s="360"/>
      <c r="G64" s="361"/>
      <c r="H64" s="358"/>
    </row>
    <row r="65" spans="1:8" hidden="1" x14ac:dyDescent="0.2">
      <c r="A65" s="357"/>
      <c r="B65" s="358"/>
      <c r="C65" s="358"/>
      <c r="D65" s="359"/>
      <c r="E65" s="359"/>
      <c r="F65" s="360"/>
      <c r="G65" s="361"/>
      <c r="H65" s="358"/>
    </row>
    <row r="66" spans="1:8" hidden="1" x14ac:dyDescent="0.2">
      <c r="A66" s="357"/>
      <c r="B66" s="358"/>
      <c r="C66" s="358"/>
      <c r="D66" s="359"/>
      <c r="E66" s="359"/>
      <c r="F66" s="360"/>
      <c r="G66" s="361"/>
      <c r="H66" s="358"/>
    </row>
    <row r="67" spans="1:8" hidden="1" x14ac:dyDescent="0.2"/>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4">
    <dataValidation type="list" allowBlank="1" showInputMessage="1" showErrorMessage="1" sqref="B9 H9">
      <formula1>#REF!</formula1>
    </dataValidation>
    <dataValidation type="list" allowBlank="1" showInputMessage="1" showErrorMessage="1" sqref="G14:H14">
      <formula1>#REF!</formula1>
    </dataValidation>
    <dataValidation type="list" allowBlank="1" showInputMessage="1" showErrorMessage="1" sqref="B26:D26">
      <formula1>#REF!</formula1>
    </dataValidation>
    <dataValidation type="list" allowBlank="1" showInputMessage="1" showErrorMessage="1" sqref="B12:H12">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2">
        <x14:dataValidation type="list" allowBlank="1" showInputMessage="1" showErrorMessage="1">
          <x14:formula1>
            <xm:f>'11'!$L$9:$L$12</xm:f>
          </x14:formula1>
          <xm:sqref>G15:H15</xm:sqref>
        </x14:dataValidation>
        <x14:dataValidation type="list" allowBlank="1" showInputMessage="1" showErrorMessage="1">
          <x14:formula1>
            <xm:f>'11'!$K$10:$K$13</xm:f>
          </x14:formula1>
          <xm:sqref>B11:E11</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O27"/>
  <sheetViews>
    <sheetView topLeftCell="A4" zoomScale="91" zoomScaleNormal="91" workbookViewId="0">
      <selection activeCell="A25" sqref="A25:XFD27"/>
    </sheetView>
  </sheetViews>
  <sheetFormatPr baseColWidth="10" defaultColWidth="0" defaultRowHeight="15" zeroHeight="1" x14ac:dyDescent="0.25"/>
  <cols>
    <col min="1" max="1" width="21.85546875" style="271" customWidth="1"/>
    <col min="2" max="2" width="34.5703125" style="7" customWidth="1"/>
    <col min="3" max="3" width="16.28515625" style="7" customWidth="1"/>
    <col min="4" max="4" width="5.85546875" style="7" customWidth="1"/>
    <col min="5" max="5" width="55.42578125" style="7" customWidth="1"/>
    <col min="6" max="7" width="16.140625" style="7" customWidth="1"/>
    <col min="8" max="8" width="16.28515625" style="7" customWidth="1"/>
    <col min="9" max="9" width="15.7109375" style="7" customWidth="1"/>
    <col min="10" max="10" width="38" style="7" customWidth="1"/>
    <col min="11" max="106" width="11.5703125" style="7" hidden="1" customWidth="1"/>
    <col min="107" max="107" width="11.42578125" style="7" hidden="1" customWidth="1"/>
    <col min="108" max="196" width="11.5703125" style="7" hidden="1" customWidth="1"/>
    <col min="197" max="197" width="1.42578125" style="7" hidden="1" customWidth="1"/>
    <col min="198" max="16384" width="11.5703125" style="7" hidden="1"/>
  </cols>
  <sheetData>
    <row r="1" spans="1:10" ht="23.25" customHeight="1" x14ac:dyDescent="0.25">
      <c r="A1" s="694"/>
      <c r="B1" s="695" t="s">
        <v>459</v>
      </c>
      <c r="C1" s="695"/>
      <c r="D1" s="695"/>
      <c r="E1" s="695"/>
      <c r="F1" s="695"/>
      <c r="G1" s="695"/>
      <c r="H1" s="695"/>
      <c r="I1" s="695"/>
      <c r="J1" s="695"/>
    </row>
    <row r="2" spans="1:10" ht="23.25" customHeight="1" x14ac:dyDescent="0.25">
      <c r="A2" s="694"/>
      <c r="B2" s="695" t="s">
        <v>139</v>
      </c>
      <c r="C2" s="695"/>
      <c r="D2" s="695"/>
      <c r="E2" s="695"/>
      <c r="F2" s="695"/>
      <c r="G2" s="695"/>
      <c r="H2" s="695"/>
      <c r="I2" s="695"/>
      <c r="J2" s="695"/>
    </row>
    <row r="3" spans="1:10" ht="23.25" customHeight="1" x14ac:dyDescent="0.25">
      <c r="A3" s="694"/>
      <c r="B3" s="695" t="s">
        <v>391</v>
      </c>
      <c r="C3" s="695"/>
      <c r="D3" s="695"/>
      <c r="E3" s="695"/>
      <c r="F3" s="695"/>
      <c r="G3" s="695"/>
      <c r="H3" s="695"/>
      <c r="I3" s="695"/>
      <c r="J3" s="695"/>
    </row>
    <row r="4" spans="1:10" ht="23.25" customHeight="1" x14ac:dyDescent="0.25">
      <c r="A4" s="694"/>
      <c r="B4" s="695" t="s">
        <v>456</v>
      </c>
      <c r="C4" s="695"/>
      <c r="D4" s="695"/>
      <c r="E4" s="695"/>
      <c r="F4" s="695"/>
      <c r="G4" s="804" t="s">
        <v>451</v>
      </c>
      <c r="H4" s="804"/>
      <c r="I4" s="804"/>
      <c r="J4" s="804"/>
    </row>
    <row r="5" spans="1:10" ht="18" customHeight="1" x14ac:dyDescent="0.25">
      <c r="A5" s="373"/>
      <c r="B5" s="374"/>
      <c r="C5" s="374"/>
      <c r="D5" s="374"/>
      <c r="E5" s="374"/>
      <c r="F5" s="374"/>
      <c r="G5" s="374"/>
      <c r="H5" s="374"/>
      <c r="I5" s="375"/>
      <c r="J5" s="264"/>
    </row>
    <row r="6" spans="1:10" ht="51.75" customHeight="1" x14ac:dyDescent="0.25">
      <c r="A6" s="316" t="s">
        <v>403</v>
      </c>
      <c r="B6" s="663" t="s">
        <v>321</v>
      </c>
      <c r="C6" s="663"/>
      <c r="D6" s="663"/>
      <c r="E6" s="315"/>
      <c r="F6" s="374"/>
      <c r="G6" s="374"/>
      <c r="H6" s="374"/>
      <c r="I6" s="375"/>
      <c r="J6" s="264"/>
    </row>
    <row r="7" spans="1:10" ht="32.25" customHeight="1" x14ac:dyDescent="0.25">
      <c r="A7" s="317" t="s">
        <v>0</v>
      </c>
      <c r="B7" s="663" t="s">
        <v>452</v>
      </c>
      <c r="C7" s="663"/>
      <c r="D7" s="663"/>
      <c r="E7" s="315"/>
      <c r="F7" s="374"/>
      <c r="G7" s="374"/>
      <c r="H7" s="374"/>
      <c r="I7" s="375"/>
      <c r="J7" s="264"/>
    </row>
    <row r="8" spans="1:10" ht="32.25" customHeight="1" x14ac:dyDescent="0.25">
      <c r="A8" s="317" t="s">
        <v>317</v>
      </c>
      <c r="B8" s="663" t="s">
        <v>445</v>
      </c>
      <c r="C8" s="663"/>
      <c r="D8" s="663"/>
      <c r="E8" s="262"/>
      <c r="F8" s="374"/>
      <c r="G8" s="374"/>
      <c r="H8" s="374"/>
      <c r="I8" s="375"/>
      <c r="J8" s="264"/>
    </row>
    <row r="9" spans="1:10" ht="33.75" customHeight="1" x14ac:dyDescent="0.25">
      <c r="A9" s="317" t="s">
        <v>194</v>
      </c>
      <c r="B9" s="663" t="s">
        <v>446</v>
      </c>
      <c r="C9" s="663"/>
      <c r="D9" s="663"/>
      <c r="E9" s="315"/>
      <c r="F9" s="374"/>
      <c r="G9" s="374"/>
      <c r="H9" s="374"/>
      <c r="I9" s="375"/>
      <c r="J9" s="264"/>
    </row>
    <row r="10" spans="1:10" ht="35.25" customHeight="1" x14ac:dyDescent="0.25">
      <c r="A10" s="317" t="s">
        <v>392</v>
      </c>
      <c r="B10" s="663" t="s">
        <v>398</v>
      </c>
      <c r="C10" s="663"/>
      <c r="D10" s="663"/>
      <c r="E10" s="315"/>
      <c r="F10" s="374"/>
      <c r="G10" s="374"/>
      <c r="H10" s="374"/>
      <c r="I10" s="375"/>
      <c r="J10" s="264"/>
    </row>
    <row r="11" spans="1:10" x14ac:dyDescent="0.25">
      <c r="A11" s="266"/>
      <c r="B11" s="264"/>
      <c r="C11" s="264"/>
      <c r="D11" s="264"/>
      <c r="E11" s="264"/>
      <c r="F11" s="264"/>
      <c r="G11" s="264"/>
      <c r="H11" s="264"/>
      <c r="I11" s="264"/>
      <c r="J11" s="264"/>
    </row>
    <row r="12" spans="1:10" x14ac:dyDescent="0.25">
      <c r="A12" s="707" t="s">
        <v>457</v>
      </c>
      <c r="B12" s="708"/>
      <c r="C12" s="708"/>
      <c r="D12" s="708"/>
      <c r="E12" s="708"/>
      <c r="F12" s="708"/>
      <c r="G12" s="709"/>
      <c r="H12" s="697" t="s">
        <v>313</v>
      </c>
      <c r="I12" s="698"/>
      <c r="J12" s="698"/>
    </row>
    <row r="13" spans="1:10" s="378" customFormat="1" ht="56.25" customHeight="1" x14ac:dyDescent="0.25">
      <c r="A13" s="376" t="s">
        <v>318</v>
      </c>
      <c r="B13" s="376" t="s">
        <v>314</v>
      </c>
      <c r="C13" s="376" t="s">
        <v>374</v>
      </c>
      <c r="D13" s="376" t="s">
        <v>315</v>
      </c>
      <c r="E13" s="376" t="s">
        <v>316</v>
      </c>
      <c r="F13" s="376" t="s">
        <v>375</v>
      </c>
      <c r="G13" s="376" t="s">
        <v>376</v>
      </c>
      <c r="H13" s="377" t="s">
        <v>377</v>
      </c>
      <c r="I13" s="377" t="s">
        <v>378</v>
      </c>
      <c r="J13" s="377" t="s">
        <v>379</v>
      </c>
    </row>
    <row r="14" spans="1:10" ht="60" x14ac:dyDescent="0.25">
      <c r="A14" s="779">
        <v>1</v>
      </c>
      <c r="B14" s="775" t="s">
        <v>449</v>
      </c>
      <c r="C14" s="805">
        <f>F14+F15+F16</f>
        <v>0.62000000000000011</v>
      </c>
      <c r="D14" s="452">
        <v>1</v>
      </c>
      <c r="E14" s="423" t="s">
        <v>488</v>
      </c>
      <c r="F14" s="498">
        <v>0.52</v>
      </c>
      <c r="G14" s="426">
        <v>43640</v>
      </c>
      <c r="H14" s="498">
        <f>F14</f>
        <v>0.52</v>
      </c>
      <c r="I14" s="426">
        <v>43617</v>
      </c>
      <c r="J14" s="486" t="s">
        <v>595</v>
      </c>
    </row>
    <row r="15" spans="1:10" x14ac:dyDescent="0.25">
      <c r="A15" s="780"/>
      <c r="B15" s="776"/>
      <c r="C15" s="810"/>
      <c r="D15" s="452">
        <v>2</v>
      </c>
      <c r="E15" s="423" t="s">
        <v>438</v>
      </c>
      <c r="F15" s="485">
        <v>0.05</v>
      </c>
      <c r="G15" s="426">
        <v>43830</v>
      </c>
      <c r="H15" s="425"/>
      <c r="I15" s="426"/>
      <c r="J15" s="486"/>
    </row>
    <row r="16" spans="1:10" ht="75" x14ac:dyDescent="0.25">
      <c r="A16" s="781"/>
      <c r="B16" s="777"/>
      <c r="C16" s="806"/>
      <c r="D16" s="484">
        <v>3</v>
      </c>
      <c r="E16" s="483" t="s">
        <v>593</v>
      </c>
      <c r="F16" s="425">
        <v>0.05</v>
      </c>
      <c r="G16" s="426">
        <v>43596</v>
      </c>
      <c r="H16" s="425">
        <f>F16</f>
        <v>0.05</v>
      </c>
      <c r="I16" s="426">
        <v>43599</v>
      </c>
      <c r="J16" s="430" t="s">
        <v>596</v>
      </c>
    </row>
    <row r="17" spans="1:10" ht="75" x14ac:dyDescent="0.25">
      <c r="A17" s="807">
        <v>2</v>
      </c>
      <c r="B17" s="809" t="s">
        <v>440</v>
      </c>
      <c r="C17" s="805">
        <f>F17+F18</f>
        <v>0.38</v>
      </c>
      <c r="D17" s="452">
        <v>1</v>
      </c>
      <c r="E17" s="423" t="s">
        <v>489</v>
      </c>
      <c r="F17" s="425">
        <v>0.35</v>
      </c>
      <c r="G17" s="426">
        <v>43713</v>
      </c>
      <c r="H17" s="427"/>
      <c r="I17" s="214"/>
      <c r="J17" s="430" t="s">
        <v>594</v>
      </c>
    </row>
    <row r="18" spans="1:10" x14ac:dyDescent="0.25">
      <c r="A18" s="808"/>
      <c r="B18" s="809"/>
      <c r="C18" s="806"/>
      <c r="D18" s="452">
        <v>2</v>
      </c>
      <c r="E18" s="423" t="s">
        <v>438</v>
      </c>
      <c r="F18" s="485">
        <v>0.03</v>
      </c>
      <c r="G18" s="426">
        <v>43830</v>
      </c>
      <c r="H18" s="425"/>
      <c r="I18" s="429"/>
      <c r="J18" s="428"/>
    </row>
    <row r="19" spans="1:10" s="270" customFormat="1" ht="21.75" customHeight="1" x14ac:dyDescent="0.25">
      <c r="A19" s="703" t="s">
        <v>380</v>
      </c>
      <c r="B19" s="704"/>
      <c r="C19" s="386">
        <f>SUM(C14:C18)</f>
        <v>1</v>
      </c>
      <c r="D19" s="705" t="s">
        <v>119</v>
      </c>
      <c r="E19" s="706"/>
      <c r="F19" s="386">
        <f>SUBTOTAL(9,F14:F18)</f>
        <v>1</v>
      </c>
      <c r="G19" s="387"/>
      <c r="H19" s="388">
        <f>SUBTOTAL(9,H14:H18)</f>
        <v>0.57000000000000006</v>
      </c>
      <c r="I19" s="389"/>
      <c r="J19" s="389"/>
    </row>
    <row r="20" spans="1:10" hidden="1" x14ac:dyDescent="0.25">
      <c r="F20" s="424"/>
      <c r="G20" s="390"/>
    </row>
    <row r="21" spans="1:10" hidden="1" x14ac:dyDescent="0.25"/>
    <row r="22" spans="1:10" hidden="1" x14ac:dyDescent="0.25"/>
    <row r="23" spans="1:10" hidden="1" x14ac:dyDescent="0.25">
      <c r="H23" s="390"/>
    </row>
    <row r="24" spans="1:10" hidden="1" x14ac:dyDescent="0.25"/>
    <row r="25" spans="1:10" hidden="1" x14ac:dyDescent="0.25"/>
    <row r="26" spans="1:10" hidden="1" x14ac:dyDescent="0.25"/>
    <row r="27" spans="1:10" hidden="1" x14ac:dyDescent="0.25"/>
  </sheetData>
  <sheetProtection autoFilter="0" pivotTables="0"/>
  <autoFilter ref="A13:J18"/>
  <mergeCells count="21">
    <mergeCell ref="A19:B19"/>
    <mergeCell ref="D19:E19"/>
    <mergeCell ref="H12:J12"/>
    <mergeCell ref="B6:D6"/>
    <mergeCell ref="B7:D7"/>
    <mergeCell ref="B8:D8"/>
    <mergeCell ref="B9:D9"/>
    <mergeCell ref="B10:D10"/>
    <mergeCell ref="A12:G12"/>
    <mergeCell ref="C17:C18"/>
    <mergeCell ref="A17:A18"/>
    <mergeCell ref="B17:B18"/>
    <mergeCell ref="A14:A16"/>
    <mergeCell ref="B14:B16"/>
    <mergeCell ref="C14:C16"/>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V68"/>
  <sheetViews>
    <sheetView topLeftCell="A25" zoomScaleNormal="100" workbookViewId="0">
      <selection activeCell="B40" sqref="B40"/>
    </sheetView>
  </sheetViews>
  <sheetFormatPr baseColWidth="10" defaultColWidth="0" defaultRowHeight="12.75" zeroHeight="1" x14ac:dyDescent="0.2"/>
  <cols>
    <col min="1" max="1" width="25.7109375" style="363" customWidth="1"/>
    <col min="2" max="5" width="20.7109375" style="326" customWidth="1"/>
    <col min="6" max="6" width="20.7109375" style="364" customWidth="1"/>
    <col min="7" max="8" width="20.7109375" style="326" customWidth="1"/>
    <col min="9" max="9" width="22.42578125" style="365" hidden="1" customWidth="1"/>
    <col min="10" max="19" width="0" style="227" hidden="1" customWidth="1"/>
    <col min="20" max="22" width="0" style="226" hidden="1" customWidth="1"/>
    <col min="23" max="16384" width="0" style="326" hidden="1"/>
  </cols>
  <sheetData>
    <row r="1" spans="1:22" s="503" customFormat="1" ht="25.5" customHeight="1" x14ac:dyDescent="0.2">
      <c r="A1" s="694"/>
      <c r="B1" s="604" t="s">
        <v>464</v>
      </c>
      <c r="C1" s="604"/>
      <c r="D1" s="604"/>
      <c r="E1" s="604"/>
      <c r="F1" s="604"/>
      <c r="G1" s="604"/>
      <c r="H1" s="604"/>
      <c r="I1" s="374"/>
      <c r="J1" s="501"/>
      <c r="K1" s="502" t="s">
        <v>471</v>
      </c>
      <c r="L1" s="501"/>
      <c r="M1" s="501"/>
      <c r="N1" s="501"/>
      <c r="O1" s="501"/>
      <c r="P1" s="501"/>
      <c r="Q1" s="501"/>
      <c r="R1" s="501"/>
      <c r="S1" s="501"/>
      <c r="T1" s="501"/>
      <c r="U1" s="501"/>
      <c r="V1" s="501"/>
    </row>
    <row r="2" spans="1:22" s="503" customFormat="1" ht="25.5" customHeight="1" x14ac:dyDescent="0.2">
      <c r="A2" s="694"/>
      <c r="B2" s="604" t="s">
        <v>139</v>
      </c>
      <c r="C2" s="604"/>
      <c r="D2" s="604"/>
      <c r="E2" s="604"/>
      <c r="F2" s="604"/>
      <c r="G2" s="604"/>
      <c r="H2" s="604"/>
      <c r="I2" s="374"/>
      <c r="J2" s="501"/>
      <c r="K2" s="502" t="s">
        <v>472</v>
      </c>
      <c r="L2" s="501"/>
      <c r="M2" s="501"/>
      <c r="N2" s="501"/>
      <c r="O2" s="501"/>
      <c r="P2" s="501"/>
      <c r="Q2" s="501"/>
      <c r="R2" s="501"/>
      <c r="S2" s="501"/>
      <c r="T2" s="501"/>
      <c r="U2" s="501"/>
      <c r="V2" s="501"/>
    </row>
    <row r="3" spans="1:22" s="503" customFormat="1" ht="25.5" customHeight="1" x14ac:dyDescent="0.2">
      <c r="A3" s="694"/>
      <c r="B3" s="604" t="s">
        <v>222</v>
      </c>
      <c r="C3" s="604"/>
      <c r="D3" s="604"/>
      <c r="E3" s="604"/>
      <c r="F3" s="604"/>
      <c r="G3" s="604"/>
      <c r="H3" s="604"/>
      <c r="I3" s="374"/>
      <c r="J3" s="501"/>
      <c r="K3" s="502" t="s">
        <v>473</v>
      </c>
      <c r="L3" s="501"/>
      <c r="M3" s="501"/>
      <c r="N3" s="501"/>
      <c r="O3" s="501"/>
      <c r="P3" s="501"/>
      <c r="Q3" s="501"/>
      <c r="R3" s="501"/>
      <c r="S3" s="501"/>
      <c r="T3" s="501"/>
      <c r="U3" s="501"/>
      <c r="V3" s="501"/>
    </row>
    <row r="4" spans="1:22" s="503" customFormat="1" ht="25.5" customHeight="1" x14ac:dyDescent="0.2">
      <c r="A4" s="694"/>
      <c r="B4" s="604" t="s">
        <v>223</v>
      </c>
      <c r="C4" s="604"/>
      <c r="D4" s="604"/>
      <c r="E4" s="604"/>
      <c r="F4" s="604" t="s">
        <v>451</v>
      </c>
      <c r="G4" s="604"/>
      <c r="H4" s="604"/>
      <c r="I4" s="374"/>
      <c r="J4" s="501"/>
      <c r="K4" s="502" t="s">
        <v>474</v>
      </c>
      <c r="L4" s="501"/>
      <c r="M4" s="501"/>
      <c r="N4" s="501"/>
      <c r="O4" s="501"/>
      <c r="P4" s="501"/>
      <c r="Q4" s="501"/>
      <c r="R4" s="501"/>
      <c r="S4" s="501"/>
      <c r="T4" s="501"/>
      <c r="U4" s="501"/>
      <c r="V4" s="501"/>
    </row>
    <row r="5" spans="1:22" s="503" customFormat="1" ht="23.25" customHeight="1" x14ac:dyDescent="0.2">
      <c r="A5" s="504" t="s">
        <v>224</v>
      </c>
      <c r="B5" s="814"/>
      <c r="C5" s="814"/>
      <c r="D5" s="814"/>
      <c r="E5" s="815"/>
      <c r="F5" s="815"/>
      <c r="G5" s="816"/>
      <c r="H5" s="504"/>
      <c r="I5" s="505"/>
      <c r="J5" s="501"/>
      <c r="K5" s="501"/>
      <c r="L5" s="501"/>
      <c r="M5" s="501"/>
      <c r="N5" s="501"/>
      <c r="O5" s="501"/>
      <c r="P5" s="501"/>
      <c r="Q5" s="501"/>
      <c r="R5" s="501"/>
      <c r="S5" s="501"/>
      <c r="T5" s="501"/>
      <c r="U5" s="501"/>
      <c r="V5" s="501"/>
    </row>
    <row r="6" spans="1:22" s="503" customFormat="1" ht="24" customHeight="1" x14ac:dyDescent="0.2">
      <c r="A6" s="811" t="s">
        <v>225</v>
      </c>
      <c r="B6" s="811"/>
      <c r="C6" s="811"/>
      <c r="D6" s="811"/>
      <c r="E6" s="811"/>
      <c r="F6" s="811"/>
      <c r="G6" s="811"/>
      <c r="H6" s="811"/>
      <c r="I6" s="506"/>
      <c r="J6" s="501"/>
      <c r="K6" s="501"/>
      <c r="L6" s="501"/>
      <c r="M6" s="501"/>
      <c r="N6" s="501"/>
      <c r="O6" s="501"/>
      <c r="P6" s="501"/>
      <c r="Q6" s="501"/>
      <c r="R6" s="501"/>
      <c r="S6" s="501"/>
      <c r="T6" s="501"/>
      <c r="U6" s="501"/>
      <c r="V6" s="501"/>
    </row>
    <row r="7" spans="1:22" s="503" customFormat="1" ht="24" customHeight="1" x14ac:dyDescent="0.2">
      <c r="A7" s="812" t="s">
        <v>226</v>
      </c>
      <c r="B7" s="812"/>
      <c r="C7" s="812"/>
      <c r="D7" s="812"/>
      <c r="E7" s="812"/>
      <c r="F7" s="812"/>
      <c r="G7" s="812"/>
      <c r="H7" s="812"/>
      <c r="I7" s="507"/>
      <c r="J7" s="501"/>
      <c r="K7" s="501"/>
      <c r="L7" s="508" t="s">
        <v>475</v>
      </c>
      <c r="M7" s="501"/>
      <c r="N7" s="501"/>
      <c r="O7" s="501"/>
      <c r="P7" s="501"/>
      <c r="Q7" s="501"/>
      <c r="R7" s="501"/>
      <c r="S7" s="501"/>
      <c r="T7" s="501"/>
      <c r="U7" s="501"/>
      <c r="V7" s="501"/>
    </row>
    <row r="8" spans="1:22" s="503" customFormat="1" ht="30.75" customHeight="1" x14ac:dyDescent="0.2">
      <c r="A8" s="509" t="s">
        <v>441</v>
      </c>
      <c r="B8" s="450">
        <v>18</v>
      </c>
      <c r="C8" s="813" t="s">
        <v>442</v>
      </c>
      <c r="D8" s="813"/>
      <c r="E8" s="618" t="s">
        <v>584</v>
      </c>
      <c r="F8" s="618"/>
      <c r="G8" s="618"/>
      <c r="H8" s="618"/>
      <c r="I8" s="510"/>
      <c r="J8" s="501"/>
      <c r="K8" s="502" t="s">
        <v>468</v>
      </c>
      <c r="L8" s="508" t="s">
        <v>476</v>
      </c>
      <c r="M8" s="501"/>
      <c r="N8" s="501"/>
      <c r="O8" s="501"/>
      <c r="P8" s="501"/>
      <c r="Q8" s="501"/>
      <c r="R8" s="501"/>
      <c r="S8" s="501"/>
      <c r="T8" s="501"/>
      <c r="U8" s="501"/>
      <c r="V8" s="501"/>
    </row>
    <row r="9" spans="1:22" s="503" customFormat="1" ht="30.75" customHeight="1" x14ac:dyDescent="0.2">
      <c r="A9" s="509" t="s">
        <v>227</v>
      </c>
      <c r="B9" s="450" t="s">
        <v>241</v>
      </c>
      <c r="C9" s="813" t="s">
        <v>228</v>
      </c>
      <c r="D9" s="813"/>
      <c r="E9" s="618" t="str">
        <f>+'17'!E9:F9</f>
        <v>Oficina de Tecnologías de la Información y las Comunicaciones</v>
      </c>
      <c r="F9" s="618"/>
      <c r="G9" s="511" t="s">
        <v>229</v>
      </c>
      <c r="H9" s="450" t="s">
        <v>241</v>
      </c>
      <c r="I9" s="512"/>
      <c r="J9" s="501"/>
      <c r="K9" s="502" t="s">
        <v>469</v>
      </c>
      <c r="L9" s="508" t="s">
        <v>477</v>
      </c>
      <c r="M9" s="501"/>
      <c r="N9" s="501"/>
      <c r="O9" s="501"/>
      <c r="P9" s="501"/>
      <c r="Q9" s="501"/>
      <c r="R9" s="501"/>
      <c r="S9" s="501"/>
      <c r="T9" s="501"/>
      <c r="U9" s="501"/>
      <c r="V9" s="501"/>
    </row>
    <row r="10" spans="1:22" s="503" customFormat="1" ht="30.75" customHeight="1" x14ac:dyDescent="0.2">
      <c r="A10" s="509" t="s">
        <v>230</v>
      </c>
      <c r="B10" s="618" t="str">
        <f>+'17'!B10:E10</f>
        <v>Tecnologías de información y comunicaciones para lograr una movilidad sostenible en Bogotá</v>
      </c>
      <c r="C10" s="618"/>
      <c r="D10" s="618"/>
      <c r="E10" s="618"/>
      <c r="F10" s="511" t="s">
        <v>231</v>
      </c>
      <c r="G10" s="621">
        <f>+'17'!G10:H10</f>
        <v>967</v>
      </c>
      <c r="H10" s="621"/>
      <c r="I10" s="513"/>
      <c r="J10" s="501"/>
      <c r="K10" s="502" t="s">
        <v>232</v>
      </c>
      <c r="L10" s="508" t="s">
        <v>233</v>
      </c>
      <c r="M10" s="501"/>
      <c r="N10" s="501"/>
      <c r="O10" s="501"/>
      <c r="P10" s="501"/>
      <c r="Q10" s="501"/>
      <c r="R10" s="501"/>
      <c r="S10" s="501"/>
      <c r="T10" s="501"/>
      <c r="U10" s="501"/>
      <c r="V10" s="501"/>
    </row>
    <row r="11" spans="1:22" s="503" customFormat="1" ht="30.75" customHeight="1" x14ac:dyDescent="0.2">
      <c r="A11" s="509" t="s">
        <v>234</v>
      </c>
      <c r="B11" s="817" t="s">
        <v>468</v>
      </c>
      <c r="C11" s="817"/>
      <c r="D11" s="817"/>
      <c r="E11" s="817"/>
      <c r="F11" s="511" t="s">
        <v>235</v>
      </c>
      <c r="G11" s="623" t="str">
        <f>+'17'!G11:H11</f>
        <v>PA 04</v>
      </c>
      <c r="H11" s="623"/>
      <c r="I11" s="514"/>
      <c r="J11" s="501"/>
      <c r="K11" s="515" t="s">
        <v>470</v>
      </c>
      <c r="L11" s="501"/>
      <c r="M11" s="501"/>
      <c r="N11" s="501"/>
      <c r="O11" s="501"/>
      <c r="P11" s="501"/>
      <c r="Q11" s="501"/>
      <c r="R11" s="501"/>
      <c r="S11" s="501"/>
      <c r="T11" s="501"/>
      <c r="U11" s="501"/>
      <c r="V11" s="501"/>
    </row>
    <row r="12" spans="1:22" ht="30.75" customHeight="1" x14ac:dyDescent="0.2">
      <c r="A12" s="443" t="s">
        <v>236</v>
      </c>
      <c r="B12" s="787" t="s">
        <v>259</v>
      </c>
      <c r="C12" s="788"/>
      <c r="D12" s="788"/>
      <c r="E12" s="788"/>
      <c r="F12" s="788"/>
      <c r="G12" s="788"/>
      <c r="H12" s="789"/>
      <c r="I12" s="338"/>
      <c r="K12" s="156"/>
    </row>
    <row r="13" spans="1:22" ht="30.75" customHeight="1" x14ac:dyDescent="0.2">
      <c r="A13" s="443" t="s">
        <v>237</v>
      </c>
      <c r="B13" s="818" t="str">
        <f>+'17'!B13:H13</f>
        <v>Fortalecer y modernizar en un 80%  el recurso tecnológico y de sistemas de información de las entidades del Sector Movilidad</v>
      </c>
      <c r="C13" s="819"/>
      <c r="D13" s="819"/>
      <c r="E13" s="819"/>
      <c r="F13" s="819"/>
      <c r="G13" s="819"/>
      <c r="H13" s="820"/>
      <c r="I13" s="335"/>
      <c r="K13" s="156"/>
      <c r="L13" s="329" t="s">
        <v>238</v>
      </c>
    </row>
    <row r="14" spans="1:22" ht="30.75" customHeight="1" x14ac:dyDescent="0.2">
      <c r="A14" s="443" t="s">
        <v>239</v>
      </c>
      <c r="B14" s="760" t="s">
        <v>583</v>
      </c>
      <c r="C14" s="761"/>
      <c r="D14" s="761"/>
      <c r="E14" s="821"/>
      <c r="F14" s="333" t="s">
        <v>240</v>
      </c>
      <c r="G14" s="822" t="s">
        <v>252</v>
      </c>
      <c r="H14" s="823"/>
      <c r="I14" s="335"/>
      <c r="K14" s="156" t="s">
        <v>478</v>
      </c>
      <c r="L14" s="329" t="s">
        <v>241</v>
      </c>
    </row>
    <row r="15" spans="1:22" ht="30.75" customHeight="1" x14ac:dyDescent="0.2">
      <c r="A15" s="443" t="s">
        <v>242</v>
      </c>
      <c r="B15" s="679" t="s">
        <v>582</v>
      </c>
      <c r="C15" s="679"/>
      <c r="D15" s="679"/>
      <c r="E15" s="679"/>
      <c r="F15" s="333" t="s">
        <v>243</v>
      </c>
      <c r="G15" s="626" t="s">
        <v>475</v>
      </c>
      <c r="H15" s="626"/>
      <c r="I15" s="335"/>
      <c r="K15" s="156" t="s">
        <v>479</v>
      </c>
    </row>
    <row r="16" spans="1:22" ht="40.5" customHeight="1" x14ac:dyDescent="0.2">
      <c r="A16" s="443" t="s">
        <v>244</v>
      </c>
      <c r="B16" s="618" t="s">
        <v>581</v>
      </c>
      <c r="C16" s="618"/>
      <c r="D16" s="618"/>
      <c r="E16" s="618"/>
      <c r="F16" s="618"/>
      <c r="G16" s="618"/>
      <c r="H16" s="618"/>
      <c r="I16" s="338"/>
      <c r="K16" s="156" t="s">
        <v>245</v>
      </c>
      <c r="L16" s="329" t="s">
        <v>246</v>
      </c>
    </row>
    <row r="17" spans="1:12" ht="30.75" customHeight="1" x14ac:dyDescent="0.2">
      <c r="A17" s="443" t="s">
        <v>247</v>
      </c>
      <c r="B17" s="618" t="s">
        <v>580</v>
      </c>
      <c r="C17" s="618"/>
      <c r="D17" s="618"/>
      <c r="E17" s="618"/>
      <c r="F17" s="618"/>
      <c r="G17" s="618"/>
      <c r="H17" s="618"/>
      <c r="I17" s="339"/>
      <c r="K17" s="156" t="s">
        <v>480</v>
      </c>
      <c r="L17" s="329" t="s">
        <v>248</v>
      </c>
    </row>
    <row r="18" spans="1:12" ht="30.75" customHeight="1" x14ac:dyDescent="0.2">
      <c r="A18" s="443" t="s">
        <v>249</v>
      </c>
      <c r="B18" s="628" t="s">
        <v>579</v>
      </c>
      <c r="C18" s="628"/>
      <c r="D18" s="628"/>
      <c r="E18" s="628"/>
      <c r="F18" s="628"/>
      <c r="G18" s="628"/>
      <c r="H18" s="628"/>
      <c r="I18" s="340"/>
      <c r="K18" s="156"/>
      <c r="L18" s="329" t="s">
        <v>250</v>
      </c>
    </row>
    <row r="19" spans="1:12" ht="30.75" customHeight="1" x14ac:dyDescent="0.2">
      <c r="A19" s="443" t="s">
        <v>251</v>
      </c>
      <c r="B19" s="626" t="s">
        <v>308</v>
      </c>
      <c r="C19" s="629"/>
      <c r="D19" s="629"/>
      <c r="E19" s="629"/>
      <c r="F19" s="629"/>
      <c r="G19" s="629"/>
      <c r="H19" s="629"/>
      <c r="I19" s="341"/>
      <c r="K19" s="156" t="s">
        <v>252</v>
      </c>
      <c r="L19" s="329" t="s">
        <v>253</v>
      </c>
    </row>
    <row r="20" spans="1:12" ht="27.75" customHeight="1" x14ac:dyDescent="0.2">
      <c r="A20" s="617" t="s">
        <v>254</v>
      </c>
      <c r="B20" s="630" t="s">
        <v>255</v>
      </c>
      <c r="C20" s="630"/>
      <c r="D20" s="630"/>
      <c r="E20" s="631" t="s">
        <v>256</v>
      </c>
      <c r="F20" s="631"/>
      <c r="G20" s="631"/>
      <c r="H20" s="631"/>
      <c r="I20" s="342"/>
      <c r="K20" s="156" t="s">
        <v>482</v>
      </c>
      <c r="L20" s="329" t="s">
        <v>578</v>
      </c>
    </row>
    <row r="21" spans="1:12" ht="27" customHeight="1" x14ac:dyDescent="0.2">
      <c r="A21" s="617"/>
      <c r="B21" s="785" t="s">
        <v>577</v>
      </c>
      <c r="C21" s="785"/>
      <c r="D21" s="785"/>
      <c r="E21" s="628" t="s">
        <v>576</v>
      </c>
      <c r="F21" s="628"/>
      <c r="G21" s="628"/>
      <c r="H21" s="628"/>
      <c r="I21" s="340"/>
      <c r="K21" s="156" t="s">
        <v>483</v>
      </c>
      <c r="L21" s="329" t="s">
        <v>257</v>
      </c>
    </row>
    <row r="22" spans="1:12" ht="39.75" customHeight="1" x14ac:dyDescent="0.2">
      <c r="A22" s="443" t="s">
        <v>258</v>
      </c>
      <c r="B22" s="786" t="s">
        <v>352</v>
      </c>
      <c r="C22" s="786"/>
      <c r="D22" s="786"/>
      <c r="E22" s="626" t="s">
        <v>352</v>
      </c>
      <c r="F22" s="626"/>
      <c r="G22" s="626"/>
      <c r="H22" s="626"/>
      <c r="I22" s="335"/>
      <c r="K22" s="156"/>
      <c r="L22" s="329" t="s">
        <v>259</v>
      </c>
    </row>
    <row r="23" spans="1:12" ht="44.25" customHeight="1" x14ac:dyDescent="0.2">
      <c r="A23" s="443" t="s">
        <v>260</v>
      </c>
      <c r="B23" s="785" t="s">
        <v>577</v>
      </c>
      <c r="C23" s="785"/>
      <c r="D23" s="785"/>
      <c r="E23" s="628" t="s">
        <v>576</v>
      </c>
      <c r="F23" s="628"/>
      <c r="G23" s="628"/>
      <c r="H23" s="628"/>
      <c r="I23" s="339"/>
      <c r="K23" s="157"/>
      <c r="L23" s="329" t="s">
        <v>261</v>
      </c>
    </row>
    <row r="24" spans="1:12" ht="29.25" customHeight="1" x14ac:dyDescent="0.2">
      <c r="A24" s="443" t="s">
        <v>262</v>
      </c>
      <c r="B24" s="681">
        <v>43466</v>
      </c>
      <c r="C24" s="618"/>
      <c r="D24" s="618"/>
      <c r="E24" s="333" t="s">
        <v>263</v>
      </c>
      <c r="F24" s="824" t="s">
        <v>586</v>
      </c>
      <c r="G24" s="824"/>
      <c r="H24" s="824"/>
      <c r="I24" s="343"/>
      <c r="K24" s="157"/>
    </row>
    <row r="25" spans="1:12" ht="27" customHeight="1" x14ac:dyDescent="0.2">
      <c r="A25" s="443" t="s">
        <v>264</v>
      </c>
      <c r="B25" s="681">
        <v>43830</v>
      </c>
      <c r="C25" s="618"/>
      <c r="D25" s="618"/>
      <c r="E25" s="333" t="s">
        <v>265</v>
      </c>
      <c r="F25" s="824">
        <v>1</v>
      </c>
      <c r="G25" s="824"/>
      <c r="H25" s="824"/>
      <c r="I25" s="344"/>
      <c r="K25" s="157"/>
    </row>
    <row r="26" spans="1:12" ht="47.25" customHeight="1" x14ac:dyDescent="0.2">
      <c r="A26" s="443" t="s">
        <v>266</v>
      </c>
      <c r="B26" s="626" t="s">
        <v>245</v>
      </c>
      <c r="C26" s="626"/>
      <c r="D26" s="626"/>
      <c r="E26" s="345" t="s">
        <v>267</v>
      </c>
      <c r="F26" s="791"/>
      <c r="G26" s="791"/>
      <c r="H26" s="791"/>
      <c r="I26" s="342"/>
      <c r="K26" s="157"/>
    </row>
    <row r="27" spans="1:12" ht="30" customHeight="1" x14ac:dyDescent="0.2">
      <c r="A27" s="636" t="s">
        <v>268</v>
      </c>
      <c r="B27" s="636"/>
      <c r="C27" s="636"/>
      <c r="D27" s="636"/>
      <c r="E27" s="636"/>
      <c r="F27" s="636"/>
      <c r="G27" s="636"/>
      <c r="H27" s="636"/>
      <c r="I27" s="328"/>
      <c r="K27" s="157"/>
    </row>
    <row r="28" spans="1:12" ht="56.25" customHeight="1" x14ac:dyDescent="0.2">
      <c r="A28" s="446" t="s">
        <v>269</v>
      </c>
      <c r="B28" s="446" t="s">
        <v>270</v>
      </c>
      <c r="C28" s="446" t="s">
        <v>271</v>
      </c>
      <c r="D28" s="446" t="s">
        <v>272</v>
      </c>
      <c r="E28" s="446" t="s">
        <v>273</v>
      </c>
      <c r="F28" s="347" t="s">
        <v>274</v>
      </c>
      <c r="G28" s="347" t="s">
        <v>275</v>
      </c>
      <c r="H28" s="446" t="s">
        <v>276</v>
      </c>
      <c r="I28" s="340"/>
      <c r="K28" s="157"/>
    </row>
    <row r="29" spans="1:12" ht="19.5" customHeight="1" x14ac:dyDescent="0.2">
      <c r="A29" s="444" t="s">
        <v>277</v>
      </c>
      <c r="B29" s="463">
        <v>0</v>
      </c>
      <c r="C29" s="462">
        <f>+B29</f>
        <v>0</v>
      </c>
      <c r="D29" s="461">
        <v>0</v>
      </c>
      <c r="E29" s="460">
        <f>+D29</f>
        <v>0</v>
      </c>
      <c r="F29" s="368">
        <f t="shared" ref="F29:F40" si="0">IFERROR(+B29/D29,)</f>
        <v>0</v>
      </c>
      <c r="G29" s="369">
        <f t="shared" ref="G29:G40" si="1">IFERROR(+C29/E29,)</f>
        <v>0</v>
      </c>
      <c r="H29" s="370">
        <f t="shared" ref="H29:H40" si="2">IFERROR((+C29/E29)/$F$25,)</f>
        <v>0</v>
      </c>
      <c r="I29" s="349"/>
      <c r="K29" s="157"/>
    </row>
    <row r="30" spans="1:12" ht="19.5" customHeight="1" x14ac:dyDescent="0.2">
      <c r="A30" s="444" t="s">
        <v>278</v>
      </c>
      <c r="B30" s="463">
        <v>0</v>
      </c>
      <c r="C30" s="462">
        <f t="shared" ref="C30:C40" si="3">+B30+C29</f>
        <v>0</v>
      </c>
      <c r="D30" s="461">
        <v>0</v>
      </c>
      <c r="E30" s="460">
        <f t="shared" ref="E30:E40" si="4">+D30+E29</f>
        <v>0</v>
      </c>
      <c r="F30" s="368">
        <f t="shared" si="0"/>
        <v>0</v>
      </c>
      <c r="G30" s="369">
        <f t="shared" si="1"/>
        <v>0</v>
      </c>
      <c r="H30" s="370">
        <f t="shared" si="2"/>
        <v>0</v>
      </c>
      <c r="I30" s="349"/>
      <c r="K30" s="157"/>
    </row>
    <row r="31" spans="1:12" ht="19.5" customHeight="1" x14ac:dyDescent="0.2">
      <c r="A31" s="444" t="s">
        <v>279</v>
      </c>
      <c r="B31" s="463">
        <v>0</v>
      </c>
      <c r="C31" s="462">
        <f t="shared" si="3"/>
        <v>0</v>
      </c>
      <c r="D31" s="461">
        <v>0</v>
      </c>
      <c r="E31" s="460">
        <f t="shared" si="4"/>
        <v>0</v>
      </c>
      <c r="F31" s="368">
        <f t="shared" si="0"/>
        <v>0</v>
      </c>
      <c r="G31" s="369">
        <f t="shared" si="1"/>
        <v>0</v>
      </c>
      <c r="H31" s="370">
        <f t="shared" si="2"/>
        <v>0</v>
      </c>
      <c r="I31" s="349"/>
      <c r="K31" s="157"/>
    </row>
    <row r="32" spans="1:12" ht="19.5" customHeight="1" x14ac:dyDescent="0.2">
      <c r="A32" s="444" t="s">
        <v>280</v>
      </c>
      <c r="B32" s="463">
        <v>0</v>
      </c>
      <c r="C32" s="462">
        <f t="shared" si="3"/>
        <v>0</v>
      </c>
      <c r="D32" s="461">
        <v>0</v>
      </c>
      <c r="E32" s="460">
        <f t="shared" si="4"/>
        <v>0</v>
      </c>
      <c r="F32" s="368">
        <f t="shared" si="0"/>
        <v>0</v>
      </c>
      <c r="G32" s="369">
        <f t="shared" si="1"/>
        <v>0</v>
      </c>
      <c r="H32" s="370">
        <f t="shared" si="2"/>
        <v>0</v>
      </c>
      <c r="I32" s="825"/>
      <c r="J32" s="825"/>
    </row>
    <row r="33" spans="1:10" ht="19.5" customHeight="1" x14ac:dyDescent="0.2">
      <c r="A33" s="444" t="s">
        <v>281</v>
      </c>
      <c r="B33" s="463">
        <v>0</v>
      </c>
      <c r="C33" s="462">
        <f t="shared" si="3"/>
        <v>0</v>
      </c>
      <c r="D33" s="461">
        <v>0</v>
      </c>
      <c r="E33" s="460">
        <f t="shared" si="4"/>
        <v>0</v>
      </c>
      <c r="F33" s="368">
        <f t="shared" si="0"/>
        <v>0</v>
      </c>
      <c r="G33" s="369">
        <f t="shared" si="1"/>
        <v>0</v>
      </c>
      <c r="H33" s="370">
        <f t="shared" si="2"/>
        <v>0</v>
      </c>
      <c r="I33" s="825"/>
      <c r="J33" s="825"/>
    </row>
    <row r="34" spans="1:10" ht="19.5" customHeight="1" x14ac:dyDescent="0.2">
      <c r="A34" s="444" t="s">
        <v>282</v>
      </c>
      <c r="B34" s="463">
        <v>0</v>
      </c>
      <c r="C34" s="462">
        <f t="shared" si="3"/>
        <v>0</v>
      </c>
      <c r="D34" s="461">
        <v>0</v>
      </c>
      <c r="E34" s="460">
        <f t="shared" si="4"/>
        <v>0</v>
      </c>
      <c r="F34" s="368">
        <f t="shared" si="0"/>
        <v>0</v>
      </c>
      <c r="G34" s="369">
        <f t="shared" si="1"/>
        <v>0</v>
      </c>
      <c r="H34" s="370">
        <f t="shared" si="2"/>
        <v>0</v>
      </c>
      <c r="I34" s="349"/>
    </row>
    <row r="35" spans="1:10" ht="19.5" customHeight="1" x14ac:dyDescent="0.2">
      <c r="A35" s="444" t="s">
        <v>283</v>
      </c>
      <c r="B35" s="463">
        <v>0</v>
      </c>
      <c r="C35" s="462">
        <f t="shared" si="3"/>
        <v>0</v>
      </c>
      <c r="D35" s="461">
        <v>0</v>
      </c>
      <c r="E35" s="460">
        <f t="shared" si="4"/>
        <v>0</v>
      </c>
      <c r="F35" s="368">
        <f t="shared" si="0"/>
        <v>0</v>
      </c>
      <c r="G35" s="369">
        <f t="shared" si="1"/>
        <v>0</v>
      </c>
      <c r="H35" s="370">
        <f t="shared" si="2"/>
        <v>0</v>
      </c>
      <c r="I35" s="349"/>
    </row>
    <row r="36" spans="1:10" ht="19.5" customHeight="1" x14ac:dyDescent="0.2">
      <c r="A36" s="444" t="s">
        <v>284</v>
      </c>
      <c r="B36" s="463">
        <v>0</v>
      </c>
      <c r="C36" s="462">
        <f t="shared" si="3"/>
        <v>0</v>
      </c>
      <c r="D36" s="461">
        <v>0</v>
      </c>
      <c r="E36" s="460">
        <f t="shared" si="4"/>
        <v>0</v>
      </c>
      <c r="F36" s="368">
        <f t="shared" si="0"/>
        <v>0</v>
      </c>
      <c r="G36" s="369">
        <f t="shared" si="1"/>
        <v>0</v>
      </c>
      <c r="H36" s="370">
        <f t="shared" si="2"/>
        <v>0</v>
      </c>
      <c r="I36" s="349"/>
    </row>
    <row r="37" spans="1:10" ht="19.5" customHeight="1" x14ac:dyDescent="0.2">
      <c r="A37" s="444" t="s">
        <v>285</v>
      </c>
      <c r="B37" s="463">
        <v>0</v>
      </c>
      <c r="C37" s="462">
        <f t="shared" si="3"/>
        <v>0</v>
      </c>
      <c r="D37" s="461">
        <v>0</v>
      </c>
      <c r="E37" s="460">
        <f t="shared" si="4"/>
        <v>0</v>
      </c>
      <c r="F37" s="368">
        <f t="shared" si="0"/>
        <v>0</v>
      </c>
      <c r="G37" s="369">
        <f t="shared" si="1"/>
        <v>0</v>
      </c>
      <c r="H37" s="370">
        <f t="shared" si="2"/>
        <v>0</v>
      </c>
      <c r="I37" s="349"/>
    </row>
    <row r="38" spans="1:10" ht="19.5" customHeight="1" x14ac:dyDescent="0.2">
      <c r="A38" s="444" t="s">
        <v>286</v>
      </c>
      <c r="B38" s="463">
        <v>0</v>
      </c>
      <c r="C38" s="462">
        <f t="shared" si="3"/>
        <v>0</v>
      </c>
      <c r="D38" s="461">
        <v>0</v>
      </c>
      <c r="E38" s="460">
        <f t="shared" si="4"/>
        <v>0</v>
      </c>
      <c r="F38" s="368">
        <f t="shared" si="0"/>
        <v>0</v>
      </c>
      <c r="G38" s="369">
        <f t="shared" si="1"/>
        <v>0</v>
      </c>
      <c r="H38" s="370">
        <f t="shared" si="2"/>
        <v>0</v>
      </c>
      <c r="I38" s="349"/>
    </row>
    <row r="39" spans="1:10" ht="19.5" customHeight="1" x14ac:dyDescent="0.2">
      <c r="A39" s="444" t="s">
        <v>287</v>
      </c>
      <c r="B39" s="463">
        <v>0</v>
      </c>
      <c r="C39" s="462">
        <f t="shared" si="3"/>
        <v>0</v>
      </c>
      <c r="D39" s="461">
        <v>0</v>
      </c>
      <c r="E39" s="460">
        <f t="shared" si="4"/>
        <v>0</v>
      </c>
      <c r="F39" s="368">
        <f t="shared" si="0"/>
        <v>0</v>
      </c>
      <c r="G39" s="369">
        <f t="shared" si="1"/>
        <v>0</v>
      </c>
      <c r="H39" s="370">
        <f t="shared" si="2"/>
        <v>0</v>
      </c>
      <c r="I39" s="349"/>
    </row>
    <row r="40" spans="1:10" ht="19.5" customHeight="1" x14ac:dyDescent="0.2">
      <c r="A40" s="444" t="s">
        <v>288</v>
      </c>
      <c r="B40" s="463">
        <v>0</v>
      </c>
      <c r="C40" s="462">
        <f t="shared" si="3"/>
        <v>0</v>
      </c>
      <c r="D40" s="461">
        <v>1</v>
      </c>
      <c r="E40" s="460">
        <f t="shared" si="4"/>
        <v>1</v>
      </c>
      <c r="F40" s="368">
        <f t="shared" si="0"/>
        <v>0</v>
      </c>
      <c r="G40" s="369">
        <f t="shared" si="1"/>
        <v>0</v>
      </c>
      <c r="H40" s="370">
        <f t="shared" si="2"/>
        <v>0</v>
      </c>
      <c r="I40" s="349"/>
    </row>
    <row r="41" spans="1:10" ht="54" customHeight="1" x14ac:dyDescent="0.2">
      <c r="A41" s="445" t="s">
        <v>289</v>
      </c>
      <c r="B41" s="641"/>
      <c r="C41" s="642"/>
      <c r="D41" s="642"/>
      <c r="E41" s="642"/>
      <c r="F41" s="642"/>
      <c r="G41" s="642"/>
      <c r="H41" s="643"/>
      <c r="I41" s="351"/>
    </row>
    <row r="42" spans="1:10" ht="29.25" customHeight="1" x14ac:dyDescent="0.2">
      <c r="A42" s="616" t="s">
        <v>290</v>
      </c>
      <c r="B42" s="616"/>
      <c r="C42" s="616"/>
      <c r="D42" s="616"/>
      <c r="E42" s="616"/>
      <c r="F42" s="616"/>
      <c r="G42" s="616"/>
      <c r="H42" s="616"/>
      <c r="I42" s="328"/>
    </row>
    <row r="43" spans="1:10" ht="40.5" customHeight="1" x14ac:dyDescent="0.2">
      <c r="A43" s="640"/>
      <c r="B43" s="640"/>
      <c r="C43" s="640"/>
      <c r="D43" s="640"/>
      <c r="E43" s="640"/>
      <c r="F43" s="640"/>
      <c r="G43" s="640"/>
      <c r="H43" s="640"/>
      <c r="I43" s="328"/>
    </row>
    <row r="44" spans="1:10" ht="40.5" customHeight="1" x14ac:dyDescent="0.2">
      <c r="A44" s="640"/>
      <c r="B44" s="640"/>
      <c r="C44" s="640"/>
      <c r="D44" s="640"/>
      <c r="E44" s="640"/>
      <c r="F44" s="640"/>
      <c r="G44" s="640"/>
      <c r="H44" s="640"/>
      <c r="I44" s="351"/>
    </row>
    <row r="45" spans="1:10" ht="40.5" customHeight="1" x14ac:dyDescent="0.2">
      <c r="A45" s="640"/>
      <c r="B45" s="640"/>
      <c r="C45" s="640"/>
      <c r="D45" s="640"/>
      <c r="E45" s="640"/>
      <c r="F45" s="640"/>
      <c r="G45" s="640"/>
      <c r="H45" s="640"/>
      <c r="I45" s="351"/>
    </row>
    <row r="46" spans="1:10" ht="40.5" customHeight="1" x14ac:dyDescent="0.2">
      <c r="A46" s="640"/>
      <c r="B46" s="640"/>
      <c r="C46" s="640"/>
      <c r="D46" s="640"/>
      <c r="E46" s="640"/>
      <c r="F46" s="640"/>
      <c r="G46" s="640"/>
      <c r="H46" s="640"/>
      <c r="I46" s="351"/>
    </row>
    <row r="47" spans="1:10" ht="40.5" customHeight="1" x14ac:dyDescent="0.2">
      <c r="A47" s="640"/>
      <c r="B47" s="640"/>
      <c r="C47" s="640"/>
      <c r="D47" s="640"/>
      <c r="E47" s="640"/>
      <c r="F47" s="640"/>
      <c r="G47" s="640"/>
      <c r="H47" s="640"/>
      <c r="I47" s="154"/>
    </row>
    <row r="48" spans="1:10" ht="51" customHeight="1" x14ac:dyDescent="0.2">
      <c r="A48" s="443" t="s">
        <v>291</v>
      </c>
      <c r="B48" s="641"/>
      <c r="C48" s="642"/>
      <c r="D48" s="642"/>
      <c r="E48" s="642"/>
      <c r="F48" s="642"/>
      <c r="G48" s="642"/>
      <c r="H48" s="643"/>
      <c r="I48" s="352"/>
    </row>
    <row r="49" spans="1:9" ht="44.25" customHeight="1" x14ac:dyDescent="0.2">
      <c r="A49" s="443" t="s">
        <v>292</v>
      </c>
      <c r="B49" s="691"/>
      <c r="C49" s="828"/>
      <c r="D49" s="828"/>
      <c r="E49" s="828"/>
      <c r="F49" s="828"/>
      <c r="G49" s="828"/>
      <c r="H49" s="829"/>
      <c r="I49" s="352"/>
    </row>
    <row r="50" spans="1:9" ht="54.75" customHeight="1" x14ac:dyDescent="0.2">
      <c r="A50" s="445" t="s">
        <v>293</v>
      </c>
      <c r="B50" s="830"/>
      <c r="C50" s="830"/>
      <c r="D50" s="830"/>
      <c r="E50" s="830"/>
      <c r="F50" s="830"/>
      <c r="G50" s="830"/>
      <c r="H50" s="830"/>
      <c r="I50" s="352"/>
    </row>
    <row r="51" spans="1:9" ht="29.25" customHeight="1" x14ac:dyDescent="0.2">
      <c r="A51" s="616" t="s">
        <v>294</v>
      </c>
      <c r="B51" s="616"/>
      <c r="C51" s="616"/>
      <c r="D51" s="616"/>
      <c r="E51" s="616"/>
      <c r="F51" s="616"/>
      <c r="G51" s="616"/>
      <c r="H51" s="616"/>
      <c r="I51" s="352"/>
    </row>
    <row r="52" spans="1:9" ht="45.75" customHeight="1" x14ac:dyDescent="0.2">
      <c r="A52" s="650" t="s">
        <v>295</v>
      </c>
      <c r="B52" s="446" t="s">
        <v>296</v>
      </c>
      <c r="C52" s="651" t="s">
        <v>297</v>
      </c>
      <c r="D52" s="651"/>
      <c r="E52" s="651"/>
      <c r="F52" s="651" t="s">
        <v>298</v>
      </c>
      <c r="G52" s="651"/>
      <c r="H52" s="651"/>
      <c r="I52" s="353"/>
    </row>
    <row r="53" spans="1:9" ht="48" customHeight="1" x14ac:dyDescent="0.2">
      <c r="A53" s="650"/>
      <c r="B53" s="459"/>
      <c r="C53" s="802"/>
      <c r="D53" s="802"/>
      <c r="E53" s="802"/>
      <c r="F53" s="826"/>
      <c r="G53" s="826"/>
      <c r="H53" s="827"/>
      <c r="I53" s="353"/>
    </row>
    <row r="54" spans="1:9" ht="31.5" customHeight="1" x14ac:dyDescent="0.2">
      <c r="A54" s="445" t="s">
        <v>299</v>
      </c>
      <c r="B54" s="618" t="s">
        <v>453</v>
      </c>
      <c r="C54" s="618"/>
      <c r="D54" s="655" t="s">
        <v>300</v>
      </c>
      <c r="E54" s="655"/>
      <c r="F54" s="626" t="s">
        <v>453</v>
      </c>
      <c r="G54" s="626"/>
      <c r="H54" s="626"/>
      <c r="I54" s="355"/>
    </row>
    <row r="55" spans="1:9" ht="31.5" customHeight="1" x14ac:dyDescent="0.2">
      <c r="A55" s="445" t="s">
        <v>301</v>
      </c>
      <c r="B55" s="618" t="s">
        <v>607</v>
      </c>
      <c r="C55" s="618"/>
      <c r="D55" s="650" t="s">
        <v>302</v>
      </c>
      <c r="E55" s="650"/>
      <c r="F55" s="626" t="s">
        <v>454</v>
      </c>
      <c r="G55" s="626"/>
      <c r="H55" s="626"/>
      <c r="I55" s="355"/>
    </row>
    <row r="56" spans="1:9" ht="31.5" customHeight="1" x14ac:dyDescent="0.2">
      <c r="A56" s="445" t="s">
        <v>303</v>
      </c>
      <c r="B56" s="618"/>
      <c r="C56" s="618"/>
      <c r="D56" s="617" t="s">
        <v>304</v>
      </c>
      <c r="E56" s="617"/>
      <c r="F56" s="618"/>
      <c r="G56" s="618"/>
      <c r="H56" s="618"/>
      <c r="I56" s="356"/>
    </row>
    <row r="57" spans="1:9" ht="31.5" customHeight="1" x14ac:dyDescent="0.2">
      <c r="A57" s="445" t="s">
        <v>305</v>
      </c>
      <c r="B57" s="618"/>
      <c r="C57" s="618"/>
      <c r="D57" s="617"/>
      <c r="E57" s="617"/>
      <c r="F57" s="618"/>
      <c r="G57" s="618"/>
      <c r="H57" s="618"/>
      <c r="I57" s="356"/>
    </row>
    <row r="58" spans="1:9" ht="15" hidden="1" x14ac:dyDescent="0.25">
      <c r="A58" s="160"/>
      <c r="B58" s="160"/>
      <c r="C58" s="7"/>
      <c r="D58" s="7"/>
      <c r="E58" s="7"/>
      <c r="F58" s="7"/>
      <c r="G58" s="7"/>
      <c r="H58" s="161"/>
      <c r="I58" s="162"/>
    </row>
    <row r="59" spans="1:9" hidden="1" x14ac:dyDescent="0.2">
      <c r="A59" s="357"/>
      <c r="B59" s="358"/>
      <c r="C59" s="358"/>
      <c r="D59" s="359"/>
      <c r="E59" s="359"/>
      <c r="F59" s="360"/>
      <c r="G59" s="361"/>
      <c r="H59" s="358"/>
      <c r="I59" s="362"/>
    </row>
    <row r="60" spans="1:9" hidden="1" x14ac:dyDescent="0.2">
      <c r="A60" s="357"/>
      <c r="B60" s="358"/>
      <c r="C60" s="358"/>
      <c r="D60" s="359"/>
      <c r="E60" s="359"/>
      <c r="F60" s="360"/>
      <c r="G60" s="361"/>
      <c r="H60" s="358"/>
      <c r="I60" s="362"/>
    </row>
    <row r="61" spans="1:9" hidden="1" x14ac:dyDescent="0.2">
      <c r="A61" s="357"/>
      <c r="B61" s="358"/>
      <c r="C61" s="358"/>
      <c r="D61" s="359"/>
      <c r="E61" s="359"/>
      <c r="F61" s="360"/>
      <c r="G61" s="361"/>
      <c r="H61" s="358"/>
      <c r="I61" s="362"/>
    </row>
    <row r="62" spans="1:9" hidden="1" x14ac:dyDescent="0.2">
      <c r="A62" s="357"/>
      <c r="B62" s="358"/>
      <c r="C62" s="358"/>
      <c r="D62" s="359"/>
      <c r="E62" s="359"/>
      <c r="F62" s="360"/>
      <c r="G62" s="361"/>
      <c r="H62" s="358"/>
      <c r="I62" s="362"/>
    </row>
    <row r="63" spans="1:9" hidden="1" x14ac:dyDescent="0.2">
      <c r="A63" s="357"/>
      <c r="B63" s="358"/>
      <c r="C63" s="358"/>
      <c r="D63" s="359"/>
      <c r="E63" s="359"/>
      <c r="F63" s="360"/>
      <c r="G63" s="361"/>
      <c r="H63" s="358"/>
      <c r="I63" s="362"/>
    </row>
    <row r="64" spans="1:9" hidden="1" x14ac:dyDescent="0.2">
      <c r="A64" s="357"/>
      <c r="B64" s="358"/>
      <c r="C64" s="358"/>
      <c r="D64" s="359"/>
      <c r="E64" s="359"/>
      <c r="F64" s="360"/>
      <c r="G64" s="361"/>
      <c r="H64" s="358"/>
      <c r="I64" s="362"/>
    </row>
    <row r="65" spans="1:22" hidden="1" x14ac:dyDescent="0.2">
      <c r="A65" s="357"/>
      <c r="B65" s="358"/>
      <c r="C65" s="358"/>
      <c r="D65" s="359"/>
      <c r="E65" s="359"/>
      <c r="F65" s="360"/>
      <c r="G65" s="361"/>
      <c r="H65" s="358"/>
      <c r="I65" s="362"/>
    </row>
    <row r="66" spans="1:22" hidden="1" x14ac:dyDescent="0.2">
      <c r="A66" s="357"/>
      <c r="B66" s="358"/>
      <c r="C66" s="358"/>
      <c r="D66" s="359"/>
      <c r="E66" s="359"/>
      <c r="F66" s="360"/>
      <c r="G66" s="361"/>
      <c r="H66" s="358"/>
      <c r="I66" s="362"/>
    </row>
    <row r="67" spans="1:22" s="455" customFormat="1" hidden="1" x14ac:dyDescent="0.2">
      <c r="A67" s="458"/>
      <c r="F67" s="457"/>
      <c r="J67" s="456"/>
      <c r="K67" s="456"/>
      <c r="L67" s="456"/>
      <c r="M67" s="456"/>
      <c r="N67" s="456"/>
      <c r="O67" s="456"/>
      <c r="P67" s="456"/>
      <c r="Q67" s="456"/>
      <c r="R67" s="456"/>
      <c r="S67" s="456"/>
      <c r="T67" s="456"/>
      <c r="U67" s="456"/>
      <c r="V67" s="456"/>
    </row>
    <row r="68" spans="1:22" hidden="1" x14ac:dyDescent="0.2"/>
  </sheetData>
  <sheetProtection autoFilter="0" pivotTables="0"/>
  <mergeCells count="67">
    <mergeCell ref="B56:C56"/>
    <mergeCell ref="D56:E57"/>
    <mergeCell ref="F56:H57"/>
    <mergeCell ref="B57:C57"/>
    <mergeCell ref="B1:H1"/>
    <mergeCell ref="B2:H2"/>
    <mergeCell ref="B3:H3"/>
    <mergeCell ref="F4:H4"/>
    <mergeCell ref="B54:C54"/>
    <mergeCell ref="D54:E54"/>
    <mergeCell ref="B49:H49"/>
    <mergeCell ref="B50:H50"/>
    <mergeCell ref="F54:H54"/>
    <mergeCell ref="B55:C55"/>
    <mergeCell ref="D55:E55"/>
    <mergeCell ref="F55:H55"/>
    <mergeCell ref="A51:H51"/>
    <mergeCell ref="A52:A53"/>
    <mergeCell ref="C52:E52"/>
    <mergeCell ref="F52:H52"/>
    <mergeCell ref="C53:E53"/>
    <mergeCell ref="F53:H53"/>
    <mergeCell ref="I32:J33"/>
    <mergeCell ref="B41:H41"/>
    <mergeCell ref="A42:H42"/>
    <mergeCell ref="A43:H47"/>
    <mergeCell ref="B48:H48"/>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2:H12"/>
    <mergeCell ref="B13:H13"/>
    <mergeCell ref="B14:E14"/>
    <mergeCell ref="G14:H14"/>
    <mergeCell ref="B15:E15"/>
    <mergeCell ref="G15:H15"/>
    <mergeCell ref="C9:D9"/>
    <mergeCell ref="E9:F9"/>
    <mergeCell ref="B10:E10"/>
    <mergeCell ref="G10:H10"/>
    <mergeCell ref="B11:E11"/>
    <mergeCell ref="G11:H11"/>
    <mergeCell ref="A1:A4"/>
    <mergeCell ref="B4:E4"/>
    <mergeCell ref="A6:H6"/>
    <mergeCell ref="A7:H7"/>
    <mergeCell ref="C8:D8"/>
    <mergeCell ref="E8:H8"/>
    <mergeCell ref="B5:D5"/>
    <mergeCell ref="E5:G5"/>
  </mergeCells>
  <dataValidations disablePrompts="1" count="8">
    <dataValidation type="list" allowBlank="1" showInputMessage="1" showErrorMessage="1" sqref="B12:H12 WVI983052:WVO983052 WLM983052:WLS983052 WBQ983052:WBW983052 VRU983052:VSA983052 VHY983052:VIE983052 UYC983052:UYI983052 UOG983052:UOM983052 UEK983052:UEQ983052 TUO983052:TUU983052 TKS983052:TKY983052 TAW983052:TBC983052 SRA983052:SRG983052 SHE983052:SHK983052 RXI983052:RXO983052 RNM983052:RNS983052 RDQ983052:RDW983052 QTU983052:QUA983052 QJY983052:QKE983052 QAC983052:QAI983052 PQG983052:PQM983052 PGK983052:PGQ983052 OWO983052:OWU983052 OMS983052:OMY983052 OCW983052:ODC983052 NTA983052:NTG983052 NJE983052:NJK983052 MZI983052:MZO983052 MPM983052:MPS983052 MFQ983052:MFW983052 LVU983052:LWA983052 LLY983052:LME983052 LCC983052:LCI983052 KSG983052:KSM983052 KIK983052:KIQ983052 JYO983052:JYU983052 JOS983052:JOY983052 JEW983052:JFC983052 IVA983052:IVG983052 ILE983052:ILK983052 IBI983052:IBO983052 HRM983052:HRS983052 HHQ983052:HHW983052 GXU983052:GYA983052 GNY983052:GOE983052 GEC983052:GEI983052 FUG983052:FUM983052 FKK983052:FKQ983052 FAO983052:FAU983052 EQS983052:EQY983052 EGW983052:EHC983052 DXA983052:DXG983052 DNE983052:DNK983052 DDI983052:DDO983052 CTM983052:CTS983052 CJQ983052:CJW983052 BZU983052:CAA983052 BPY983052:BQE983052 BGC983052:BGI983052 AWG983052:AWM983052 AMK983052:AMQ983052 ACO983052:ACU983052 SS983052:SY983052 IW983052:JC983052 B983052:H983052 WVI917516:WVO917516 WLM917516:WLS917516 WBQ917516:WBW917516 VRU917516:VSA917516 VHY917516:VIE917516 UYC917516:UYI917516 UOG917516:UOM917516 UEK917516:UEQ917516 TUO917516:TUU917516 TKS917516:TKY917516 TAW917516:TBC917516 SRA917516:SRG917516 SHE917516:SHK917516 RXI917516:RXO917516 RNM917516:RNS917516 RDQ917516:RDW917516 QTU917516:QUA917516 QJY917516:QKE917516 QAC917516:QAI917516 PQG917516:PQM917516 PGK917516:PGQ917516 OWO917516:OWU917516 OMS917516:OMY917516 OCW917516:ODC917516 NTA917516:NTG917516 NJE917516:NJK917516 MZI917516:MZO917516 MPM917516:MPS917516 MFQ917516:MFW917516 LVU917516:LWA917516 LLY917516:LME917516 LCC917516:LCI917516 KSG917516:KSM917516 KIK917516:KIQ917516 JYO917516:JYU917516 JOS917516:JOY917516 JEW917516:JFC917516 IVA917516:IVG917516 ILE917516:ILK917516 IBI917516:IBO917516 HRM917516:HRS917516 HHQ917516:HHW917516 GXU917516:GYA917516 GNY917516:GOE917516 GEC917516:GEI917516 FUG917516:FUM917516 FKK917516:FKQ917516 FAO917516:FAU917516 EQS917516:EQY917516 EGW917516:EHC917516 DXA917516:DXG917516 DNE917516:DNK917516 DDI917516:DDO917516 CTM917516:CTS917516 CJQ917516:CJW917516 BZU917516:CAA917516 BPY917516:BQE917516 BGC917516:BGI917516 AWG917516:AWM917516 AMK917516:AMQ917516 ACO917516:ACU917516 SS917516:SY917516 IW917516:JC917516 B917516:H917516 WVI851980:WVO851980 WLM851980:WLS851980 WBQ851980:WBW851980 VRU851980:VSA851980 VHY851980:VIE851980 UYC851980:UYI851980 UOG851980:UOM851980 UEK851980:UEQ851980 TUO851980:TUU851980 TKS851980:TKY851980 TAW851980:TBC851980 SRA851980:SRG851980 SHE851980:SHK851980 RXI851980:RXO851980 RNM851980:RNS851980 RDQ851980:RDW851980 QTU851980:QUA851980 QJY851980:QKE851980 QAC851980:QAI851980 PQG851980:PQM851980 PGK851980:PGQ851980 OWO851980:OWU851980 OMS851980:OMY851980 OCW851980:ODC851980 NTA851980:NTG851980 NJE851980:NJK851980 MZI851980:MZO851980 MPM851980:MPS851980 MFQ851980:MFW851980 LVU851980:LWA851980 LLY851980:LME851980 LCC851980:LCI851980 KSG851980:KSM851980 KIK851980:KIQ851980 JYO851980:JYU851980 JOS851980:JOY851980 JEW851980:JFC851980 IVA851980:IVG851980 ILE851980:ILK851980 IBI851980:IBO851980 HRM851980:HRS851980 HHQ851980:HHW851980 GXU851980:GYA851980 GNY851980:GOE851980 GEC851980:GEI851980 FUG851980:FUM851980 FKK851980:FKQ851980 FAO851980:FAU851980 EQS851980:EQY851980 EGW851980:EHC851980 DXA851980:DXG851980 DNE851980:DNK851980 DDI851980:DDO851980 CTM851980:CTS851980 CJQ851980:CJW851980 BZU851980:CAA851980 BPY851980:BQE851980 BGC851980:BGI851980 AWG851980:AWM851980 AMK851980:AMQ851980 ACO851980:ACU851980 SS851980:SY851980 IW851980:JC851980 B851980:H851980 WVI786444:WVO786444 WLM786444:WLS786444 WBQ786444:WBW786444 VRU786444:VSA786444 VHY786444:VIE786444 UYC786444:UYI786444 UOG786444:UOM786444 UEK786444:UEQ786444 TUO786444:TUU786444 TKS786444:TKY786444 TAW786444:TBC786444 SRA786444:SRG786444 SHE786444:SHK786444 RXI786444:RXO786444 RNM786444:RNS786444 RDQ786444:RDW786444 QTU786444:QUA786444 QJY786444:QKE786444 QAC786444:QAI786444 PQG786444:PQM786444 PGK786444:PGQ786444 OWO786444:OWU786444 OMS786444:OMY786444 OCW786444:ODC786444 NTA786444:NTG786444 NJE786444:NJK786444 MZI786444:MZO786444 MPM786444:MPS786444 MFQ786444:MFW786444 LVU786444:LWA786444 LLY786444:LME786444 LCC786444:LCI786444 KSG786444:KSM786444 KIK786444:KIQ786444 JYO786444:JYU786444 JOS786444:JOY786444 JEW786444:JFC786444 IVA786444:IVG786444 ILE786444:ILK786444 IBI786444:IBO786444 HRM786444:HRS786444 HHQ786444:HHW786444 GXU786444:GYA786444 GNY786444:GOE786444 GEC786444:GEI786444 FUG786444:FUM786444 FKK786444:FKQ786444 FAO786444:FAU786444 EQS786444:EQY786444 EGW786444:EHC786444 DXA786444:DXG786444 DNE786444:DNK786444 DDI786444:DDO786444 CTM786444:CTS786444 CJQ786444:CJW786444 BZU786444:CAA786444 BPY786444:BQE786444 BGC786444:BGI786444 AWG786444:AWM786444 AMK786444:AMQ786444 ACO786444:ACU786444 SS786444:SY786444 IW786444:JC786444 B786444:H786444 WVI720908:WVO720908 WLM720908:WLS720908 WBQ720908:WBW720908 VRU720908:VSA720908 VHY720908:VIE720908 UYC720908:UYI720908 UOG720908:UOM720908 UEK720908:UEQ720908 TUO720908:TUU720908 TKS720908:TKY720908 TAW720908:TBC720908 SRA720908:SRG720908 SHE720908:SHK720908 RXI720908:RXO720908 RNM720908:RNS720908 RDQ720908:RDW720908 QTU720908:QUA720908 QJY720908:QKE720908 QAC720908:QAI720908 PQG720908:PQM720908 PGK720908:PGQ720908 OWO720908:OWU720908 OMS720908:OMY720908 OCW720908:ODC720908 NTA720908:NTG720908 NJE720908:NJK720908 MZI720908:MZO720908 MPM720908:MPS720908 MFQ720908:MFW720908 LVU720908:LWA720908 LLY720908:LME720908 LCC720908:LCI720908 KSG720908:KSM720908 KIK720908:KIQ720908 JYO720908:JYU720908 JOS720908:JOY720908 JEW720908:JFC720908 IVA720908:IVG720908 ILE720908:ILK720908 IBI720908:IBO720908 HRM720908:HRS720908 HHQ720908:HHW720908 GXU720908:GYA720908 GNY720908:GOE720908 GEC720908:GEI720908 FUG720908:FUM720908 FKK720908:FKQ720908 FAO720908:FAU720908 EQS720908:EQY720908 EGW720908:EHC720908 DXA720908:DXG720908 DNE720908:DNK720908 DDI720908:DDO720908 CTM720908:CTS720908 CJQ720908:CJW720908 BZU720908:CAA720908 BPY720908:BQE720908 BGC720908:BGI720908 AWG720908:AWM720908 AMK720908:AMQ720908 ACO720908:ACU720908 SS720908:SY720908 IW720908:JC720908 B720908:H720908 WVI655372:WVO655372 WLM655372:WLS655372 WBQ655372:WBW655372 VRU655372:VSA655372 VHY655372:VIE655372 UYC655372:UYI655372 UOG655372:UOM655372 UEK655372:UEQ655372 TUO655372:TUU655372 TKS655372:TKY655372 TAW655372:TBC655372 SRA655372:SRG655372 SHE655372:SHK655372 RXI655372:RXO655372 RNM655372:RNS655372 RDQ655372:RDW655372 QTU655372:QUA655372 QJY655372:QKE655372 QAC655372:QAI655372 PQG655372:PQM655372 PGK655372:PGQ655372 OWO655372:OWU655372 OMS655372:OMY655372 OCW655372:ODC655372 NTA655372:NTG655372 NJE655372:NJK655372 MZI655372:MZO655372 MPM655372:MPS655372 MFQ655372:MFW655372 LVU655372:LWA655372 LLY655372:LME655372 LCC655372:LCI655372 KSG655372:KSM655372 KIK655372:KIQ655372 JYO655372:JYU655372 JOS655372:JOY655372 JEW655372:JFC655372 IVA655372:IVG655372 ILE655372:ILK655372 IBI655372:IBO655372 HRM655372:HRS655372 HHQ655372:HHW655372 GXU655372:GYA655372 GNY655372:GOE655372 GEC655372:GEI655372 FUG655372:FUM655372 FKK655372:FKQ655372 FAO655372:FAU655372 EQS655372:EQY655372 EGW655372:EHC655372 DXA655372:DXG655372 DNE655372:DNK655372 DDI655372:DDO655372 CTM655372:CTS655372 CJQ655372:CJW655372 BZU655372:CAA655372 BPY655372:BQE655372 BGC655372:BGI655372 AWG655372:AWM655372 AMK655372:AMQ655372 ACO655372:ACU655372 SS655372:SY655372 IW655372:JC655372 B655372:H655372 WVI589836:WVO589836 WLM589836:WLS589836 WBQ589836:WBW589836 VRU589836:VSA589836 VHY589836:VIE589836 UYC589836:UYI589836 UOG589836:UOM589836 UEK589836:UEQ589836 TUO589836:TUU589836 TKS589836:TKY589836 TAW589836:TBC589836 SRA589836:SRG589836 SHE589836:SHK589836 RXI589836:RXO589836 RNM589836:RNS589836 RDQ589836:RDW589836 QTU589836:QUA589836 QJY589836:QKE589836 QAC589836:QAI589836 PQG589836:PQM589836 PGK589836:PGQ589836 OWO589836:OWU589836 OMS589836:OMY589836 OCW589836:ODC589836 NTA589836:NTG589836 NJE589836:NJK589836 MZI589836:MZO589836 MPM589836:MPS589836 MFQ589836:MFW589836 LVU589836:LWA589836 LLY589836:LME589836 LCC589836:LCI589836 KSG589836:KSM589836 KIK589836:KIQ589836 JYO589836:JYU589836 JOS589836:JOY589836 JEW589836:JFC589836 IVA589836:IVG589836 ILE589836:ILK589836 IBI589836:IBO589836 HRM589836:HRS589836 HHQ589836:HHW589836 GXU589836:GYA589836 GNY589836:GOE589836 GEC589836:GEI589836 FUG589836:FUM589836 FKK589836:FKQ589836 FAO589836:FAU589836 EQS589836:EQY589836 EGW589836:EHC589836 DXA589836:DXG589836 DNE589836:DNK589836 DDI589836:DDO589836 CTM589836:CTS589836 CJQ589836:CJW589836 BZU589836:CAA589836 BPY589836:BQE589836 BGC589836:BGI589836 AWG589836:AWM589836 AMK589836:AMQ589836 ACO589836:ACU589836 SS589836:SY589836 IW589836:JC589836 B589836:H589836 WVI524300:WVO524300 WLM524300:WLS524300 WBQ524300:WBW524300 VRU524300:VSA524300 VHY524300:VIE524300 UYC524300:UYI524300 UOG524300:UOM524300 UEK524300:UEQ524300 TUO524300:TUU524300 TKS524300:TKY524300 TAW524300:TBC524300 SRA524300:SRG524300 SHE524300:SHK524300 RXI524300:RXO524300 RNM524300:RNS524300 RDQ524300:RDW524300 QTU524300:QUA524300 QJY524300:QKE524300 QAC524300:QAI524300 PQG524300:PQM524300 PGK524300:PGQ524300 OWO524300:OWU524300 OMS524300:OMY524300 OCW524300:ODC524300 NTA524300:NTG524300 NJE524300:NJK524300 MZI524300:MZO524300 MPM524300:MPS524300 MFQ524300:MFW524300 LVU524300:LWA524300 LLY524300:LME524300 LCC524300:LCI524300 KSG524300:KSM524300 KIK524300:KIQ524300 JYO524300:JYU524300 JOS524300:JOY524300 JEW524300:JFC524300 IVA524300:IVG524300 ILE524300:ILK524300 IBI524300:IBO524300 HRM524300:HRS524300 HHQ524300:HHW524300 GXU524300:GYA524300 GNY524300:GOE524300 GEC524300:GEI524300 FUG524300:FUM524300 FKK524300:FKQ524300 FAO524300:FAU524300 EQS524300:EQY524300 EGW524300:EHC524300 DXA524300:DXG524300 DNE524300:DNK524300 DDI524300:DDO524300 CTM524300:CTS524300 CJQ524300:CJW524300 BZU524300:CAA524300 BPY524300:BQE524300 BGC524300:BGI524300 AWG524300:AWM524300 AMK524300:AMQ524300 ACO524300:ACU524300 SS524300:SY524300 IW524300:JC524300 B524300:H524300 WVI458764:WVO458764 WLM458764:WLS458764 WBQ458764:WBW458764 VRU458764:VSA458764 VHY458764:VIE458764 UYC458764:UYI458764 UOG458764:UOM458764 UEK458764:UEQ458764 TUO458764:TUU458764 TKS458764:TKY458764 TAW458764:TBC458764 SRA458764:SRG458764 SHE458764:SHK458764 RXI458764:RXO458764 RNM458764:RNS458764 RDQ458764:RDW458764 QTU458764:QUA458764 QJY458764:QKE458764 QAC458764:QAI458764 PQG458764:PQM458764 PGK458764:PGQ458764 OWO458764:OWU458764 OMS458764:OMY458764 OCW458764:ODC458764 NTA458764:NTG458764 NJE458764:NJK458764 MZI458764:MZO458764 MPM458764:MPS458764 MFQ458764:MFW458764 LVU458764:LWA458764 LLY458764:LME458764 LCC458764:LCI458764 KSG458764:KSM458764 KIK458764:KIQ458764 JYO458764:JYU458764 JOS458764:JOY458764 JEW458764:JFC458764 IVA458764:IVG458764 ILE458764:ILK458764 IBI458764:IBO458764 HRM458764:HRS458764 HHQ458764:HHW458764 GXU458764:GYA458764 GNY458764:GOE458764 GEC458764:GEI458764 FUG458764:FUM458764 FKK458764:FKQ458764 FAO458764:FAU458764 EQS458764:EQY458764 EGW458764:EHC458764 DXA458764:DXG458764 DNE458764:DNK458764 DDI458764:DDO458764 CTM458764:CTS458764 CJQ458764:CJW458764 BZU458764:CAA458764 BPY458764:BQE458764 BGC458764:BGI458764 AWG458764:AWM458764 AMK458764:AMQ458764 ACO458764:ACU458764 SS458764:SY458764 IW458764:JC458764 B458764:H458764 WVI393228:WVO393228 WLM393228:WLS393228 WBQ393228:WBW393228 VRU393228:VSA393228 VHY393228:VIE393228 UYC393228:UYI393228 UOG393228:UOM393228 UEK393228:UEQ393228 TUO393228:TUU393228 TKS393228:TKY393228 TAW393228:TBC393228 SRA393228:SRG393228 SHE393228:SHK393228 RXI393228:RXO393228 RNM393228:RNS393228 RDQ393228:RDW393228 QTU393228:QUA393228 QJY393228:QKE393228 QAC393228:QAI393228 PQG393228:PQM393228 PGK393228:PGQ393228 OWO393228:OWU393228 OMS393228:OMY393228 OCW393228:ODC393228 NTA393228:NTG393228 NJE393228:NJK393228 MZI393228:MZO393228 MPM393228:MPS393228 MFQ393228:MFW393228 LVU393228:LWA393228 LLY393228:LME393228 LCC393228:LCI393228 KSG393228:KSM393228 KIK393228:KIQ393228 JYO393228:JYU393228 JOS393228:JOY393228 JEW393228:JFC393228 IVA393228:IVG393228 ILE393228:ILK393228 IBI393228:IBO393228 HRM393228:HRS393228 HHQ393228:HHW393228 GXU393228:GYA393228 GNY393228:GOE393228 GEC393228:GEI393228 FUG393228:FUM393228 FKK393228:FKQ393228 FAO393228:FAU393228 EQS393228:EQY393228 EGW393228:EHC393228 DXA393228:DXG393228 DNE393228:DNK393228 DDI393228:DDO393228 CTM393228:CTS393228 CJQ393228:CJW393228 BZU393228:CAA393228 BPY393228:BQE393228 BGC393228:BGI393228 AWG393228:AWM393228 AMK393228:AMQ393228 ACO393228:ACU393228 SS393228:SY393228 IW393228:JC393228 B393228:H393228 WVI327692:WVO327692 WLM327692:WLS327692 WBQ327692:WBW327692 VRU327692:VSA327692 VHY327692:VIE327692 UYC327692:UYI327692 UOG327692:UOM327692 UEK327692:UEQ327692 TUO327692:TUU327692 TKS327692:TKY327692 TAW327692:TBC327692 SRA327692:SRG327692 SHE327692:SHK327692 RXI327692:RXO327692 RNM327692:RNS327692 RDQ327692:RDW327692 QTU327692:QUA327692 QJY327692:QKE327692 QAC327692:QAI327692 PQG327692:PQM327692 PGK327692:PGQ327692 OWO327692:OWU327692 OMS327692:OMY327692 OCW327692:ODC327692 NTA327692:NTG327692 NJE327692:NJK327692 MZI327692:MZO327692 MPM327692:MPS327692 MFQ327692:MFW327692 LVU327692:LWA327692 LLY327692:LME327692 LCC327692:LCI327692 KSG327692:KSM327692 KIK327692:KIQ327692 JYO327692:JYU327692 JOS327692:JOY327692 JEW327692:JFC327692 IVA327692:IVG327692 ILE327692:ILK327692 IBI327692:IBO327692 HRM327692:HRS327692 HHQ327692:HHW327692 GXU327692:GYA327692 GNY327692:GOE327692 GEC327692:GEI327692 FUG327692:FUM327692 FKK327692:FKQ327692 FAO327692:FAU327692 EQS327692:EQY327692 EGW327692:EHC327692 DXA327692:DXG327692 DNE327692:DNK327692 DDI327692:DDO327692 CTM327692:CTS327692 CJQ327692:CJW327692 BZU327692:CAA327692 BPY327692:BQE327692 BGC327692:BGI327692 AWG327692:AWM327692 AMK327692:AMQ327692 ACO327692:ACU327692 SS327692:SY327692 IW327692:JC327692 B327692:H327692 WVI262156:WVO262156 WLM262156:WLS262156 WBQ262156:WBW262156 VRU262156:VSA262156 VHY262156:VIE262156 UYC262156:UYI262156 UOG262156:UOM262156 UEK262156:UEQ262156 TUO262156:TUU262156 TKS262156:TKY262156 TAW262156:TBC262156 SRA262156:SRG262156 SHE262156:SHK262156 RXI262156:RXO262156 RNM262156:RNS262156 RDQ262156:RDW262156 QTU262156:QUA262156 QJY262156:QKE262156 QAC262156:QAI262156 PQG262156:PQM262156 PGK262156:PGQ262156 OWO262156:OWU262156 OMS262156:OMY262156 OCW262156:ODC262156 NTA262156:NTG262156 NJE262156:NJK262156 MZI262156:MZO262156 MPM262156:MPS262156 MFQ262156:MFW262156 LVU262156:LWA262156 LLY262156:LME262156 LCC262156:LCI262156 KSG262156:KSM262156 KIK262156:KIQ262156 JYO262156:JYU262156 JOS262156:JOY262156 JEW262156:JFC262156 IVA262156:IVG262156 ILE262156:ILK262156 IBI262156:IBO262156 HRM262156:HRS262156 HHQ262156:HHW262156 GXU262156:GYA262156 GNY262156:GOE262156 GEC262156:GEI262156 FUG262156:FUM262156 FKK262156:FKQ262156 FAO262156:FAU262156 EQS262156:EQY262156 EGW262156:EHC262156 DXA262156:DXG262156 DNE262156:DNK262156 DDI262156:DDO262156 CTM262156:CTS262156 CJQ262156:CJW262156 BZU262156:CAA262156 BPY262156:BQE262156 BGC262156:BGI262156 AWG262156:AWM262156 AMK262156:AMQ262156 ACO262156:ACU262156 SS262156:SY262156 IW262156:JC262156 B262156:H262156 WVI196620:WVO196620 WLM196620:WLS196620 WBQ196620:WBW196620 VRU196620:VSA196620 VHY196620:VIE196620 UYC196620:UYI196620 UOG196620:UOM196620 UEK196620:UEQ196620 TUO196620:TUU196620 TKS196620:TKY196620 TAW196620:TBC196620 SRA196620:SRG196620 SHE196620:SHK196620 RXI196620:RXO196620 RNM196620:RNS196620 RDQ196620:RDW196620 QTU196620:QUA196620 QJY196620:QKE196620 QAC196620:QAI196620 PQG196620:PQM196620 PGK196620:PGQ196620 OWO196620:OWU196620 OMS196620:OMY196620 OCW196620:ODC196620 NTA196620:NTG196620 NJE196620:NJK196620 MZI196620:MZO196620 MPM196620:MPS196620 MFQ196620:MFW196620 LVU196620:LWA196620 LLY196620:LME196620 LCC196620:LCI196620 KSG196620:KSM196620 KIK196620:KIQ196620 JYO196620:JYU196620 JOS196620:JOY196620 JEW196620:JFC196620 IVA196620:IVG196620 ILE196620:ILK196620 IBI196620:IBO196620 HRM196620:HRS196620 HHQ196620:HHW196620 GXU196620:GYA196620 GNY196620:GOE196620 GEC196620:GEI196620 FUG196620:FUM196620 FKK196620:FKQ196620 FAO196620:FAU196620 EQS196620:EQY196620 EGW196620:EHC196620 DXA196620:DXG196620 DNE196620:DNK196620 DDI196620:DDO196620 CTM196620:CTS196620 CJQ196620:CJW196620 BZU196620:CAA196620 BPY196620:BQE196620 BGC196620:BGI196620 AWG196620:AWM196620 AMK196620:AMQ196620 ACO196620:ACU196620 SS196620:SY196620 IW196620:JC196620 B196620:H196620 WVI131084:WVO131084 WLM131084:WLS131084 WBQ131084:WBW131084 VRU131084:VSA131084 VHY131084:VIE131084 UYC131084:UYI131084 UOG131084:UOM131084 UEK131084:UEQ131084 TUO131084:TUU131084 TKS131084:TKY131084 TAW131084:TBC131084 SRA131084:SRG131084 SHE131084:SHK131084 RXI131084:RXO131084 RNM131084:RNS131084 RDQ131084:RDW131084 QTU131084:QUA131084 QJY131084:QKE131084 QAC131084:QAI131084 PQG131084:PQM131084 PGK131084:PGQ131084 OWO131084:OWU131084 OMS131084:OMY131084 OCW131084:ODC131084 NTA131084:NTG131084 NJE131084:NJK131084 MZI131084:MZO131084 MPM131084:MPS131084 MFQ131084:MFW131084 LVU131084:LWA131084 LLY131084:LME131084 LCC131084:LCI131084 KSG131084:KSM131084 KIK131084:KIQ131084 JYO131084:JYU131084 JOS131084:JOY131084 JEW131084:JFC131084 IVA131084:IVG131084 ILE131084:ILK131084 IBI131084:IBO131084 HRM131084:HRS131084 HHQ131084:HHW131084 GXU131084:GYA131084 GNY131084:GOE131084 GEC131084:GEI131084 FUG131084:FUM131084 FKK131084:FKQ131084 FAO131084:FAU131084 EQS131084:EQY131084 EGW131084:EHC131084 DXA131084:DXG131084 DNE131084:DNK131084 DDI131084:DDO131084 CTM131084:CTS131084 CJQ131084:CJW131084 BZU131084:CAA131084 BPY131084:BQE131084 BGC131084:BGI131084 AWG131084:AWM131084 AMK131084:AMQ131084 ACO131084:ACU131084 SS131084:SY131084 IW131084:JC131084 B131084:H131084 WVI65548:WVO65548 WLM65548:WLS65548 WBQ65548:WBW65548 VRU65548:VSA65548 VHY65548:VIE65548 UYC65548:UYI65548 UOG65548:UOM65548 UEK65548:UEQ65548 TUO65548:TUU65548 TKS65548:TKY65548 TAW65548:TBC65548 SRA65548:SRG65548 SHE65548:SHK65548 RXI65548:RXO65548 RNM65548:RNS65548 RDQ65548:RDW65548 QTU65548:QUA65548 QJY65548:QKE65548 QAC65548:QAI65548 PQG65548:PQM65548 PGK65548:PGQ65548 OWO65548:OWU65548 OMS65548:OMY65548 OCW65548:ODC65548 NTA65548:NTG65548 NJE65548:NJK65548 MZI65548:MZO65548 MPM65548:MPS65548 MFQ65548:MFW65548 LVU65548:LWA65548 LLY65548:LME65548 LCC65548:LCI65548 KSG65548:KSM65548 KIK65548:KIQ65548 JYO65548:JYU65548 JOS65548:JOY65548 JEW65548:JFC65548 IVA65548:IVG65548 ILE65548:ILK65548 IBI65548:IBO65548 HRM65548:HRS65548 HHQ65548:HHW65548 GXU65548:GYA65548 GNY65548:GOE65548 GEC65548:GEI65548 FUG65548:FUM65548 FKK65548:FKQ65548 FAO65548:FAU65548 EQS65548:EQY65548 EGW65548:EHC65548 DXA65548:DXG65548 DNE65548:DNK65548 DDI65548:DDO65548 CTM65548:CTS65548 CJQ65548:CJW65548 BZU65548:CAA65548 BPY65548:BQE65548 BGC65548:BGI65548 AWG65548:AWM65548 AMK65548:AMQ65548 ACO65548:ACU65548 SS65548:SY65548 IW65548:JC65548 B65548:H65548 WVI12:WVO12 WLM12:WLS12 WBQ12:WBW12 VRU12:VSA12 VHY12:VIE12 UYC12:UYI12 UOG12:UOM12 UEK12:UEQ12 TUO12:TUU12 TKS12:TKY12 TAW12:TBC12 SRA12:SRG12 SHE12:SHK12 RXI12:RXO12 RNM12:RNS12 RDQ12:RDW12 QTU12:QUA12 QJY12:QKE12 QAC12:QAI12 PQG12:PQM12 PGK12:PGQ12 OWO12:OWU12 OMS12:OMY12 OCW12:ODC12 NTA12:NTG12 NJE12:NJK12 MZI12:MZO12 MPM12:MPS12 MFQ12:MFW12 LVU12:LWA12 LLY12:LME12 LCC12:LCI12 KSG12:KSM12 KIK12:KIQ12 JYO12:JYU12 JOS12:JOY12 JEW12:JFC12 IVA12:IVG12 ILE12:ILK12 IBI12:IBO12 HRM12:HRS12 HHQ12:HHW12 GXU12:GYA12 GNY12:GOE12 GEC12:GEI12 FUG12:FUM12 FKK12:FKQ12 FAO12:FAU12 EQS12:EQY12 EGW12:EHC12 DXA12:DXG12 DNE12:DNK12 DDI12:DDO12 CTM12:CTS12 CJQ12:CJW12 BZU12:CAA12 BPY12:BQE12 BGC12:BGI12 AWG12:AWM12 AMK12:AMQ12 ACO12:ACU12 SS12:SY12 IW12:JC12">
      <formula1>$L$16:$L$23</formula1>
    </dataValidation>
    <dataValidation type="list" allowBlank="1" showInputMessage="1" showErrorMessage="1" sqref="B26:D26 WVI983066:WVK983066 WLM983066:WLO983066 WBQ983066:WBS983066 VRU983066:VRW983066 VHY983066:VIA983066 UYC983066:UYE983066 UOG983066:UOI983066 UEK983066:UEM983066 TUO983066:TUQ983066 TKS983066:TKU983066 TAW983066:TAY983066 SRA983066:SRC983066 SHE983066:SHG983066 RXI983066:RXK983066 RNM983066:RNO983066 RDQ983066:RDS983066 QTU983066:QTW983066 QJY983066:QKA983066 QAC983066:QAE983066 PQG983066:PQI983066 PGK983066:PGM983066 OWO983066:OWQ983066 OMS983066:OMU983066 OCW983066:OCY983066 NTA983066:NTC983066 NJE983066:NJG983066 MZI983066:MZK983066 MPM983066:MPO983066 MFQ983066:MFS983066 LVU983066:LVW983066 LLY983066:LMA983066 LCC983066:LCE983066 KSG983066:KSI983066 KIK983066:KIM983066 JYO983066:JYQ983066 JOS983066:JOU983066 JEW983066:JEY983066 IVA983066:IVC983066 ILE983066:ILG983066 IBI983066:IBK983066 HRM983066:HRO983066 HHQ983066:HHS983066 GXU983066:GXW983066 GNY983066:GOA983066 GEC983066:GEE983066 FUG983066:FUI983066 FKK983066:FKM983066 FAO983066:FAQ983066 EQS983066:EQU983066 EGW983066:EGY983066 DXA983066:DXC983066 DNE983066:DNG983066 DDI983066:DDK983066 CTM983066:CTO983066 CJQ983066:CJS983066 BZU983066:BZW983066 BPY983066:BQA983066 BGC983066:BGE983066 AWG983066:AWI983066 AMK983066:AMM983066 ACO983066:ACQ983066 SS983066:SU983066 IW983066:IY983066 B983066:D983066 WVI917530:WVK917530 WLM917530:WLO917530 WBQ917530:WBS917530 VRU917530:VRW917530 VHY917530:VIA917530 UYC917530:UYE917530 UOG917530:UOI917530 UEK917530:UEM917530 TUO917530:TUQ917530 TKS917530:TKU917530 TAW917530:TAY917530 SRA917530:SRC917530 SHE917530:SHG917530 RXI917530:RXK917530 RNM917530:RNO917530 RDQ917530:RDS917530 QTU917530:QTW917530 QJY917530:QKA917530 QAC917530:QAE917530 PQG917530:PQI917530 PGK917530:PGM917530 OWO917530:OWQ917530 OMS917530:OMU917530 OCW917530:OCY917530 NTA917530:NTC917530 NJE917530:NJG917530 MZI917530:MZK917530 MPM917530:MPO917530 MFQ917530:MFS917530 LVU917530:LVW917530 LLY917530:LMA917530 LCC917530:LCE917530 KSG917530:KSI917530 KIK917530:KIM917530 JYO917530:JYQ917530 JOS917530:JOU917530 JEW917530:JEY917530 IVA917530:IVC917530 ILE917530:ILG917530 IBI917530:IBK917530 HRM917530:HRO917530 HHQ917530:HHS917530 GXU917530:GXW917530 GNY917530:GOA917530 GEC917530:GEE917530 FUG917530:FUI917530 FKK917530:FKM917530 FAO917530:FAQ917530 EQS917530:EQU917530 EGW917530:EGY917530 DXA917530:DXC917530 DNE917530:DNG917530 DDI917530:DDK917530 CTM917530:CTO917530 CJQ917530:CJS917530 BZU917530:BZW917530 BPY917530:BQA917530 BGC917530:BGE917530 AWG917530:AWI917530 AMK917530:AMM917530 ACO917530:ACQ917530 SS917530:SU917530 IW917530:IY917530 B917530:D917530 WVI851994:WVK851994 WLM851994:WLO851994 WBQ851994:WBS851994 VRU851994:VRW851994 VHY851994:VIA851994 UYC851994:UYE851994 UOG851994:UOI851994 UEK851994:UEM851994 TUO851994:TUQ851994 TKS851994:TKU851994 TAW851994:TAY851994 SRA851994:SRC851994 SHE851994:SHG851994 RXI851994:RXK851994 RNM851994:RNO851994 RDQ851994:RDS851994 QTU851994:QTW851994 QJY851994:QKA851994 QAC851994:QAE851994 PQG851994:PQI851994 PGK851994:PGM851994 OWO851994:OWQ851994 OMS851994:OMU851994 OCW851994:OCY851994 NTA851994:NTC851994 NJE851994:NJG851994 MZI851994:MZK851994 MPM851994:MPO851994 MFQ851994:MFS851994 LVU851994:LVW851994 LLY851994:LMA851994 LCC851994:LCE851994 KSG851994:KSI851994 KIK851994:KIM851994 JYO851994:JYQ851994 JOS851994:JOU851994 JEW851994:JEY851994 IVA851994:IVC851994 ILE851994:ILG851994 IBI851994:IBK851994 HRM851994:HRO851994 HHQ851994:HHS851994 GXU851994:GXW851994 GNY851994:GOA851994 GEC851994:GEE851994 FUG851994:FUI851994 FKK851994:FKM851994 FAO851994:FAQ851994 EQS851994:EQU851994 EGW851994:EGY851994 DXA851994:DXC851994 DNE851994:DNG851994 DDI851994:DDK851994 CTM851994:CTO851994 CJQ851994:CJS851994 BZU851994:BZW851994 BPY851994:BQA851994 BGC851994:BGE851994 AWG851994:AWI851994 AMK851994:AMM851994 ACO851994:ACQ851994 SS851994:SU851994 IW851994:IY851994 B851994:D851994 WVI786458:WVK786458 WLM786458:WLO786458 WBQ786458:WBS786458 VRU786458:VRW786458 VHY786458:VIA786458 UYC786458:UYE786458 UOG786458:UOI786458 UEK786458:UEM786458 TUO786458:TUQ786458 TKS786458:TKU786458 TAW786458:TAY786458 SRA786458:SRC786458 SHE786458:SHG786458 RXI786458:RXK786458 RNM786458:RNO786458 RDQ786458:RDS786458 QTU786458:QTW786458 QJY786458:QKA786458 QAC786458:QAE786458 PQG786458:PQI786458 PGK786458:PGM786458 OWO786458:OWQ786458 OMS786458:OMU786458 OCW786458:OCY786458 NTA786458:NTC786458 NJE786458:NJG786458 MZI786458:MZK786458 MPM786458:MPO786458 MFQ786458:MFS786458 LVU786458:LVW786458 LLY786458:LMA786458 LCC786458:LCE786458 KSG786458:KSI786458 KIK786458:KIM786458 JYO786458:JYQ786458 JOS786458:JOU786458 JEW786458:JEY786458 IVA786458:IVC786458 ILE786458:ILG786458 IBI786458:IBK786458 HRM786458:HRO786458 HHQ786458:HHS786458 GXU786458:GXW786458 GNY786458:GOA786458 GEC786458:GEE786458 FUG786458:FUI786458 FKK786458:FKM786458 FAO786458:FAQ786458 EQS786458:EQU786458 EGW786458:EGY786458 DXA786458:DXC786458 DNE786458:DNG786458 DDI786458:DDK786458 CTM786458:CTO786458 CJQ786458:CJS786458 BZU786458:BZW786458 BPY786458:BQA786458 BGC786458:BGE786458 AWG786458:AWI786458 AMK786458:AMM786458 ACO786458:ACQ786458 SS786458:SU786458 IW786458:IY786458 B786458:D786458 WVI720922:WVK720922 WLM720922:WLO720922 WBQ720922:WBS720922 VRU720922:VRW720922 VHY720922:VIA720922 UYC720922:UYE720922 UOG720922:UOI720922 UEK720922:UEM720922 TUO720922:TUQ720922 TKS720922:TKU720922 TAW720922:TAY720922 SRA720922:SRC720922 SHE720922:SHG720922 RXI720922:RXK720922 RNM720922:RNO720922 RDQ720922:RDS720922 QTU720922:QTW720922 QJY720922:QKA720922 QAC720922:QAE720922 PQG720922:PQI720922 PGK720922:PGM720922 OWO720922:OWQ720922 OMS720922:OMU720922 OCW720922:OCY720922 NTA720922:NTC720922 NJE720922:NJG720922 MZI720922:MZK720922 MPM720922:MPO720922 MFQ720922:MFS720922 LVU720922:LVW720922 LLY720922:LMA720922 LCC720922:LCE720922 KSG720922:KSI720922 KIK720922:KIM720922 JYO720922:JYQ720922 JOS720922:JOU720922 JEW720922:JEY720922 IVA720922:IVC720922 ILE720922:ILG720922 IBI720922:IBK720922 HRM720922:HRO720922 HHQ720922:HHS720922 GXU720922:GXW720922 GNY720922:GOA720922 GEC720922:GEE720922 FUG720922:FUI720922 FKK720922:FKM720922 FAO720922:FAQ720922 EQS720922:EQU720922 EGW720922:EGY720922 DXA720922:DXC720922 DNE720922:DNG720922 DDI720922:DDK720922 CTM720922:CTO720922 CJQ720922:CJS720922 BZU720922:BZW720922 BPY720922:BQA720922 BGC720922:BGE720922 AWG720922:AWI720922 AMK720922:AMM720922 ACO720922:ACQ720922 SS720922:SU720922 IW720922:IY720922 B720922:D720922 WVI655386:WVK655386 WLM655386:WLO655386 WBQ655386:WBS655386 VRU655386:VRW655386 VHY655386:VIA655386 UYC655386:UYE655386 UOG655386:UOI655386 UEK655386:UEM655386 TUO655386:TUQ655386 TKS655386:TKU655386 TAW655386:TAY655386 SRA655386:SRC655386 SHE655386:SHG655386 RXI655386:RXK655386 RNM655386:RNO655386 RDQ655386:RDS655386 QTU655386:QTW655386 QJY655386:QKA655386 QAC655386:QAE655386 PQG655386:PQI655386 PGK655386:PGM655386 OWO655386:OWQ655386 OMS655386:OMU655386 OCW655386:OCY655386 NTA655386:NTC655386 NJE655386:NJG655386 MZI655386:MZK655386 MPM655386:MPO655386 MFQ655386:MFS655386 LVU655386:LVW655386 LLY655386:LMA655386 LCC655386:LCE655386 KSG655386:KSI655386 KIK655386:KIM655386 JYO655386:JYQ655386 JOS655386:JOU655386 JEW655386:JEY655386 IVA655386:IVC655386 ILE655386:ILG655386 IBI655386:IBK655386 HRM655386:HRO655386 HHQ655386:HHS655386 GXU655386:GXW655386 GNY655386:GOA655386 GEC655386:GEE655386 FUG655386:FUI655386 FKK655386:FKM655386 FAO655386:FAQ655386 EQS655386:EQU655386 EGW655386:EGY655386 DXA655386:DXC655386 DNE655386:DNG655386 DDI655386:DDK655386 CTM655386:CTO655386 CJQ655386:CJS655386 BZU655386:BZW655386 BPY655386:BQA655386 BGC655386:BGE655386 AWG655386:AWI655386 AMK655386:AMM655386 ACO655386:ACQ655386 SS655386:SU655386 IW655386:IY655386 B655386:D655386 WVI589850:WVK589850 WLM589850:WLO589850 WBQ589850:WBS589850 VRU589850:VRW589850 VHY589850:VIA589850 UYC589850:UYE589850 UOG589850:UOI589850 UEK589850:UEM589850 TUO589850:TUQ589850 TKS589850:TKU589850 TAW589850:TAY589850 SRA589850:SRC589850 SHE589850:SHG589850 RXI589850:RXK589850 RNM589850:RNO589850 RDQ589850:RDS589850 QTU589850:QTW589850 QJY589850:QKA589850 QAC589850:QAE589850 PQG589850:PQI589850 PGK589850:PGM589850 OWO589850:OWQ589850 OMS589850:OMU589850 OCW589850:OCY589850 NTA589850:NTC589850 NJE589850:NJG589850 MZI589850:MZK589850 MPM589850:MPO589850 MFQ589850:MFS589850 LVU589850:LVW589850 LLY589850:LMA589850 LCC589850:LCE589850 KSG589850:KSI589850 KIK589850:KIM589850 JYO589850:JYQ589850 JOS589850:JOU589850 JEW589850:JEY589850 IVA589850:IVC589850 ILE589850:ILG589850 IBI589850:IBK589850 HRM589850:HRO589850 HHQ589850:HHS589850 GXU589850:GXW589850 GNY589850:GOA589850 GEC589850:GEE589850 FUG589850:FUI589850 FKK589850:FKM589850 FAO589850:FAQ589850 EQS589850:EQU589850 EGW589850:EGY589850 DXA589850:DXC589850 DNE589850:DNG589850 DDI589850:DDK589850 CTM589850:CTO589850 CJQ589850:CJS589850 BZU589850:BZW589850 BPY589850:BQA589850 BGC589850:BGE589850 AWG589850:AWI589850 AMK589850:AMM589850 ACO589850:ACQ589850 SS589850:SU589850 IW589850:IY589850 B589850:D589850 WVI524314:WVK524314 WLM524314:WLO524314 WBQ524314:WBS524314 VRU524314:VRW524314 VHY524314:VIA524314 UYC524314:UYE524314 UOG524314:UOI524314 UEK524314:UEM524314 TUO524314:TUQ524314 TKS524314:TKU524314 TAW524314:TAY524314 SRA524314:SRC524314 SHE524314:SHG524314 RXI524314:RXK524314 RNM524314:RNO524314 RDQ524314:RDS524314 QTU524314:QTW524314 QJY524314:QKA524314 QAC524314:QAE524314 PQG524314:PQI524314 PGK524314:PGM524314 OWO524314:OWQ524314 OMS524314:OMU524314 OCW524314:OCY524314 NTA524314:NTC524314 NJE524314:NJG524314 MZI524314:MZK524314 MPM524314:MPO524314 MFQ524314:MFS524314 LVU524314:LVW524314 LLY524314:LMA524314 LCC524314:LCE524314 KSG524314:KSI524314 KIK524314:KIM524314 JYO524314:JYQ524314 JOS524314:JOU524314 JEW524314:JEY524314 IVA524314:IVC524314 ILE524314:ILG524314 IBI524314:IBK524314 HRM524314:HRO524314 HHQ524314:HHS524314 GXU524314:GXW524314 GNY524314:GOA524314 GEC524314:GEE524314 FUG524314:FUI524314 FKK524314:FKM524314 FAO524314:FAQ524314 EQS524314:EQU524314 EGW524314:EGY524314 DXA524314:DXC524314 DNE524314:DNG524314 DDI524314:DDK524314 CTM524314:CTO524314 CJQ524314:CJS524314 BZU524314:BZW524314 BPY524314:BQA524314 BGC524314:BGE524314 AWG524314:AWI524314 AMK524314:AMM524314 ACO524314:ACQ524314 SS524314:SU524314 IW524314:IY524314 B524314:D524314 WVI458778:WVK458778 WLM458778:WLO458778 WBQ458778:WBS458778 VRU458778:VRW458778 VHY458778:VIA458778 UYC458778:UYE458778 UOG458778:UOI458778 UEK458778:UEM458778 TUO458778:TUQ458778 TKS458778:TKU458778 TAW458778:TAY458778 SRA458778:SRC458778 SHE458778:SHG458778 RXI458778:RXK458778 RNM458778:RNO458778 RDQ458778:RDS458778 QTU458778:QTW458778 QJY458778:QKA458778 QAC458778:QAE458778 PQG458778:PQI458778 PGK458778:PGM458778 OWO458778:OWQ458778 OMS458778:OMU458778 OCW458778:OCY458778 NTA458778:NTC458778 NJE458778:NJG458778 MZI458778:MZK458778 MPM458778:MPO458778 MFQ458778:MFS458778 LVU458778:LVW458778 LLY458778:LMA458778 LCC458778:LCE458778 KSG458778:KSI458778 KIK458778:KIM458778 JYO458778:JYQ458778 JOS458778:JOU458778 JEW458778:JEY458778 IVA458778:IVC458778 ILE458778:ILG458778 IBI458778:IBK458778 HRM458778:HRO458778 HHQ458778:HHS458778 GXU458778:GXW458778 GNY458778:GOA458778 GEC458778:GEE458778 FUG458778:FUI458778 FKK458778:FKM458778 FAO458778:FAQ458778 EQS458778:EQU458778 EGW458778:EGY458778 DXA458778:DXC458778 DNE458778:DNG458778 DDI458778:DDK458778 CTM458778:CTO458778 CJQ458778:CJS458778 BZU458778:BZW458778 BPY458778:BQA458778 BGC458778:BGE458778 AWG458778:AWI458778 AMK458778:AMM458778 ACO458778:ACQ458778 SS458778:SU458778 IW458778:IY458778 B458778:D458778 WVI393242:WVK393242 WLM393242:WLO393242 WBQ393242:WBS393242 VRU393242:VRW393242 VHY393242:VIA393242 UYC393242:UYE393242 UOG393242:UOI393242 UEK393242:UEM393242 TUO393242:TUQ393242 TKS393242:TKU393242 TAW393242:TAY393242 SRA393242:SRC393242 SHE393242:SHG393242 RXI393242:RXK393242 RNM393242:RNO393242 RDQ393242:RDS393242 QTU393242:QTW393242 QJY393242:QKA393242 QAC393242:QAE393242 PQG393242:PQI393242 PGK393242:PGM393242 OWO393242:OWQ393242 OMS393242:OMU393242 OCW393242:OCY393242 NTA393242:NTC393242 NJE393242:NJG393242 MZI393242:MZK393242 MPM393242:MPO393242 MFQ393242:MFS393242 LVU393242:LVW393242 LLY393242:LMA393242 LCC393242:LCE393242 KSG393242:KSI393242 KIK393242:KIM393242 JYO393242:JYQ393242 JOS393242:JOU393242 JEW393242:JEY393242 IVA393242:IVC393242 ILE393242:ILG393242 IBI393242:IBK393242 HRM393242:HRO393242 HHQ393242:HHS393242 GXU393242:GXW393242 GNY393242:GOA393242 GEC393242:GEE393242 FUG393242:FUI393242 FKK393242:FKM393242 FAO393242:FAQ393242 EQS393242:EQU393242 EGW393242:EGY393242 DXA393242:DXC393242 DNE393242:DNG393242 DDI393242:DDK393242 CTM393242:CTO393242 CJQ393242:CJS393242 BZU393242:BZW393242 BPY393242:BQA393242 BGC393242:BGE393242 AWG393242:AWI393242 AMK393242:AMM393242 ACO393242:ACQ393242 SS393242:SU393242 IW393242:IY393242 B393242:D393242 WVI327706:WVK327706 WLM327706:WLO327706 WBQ327706:WBS327706 VRU327706:VRW327706 VHY327706:VIA327706 UYC327706:UYE327706 UOG327706:UOI327706 UEK327706:UEM327706 TUO327706:TUQ327706 TKS327706:TKU327706 TAW327706:TAY327706 SRA327706:SRC327706 SHE327706:SHG327706 RXI327706:RXK327706 RNM327706:RNO327706 RDQ327706:RDS327706 QTU327706:QTW327706 QJY327706:QKA327706 QAC327706:QAE327706 PQG327706:PQI327706 PGK327706:PGM327706 OWO327706:OWQ327706 OMS327706:OMU327706 OCW327706:OCY327706 NTA327706:NTC327706 NJE327706:NJG327706 MZI327706:MZK327706 MPM327706:MPO327706 MFQ327706:MFS327706 LVU327706:LVW327706 LLY327706:LMA327706 LCC327706:LCE327706 KSG327706:KSI327706 KIK327706:KIM327706 JYO327706:JYQ327706 JOS327706:JOU327706 JEW327706:JEY327706 IVA327706:IVC327706 ILE327706:ILG327706 IBI327706:IBK327706 HRM327706:HRO327706 HHQ327706:HHS327706 GXU327706:GXW327706 GNY327706:GOA327706 GEC327706:GEE327706 FUG327706:FUI327706 FKK327706:FKM327706 FAO327706:FAQ327706 EQS327706:EQU327706 EGW327706:EGY327706 DXA327706:DXC327706 DNE327706:DNG327706 DDI327706:DDK327706 CTM327706:CTO327706 CJQ327706:CJS327706 BZU327706:BZW327706 BPY327706:BQA327706 BGC327706:BGE327706 AWG327706:AWI327706 AMK327706:AMM327706 ACO327706:ACQ327706 SS327706:SU327706 IW327706:IY327706 B327706:D327706 WVI262170:WVK262170 WLM262170:WLO262170 WBQ262170:WBS262170 VRU262170:VRW262170 VHY262170:VIA262170 UYC262170:UYE262170 UOG262170:UOI262170 UEK262170:UEM262170 TUO262170:TUQ262170 TKS262170:TKU262170 TAW262170:TAY262170 SRA262170:SRC262170 SHE262170:SHG262170 RXI262170:RXK262170 RNM262170:RNO262170 RDQ262170:RDS262170 QTU262170:QTW262170 QJY262170:QKA262170 QAC262170:QAE262170 PQG262170:PQI262170 PGK262170:PGM262170 OWO262170:OWQ262170 OMS262170:OMU262170 OCW262170:OCY262170 NTA262170:NTC262170 NJE262170:NJG262170 MZI262170:MZK262170 MPM262170:MPO262170 MFQ262170:MFS262170 LVU262170:LVW262170 LLY262170:LMA262170 LCC262170:LCE262170 KSG262170:KSI262170 KIK262170:KIM262170 JYO262170:JYQ262170 JOS262170:JOU262170 JEW262170:JEY262170 IVA262170:IVC262170 ILE262170:ILG262170 IBI262170:IBK262170 HRM262170:HRO262170 HHQ262170:HHS262170 GXU262170:GXW262170 GNY262170:GOA262170 GEC262170:GEE262170 FUG262170:FUI262170 FKK262170:FKM262170 FAO262170:FAQ262170 EQS262170:EQU262170 EGW262170:EGY262170 DXA262170:DXC262170 DNE262170:DNG262170 DDI262170:DDK262170 CTM262170:CTO262170 CJQ262170:CJS262170 BZU262170:BZW262170 BPY262170:BQA262170 BGC262170:BGE262170 AWG262170:AWI262170 AMK262170:AMM262170 ACO262170:ACQ262170 SS262170:SU262170 IW262170:IY262170 B262170:D262170 WVI196634:WVK196634 WLM196634:WLO196634 WBQ196634:WBS196634 VRU196634:VRW196634 VHY196634:VIA196634 UYC196634:UYE196634 UOG196634:UOI196634 UEK196634:UEM196634 TUO196634:TUQ196634 TKS196634:TKU196634 TAW196634:TAY196634 SRA196634:SRC196634 SHE196634:SHG196634 RXI196634:RXK196634 RNM196634:RNO196634 RDQ196634:RDS196634 QTU196634:QTW196634 QJY196634:QKA196634 QAC196634:QAE196634 PQG196634:PQI196634 PGK196634:PGM196634 OWO196634:OWQ196634 OMS196634:OMU196634 OCW196634:OCY196634 NTA196634:NTC196634 NJE196634:NJG196634 MZI196634:MZK196634 MPM196634:MPO196634 MFQ196634:MFS196634 LVU196634:LVW196634 LLY196634:LMA196634 LCC196634:LCE196634 KSG196634:KSI196634 KIK196634:KIM196634 JYO196634:JYQ196634 JOS196634:JOU196634 JEW196634:JEY196634 IVA196634:IVC196634 ILE196634:ILG196634 IBI196634:IBK196634 HRM196634:HRO196634 HHQ196634:HHS196634 GXU196634:GXW196634 GNY196634:GOA196634 GEC196634:GEE196634 FUG196634:FUI196634 FKK196634:FKM196634 FAO196634:FAQ196634 EQS196634:EQU196634 EGW196634:EGY196634 DXA196634:DXC196634 DNE196634:DNG196634 DDI196634:DDK196634 CTM196634:CTO196634 CJQ196634:CJS196634 BZU196634:BZW196634 BPY196634:BQA196634 BGC196634:BGE196634 AWG196634:AWI196634 AMK196634:AMM196634 ACO196634:ACQ196634 SS196634:SU196634 IW196634:IY196634 B196634:D196634 WVI131098:WVK131098 WLM131098:WLO131098 WBQ131098:WBS131098 VRU131098:VRW131098 VHY131098:VIA131098 UYC131098:UYE131098 UOG131098:UOI131098 UEK131098:UEM131098 TUO131098:TUQ131098 TKS131098:TKU131098 TAW131098:TAY131098 SRA131098:SRC131098 SHE131098:SHG131098 RXI131098:RXK131098 RNM131098:RNO131098 RDQ131098:RDS131098 QTU131098:QTW131098 QJY131098:QKA131098 QAC131098:QAE131098 PQG131098:PQI131098 PGK131098:PGM131098 OWO131098:OWQ131098 OMS131098:OMU131098 OCW131098:OCY131098 NTA131098:NTC131098 NJE131098:NJG131098 MZI131098:MZK131098 MPM131098:MPO131098 MFQ131098:MFS131098 LVU131098:LVW131098 LLY131098:LMA131098 LCC131098:LCE131098 KSG131098:KSI131098 KIK131098:KIM131098 JYO131098:JYQ131098 JOS131098:JOU131098 JEW131098:JEY131098 IVA131098:IVC131098 ILE131098:ILG131098 IBI131098:IBK131098 HRM131098:HRO131098 HHQ131098:HHS131098 GXU131098:GXW131098 GNY131098:GOA131098 GEC131098:GEE131098 FUG131098:FUI131098 FKK131098:FKM131098 FAO131098:FAQ131098 EQS131098:EQU131098 EGW131098:EGY131098 DXA131098:DXC131098 DNE131098:DNG131098 DDI131098:DDK131098 CTM131098:CTO131098 CJQ131098:CJS131098 BZU131098:BZW131098 BPY131098:BQA131098 BGC131098:BGE131098 AWG131098:AWI131098 AMK131098:AMM131098 ACO131098:ACQ131098 SS131098:SU131098 IW131098:IY131098 B131098:D131098 WVI65562:WVK65562 WLM65562:WLO65562 WBQ65562:WBS65562 VRU65562:VRW65562 VHY65562:VIA65562 UYC65562:UYE65562 UOG65562:UOI65562 UEK65562:UEM65562 TUO65562:TUQ65562 TKS65562:TKU65562 TAW65562:TAY65562 SRA65562:SRC65562 SHE65562:SHG65562 RXI65562:RXK65562 RNM65562:RNO65562 RDQ65562:RDS65562 QTU65562:QTW65562 QJY65562:QKA65562 QAC65562:QAE65562 PQG65562:PQI65562 PGK65562:PGM65562 OWO65562:OWQ65562 OMS65562:OMU65562 OCW65562:OCY65562 NTA65562:NTC65562 NJE65562:NJG65562 MZI65562:MZK65562 MPM65562:MPO65562 MFQ65562:MFS65562 LVU65562:LVW65562 LLY65562:LMA65562 LCC65562:LCE65562 KSG65562:KSI65562 KIK65562:KIM65562 JYO65562:JYQ65562 JOS65562:JOU65562 JEW65562:JEY65562 IVA65562:IVC65562 ILE65562:ILG65562 IBI65562:IBK65562 HRM65562:HRO65562 HHQ65562:HHS65562 GXU65562:GXW65562 GNY65562:GOA65562 GEC65562:GEE65562 FUG65562:FUI65562 FKK65562:FKM65562 FAO65562:FAQ65562 EQS65562:EQU65562 EGW65562:EGY65562 DXA65562:DXC65562 DNE65562:DNG65562 DDI65562:DDK65562 CTM65562:CTO65562 CJQ65562:CJS65562 BZU65562:BZW65562 BPY65562:BQA65562 BGC65562:BGE65562 AWG65562:AWI65562 AMK65562:AMM65562 ACO65562:ACQ65562 SS65562:SU65562 IW65562:IY65562 B65562:D65562 WVI26:WVK26 WLM26:WLO26 WBQ26:WBS26 VRU26:VRW26 VHY26:VIA26 UYC26:UYE26 UOG26:UOI26 UEK26:UEM26 TUO26:TUQ26 TKS26:TKU26 TAW26:TAY26 SRA26:SRC26 SHE26:SHG26 RXI26:RXK26 RNM26:RNO26 RDQ26:RDS26 QTU26:QTW26 QJY26:QKA26 QAC26:QAE26 PQG26:PQI26 PGK26:PGM26 OWO26:OWQ26 OMS26:OMU26 OCW26:OCY26 NTA26:NTC26 NJE26:NJG26 MZI26:MZK26 MPM26:MPO26 MFQ26:MFS26 LVU26:LVW26 LLY26:LMA26 LCC26:LCE26 KSG26:KSI26 KIK26:KIM26 JYO26:JYQ26 JOS26:JOU26 JEW26:JEY26 IVA26:IVC26 ILE26:ILG26 IBI26:IBK26 HRM26:HRO26 HHQ26:HHS26 GXU26:GXW26 GNY26:GOA26 GEC26:GEE26 FUG26:FUI26 FKK26:FKM26 FAO26:FAQ26 EQS26:EQU26 EGW26:EGY26 DXA26:DXC26 DNE26:DNG26 DDI26:DDK26 CTM26:CTO26 CJQ26:CJS26 BZU26:BZW26 BPY26:BQA26 BGC26:BGE26 AWG26:AWI26 AMK26:AMM26 ACO26:ACQ26 SS26:SU26 IW26:IY26">
      <formula1>$K$14:$K$17</formula1>
    </dataValidation>
    <dataValidation type="list" allowBlank="1" showInputMessage="1" showErrorMessage="1" sqref="B11:E11 WVI983051:WVL983051 WLM983051:WLP983051 WBQ983051:WBT983051 VRU983051:VRX983051 VHY983051:VIB983051 UYC983051:UYF983051 UOG983051:UOJ983051 UEK983051:UEN983051 TUO983051:TUR983051 TKS983051:TKV983051 TAW983051:TAZ983051 SRA983051:SRD983051 SHE983051:SHH983051 RXI983051:RXL983051 RNM983051:RNP983051 RDQ983051:RDT983051 QTU983051:QTX983051 QJY983051:QKB983051 QAC983051:QAF983051 PQG983051:PQJ983051 PGK983051:PGN983051 OWO983051:OWR983051 OMS983051:OMV983051 OCW983051:OCZ983051 NTA983051:NTD983051 NJE983051:NJH983051 MZI983051:MZL983051 MPM983051:MPP983051 MFQ983051:MFT983051 LVU983051:LVX983051 LLY983051:LMB983051 LCC983051:LCF983051 KSG983051:KSJ983051 KIK983051:KIN983051 JYO983051:JYR983051 JOS983051:JOV983051 JEW983051:JEZ983051 IVA983051:IVD983051 ILE983051:ILH983051 IBI983051:IBL983051 HRM983051:HRP983051 HHQ983051:HHT983051 GXU983051:GXX983051 GNY983051:GOB983051 GEC983051:GEF983051 FUG983051:FUJ983051 FKK983051:FKN983051 FAO983051:FAR983051 EQS983051:EQV983051 EGW983051:EGZ983051 DXA983051:DXD983051 DNE983051:DNH983051 DDI983051:DDL983051 CTM983051:CTP983051 CJQ983051:CJT983051 BZU983051:BZX983051 BPY983051:BQB983051 BGC983051:BGF983051 AWG983051:AWJ983051 AMK983051:AMN983051 ACO983051:ACR983051 SS983051:SV983051 IW983051:IZ983051 B983051:E983051 WVI917515:WVL917515 WLM917515:WLP917515 WBQ917515:WBT917515 VRU917515:VRX917515 VHY917515:VIB917515 UYC917515:UYF917515 UOG917515:UOJ917515 UEK917515:UEN917515 TUO917515:TUR917515 TKS917515:TKV917515 TAW917515:TAZ917515 SRA917515:SRD917515 SHE917515:SHH917515 RXI917515:RXL917515 RNM917515:RNP917515 RDQ917515:RDT917515 QTU917515:QTX917515 QJY917515:QKB917515 QAC917515:QAF917515 PQG917515:PQJ917515 PGK917515:PGN917515 OWO917515:OWR917515 OMS917515:OMV917515 OCW917515:OCZ917515 NTA917515:NTD917515 NJE917515:NJH917515 MZI917515:MZL917515 MPM917515:MPP917515 MFQ917515:MFT917515 LVU917515:LVX917515 LLY917515:LMB917515 LCC917515:LCF917515 KSG917515:KSJ917515 KIK917515:KIN917515 JYO917515:JYR917515 JOS917515:JOV917515 JEW917515:JEZ917515 IVA917515:IVD917515 ILE917515:ILH917515 IBI917515:IBL917515 HRM917515:HRP917515 HHQ917515:HHT917515 GXU917515:GXX917515 GNY917515:GOB917515 GEC917515:GEF917515 FUG917515:FUJ917515 FKK917515:FKN917515 FAO917515:FAR917515 EQS917515:EQV917515 EGW917515:EGZ917515 DXA917515:DXD917515 DNE917515:DNH917515 DDI917515:DDL917515 CTM917515:CTP917515 CJQ917515:CJT917515 BZU917515:BZX917515 BPY917515:BQB917515 BGC917515:BGF917515 AWG917515:AWJ917515 AMK917515:AMN917515 ACO917515:ACR917515 SS917515:SV917515 IW917515:IZ917515 B917515:E917515 WVI851979:WVL851979 WLM851979:WLP851979 WBQ851979:WBT851979 VRU851979:VRX851979 VHY851979:VIB851979 UYC851979:UYF851979 UOG851979:UOJ851979 UEK851979:UEN851979 TUO851979:TUR851979 TKS851979:TKV851979 TAW851979:TAZ851979 SRA851979:SRD851979 SHE851979:SHH851979 RXI851979:RXL851979 RNM851979:RNP851979 RDQ851979:RDT851979 QTU851979:QTX851979 QJY851979:QKB851979 QAC851979:QAF851979 PQG851979:PQJ851979 PGK851979:PGN851979 OWO851979:OWR851979 OMS851979:OMV851979 OCW851979:OCZ851979 NTA851979:NTD851979 NJE851979:NJH851979 MZI851979:MZL851979 MPM851979:MPP851979 MFQ851979:MFT851979 LVU851979:LVX851979 LLY851979:LMB851979 LCC851979:LCF851979 KSG851979:KSJ851979 KIK851979:KIN851979 JYO851979:JYR851979 JOS851979:JOV851979 JEW851979:JEZ851979 IVA851979:IVD851979 ILE851979:ILH851979 IBI851979:IBL851979 HRM851979:HRP851979 HHQ851979:HHT851979 GXU851979:GXX851979 GNY851979:GOB851979 GEC851979:GEF851979 FUG851979:FUJ851979 FKK851979:FKN851979 FAO851979:FAR851979 EQS851979:EQV851979 EGW851979:EGZ851979 DXA851979:DXD851979 DNE851979:DNH851979 DDI851979:DDL851979 CTM851979:CTP851979 CJQ851979:CJT851979 BZU851979:BZX851979 BPY851979:BQB851979 BGC851979:BGF851979 AWG851979:AWJ851979 AMK851979:AMN851979 ACO851979:ACR851979 SS851979:SV851979 IW851979:IZ851979 B851979:E851979 WVI786443:WVL786443 WLM786443:WLP786443 WBQ786443:WBT786443 VRU786443:VRX786443 VHY786443:VIB786443 UYC786443:UYF786443 UOG786443:UOJ786443 UEK786443:UEN786443 TUO786443:TUR786443 TKS786443:TKV786443 TAW786443:TAZ786443 SRA786443:SRD786443 SHE786443:SHH786443 RXI786443:RXL786443 RNM786443:RNP786443 RDQ786443:RDT786443 QTU786443:QTX786443 QJY786443:QKB786443 QAC786443:QAF786443 PQG786443:PQJ786443 PGK786443:PGN786443 OWO786443:OWR786443 OMS786443:OMV786443 OCW786443:OCZ786443 NTA786443:NTD786443 NJE786443:NJH786443 MZI786443:MZL786443 MPM786443:MPP786443 MFQ786443:MFT786443 LVU786443:LVX786443 LLY786443:LMB786443 LCC786443:LCF786443 KSG786443:KSJ786443 KIK786443:KIN786443 JYO786443:JYR786443 JOS786443:JOV786443 JEW786443:JEZ786443 IVA786443:IVD786443 ILE786443:ILH786443 IBI786443:IBL786443 HRM786443:HRP786443 HHQ786443:HHT786443 GXU786443:GXX786443 GNY786443:GOB786443 GEC786443:GEF786443 FUG786443:FUJ786443 FKK786443:FKN786443 FAO786443:FAR786443 EQS786443:EQV786443 EGW786443:EGZ786443 DXA786443:DXD786443 DNE786443:DNH786443 DDI786443:DDL786443 CTM786443:CTP786443 CJQ786443:CJT786443 BZU786443:BZX786443 BPY786443:BQB786443 BGC786443:BGF786443 AWG786443:AWJ786443 AMK786443:AMN786443 ACO786443:ACR786443 SS786443:SV786443 IW786443:IZ786443 B786443:E786443 WVI720907:WVL720907 WLM720907:WLP720907 WBQ720907:WBT720907 VRU720907:VRX720907 VHY720907:VIB720907 UYC720907:UYF720907 UOG720907:UOJ720907 UEK720907:UEN720907 TUO720907:TUR720907 TKS720907:TKV720907 TAW720907:TAZ720907 SRA720907:SRD720907 SHE720907:SHH720907 RXI720907:RXL720907 RNM720907:RNP720907 RDQ720907:RDT720907 QTU720907:QTX720907 QJY720907:QKB720907 QAC720907:QAF720907 PQG720907:PQJ720907 PGK720907:PGN720907 OWO720907:OWR720907 OMS720907:OMV720907 OCW720907:OCZ720907 NTA720907:NTD720907 NJE720907:NJH720907 MZI720907:MZL720907 MPM720907:MPP720907 MFQ720907:MFT720907 LVU720907:LVX720907 LLY720907:LMB720907 LCC720907:LCF720907 KSG720907:KSJ720907 KIK720907:KIN720907 JYO720907:JYR720907 JOS720907:JOV720907 JEW720907:JEZ720907 IVA720907:IVD720907 ILE720907:ILH720907 IBI720907:IBL720907 HRM720907:HRP720907 HHQ720907:HHT720907 GXU720907:GXX720907 GNY720907:GOB720907 GEC720907:GEF720907 FUG720907:FUJ720907 FKK720907:FKN720907 FAO720907:FAR720907 EQS720907:EQV720907 EGW720907:EGZ720907 DXA720907:DXD720907 DNE720907:DNH720907 DDI720907:DDL720907 CTM720907:CTP720907 CJQ720907:CJT720907 BZU720907:BZX720907 BPY720907:BQB720907 BGC720907:BGF720907 AWG720907:AWJ720907 AMK720907:AMN720907 ACO720907:ACR720907 SS720907:SV720907 IW720907:IZ720907 B720907:E720907 WVI655371:WVL655371 WLM655371:WLP655371 WBQ655371:WBT655371 VRU655371:VRX655371 VHY655371:VIB655371 UYC655371:UYF655371 UOG655371:UOJ655371 UEK655371:UEN655371 TUO655371:TUR655371 TKS655371:TKV655371 TAW655371:TAZ655371 SRA655371:SRD655371 SHE655371:SHH655371 RXI655371:RXL655371 RNM655371:RNP655371 RDQ655371:RDT655371 QTU655371:QTX655371 QJY655371:QKB655371 QAC655371:QAF655371 PQG655371:PQJ655371 PGK655371:PGN655371 OWO655371:OWR655371 OMS655371:OMV655371 OCW655371:OCZ655371 NTA655371:NTD655371 NJE655371:NJH655371 MZI655371:MZL655371 MPM655371:MPP655371 MFQ655371:MFT655371 LVU655371:LVX655371 LLY655371:LMB655371 LCC655371:LCF655371 KSG655371:KSJ655371 KIK655371:KIN655371 JYO655371:JYR655371 JOS655371:JOV655371 JEW655371:JEZ655371 IVA655371:IVD655371 ILE655371:ILH655371 IBI655371:IBL655371 HRM655371:HRP655371 HHQ655371:HHT655371 GXU655371:GXX655371 GNY655371:GOB655371 GEC655371:GEF655371 FUG655371:FUJ655371 FKK655371:FKN655371 FAO655371:FAR655371 EQS655371:EQV655371 EGW655371:EGZ655371 DXA655371:DXD655371 DNE655371:DNH655371 DDI655371:DDL655371 CTM655371:CTP655371 CJQ655371:CJT655371 BZU655371:BZX655371 BPY655371:BQB655371 BGC655371:BGF655371 AWG655371:AWJ655371 AMK655371:AMN655371 ACO655371:ACR655371 SS655371:SV655371 IW655371:IZ655371 B655371:E655371 WVI589835:WVL589835 WLM589835:WLP589835 WBQ589835:WBT589835 VRU589835:VRX589835 VHY589835:VIB589835 UYC589835:UYF589835 UOG589835:UOJ589835 UEK589835:UEN589835 TUO589835:TUR589835 TKS589835:TKV589835 TAW589835:TAZ589835 SRA589835:SRD589835 SHE589835:SHH589835 RXI589835:RXL589835 RNM589835:RNP589835 RDQ589835:RDT589835 QTU589835:QTX589835 QJY589835:QKB589835 QAC589835:QAF589835 PQG589835:PQJ589835 PGK589835:PGN589835 OWO589835:OWR589835 OMS589835:OMV589835 OCW589835:OCZ589835 NTA589835:NTD589835 NJE589835:NJH589835 MZI589835:MZL589835 MPM589835:MPP589835 MFQ589835:MFT589835 LVU589835:LVX589835 LLY589835:LMB589835 LCC589835:LCF589835 KSG589835:KSJ589835 KIK589835:KIN589835 JYO589835:JYR589835 JOS589835:JOV589835 JEW589835:JEZ589835 IVA589835:IVD589835 ILE589835:ILH589835 IBI589835:IBL589835 HRM589835:HRP589835 HHQ589835:HHT589835 GXU589835:GXX589835 GNY589835:GOB589835 GEC589835:GEF589835 FUG589835:FUJ589835 FKK589835:FKN589835 FAO589835:FAR589835 EQS589835:EQV589835 EGW589835:EGZ589835 DXA589835:DXD589835 DNE589835:DNH589835 DDI589835:DDL589835 CTM589835:CTP589835 CJQ589835:CJT589835 BZU589835:BZX589835 BPY589835:BQB589835 BGC589835:BGF589835 AWG589835:AWJ589835 AMK589835:AMN589835 ACO589835:ACR589835 SS589835:SV589835 IW589835:IZ589835 B589835:E589835 WVI524299:WVL524299 WLM524299:WLP524299 WBQ524299:WBT524299 VRU524299:VRX524299 VHY524299:VIB524299 UYC524299:UYF524299 UOG524299:UOJ524299 UEK524299:UEN524299 TUO524299:TUR524299 TKS524299:TKV524299 TAW524299:TAZ524299 SRA524299:SRD524299 SHE524299:SHH524299 RXI524299:RXL524299 RNM524299:RNP524299 RDQ524299:RDT524299 QTU524299:QTX524299 QJY524299:QKB524299 QAC524299:QAF524299 PQG524299:PQJ524299 PGK524299:PGN524299 OWO524299:OWR524299 OMS524299:OMV524299 OCW524299:OCZ524299 NTA524299:NTD524299 NJE524299:NJH524299 MZI524299:MZL524299 MPM524299:MPP524299 MFQ524299:MFT524299 LVU524299:LVX524299 LLY524299:LMB524299 LCC524299:LCF524299 KSG524299:KSJ524299 KIK524299:KIN524299 JYO524299:JYR524299 JOS524299:JOV524299 JEW524299:JEZ524299 IVA524299:IVD524299 ILE524299:ILH524299 IBI524299:IBL524299 HRM524299:HRP524299 HHQ524299:HHT524299 GXU524299:GXX524299 GNY524299:GOB524299 GEC524299:GEF524299 FUG524299:FUJ524299 FKK524299:FKN524299 FAO524299:FAR524299 EQS524299:EQV524299 EGW524299:EGZ524299 DXA524299:DXD524299 DNE524299:DNH524299 DDI524299:DDL524299 CTM524299:CTP524299 CJQ524299:CJT524299 BZU524299:BZX524299 BPY524299:BQB524299 BGC524299:BGF524299 AWG524299:AWJ524299 AMK524299:AMN524299 ACO524299:ACR524299 SS524299:SV524299 IW524299:IZ524299 B524299:E524299 WVI458763:WVL458763 WLM458763:WLP458763 WBQ458763:WBT458763 VRU458763:VRX458763 VHY458763:VIB458763 UYC458763:UYF458763 UOG458763:UOJ458763 UEK458763:UEN458763 TUO458763:TUR458763 TKS458763:TKV458763 TAW458763:TAZ458763 SRA458763:SRD458763 SHE458763:SHH458763 RXI458763:RXL458763 RNM458763:RNP458763 RDQ458763:RDT458763 QTU458763:QTX458763 QJY458763:QKB458763 QAC458763:QAF458763 PQG458763:PQJ458763 PGK458763:PGN458763 OWO458763:OWR458763 OMS458763:OMV458763 OCW458763:OCZ458763 NTA458763:NTD458763 NJE458763:NJH458763 MZI458763:MZL458763 MPM458763:MPP458763 MFQ458763:MFT458763 LVU458763:LVX458763 LLY458763:LMB458763 LCC458763:LCF458763 KSG458763:KSJ458763 KIK458763:KIN458763 JYO458763:JYR458763 JOS458763:JOV458763 JEW458763:JEZ458763 IVA458763:IVD458763 ILE458763:ILH458763 IBI458763:IBL458763 HRM458763:HRP458763 HHQ458763:HHT458763 GXU458763:GXX458763 GNY458763:GOB458763 GEC458763:GEF458763 FUG458763:FUJ458763 FKK458763:FKN458763 FAO458763:FAR458763 EQS458763:EQV458763 EGW458763:EGZ458763 DXA458763:DXD458763 DNE458763:DNH458763 DDI458763:DDL458763 CTM458763:CTP458763 CJQ458763:CJT458763 BZU458763:BZX458763 BPY458763:BQB458763 BGC458763:BGF458763 AWG458763:AWJ458763 AMK458763:AMN458763 ACO458763:ACR458763 SS458763:SV458763 IW458763:IZ458763 B458763:E458763 WVI393227:WVL393227 WLM393227:WLP393227 WBQ393227:WBT393227 VRU393227:VRX393227 VHY393227:VIB393227 UYC393227:UYF393227 UOG393227:UOJ393227 UEK393227:UEN393227 TUO393227:TUR393227 TKS393227:TKV393227 TAW393227:TAZ393227 SRA393227:SRD393227 SHE393227:SHH393227 RXI393227:RXL393227 RNM393227:RNP393227 RDQ393227:RDT393227 QTU393227:QTX393227 QJY393227:QKB393227 QAC393227:QAF393227 PQG393227:PQJ393227 PGK393227:PGN393227 OWO393227:OWR393227 OMS393227:OMV393227 OCW393227:OCZ393227 NTA393227:NTD393227 NJE393227:NJH393227 MZI393227:MZL393227 MPM393227:MPP393227 MFQ393227:MFT393227 LVU393227:LVX393227 LLY393227:LMB393227 LCC393227:LCF393227 KSG393227:KSJ393227 KIK393227:KIN393227 JYO393227:JYR393227 JOS393227:JOV393227 JEW393227:JEZ393227 IVA393227:IVD393227 ILE393227:ILH393227 IBI393227:IBL393227 HRM393227:HRP393227 HHQ393227:HHT393227 GXU393227:GXX393227 GNY393227:GOB393227 GEC393227:GEF393227 FUG393227:FUJ393227 FKK393227:FKN393227 FAO393227:FAR393227 EQS393227:EQV393227 EGW393227:EGZ393227 DXA393227:DXD393227 DNE393227:DNH393227 DDI393227:DDL393227 CTM393227:CTP393227 CJQ393227:CJT393227 BZU393227:BZX393227 BPY393227:BQB393227 BGC393227:BGF393227 AWG393227:AWJ393227 AMK393227:AMN393227 ACO393227:ACR393227 SS393227:SV393227 IW393227:IZ393227 B393227:E393227 WVI327691:WVL327691 WLM327691:WLP327691 WBQ327691:WBT327691 VRU327691:VRX327691 VHY327691:VIB327691 UYC327691:UYF327691 UOG327691:UOJ327691 UEK327691:UEN327691 TUO327691:TUR327691 TKS327691:TKV327691 TAW327691:TAZ327691 SRA327691:SRD327691 SHE327691:SHH327691 RXI327691:RXL327691 RNM327691:RNP327691 RDQ327691:RDT327691 QTU327691:QTX327691 QJY327691:QKB327691 QAC327691:QAF327691 PQG327691:PQJ327691 PGK327691:PGN327691 OWO327691:OWR327691 OMS327691:OMV327691 OCW327691:OCZ327691 NTA327691:NTD327691 NJE327691:NJH327691 MZI327691:MZL327691 MPM327691:MPP327691 MFQ327691:MFT327691 LVU327691:LVX327691 LLY327691:LMB327691 LCC327691:LCF327691 KSG327691:KSJ327691 KIK327691:KIN327691 JYO327691:JYR327691 JOS327691:JOV327691 JEW327691:JEZ327691 IVA327691:IVD327691 ILE327691:ILH327691 IBI327691:IBL327691 HRM327691:HRP327691 HHQ327691:HHT327691 GXU327691:GXX327691 GNY327691:GOB327691 GEC327691:GEF327691 FUG327691:FUJ327691 FKK327691:FKN327691 FAO327691:FAR327691 EQS327691:EQV327691 EGW327691:EGZ327691 DXA327691:DXD327691 DNE327691:DNH327691 DDI327691:DDL327691 CTM327691:CTP327691 CJQ327691:CJT327691 BZU327691:BZX327691 BPY327691:BQB327691 BGC327691:BGF327691 AWG327691:AWJ327691 AMK327691:AMN327691 ACO327691:ACR327691 SS327691:SV327691 IW327691:IZ327691 B327691:E327691 WVI262155:WVL262155 WLM262155:WLP262155 WBQ262155:WBT262155 VRU262155:VRX262155 VHY262155:VIB262155 UYC262155:UYF262155 UOG262155:UOJ262155 UEK262155:UEN262155 TUO262155:TUR262155 TKS262155:TKV262155 TAW262155:TAZ262155 SRA262155:SRD262155 SHE262155:SHH262155 RXI262155:RXL262155 RNM262155:RNP262155 RDQ262155:RDT262155 QTU262155:QTX262155 QJY262155:QKB262155 QAC262155:QAF262155 PQG262155:PQJ262155 PGK262155:PGN262155 OWO262155:OWR262155 OMS262155:OMV262155 OCW262155:OCZ262155 NTA262155:NTD262155 NJE262155:NJH262155 MZI262155:MZL262155 MPM262155:MPP262155 MFQ262155:MFT262155 LVU262155:LVX262155 LLY262155:LMB262155 LCC262155:LCF262155 KSG262155:KSJ262155 KIK262155:KIN262155 JYO262155:JYR262155 JOS262155:JOV262155 JEW262155:JEZ262155 IVA262155:IVD262155 ILE262155:ILH262155 IBI262155:IBL262155 HRM262155:HRP262155 HHQ262155:HHT262155 GXU262155:GXX262155 GNY262155:GOB262155 GEC262155:GEF262155 FUG262155:FUJ262155 FKK262155:FKN262155 FAO262155:FAR262155 EQS262155:EQV262155 EGW262155:EGZ262155 DXA262155:DXD262155 DNE262155:DNH262155 DDI262155:DDL262155 CTM262155:CTP262155 CJQ262155:CJT262155 BZU262155:BZX262155 BPY262155:BQB262155 BGC262155:BGF262155 AWG262155:AWJ262155 AMK262155:AMN262155 ACO262155:ACR262155 SS262155:SV262155 IW262155:IZ262155 B262155:E262155 WVI196619:WVL196619 WLM196619:WLP196619 WBQ196619:WBT196619 VRU196619:VRX196619 VHY196619:VIB196619 UYC196619:UYF196619 UOG196619:UOJ196619 UEK196619:UEN196619 TUO196619:TUR196619 TKS196619:TKV196619 TAW196619:TAZ196619 SRA196619:SRD196619 SHE196619:SHH196619 RXI196619:RXL196619 RNM196619:RNP196619 RDQ196619:RDT196619 QTU196619:QTX196619 QJY196619:QKB196619 QAC196619:QAF196619 PQG196619:PQJ196619 PGK196619:PGN196619 OWO196619:OWR196619 OMS196619:OMV196619 OCW196619:OCZ196619 NTA196619:NTD196619 NJE196619:NJH196619 MZI196619:MZL196619 MPM196619:MPP196619 MFQ196619:MFT196619 LVU196619:LVX196619 LLY196619:LMB196619 LCC196619:LCF196619 KSG196619:KSJ196619 KIK196619:KIN196619 JYO196619:JYR196619 JOS196619:JOV196619 JEW196619:JEZ196619 IVA196619:IVD196619 ILE196619:ILH196619 IBI196619:IBL196619 HRM196619:HRP196619 HHQ196619:HHT196619 GXU196619:GXX196619 GNY196619:GOB196619 GEC196619:GEF196619 FUG196619:FUJ196619 FKK196619:FKN196619 FAO196619:FAR196619 EQS196619:EQV196619 EGW196619:EGZ196619 DXA196619:DXD196619 DNE196619:DNH196619 DDI196619:DDL196619 CTM196619:CTP196619 CJQ196619:CJT196619 BZU196619:BZX196619 BPY196619:BQB196619 BGC196619:BGF196619 AWG196619:AWJ196619 AMK196619:AMN196619 ACO196619:ACR196619 SS196619:SV196619 IW196619:IZ196619 B196619:E196619 WVI131083:WVL131083 WLM131083:WLP131083 WBQ131083:WBT131083 VRU131083:VRX131083 VHY131083:VIB131083 UYC131083:UYF131083 UOG131083:UOJ131083 UEK131083:UEN131083 TUO131083:TUR131083 TKS131083:TKV131083 TAW131083:TAZ131083 SRA131083:SRD131083 SHE131083:SHH131083 RXI131083:RXL131083 RNM131083:RNP131083 RDQ131083:RDT131083 QTU131083:QTX131083 QJY131083:QKB131083 QAC131083:QAF131083 PQG131083:PQJ131083 PGK131083:PGN131083 OWO131083:OWR131083 OMS131083:OMV131083 OCW131083:OCZ131083 NTA131083:NTD131083 NJE131083:NJH131083 MZI131083:MZL131083 MPM131083:MPP131083 MFQ131083:MFT131083 LVU131083:LVX131083 LLY131083:LMB131083 LCC131083:LCF131083 KSG131083:KSJ131083 KIK131083:KIN131083 JYO131083:JYR131083 JOS131083:JOV131083 JEW131083:JEZ131083 IVA131083:IVD131083 ILE131083:ILH131083 IBI131083:IBL131083 HRM131083:HRP131083 HHQ131083:HHT131083 GXU131083:GXX131083 GNY131083:GOB131083 GEC131083:GEF131083 FUG131083:FUJ131083 FKK131083:FKN131083 FAO131083:FAR131083 EQS131083:EQV131083 EGW131083:EGZ131083 DXA131083:DXD131083 DNE131083:DNH131083 DDI131083:DDL131083 CTM131083:CTP131083 CJQ131083:CJT131083 BZU131083:BZX131083 BPY131083:BQB131083 BGC131083:BGF131083 AWG131083:AWJ131083 AMK131083:AMN131083 ACO131083:ACR131083 SS131083:SV131083 IW131083:IZ131083 B131083:E131083 WVI65547:WVL65547 WLM65547:WLP65547 WBQ65547:WBT65547 VRU65547:VRX65547 VHY65547:VIB65547 UYC65547:UYF65547 UOG65547:UOJ65547 UEK65547:UEN65547 TUO65547:TUR65547 TKS65547:TKV65547 TAW65547:TAZ65547 SRA65547:SRD65547 SHE65547:SHH65547 RXI65547:RXL65547 RNM65547:RNP65547 RDQ65547:RDT65547 QTU65547:QTX65547 QJY65547:QKB65547 QAC65547:QAF65547 PQG65547:PQJ65547 PGK65547:PGN65547 OWO65547:OWR65547 OMS65547:OMV65547 OCW65547:OCZ65547 NTA65547:NTD65547 NJE65547:NJH65547 MZI65547:MZL65547 MPM65547:MPP65547 MFQ65547:MFT65547 LVU65547:LVX65547 LLY65547:LMB65547 LCC65547:LCF65547 KSG65547:KSJ65547 KIK65547:KIN65547 JYO65547:JYR65547 JOS65547:JOV65547 JEW65547:JEZ65547 IVA65547:IVD65547 ILE65547:ILH65547 IBI65547:IBL65547 HRM65547:HRP65547 HHQ65547:HHT65547 GXU65547:GXX65547 GNY65547:GOB65547 GEC65547:GEF65547 FUG65547:FUJ65547 FKK65547:FKN65547 FAO65547:FAR65547 EQS65547:EQV65547 EGW65547:EGZ65547 DXA65547:DXD65547 DNE65547:DNH65547 DDI65547:DDL65547 CTM65547:CTP65547 CJQ65547:CJT65547 BZU65547:BZX65547 BPY65547:BQB65547 BGC65547:BGF65547 AWG65547:AWJ65547 AMK65547:AMN65547 ACO65547:ACR65547 SS65547:SV65547 IW65547:IZ65547 B65547:E65547 WVI11:WVL11 WLM11:WLP11 WBQ11:WBT11 VRU11:VRX11 VHY11:VIB11 UYC11:UYF11 UOG11:UOJ11 UEK11:UEN11 TUO11:TUR11 TKS11:TKV11 TAW11:TAZ11 SRA11:SRD11 SHE11:SHH11 RXI11:RXL11 RNM11:RNP11 RDQ11:RDT11 QTU11:QTX11 QJY11:QKB11 QAC11:QAF11 PQG11:PQJ11 PGK11:PGN11 OWO11:OWR11 OMS11:OMV11 OCW11:OCZ11 NTA11:NTD11 NJE11:NJH11 MZI11:MZL11 MPM11:MPP11 MFQ11:MFT11 LVU11:LVX11 LLY11:LMB11 LCC11:LCF11 KSG11:KSJ11 KIK11:KIN11 JYO11:JYR11 JOS11:JOV11 JEW11:JEZ11 IVA11:IVD11 ILE11:ILH11 IBI11:IBL11 HRM11:HRP11 HHQ11:HHT11 GXU11:GXX11 GNY11:GOB11 GEC11:GEF11 FUG11:FUJ11 FKK11:FKN11 FAO11:FAR11 EQS11:EQV11 EGW11:EGZ11 DXA11:DXD11 DNE11:DNH11 DDI11:DDL11 CTM11:CTP11 CJQ11:CJT11 BZU11:BZX11 BPY11:BQB11 BGC11:BGF11 AWG11:AWJ11 AMK11:AMN11 ACO11:ACR11 SS11:SV11 IW11:IZ11">
      <formula1>$K$8:$K$11</formula1>
    </dataValidation>
    <dataValidation type="list" allowBlank="1" showInputMessage="1" showErrorMessage="1" sqref="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MPU65550 MZQ65550 NJM65550 NTI65550 ODE65550 ONA65550 OWW65550 PGS65550 PQO65550 QAK65550 QKG65550 QUC65550 RDY65550 RNU65550 RXQ65550 SHM65550 SRI65550 TBE65550 TLA65550 TUW65550 UES65550 UOO65550 UYK65550 VIG65550 VSC65550 WBY65550 WLU65550 WVQ65550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JE196622 TA196622 ACW196622 AMS196622 AWO196622 BGK196622 BQG196622 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PQO262158 QAK262158 QKG262158 QUC262158 RDY262158 RNU262158 RXQ262158 SHM262158 SRI262158 TBE262158 TLA262158 TUW262158 UES262158 UOO262158 UYK262158 VIG262158 VSC262158 WBY262158 WLU262158 WVQ262158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JE393230 TA393230 ACW393230 AMS393230 AWO393230 BGK393230 BQG393230 CAC393230 CJY393230 CTU393230 DDQ393230 DNM393230 DXI393230 EHE393230 ERA393230 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SRI458766 TBE458766 TLA458766 TUW458766 UES458766 UOO458766 UYK458766 VIG458766 VSC458766 WBY458766 WLU458766 WVQ458766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JE589838 TA589838 ACW589838 AMS589838 AWO589838 BGK589838 BQG589838 CAC589838 CJY589838 CTU589838 DDQ589838 DNM589838 DXI589838 EHE589838 ERA589838 FAW589838 FKS589838 FUO589838 GEK589838 GOG589838 GYC589838 HHY589838 HRU589838 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VSC655374 WBY655374 WLU655374 WVQ655374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JE917518 TA917518 ACW917518 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ODE983054 ONA983054 OWW983054 PGS983054 PQO983054 QAK983054 QKG983054 QUC983054 RDY983054 RNU983054 RXQ983054 SHM983054 SRI983054 TBE983054 TLA983054 TUW983054 UES983054 UOO983054 UYK983054 VIG983054 VSC983054 WBY983054 WLU983054 WVQ983054 G14:I14 G983054:I983054 G917518:I917518 G851982:I851982 G786446:I786446 G720910:I720910 G655374:I655374 G589838:I589838 G524302:I524302 G458766:I458766 G393230:I393230 G327694:I327694 G262158:I262158 G196622:I196622 G131086:I131086 G65550:I65550">
      <formula1>K19:K21</formula1>
    </dataValidation>
    <dataValidation type="list" allowBlank="1" showInputMessage="1" showErrorMessage="1" sqref="JB14:JD14 SX14:SZ14 ACT14:ACV14 AMP14:AMR14 AWL14:AWN14 BGH14:BGJ14 BQD14:BQF14 BZZ14:CAB14 CJV14:CJX14 CTR14:CTT14 DDN14:DDP14 DNJ14:DNL14 DXF14:DXH14 EHB14:EHD14 EQX14:EQZ14 FAT14:FAV14 FKP14:FKR14 FUL14:FUN14 GEH14:GEJ14 GOD14:GOF14 GXZ14:GYB14 HHV14:HHX14 HRR14:HRT14 IBN14:IBP14 ILJ14:ILL14 IVF14:IVH14 JFB14:JFD14 JOX14:JOZ14 JYT14:JYV14 KIP14:KIR14 KSL14:KSN14 LCH14:LCJ14 LMD14:LMF14 LVZ14:LWB14 MFV14:MFX14 MPR14:MPT14 MZN14:MZP14 NJJ14:NJL14 NTF14:NTH14 ODB14:ODD14 OMX14:OMZ14 OWT14:OWV14 PGP14:PGR14 PQL14:PQN14 QAH14:QAJ14 QKD14:QKF14 QTZ14:QUB14 RDV14:RDX14 RNR14:RNT14 RXN14:RXP14 SHJ14:SHL14 SRF14:SRH14 TBB14:TBD14 TKX14:TKZ14 TUT14:TUV14 UEP14:UER14 UOL14:UON14 UYH14:UYJ14 VID14:VIF14 VRZ14:VSB14 WBV14:WBX14 WLR14:WLT14 WVN14:WVP14 JB65550:JD65550 SX65550:SZ65550 ACT65550:ACV65550 AMP65550:AMR65550 AWL65550:AWN65550 BGH65550:BGJ65550 BQD65550:BQF65550 BZZ65550:CAB65550 CJV65550:CJX65550 CTR65550:CTT65550 DDN65550:DDP65550 DNJ65550:DNL65550 DXF65550:DXH65550 EHB65550:EHD65550 EQX65550:EQZ65550 FAT65550:FAV65550 FKP65550:FKR65550 FUL65550:FUN65550 GEH65550:GEJ65550 GOD65550:GOF65550 GXZ65550:GYB65550 HHV65550:HHX65550 HRR65550:HRT65550 IBN65550:IBP65550 ILJ65550:ILL65550 IVF65550:IVH65550 JFB65550:JFD65550 JOX65550:JOZ65550 JYT65550:JYV65550 KIP65550:KIR65550 KSL65550:KSN65550 LCH65550:LCJ65550 LMD65550:LMF65550 LVZ65550:LWB65550 MFV65550:MFX65550 MPR65550:MPT65550 MZN65550:MZP65550 NJJ65550:NJL65550 NTF65550:NTH65550 ODB65550:ODD65550 OMX65550:OMZ65550 OWT65550:OWV65550 PGP65550:PGR65550 PQL65550:PQN65550 QAH65550:QAJ65550 QKD65550:QKF65550 QTZ65550:QUB65550 RDV65550:RDX65550 RNR65550:RNT65550 RXN65550:RXP65550 SHJ65550:SHL65550 SRF65550:SRH65550 TBB65550:TBD65550 TKX65550:TKZ65550 TUT65550:TUV65550 UEP65550:UER65550 UOL65550:UON65550 UYH65550:UYJ65550 VID65550:VIF65550 VRZ65550:VSB65550 WBV65550:WBX65550 WLR65550:WLT65550 WVN65550:WVP65550 JB131086:JD131086 SX131086:SZ131086 ACT131086:ACV131086 AMP131086:AMR131086 AWL131086:AWN131086 BGH131086:BGJ131086 BQD131086:BQF131086 BZZ131086:CAB131086 CJV131086:CJX131086 CTR131086:CTT131086 DDN131086:DDP131086 DNJ131086:DNL131086 DXF131086:DXH131086 EHB131086:EHD131086 EQX131086:EQZ131086 FAT131086:FAV131086 FKP131086:FKR131086 FUL131086:FUN131086 GEH131086:GEJ131086 GOD131086:GOF131086 GXZ131086:GYB131086 HHV131086:HHX131086 HRR131086:HRT131086 IBN131086:IBP131086 ILJ131086:ILL131086 IVF131086:IVH131086 JFB131086:JFD131086 JOX131086:JOZ131086 JYT131086:JYV131086 KIP131086:KIR131086 KSL131086:KSN131086 LCH131086:LCJ131086 LMD131086:LMF131086 LVZ131086:LWB131086 MFV131086:MFX131086 MPR131086:MPT131086 MZN131086:MZP131086 NJJ131086:NJL131086 NTF131086:NTH131086 ODB131086:ODD131086 OMX131086:OMZ131086 OWT131086:OWV131086 PGP131086:PGR131086 PQL131086:PQN131086 QAH131086:QAJ131086 QKD131086:QKF131086 QTZ131086:QUB131086 RDV131086:RDX131086 RNR131086:RNT131086 RXN131086:RXP131086 SHJ131086:SHL131086 SRF131086:SRH131086 TBB131086:TBD131086 TKX131086:TKZ131086 TUT131086:TUV131086 UEP131086:UER131086 UOL131086:UON131086 UYH131086:UYJ131086 VID131086:VIF131086 VRZ131086:VSB131086 WBV131086:WBX131086 WLR131086:WLT131086 WVN131086:WVP131086 JB196622:JD196622 SX196622:SZ196622 ACT196622:ACV196622 AMP196622:AMR196622 AWL196622:AWN196622 BGH196622:BGJ196622 BQD196622:BQF196622 BZZ196622:CAB196622 CJV196622:CJX196622 CTR196622:CTT196622 DDN196622:DDP196622 DNJ196622:DNL196622 DXF196622:DXH196622 EHB196622:EHD196622 EQX196622:EQZ196622 FAT196622:FAV196622 FKP196622:FKR196622 FUL196622:FUN196622 GEH196622:GEJ196622 GOD196622:GOF196622 GXZ196622:GYB196622 HHV196622:HHX196622 HRR196622:HRT196622 IBN196622:IBP196622 ILJ196622:ILL196622 IVF196622:IVH196622 JFB196622:JFD196622 JOX196622:JOZ196622 JYT196622:JYV196622 KIP196622:KIR196622 KSL196622:KSN196622 LCH196622:LCJ196622 LMD196622:LMF196622 LVZ196622:LWB196622 MFV196622:MFX196622 MPR196622:MPT196622 MZN196622:MZP196622 NJJ196622:NJL196622 NTF196622:NTH196622 ODB196622:ODD196622 OMX196622:OMZ196622 OWT196622:OWV196622 PGP196622:PGR196622 PQL196622:PQN196622 QAH196622:QAJ196622 QKD196622:QKF196622 QTZ196622:QUB196622 RDV196622:RDX196622 RNR196622:RNT196622 RXN196622:RXP196622 SHJ196622:SHL196622 SRF196622:SRH196622 TBB196622:TBD196622 TKX196622:TKZ196622 TUT196622:TUV196622 UEP196622:UER196622 UOL196622:UON196622 UYH196622:UYJ196622 VID196622:VIF196622 VRZ196622:VSB196622 WBV196622:WBX196622 WLR196622:WLT196622 WVN196622:WVP196622 JB262158:JD262158 SX262158:SZ262158 ACT262158:ACV262158 AMP262158:AMR262158 AWL262158:AWN262158 BGH262158:BGJ262158 BQD262158:BQF262158 BZZ262158:CAB262158 CJV262158:CJX262158 CTR262158:CTT262158 DDN262158:DDP262158 DNJ262158:DNL262158 DXF262158:DXH262158 EHB262158:EHD262158 EQX262158:EQZ262158 FAT262158:FAV262158 FKP262158:FKR262158 FUL262158:FUN262158 GEH262158:GEJ262158 GOD262158:GOF262158 GXZ262158:GYB262158 HHV262158:HHX262158 HRR262158:HRT262158 IBN262158:IBP262158 ILJ262158:ILL262158 IVF262158:IVH262158 JFB262158:JFD262158 JOX262158:JOZ262158 JYT262158:JYV262158 KIP262158:KIR262158 KSL262158:KSN262158 LCH262158:LCJ262158 LMD262158:LMF262158 LVZ262158:LWB262158 MFV262158:MFX262158 MPR262158:MPT262158 MZN262158:MZP262158 NJJ262158:NJL262158 NTF262158:NTH262158 ODB262158:ODD262158 OMX262158:OMZ262158 OWT262158:OWV262158 PGP262158:PGR262158 PQL262158:PQN262158 QAH262158:QAJ262158 QKD262158:QKF262158 QTZ262158:QUB262158 RDV262158:RDX262158 RNR262158:RNT262158 RXN262158:RXP262158 SHJ262158:SHL262158 SRF262158:SRH262158 TBB262158:TBD262158 TKX262158:TKZ262158 TUT262158:TUV262158 UEP262158:UER262158 UOL262158:UON262158 UYH262158:UYJ262158 VID262158:VIF262158 VRZ262158:VSB262158 WBV262158:WBX262158 WLR262158:WLT262158 WVN262158:WVP262158 JB327694:JD327694 SX327694:SZ327694 ACT327694:ACV327694 AMP327694:AMR327694 AWL327694:AWN327694 BGH327694:BGJ327694 BQD327694:BQF327694 BZZ327694:CAB327694 CJV327694:CJX327694 CTR327694:CTT327694 DDN327694:DDP327694 DNJ327694:DNL327694 DXF327694:DXH327694 EHB327694:EHD327694 EQX327694:EQZ327694 FAT327694:FAV327694 FKP327694:FKR327694 FUL327694:FUN327694 GEH327694:GEJ327694 GOD327694:GOF327694 GXZ327694:GYB327694 HHV327694:HHX327694 HRR327694:HRT327694 IBN327694:IBP327694 ILJ327694:ILL327694 IVF327694:IVH327694 JFB327694:JFD327694 JOX327694:JOZ327694 JYT327694:JYV327694 KIP327694:KIR327694 KSL327694:KSN327694 LCH327694:LCJ327694 LMD327694:LMF327694 LVZ327694:LWB327694 MFV327694:MFX327694 MPR327694:MPT327694 MZN327694:MZP327694 NJJ327694:NJL327694 NTF327694:NTH327694 ODB327694:ODD327694 OMX327694:OMZ327694 OWT327694:OWV327694 PGP327694:PGR327694 PQL327694:PQN327694 QAH327694:QAJ327694 QKD327694:QKF327694 QTZ327694:QUB327694 RDV327694:RDX327694 RNR327694:RNT327694 RXN327694:RXP327694 SHJ327694:SHL327694 SRF327694:SRH327694 TBB327694:TBD327694 TKX327694:TKZ327694 TUT327694:TUV327694 UEP327694:UER327694 UOL327694:UON327694 UYH327694:UYJ327694 VID327694:VIF327694 VRZ327694:VSB327694 WBV327694:WBX327694 WLR327694:WLT327694 WVN327694:WVP327694 JB393230:JD393230 SX393230:SZ393230 ACT393230:ACV393230 AMP393230:AMR393230 AWL393230:AWN393230 BGH393230:BGJ393230 BQD393230:BQF393230 BZZ393230:CAB393230 CJV393230:CJX393230 CTR393230:CTT393230 DDN393230:DDP393230 DNJ393230:DNL393230 DXF393230:DXH393230 EHB393230:EHD393230 EQX393230:EQZ393230 FAT393230:FAV393230 FKP393230:FKR393230 FUL393230:FUN393230 GEH393230:GEJ393230 GOD393230:GOF393230 GXZ393230:GYB393230 HHV393230:HHX393230 HRR393230:HRT393230 IBN393230:IBP393230 ILJ393230:ILL393230 IVF393230:IVH393230 JFB393230:JFD393230 JOX393230:JOZ393230 JYT393230:JYV393230 KIP393230:KIR393230 KSL393230:KSN393230 LCH393230:LCJ393230 LMD393230:LMF393230 LVZ393230:LWB393230 MFV393230:MFX393230 MPR393230:MPT393230 MZN393230:MZP393230 NJJ393230:NJL393230 NTF393230:NTH393230 ODB393230:ODD393230 OMX393230:OMZ393230 OWT393230:OWV393230 PGP393230:PGR393230 PQL393230:PQN393230 QAH393230:QAJ393230 QKD393230:QKF393230 QTZ393230:QUB393230 RDV393230:RDX393230 RNR393230:RNT393230 RXN393230:RXP393230 SHJ393230:SHL393230 SRF393230:SRH393230 TBB393230:TBD393230 TKX393230:TKZ393230 TUT393230:TUV393230 UEP393230:UER393230 UOL393230:UON393230 UYH393230:UYJ393230 VID393230:VIF393230 VRZ393230:VSB393230 WBV393230:WBX393230 WLR393230:WLT393230 WVN393230:WVP393230 JB458766:JD458766 SX458766:SZ458766 ACT458766:ACV458766 AMP458766:AMR458766 AWL458766:AWN458766 BGH458766:BGJ458766 BQD458766:BQF458766 BZZ458766:CAB458766 CJV458766:CJX458766 CTR458766:CTT458766 DDN458766:DDP458766 DNJ458766:DNL458766 DXF458766:DXH458766 EHB458766:EHD458766 EQX458766:EQZ458766 FAT458766:FAV458766 FKP458766:FKR458766 FUL458766:FUN458766 GEH458766:GEJ458766 GOD458766:GOF458766 GXZ458766:GYB458766 HHV458766:HHX458766 HRR458766:HRT458766 IBN458766:IBP458766 ILJ458766:ILL458766 IVF458766:IVH458766 JFB458766:JFD458766 JOX458766:JOZ458766 JYT458766:JYV458766 KIP458766:KIR458766 KSL458766:KSN458766 LCH458766:LCJ458766 LMD458766:LMF458766 LVZ458766:LWB458766 MFV458766:MFX458766 MPR458766:MPT458766 MZN458766:MZP458766 NJJ458766:NJL458766 NTF458766:NTH458766 ODB458766:ODD458766 OMX458766:OMZ458766 OWT458766:OWV458766 PGP458766:PGR458766 PQL458766:PQN458766 QAH458766:QAJ458766 QKD458766:QKF458766 QTZ458766:QUB458766 RDV458766:RDX458766 RNR458766:RNT458766 RXN458766:RXP458766 SHJ458766:SHL458766 SRF458766:SRH458766 TBB458766:TBD458766 TKX458766:TKZ458766 TUT458766:TUV458766 UEP458766:UER458766 UOL458766:UON458766 UYH458766:UYJ458766 VID458766:VIF458766 VRZ458766:VSB458766 WBV458766:WBX458766 WLR458766:WLT458766 WVN458766:WVP458766 JB524302:JD524302 SX524302:SZ524302 ACT524302:ACV524302 AMP524302:AMR524302 AWL524302:AWN524302 BGH524302:BGJ524302 BQD524302:BQF524302 BZZ524302:CAB524302 CJV524302:CJX524302 CTR524302:CTT524302 DDN524302:DDP524302 DNJ524302:DNL524302 DXF524302:DXH524302 EHB524302:EHD524302 EQX524302:EQZ524302 FAT524302:FAV524302 FKP524302:FKR524302 FUL524302:FUN524302 GEH524302:GEJ524302 GOD524302:GOF524302 GXZ524302:GYB524302 HHV524302:HHX524302 HRR524302:HRT524302 IBN524302:IBP524302 ILJ524302:ILL524302 IVF524302:IVH524302 JFB524302:JFD524302 JOX524302:JOZ524302 JYT524302:JYV524302 KIP524302:KIR524302 KSL524302:KSN524302 LCH524302:LCJ524302 LMD524302:LMF524302 LVZ524302:LWB524302 MFV524302:MFX524302 MPR524302:MPT524302 MZN524302:MZP524302 NJJ524302:NJL524302 NTF524302:NTH524302 ODB524302:ODD524302 OMX524302:OMZ524302 OWT524302:OWV524302 PGP524302:PGR524302 PQL524302:PQN524302 QAH524302:QAJ524302 QKD524302:QKF524302 QTZ524302:QUB524302 RDV524302:RDX524302 RNR524302:RNT524302 RXN524302:RXP524302 SHJ524302:SHL524302 SRF524302:SRH524302 TBB524302:TBD524302 TKX524302:TKZ524302 TUT524302:TUV524302 UEP524302:UER524302 UOL524302:UON524302 UYH524302:UYJ524302 VID524302:VIF524302 VRZ524302:VSB524302 WBV524302:WBX524302 WLR524302:WLT524302 WVN524302:WVP524302 JB589838:JD589838 SX589838:SZ589838 ACT589838:ACV589838 AMP589838:AMR589838 AWL589838:AWN589838 BGH589838:BGJ589838 BQD589838:BQF589838 BZZ589838:CAB589838 CJV589838:CJX589838 CTR589838:CTT589838 DDN589838:DDP589838 DNJ589838:DNL589838 DXF589838:DXH589838 EHB589838:EHD589838 EQX589838:EQZ589838 FAT589838:FAV589838 FKP589838:FKR589838 FUL589838:FUN589838 GEH589838:GEJ589838 GOD589838:GOF589838 GXZ589838:GYB589838 HHV589838:HHX589838 HRR589838:HRT589838 IBN589838:IBP589838 ILJ589838:ILL589838 IVF589838:IVH589838 JFB589838:JFD589838 JOX589838:JOZ589838 JYT589838:JYV589838 KIP589838:KIR589838 KSL589838:KSN589838 LCH589838:LCJ589838 LMD589838:LMF589838 LVZ589838:LWB589838 MFV589838:MFX589838 MPR589838:MPT589838 MZN589838:MZP589838 NJJ589838:NJL589838 NTF589838:NTH589838 ODB589838:ODD589838 OMX589838:OMZ589838 OWT589838:OWV589838 PGP589838:PGR589838 PQL589838:PQN589838 QAH589838:QAJ589838 QKD589838:QKF589838 QTZ589838:QUB589838 RDV589838:RDX589838 RNR589838:RNT589838 RXN589838:RXP589838 SHJ589838:SHL589838 SRF589838:SRH589838 TBB589838:TBD589838 TKX589838:TKZ589838 TUT589838:TUV589838 UEP589838:UER589838 UOL589838:UON589838 UYH589838:UYJ589838 VID589838:VIF589838 VRZ589838:VSB589838 WBV589838:WBX589838 WLR589838:WLT589838 WVN589838:WVP589838 JB655374:JD655374 SX655374:SZ655374 ACT655374:ACV655374 AMP655374:AMR655374 AWL655374:AWN655374 BGH655374:BGJ655374 BQD655374:BQF655374 BZZ655374:CAB655374 CJV655374:CJX655374 CTR655374:CTT655374 DDN655374:DDP655374 DNJ655374:DNL655374 DXF655374:DXH655374 EHB655374:EHD655374 EQX655374:EQZ655374 FAT655374:FAV655374 FKP655374:FKR655374 FUL655374:FUN655374 GEH655374:GEJ655374 GOD655374:GOF655374 GXZ655374:GYB655374 HHV655374:HHX655374 HRR655374:HRT655374 IBN655374:IBP655374 ILJ655374:ILL655374 IVF655374:IVH655374 JFB655374:JFD655374 JOX655374:JOZ655374 JYT655374:JYV655374 KIP655374:KIR655374 KSL655374:KSN655374 LCH655374:LCJ655374 LMD655374:LMF655374 LVZ655374:LWB655374 MFV655374:MFX655374 MPR655374:MPT655374 MZN655374:MZP655374 NJJ655374:NJL655374 NTF655374:NTH655374 ODB655374:ODD655374 OMX655374:OMZ655374 OWT655374:OWV655374 PGP655374:PGR655374 PQL655374:PQN655374 QAH655374:QAJ655374 QKD655374:QKF655374 QTZ655374:QUB655374 RDV655374:RDX655374 RNR655374:RNT655374 RXN655374:RXP655374 SHJ655374:SHL655374 SRF655374:SRH655374 TBB655374:TBD655374 TKX655374:TKZ655374 TUT655374:TUV655374 UEP655374:UER655374 UOL655374:UON655374 UYH655374:UYJ655374 VID655374:VIF655374 VRZ655374:VSB655374 WBV655374:WBX655374 WLR655374:WLT655374 WVN655374:WVP655374 JB720910:JD720910 SX720910:SZ720910 ACT720910:ACV720910 AMP720910:AMR720910 AWL720910:AWN720910 BGH720910:BGJ720910 BQD720910:BQF720910 BZZ720910:CAB720910 CJV720910:CJX720910 CTR720910:CTT720910 DDN720910:DDP720910 DNJ720910:DNL720910 DXF720910:DXH720910 EHB720910:EHD720910 EQX720910:EQZ720910 FAT720910:FAV720910 FKP720910:FKR720910 FUL720910:FUN720910 GEH720910:GEJ720910 GOD720910:GOF720910 GXZ720910:GYB720910 HHV720910:HHX720910 HRR720910:HRT720910 IBN720910:IBP720910 ILJ720910:ILL720910 IVF720910:IVH720910 JFB720910:JFD720910 JOX720910:JOZ720910 JYT720910:JYV720910 KIP720910:KIR720910 KSL720910:KSN720910 LCH720910:LCJ720910 LMD720910:LMF720910 LVZ720910:LWB720910 MFV720910:MFX720910 MPR720910:MPT720910 MZN720910:MZP720910 NJJ720910:NJL720910 NTF720910:NTH720910 ODB720910:ODD720910 OMX720910:OMZ720910 OWT720910:OWV720910 PGP720910:PGR720910 PQL720910:PQN720910 QAH720910:QAJ720910 QKD720910:QKF720910 QTZ720910:QUB720910 RDV720910:RDX720910 RNR720910:RNT720910 RXN720910:RXP720910 SHJ720910:SHL720910 SRF720910:SRH720910 TBB720910:TBD720910 TKX720910:TKZ720910 TUT720910:TUV720910 UEP720910:UER720910 UOL720910:UON720910 UYH720910:UYJ720910 VID720910:VIF720910 VRZ720910:VSB720910 WBV720910:WBX720910 WLR720910:WLT720910 WVN720910:WVP720910 JB786446:JD786446 SX786446:SZ786446 ACT786446:ACV786446 AMP786446:AMR786446 AWL786446:AWN786446 BGH786446:BGJ786446 BQD786446:BQF786446 BZZ786446:CAB786446 CJV786446:CJX786446 CTR786446:CTT786446 DDN786446:DDP786446 DNJ786446:DNL786446 DXF786446:DXH786446 EHB786446:EHD786446 EQX786446:EQZ786446 FAT786446:FAV786446 FKP786446:FKR786446 FUL786446:FUN786446 GEH786446:GEJ786446 GOD786446:GOF786446 GXZ786446:GYB786446 HHV786446:HHX786446 HRR786446:HRT786446 IBN786446:IBP786446 ILJ786446:ILL786446 IVF786446:IVH786446 JFB786446:JFD786446 JOX786446:JOZ786446 JYT786446:JYV786446 KIP786446:KIR786446 KSL786446:KSN786446 LCH786446:LCJ786446 LMD786446:LMF786446 LVZ786446:LWB786446 MFV786446:MFX786446 MPR786446:MPT786446 MZN786446:MZP786446 NJJ786446:NJL786446 NTF786446:NTH786446 ODB786446:ODD786446 OMX786446:OMZ786446 OWT786446:OWV786446 PGP786446:PGR786446 PQL786446:PQN786446 QAH786446:QAJ786446 QKD786446:QKF786446 QTZ786446:QUB786446 RDV786446:RDX786446 RNR786446:RNT786446 RXN786446:RXP786446 SHJ786446:SHL786446 SRF786446:SRH786446 TBB786446:TBD786446 TKX786446:TKZ786446 TUT786446:TUV786446 UEP786446:UER786446 UOL786446:UON786446 UYH786446:UYJ786446 VID786446:VIF786446 VRZ786446:VSB786446 WBV786446:WBX786446 WLR786446:WLT786446 WVN786446:WVP786446 JB851982:JD851982 SX851982:SZ851982 ACT851982:ACV851982 AMP851982:AMR851982 AWL851982:AWN851982 BGH851982:BGJ851982 BQD851982:BQF851982 BZZ851982:CAB851982 CJV851982:CJX851982 CTR851982:CTT851982 DDN851982:DDP851982 DNJ851982:DNL851982 DXF851982:DXH851982 EHB851982:EHD851982 EQX851982:EQZ851982 FAT851982:FAV851982 FKP851982:FKR851982 FUL851982:FUN851982 GEH851982:GEJ851982 GOD851982:GOF851982 GXZ851982:GYB851982 HHV851982:HHX851982 HRR851982:HRT851982 IBN851982:IBP851982 ILJ851982:ILL851982 IVF851982:IVH851982 JFB851982:JFD851982 JOX851982:JOZ851982 JYT851982:JYV851982 KIP851982:KIR851982 KSL851982:KSN851982 LCH851982:LCJ851982 LMD851982:LMF851982 LVZ851982:LWB851982 MFV851982:MFX851982 MPR851982:MPT851982 MZN851982:MZP851982 NJJ851982:NJL851982 NTF851982:NTH851982 ODB851982:ODD851982 OMX851982:OMZ851982 OWT851982:OWV851982 PGP851982:PGR851982 PQL851982:PQN851982 QAH851982:QAJ851982 QKD851982:QKF851982 QTZ851982:QUB851982 RDV851982:RDX851982 RNR851982:RNT851982 RXN851982:RXP851982 SHJ851982:SHL851982 SRF851982:SRH851982 TBB851982:TBD851982 TKX851982:TKZ851982 TUT851982:TUV851982 UEP851982:UER851982 UOL851982:UON851982 UYH851982:UYJ851982 VID851982:VIF851982 VRZ851982:VSB851982 WBV851982:WBX851982 WLR851982:WLT851982 WVN851982:WVP851982 JB917518:JD917518 SX917518:SZ917518 ACT917518:ACV917518 AMP917518:AMR917518 AWL917518:AWN917518 BGH917518:BGJ917518 BQD917518:BQF917518 BZZ917518:CAB917518 CJV917518:CJX917518 CTR917518:CTT917518 DDN917518:DDP917518 DNJ917518:DNL917518 DXF917518:DXH917518 EHB917518:EHD917518 EQX917518:EQZ917518 FAT917518:FAV917518 FKP917518:FKR917518 FUL917518:FUN917518 GEH917518:GEJ917518 GOD917518:GOF917518 GXZ917518:GYB917518 HHV917518:HHX917518 HRR917518:HRT917518 IBN917518:IBP917518 ILJ917518:ILL917518 IVF917518:IVH917518 JFB917518:JFD917518 JOX917518:JOZ917518 JYT917518:JYV917518 KIP917518:KIR917518 KSL917518:KSN917518 LCH917518:LCJ917518 LMD917518:LMF917518 LVZ917518:LWB917518 MFV917518:MFX917518 MPR917518:MPT917518 MZN917518:MZP917518 NJJ917518:NJL917518 NTF917518:NTH917518 ODB917518:ODD917518 OMX917518:OMZ917518 OWT917518:OWV917518 PGP917518:PGR917518 PQL917518:PQN917518 QAH917518:QAJ917518 QKD917518:QKF917518 QTZ917518:QUB917518 RDV917518:RDX917518 RNR917518:RNT917518 RXN917518:RXP917518 SHJ917518:SHL917518 SRF917518:SRH917518 TBB917518:TBD917518 TKX917518:TKZ917518 TUT917518:TUV917518 UEP917518:UER917518 UOL917518:UON917518 UYH917518:UYJ917518 VID917518:VIF917518 VRZ917518:VSB917518 WBV917518:WBX917518 WLR917518:WLT917518 WVN917518:WVP917518 JB983054:JD983054 SX983054:SZ983054 ACT983054:ACV983054 AMP983054:AMR983054 AWL983054:AWN983054 BGH983054:BGJ983054 BQD983054:BQF983054 BZZ983054:CAB983054 CJV983054:CJX983054 CTR983054:CTT983054 DDN983054:DDP983054 DNJ983054:DNL983054 DXF983054:DXH983054 EHB983054:EHD983054 EQX983054:EQZ983054 FAT983054:FAV983054 FKP983054:FKR983054 FUL983054:FUN983054 GEH983054:GEJ983054 GOD983054:GOF983054 GXZ983054:GYB983054 HHV983054:HHX983054 HRR983054:HRT983054 IBN983054:IBP983054 ILJ983054:ILL983054 IVF983054:IVH983054 JFB983054:JFD983054 JOX983054:JOZ983054 JYT983054:JYV983054 KIP983054:KIR983054 KSL983054:KSN983054 LCH983054:LCJ983054 LMD983054:LMF983054 LVZ983054:LWB983054 MFV983054:MFX983054 MPR983054:MPT983054 MZN983054:MZP983054 NJJ983054:NJL983054 NTF983054:NTH983054 ODB983054:ODD983054 OMX983054:OMZ983054 OWT983054:OWV983054 PGP983054:PGR983054 PQL983054:PQN983054 QAH983054:QAJ983054 QKD983054:QKF983054 QTZ983054:QUB983054 RDV983054:RDX983054 RNR983054:RNT983054 RXN983054:RXP983054 SHJ983054:SHL983054 SRF983054:SRH983054 TBB983054:TBD983054 TKX983054:TKZ983054 TUT983054:TUV983054 UEP983054:UER983054 UOL983054:UON983054 UYH983054:UYJ983054 VID983054:VIF983054 VRZ983054:VSB983054 WBV983054:WBX983054 WLR983054:WLT983054 WVN983054:WVP983054">
      <formula1>JG19:JG21</formula1>
    </dataValidation>
    <dataValidation type="list" allowBlank="1" showInputMessage="1" showErrorMessage="1" sqref="JD12:JE12 WVP983052:WVQ983052 WLT983052:WLU983052 WBX983052:WBY983052 VSB983052:VSC983052 VIF983052:VIG983052 UYJ983052:UYK983052 UON983052:UOO983052 UER983052:UES983052 TUV983052:TUW983052 TKZ983052:TLA983052 TBD983052:TBE983052 SRH983052:SRI983052 SHL983052:SHM983052 RXP983052:RXQ983052 RNT983052:RNU983052 RDX983052:RDY983052 QUB983052:QUC983052 QKF983052:QKG983052 QAJ983052:QAK983052 PQN983052:PQO983052 PGR983052:PGS983052 OWV983052:OWW983052 OMZ983052:ONA983052 ODD983052:ODE983052 NTH983052:NTI983052 NJL983052:NJM983052 MZP983052:MZQ983052 MPT983052:MPU983052 MFX983052:MFY983052 LWB983052:LWC983052 LMF983052:LMG983052 LCJ983052:LCK983052 KSN983052:KSO983052 KIR983052:KIS983052 JYV983052:JYW983052 JOZ983052:JPA983052 JFD983052:JFE983052 IVH983052:IVI983052 ILL983052:ILM983052 IBP983052:IBQ983052 HRT983052:HRU983052 HHX983052:HHY983052 GYB983052:GYC983052 GOF983052:GOG983052 GEJ983052:GEK983052 FUN983052:FUO983052 FKR983052:FKS983052 FAV983052:FAW983052 EQZ983052:ERA983052 EHD983052:EHE983052 DXH983052:DXI983052 DNL983052:DNM983052 DDP983052:DDQ983052 CTT983052:CTU983052 CJX983052:CJY983052 CAB983052:CAC983052 BQF983052:BQG983052 BGJ983052:BGK983052 AWN983052:AWO983052 AMR983052:AMS983052 ACV983052:ACW983052 SZ983052:TA983052 JD983052:JE983052 I983052 WVP917516:WVQ917516 WLT917516:WLU917516 WBX917516:WBY917516 VSB917516:VSC917516 VIF917516:VIG917516 UYJ917516:UYK917516 UON917516:UOO917516 UER917516:UES917516 TUV917516:TUW917516 TKZ917516:TLA917516 TBD917516:TBE917516 SRH917516:SRI917516 SHL917516:SHM917516 RXP917516:RXQ917516 RNT917516:RNU917516 RDX917516:RDY917516 QUB917516:QUC917516 QKF917516:QKG917516 QAJ917516:QAK917516 PQN917516:PQO917516 PGR917516:PGS917516 OWV917516:OWW917516 OMZ917516:ONA917516 ODD917516:ODE917516 NTH917516:NTI917516 NJL917516:NJM917516 MZP917516:MZQ917516 MPT917516:MPU917516 MFX917516:MFY917516 LWB917516:LWC917516 LMF917516:LMG917516 LCJ917516:LCK917516 KSN917516:KSO917516 KIR917516:KIS917516 JYV917516:JYW917516 JOZ917516:JPA917516 JFD917516:JFE917516 IVH917516:IVI917516 ILL917516:ILM917516 IBP917516:IBQ917516 HRT917516:HRU917516 HHX917516:HHY917516 GYB917516:GYC917516 GOF917516:GOG917516 GEJ917516:GEK917516 FUN917516:FUO917516 FKR917516:FKS917516 FAV917516:FAW917516 EQZ917516:ERA917516 EHD917516:EHE917516 DXH917516:DXI917516 DNL917516:DNM917516 DDP917516:DDQ917516 CTT917516:CTU917516 CJX917516:CJY917516 CAB917516:CAC917516 BQF917516:BQG917516 BGJ917516:BGK917516 AWN917516:AWO917516 AMR917516:AMS917516 ACV917516:ACW917516 SZ917516:TA917516 JD917516:JE917516 I917516 WVP851980:WVQ851980 WLT851980:WLU851980 WBX851980:WBY851980 VSB851980:VSC851980 VIF851980:VIG851980 UYJ851980:UYK851980 UON851980:UOO851980 UER851980:UES851980 TUV851980:TUW851980 TKZ851980:TLA851980 TBD851980:TBE851980 SRH851980:SRI851980 SHL851980:SHM851980 RXP851980:RXQ851980 RNT851980:RNU851980 RDX851980:RDY851980 QUB851980:QUC851980 QKF851980:QKG851980 QAJ851980:QAK851980 PQN851980:PQO851980 PGR851980:PGS851980 OWV851980:OWW851980 OMZ851980:ONA851980 ODD851980:ODE851980 NTH851980:NTI851980 NJL851980:NJM851980 MZP851980:MZQ851980 MPT851980:MPU851980 MFX851980:MFY851980 LWB851980:LWC851980 LMF851980:LMG851980 LCJ851980:LCK851980 KSN851980:KSO851980 KIR851980:KIS851980 JYV851980:JYW851980 JOZ851980:JPA851980 JFD851980:JFE851980 IVH851980:IVI851980 ILL851980:ILM851980 IBP851980:IBQ851980 HRT851980:HRU851980 HHX851980:HHY851980 GYB851980:GYC851980 GOF851980:GOG851980 GEJ851980:GEK851980 FUN851980:FUO851980 FKR851980:FKS851980 FAV851980:FAW851980 EQZ851980:ERA851980 EHD851980:EHE851980 DXH851980:DXI851980 DNL851980:DNM851980 DDP851980:DDQ851980 CTT851980:CTU851980 CJX851980:CJY851980 CAB851980:CAC851980 BQF851980:BQG851980 BGJ851980:BGK851980 AWN851980:AWO851980 AMR851980:AMS851980 ACV851980:ACW851980 SZ851980:TA851980 JD851980:JE851980 I851980 WVP786444:WVQ786444 WLT786444:WLU786444 WBX786444:WBY786444 VSB786444:VSC786444 VIF786444:VIG786444 UYJ786444:UYK786444 UON786444:UOO786444 UER786444:UES786444 TUV786444:TUW786444 TKZ786444:TLA786444 TBD786444:TBE786444 SRH786444:SRI786444 SHL786444:SHM786444 RXP786444:RXQ786444 RNT786444:RNU786444 RDX786444:RDY786444 QUB786444:QUC786444 QKF786444:QKG786444 QAJ786444:QAK786444 PQN786444:PQO786444 PGR786444:PGS786444 OWV786444:OWW786444 OMZ786444:ONA786444 ODD786444:ODE786444 NTH786444:NTI786444 NJL786444:NJM786444 MZP786444:MZQ786444 MPT786444:MPU786444 MFX786444:MFY786444 LWB786444:LWC786444 LMF786444:LMG786444 LCJ786444:LCK786444 KSN786444:KSO786444 KIR786444:KIS786444 JYV786444:JYW786444 JOZ786444:JPA786444 JFD786444:JFE786444 IVH786444:IVI786444 ILL786444:ILM786444 IBP786444:IBQ786444 HRT786444:HRU786444 HHX786444:HHY786444 GYB786444:GYC786444 GOF786444:GOG786444 GEJ786444:GEK786444 FUN786444:FUO786444 FKR786444:FKS786444 FAV786444:FAW786444 EQZ786444:ERA786444 EHD786444:EHE786444 DXH786444:DXI786444 DNL786444:DNM786444 DDP786444:DDQ786444 CTT786444:CTU786444 CJX786444:CJY786444 CAB786444:CAC786444 BQF786444:BQG786444 BGJ786444:BGK786444 AWN786444:AWO786444 AMR786444:AMS786444 ACV786444:ACW786444 SZ786444:TA786444 JD786444:JE786444 I786444 WVP720908:WVQ720908 WLT720908:WLU720908 WBX720908:WBY720908 VSB720908:VSC720908 VIF720908:VIG720908 UYJ720908:UYK720908 UON720908:UOO720908 UER720908:UES720908 TUV720908:TUW720908 TKZ720908:TLA720908 TBD720908:TBE720908 SRH720908:SRI720908 SHL720908:SHM720908 RXP720908:RXQ720908 RNT720908:RNU720908 RDX720908:RDY720908 QUB720908:QUC720908 QKF720908:QKG720908 QAJ720908:QAK720908 PQN720908:PQO720908 PGR720908:PGS720908 OWV720908:OWW720908 OMZ720908:ONA720908 ODD720908:ODE720908 NTH720908:NTI720908 NJL720908:NJM720908 MZP720908:MZQ720908 MPT720908:MPU720908 MFX720908:MFY720908 LWB720908:LWC720908 LMF720908:LMG720908 LCJ720908:LCK720908 KSN720908:KSO720908 KIR720908:KIS720908 JYV720908:JYW720908 JOZ720908:JPA720908 JFD720908:JFE720908 IVH720908:IVI720908 ILL720908:ILM720908 IBP720908:IBQ720908 HRT720908:HRU720908 HHX720908:HHY720908 GYB720908:GYC720908 GOF720908:GOG720908 GEJ720908:GEK720908 FUN720908:FUO720908 FKR720908:FKS720908 FAV720908:FAW720908 EQZ720908:ERA720908 EHD720908:EHE720908 DXH720908:DXI720908 DNL720908:DNM720908 DDP720908:DDQ720908 CTT720908:CTU720908 CJX720908:CJY720908 CAB720908:CAC720908 BQF720908:BQG720908 BGJ720908:BGK720908 AWN720908:AWO720908 AMR720908:AMS720908 ACV720908:ACW720908 SZ720908:TA720908 JD720908:JE720908 I720908 WVP655372:WVQ655372 WLT655372:WLU655372 WBX655372:WBY655372 VSB655372:VSC655372 VIF655372:VIG655372 UYJ655372:UYK655372 UON655372:UOO655372 UER655372:UES655372 TUV655372:TUW655372 TKZ655372:TLA655372 TBD655372:TBE655372 SRH655372:SRI655372 SHL655372:SHM655372 RXP655372:RXQ655372 RNT655372:RNU655372 RDX655372:RDY655372 QUB655372:QUC655372 QKF655372:QKG655372 QAJ655372:QAK655372 PQN655372:PQO655372 PGR655372:PGS655372 OWV655372:OWW655372 OMZ655372:ONA655372 ODD655372:ODE655372 NTH655372:NTI655372 NJL655372:NJM655372 MZP655372:MZQ655372 MPT655372:MPU655372 MFX655372:MFY655372 LWB655372:LWC655372 LMF655372:LMG655372 LCJ655372:LCK655372 KSN655372:KSO655372 KIR655372:KIS655372 JYV655372:JYW655372 JOZ655372:JPA655372 JFD655372:JFE655372 IVH655372:IVI655372 ILL655372:ILM655372 IBP655372:IBQ655372 HRT655372:HRU655372 HHX655372:HHY655372 GYB655372:GYC655372 GOF655372:GOG655372 GEJ655372:GEK655372 FUN655372:FUO655372 FKR655372:FKS655372 FAV655372:FAW655372 EQZ655372:ERA655372 EHD655372:EHE655372 DXH655372:DXI655372 DNL655372:DNM655372 DDP655372:DDQ655372 CTT655372:CTU655372 CJX655372:CJY655372 CAB655372:CAC655372 BQF655372:BQG655372 BGJ655372:BGK655372 AWN655372:AWO655372 AMR655372:AMS655372 ACV655372:ACW655372 SZ655372:TA655372 JD655372:JE655372 I655372 WVP589836:WVQ589836 WLT589836:WLU589836 WBX589836:WBY589836 VSB589836:VSC589836 VIF589836:VIG589836 UYJ589836:UYK589836 UON589836:UOO589836 UER589836:UES589836 TUV589836:TUW589836 TKZ589836:TLA589836 TBD589836:TBE589836 SRH589836:SRI589836 SHL589836:SHM589836 RXP589836:RXQ589836 RNT589836:RNU589836 RDX589836:RDY589836 QUB589836:QUC589836 QKF589836:QKG589836 QAJ589836:QAK589836 PQN589836:PQO589836 PGR589836:PGS589836 OWV589836:OWW589836 OMZ589836:ONA589836 ODD589836:ODE589836 NTH589836:NTI589836 NJL589836:NJM589836 MZP589836:MZQ589836 MPT589836:MPU589836 MFX589836:MFY589836 LWB589836:LWC589836 LMF589836:LMG589836 LCJ589836:LCK589836 KSN589836:KSO589836 KIR589836:KIS589836 JYV589836:JYW589836 JOZ589836:JPA589836 JFD589836:JFE589836 IVH589836:IVI589836 ILL589836:ILM589836 IBP589836:IBQ589836 HRT589836:HRU589836 HHX589836:HHY589836 GYB589836:GYC589836 GOF589836:GOG589836 GEJ589836:GEK589836 FUN589836:FUO589836 FKR589836:FKS589836 FAV589836:FAW589836 EQZ589836:ERA589836 EHD589836:EHE589836 DXH589836:DXI589836 DNL589836:DNM589836 DDP589836:DDQ589836 CTT589836:CTU589836 CJX589836:CJY589836 CAB589836:CAC589836 BQF589836:BQG589836 BGJ589836:BGK589836 AWN589836:AWO589836 AMR589836:AMS589836 ACV589836:ACW589836 SZ589836:TA589836 JD589836:JE589836 I589836 WVP524300:WVQ524300 WLT524300:WLU524300 WBX524300:WBY524300 VSB524300:VSC524300 VIF524300:VIG524300 UYJ524300:UYK524300 UON524300:UOO524300 UER524300:UES524300 TUV524300:TUW524300 TKZ524300:TLA524300 TBD524300:TBE524300 SRH524300:SRI524300 SHL524300:SHM524300 RXP524300:RXQ524300 RNT524300:RNU524300 RDX524300:RDY524300 QUB524300:QUC524300 QKF524300:QKG524300 QAJ524300:QAK524300 PQN524300:PQO524300 PGR524300:PGS524300 OWV524300:OWW524300 OMZ524300:ONA524300 ODD524300:ODE524300 NTH524300:NTI524300 NJL524300:NJM524300 MZP524300:MZQ524300 MPT524300:MPU524300 MFX524300:MFY524300 LWB524300:LWC524300 LMF524300:LMG524300 LCJ524300:LCK524300 KSN524300:KSO524300 KIR524300:KIS524300 JYV524300:JYW524300 JOZ524300:JPA524300 JFD524300:JFE524300 IVH524300:IVI524300 ILL524300:ILM524300 IBP524300:IBQ524300 HRT524300:HRU524300 HHX524300:HHY524300 GYB524300:GYC524300 GOF524300:GOG524300 GEJ524300:GEK524300 FUN524300:FUO524300 FKR524300:FKS524300 FAV524300:FAW524300 EQZ524300:ERA524300 EHD524300:EHE524300 DXH524300:DXI524300 DNL524300:DNM524300 DDP524300:DDQ524300 CTT524300:CTU524300 CJX524300:CJY524300 CAB524300:CAC524300 BQF524300:BQG524300 BGJ524300:BGK524300 AWN524300:AWO524300 AMR524300:AMS524300 ACV524300:ACW524300 SZ524300:TA524300 JD524300:JE524300 I524300 WVP458764:WVQ458764 WLT458764:WLU458764 WBX458764:WBY458764 VSB458764:VSC458764 VIF458764:VIG458764 UYJ458764:UYK458764 UON458764:UOO458764 UER458764:UES458764 TUV458764:TUW458764 TKZ458764:TLA458764 TBD458764:TBE458764 SRH458764:SRI458764 SHL458764:SHM458764 RXP458764:RXQ458764 RNT458764:RNU458764 RDX458764:RDY458764 QUB458764:QUC458764 QKF458764:QKG458764 QAJ458764:QAK458764 PQN458764:PQO458764 PGR458764:PGS458764 OWV458764:OWW458764 OMZ458764:ONA458764 ODD458764:ODE458764 NTH458764:NTI458764 NJL458764:NJM458764 MZP458764:MZQ458764 MPT458764:MPU458764 MFX458764:MFY458764 LWB458764:LWC458764 LMF458764:LMG458764 LCJ458764:LCK458764 KSN458764:KSO458764 KIR458764:KIS458764 JYV458764:JYW458764 JOZ458764:JPA458764 JFD458764:JFE458764 IVH458764:IVI458764 ILL458764:ILM458764 IBP458764:IBQ458764 HRT458764:HRU458764 HHX458764:HHY458764 GYB458764:GYC458764 GOF458764:GOG458764 GEJ458764:GEK458764 FUN458764:FUO458764 FKR458764:FKS458764 FAV458764:FAW458764 EQZ458764:ERA458764 EHD458764:EHE458764 DXH458764:DXI458764 DNL458764:DNM458764 DDP458764:DDQ458764 CTT458764:CTU458764 CJX458764:CJY458764 CAB458764:CAC458764 BQF458764:BQG458764 BGJ458764:BGK458764 AWN458764:AWO458764 AMR458764:AMS458764 ACV458764:ACW458764 SZ458764:TA458764 JD458764:JE458764 I458764 WVP393228:WVQ393228 WLT393228:WLU393228 WBX393228:WBY393228 VSB393228:VSC393228 VIF393228:VIG393228 UYJ393228:UYK393228 UON393228:UOO393228 UER393228:UES393228 TUV393228:TUW393228 TKZ393228:TLA393228 TBD393228:TBE393228 SRH393228:SRI393228 SHL393228:SHM393228 RXP393228:RXQ393228 RNT393228:RNU393228 RDX393228:RDY393228 QUB393228:QUC393228 QKF393228:QKG393228 QAJ393228:QAK393228 PQN393228:PQO393228 PGR393228:PGS393228 OWV393228:OWW393228 OMZ393228:ONA393228 ODD393228:ODE393228 NTH393228:NTI393228 NJL393228:NJM393228 MZP393228:MZQ393228 MPT393228:MPU393228 MFX393228:MFY393228 LWB393228:LWC393228 LMF393228:LMG393228 LCJ393228:LCK393228 KSN393228:KSO393228 KIR393228:KIS393228 JYV393228:JYW393228 JOZ393228:JPA393228 JFD393228:JFE393228 IVH393228:IVI393228 ILL393228:ILM393228 IBP393228:IBQ393228 HRT393228:HRU393228 HHX393228:HHY393228 GYB393228:GYC393228 GOF393228:GOG393228 GEJ393228:GEK393228 FUN393228:FUO393228 FKR393228:FKS393228 FAV393228:FAW393228 EQZ393228:ERA393228 EHD393228:EHE393228 DXH393228:DXI393228 DNL393228:DNM393228 DDP393228:DDQ393228 CTT393228:CTU393228 CJX393228:CJY393228 CAB393228:CAC393228 BQF393228:BQG393228 BGJ393228:BGK393228 AWN393228:AWO393228 AMR393228:AMS393228 ACV393228:ACW393228 SZ393228:TA393228 JD393228:JE393228 I393228 WVP327692:WVQ327692 WLT327692:WLU327692 WBX327692:WBY327692 VSB327692:VSC327692 VIF327692:VIG327692 UYJ327692:UYK327692 UON327692:UOO327692 UER327692:UES327692 TUV327692:TUW327692 TKZ327692:TLA327692 TBD327692:TBE327692 SRH327692:SRI327692 SHL327692:SHM327692 RXP327692:RXQ327692 RNT327692:RNU327692 RDX327692:RDY327692 QUB327692:QUC327692 QKF327692:QKG327692 QAJ327692:QAK327692 PQN327692:PQO327692 PGR327692:PGS327692 OWV327692:OWW327692 OMZ327692:ONA327692 ODD327692:ODE327692 NTH327692:NTI327692 NJL327692:NJM327692 MZP327692:MZQ327692 MPT327692:MPU327692 MFX327692:MFY327692 LWB327692:LWC327692 LMF327692:LMG327692 LCJ327692:LCK327692 KSN327692:KSO327692 KIR327692:KIS327692 JYV327692:JYW327692 JOZ327692:JPA327692 JFD327692:JFE327692 IVH327692:IVI327692 ILL327692:ILM327692 IBP327692:IBQ327692 HRT327692:HRU327692 HHX327692:HHY327692 GYB327692:GYC327692 GOF327692:GOG327692 GEJ327692:GEK327692 FUN327692:FUO327692 FKR327692:FKS327692 FAV327692:FAW327692 EQZ327692:ERA327692 EHD327692:EHE327692 DXH327692:DXI327692 DNL327692:DNM327692 DDP327692:DDQ327692 CTT327692:CTU327692 CJX327692:CJY327692 CAB327692:CAC327692 BQF327692:BQG327692 BGJ327692:BGK327692 AWN327692:AWO327692 AMR327692:AMS327692 ACV327692:ACW327692 SZ327692:TA327692 JD327692:JE327692 I327692 WVP262156:WVQ262156 WLT262156:WLU262156 WBX262156:WBY262156 VSB262156:VSC262156 VIF262156:VIG262156 UYJ262156:UYK262156 UON262156:UOO262156 UER262156:UES262156 TUV262156:TUW262156 TKZ262156:TLA262156 TBD262156:TBE262156 SRH262156:SRI262156 SHL262156:SHM262156 RXP262156:RXQ262156 RNT262156:RNU262156 RDX262156:RDY262156 QUB262156:QUC262156 QKF262156:QKG262156 QAJ262156:QAK262156 PQN262156:PQO262156 PGR262156:PGS262156 OWV262156:OWW262156 OMZ262156:ONA262156 ODD262156:ODE262156 NTH262156:NTI262156 NJL262156:NJM262156 MZP262156:MZQ262156 MPT262156:MPU262156 MFX262156:MFY262156 LWB262156:LWC262156 LMF262156:LMG262156 LCJ262156:LCK262156 KSN262156:KSO262156 KIR262156:KIS262156 JYV262156:JYW262156 JOZ262156:JPA262156 JFD262156:JFE262156 IVH262156:IVI262156 ILL262156:ILM262156 IBP262156:IBQ262156 HRT262156:HRU262156 HHX262156:HHY262156 GYB262156:GYC262156 GOF262156:GOG262156 GEJ262156:GEK262156 FUN262156:FUO262156 FKR262156:FKS262156 FAV262156:FAW262156 EQZ262156:ERA262156 EHD262156:EHE262156 DXH262156:DXI262156 DNL262156:DNM262156 DDP262156:DDQ262156 CTT262156:CTU262156 CJX262156:CJY262156 CAB262156:CAC262156 BQF262156:BQG262156 BGJ262156:BGK262156 AWN262156:AWO262156 AMR262156:AMS262156 ACV262156:ACW262156 SZ262156:TA262156 JD262156:JE262156 I262156 WVP196620:WVQ196620 WLT196620:WLU196620 WBX196620:WBY196620 VSB196620:VSC196620 VIF196620:VIG196620 UYJ196620:UYK196620 UON196620:UOO196620 UER196620:UES196620 TUV196620:TUW196620 TKZ196620:TLA196620 TBD196620:TBE196620 SRH196620:SRI196620 SHL196620:SHM196620 RXP196620:RXQ196620 RNT196620:RNU196620 RDX196620:RDY196620 QUB196620:QUC196620 QKF196620:QKG196620 QAJ196620:QAK196620 PQN196620:PQO196620 PGR196620:PGS196620 OWV196620:OWW196620 OMZ196620:ONA196620 ODD196620:ODE196620 NTH196620:NTI196620 NJL196620:NJM196620 MZP196620:MZQ196620 MPT196620:MPU196620 MFX196620:MFY196620 LWB196620:LWC196620 LMF196620:LMG196620 LCJ196620:LCK196620 KSN196620:KSO196620 KIR196620:KIS196620 JYV196620:JYW196620 JOZ196620:JPA196620 JFD196620:JFE196620 IVH196620:IVI196620 ILL196620:ILM196620 IBP196620:IBQ196620 HRT196620:HRU196620 HHX196620:HHY196620 GYB196620:GYC196620 GOF196620:GOG196620 GEJ196620:GEK196620 FUN196620:FUO196620 FKR196620:FKS196620 FAV196620:FAW196620 EQZ196620:ERA196620 EHD196620:EHE196620 DXH196620:DXI196620 DNL196620:DNM196620 DDP196620:DDQ196620 CTT196620:CTU196620 CJX196620:CJY196620 CAB196620:CAC196620 BQF196620:BQG196620 BGJ196620:BGK196620 AWN196620:AWO196620 AMR196620:AMS196620 ACV196620:ACW196620 SZ196620:TA196620 JD196620:JE196620 I196620 WVP131084:WVQ131084 WLT131084:WLU131084 WBX131084:WBY131084 VSB131084:VSC131084 VIF131084:VIG131084 UYJ131084:UYK131084 UON131084:UOO131084 UER131084:UES131084 TUV131084:TUW131084 TKZ131084:TLA131084 TBD131084:TBE131084 SRH131084:SRI131084 SHL131084:SHM131084 RXP131084:RXQ131084 RNT131084:RNU131084 RDX131084:RDY131084 QUB131084:QUC131084 QKF131084:QKG131084 QAJ131084:QAK131084 PQN131084:PQO131084 PGR131084:PGS131084 OWV131084:OWW131084 OMZ131084:ONA131084 ODD131084:ODE131084 NTH131084:NTI131084 NJL131084:NJM131084 MZP131084:MZQ131084 MPT131084:MPU131084 MFX131084:MFY131084 LWB131084:LWC131084 LMF131084:LMG131084 LCJ131084:LCK131084 KSN131084:KSO131084 KIR131084:KIS131084 JYV131084:JYW131084 JOZ131084:JPA131084 JFD131084:JFE131084 IVH131084:IVI131084 ILL131084:ILM131084 IBP131084:IBQ131084 HRT131084:HRU131084 HHX131084:HHY131084 GYB131084:GYC131084 GOF131084:GOG131084 GEJ131084:GEK131084 FUN131084:FUO131084 FKR131084:FKS131084 FAV131084:FAW131084 EQZ131084:ERA131084 EHD131084:EHE131084 DXH131084:DXI131084 DNL131084:DNM131084 DDP131084:DDQ131084 CTT131084:CTU131084 CJX131084:CJY131084 CAB131084:CAC131084 BQF131084:BQG131084 BGJ131084:BGK131084 AWN131084:AWO131084 AMR131084:AMS131084 ACV131084:ACW131084 SZ131084:TA131084 JD131084:JE131084 I131084 WVP65548:WVQ65548 WLT65548:WLU65548 WBX65548:WBY65548 VSB65548:VSC65548 VIF65548:VIG65548 UYJ65548:UYK65548 UON65548:UOO65548 UER65548:UES65548 TUV65548:TUW65548 TKZ65548:TLA65548 TBD65548:TBE65548 SRH65548:SRI65548 SHL65548:SHM65548 RXP65548:RXQ65548 RNT65548:RNU65548 RDX65548:RDY65548 QUB65548:QUC65548 QKF65548:QKG65548 QAJ65548:QAK65548 PQN65548:PQO65548 PGR65548:PGS65548 OWV65548:OWW65548 OMZ65548:ONA65548 ODD65548:ODE65548 NTH65548:NTI65548 NJL65548:NJM65548 MZP65548:MZQ65548 MPT65548:MPU65548 MFX65548:MFY65548 LWB65548:LWC65548 LMF65548:LMG65548 LCJ65548:LCK65548 KSN65548:KSO65548 KIR65548:KIS65548 JYV65548:JYW65548 JOZ65548:JPA65548 JFD65548:JFE65548 IVH65548:IVI65548 ILL65548:ILM65548 IBP65548:IBQ65548 HRT65548:HRU65548 HHX65548:HHY65548 GYB65548:GYC65548 GOF65548:GOG65548 GEJ65548:GEK65548 FUN65548:FUO65548 FKR65548:FKS65548 FAV65548:FAW65548 EQZ65548:ERA65548 EHD65548:EHE65548 DXH65548:DXI65548 DNL65548:DNM65548 DDP65548:DDQ65548 CTT65548:CTU65548 CJX65548:CJY65548 CAB65548:CAC65548 BQF65548:BQG65548 BGJ65548:BGK65548 AWN65548:AWO65548 AMR65548:AMS65548 ACV65548:ACW65548 SZ65548:TA65548 JD65548:JE65548 I65548 WVP12:WVQ12 WLT12:WLU12 WBX12:WBY12 VSB12:VSC12 VIF12:VIG12 UYJ12:UYK12 UON12:UOO12 UER12:UES12 TUV12:TUW12 TKZ12:TLA12 TBD12:TBE12 SRH12:SRI12 SHL12:SHM12 RXP12:RXQ12 RNT12:RNU12 RDX12:RDY12 QUB12:QUC12 QKF12:QKG12 QAJ12:QAK12 PQN12:PQO12 PGR12:PGS12 OWV12:OWW12 OMZ12:ONA12 ODD12:ODE12 NTH12:NTI12 NJL12:NJM12 MZP12:MZQ12 MPT12:MPU12 MFX12:MFY12 LWB12:LWC12 LMF12:LMG12 LCJ12:LCK12 KSN12:KSO12 KIR12:KIS12 JYV12:JYW12 JOZ12:JPA12 JFD12:JFE12 IVH12:IVI12 ILL12:ILM12 IBP12:IBQ12 HRT12:HRU12 HHX12:HHY12 GYB12:GYC12 GOF12:GOG12 GEJ12:GEK12 FUN12:FUO12 FKR12:FKS12 FAV12:FAW12 EQZ12:ERA12 EHD12:EHE12 DXH12:DXI12 DNL12:DNM12 DDP12:DDQ12 CTT12:CTU12 CJX12:CJY12 CAB12:CAC12 BQF12:BQG12 BGJ12:BGK12 AWN12:AWO12 AMR12:AMS12 ACV12:ACW12 SZ12:TA12 I12">
      <formula1>$K$23:$K$30</formula1>
    </dataValidation>
    <dataValidation type="list" allowBlank="1" showInputMessage="1" showErrorMessage="1" sqref="G15:H15 WVN983055:WVO983055 WLR983055:WLS983055 WBV983055:WBW983055 VRZ983055:VSA983055 VID983055:VIE983055 UYH983055:UYI983055 UOL983055:UOM983055 UEP983055:UEQ983055 TUT983055:TUU983055 TKX983055:TKY983055 TBB983055:TBC983055 SRF983055:SRG983055 SHJ983055:SHK983055 RXN983055:RXO983055 RNR983055:RNS983055 RDV983055:RDW983055 QTZ983055:QUA983055 QKD983055:QKE983055 QAH983055:QAI983055 PQL983055:PQM983055 PGP983055:PGQ983055 OWT983055:OWU983055 OMX983055:OMY983055 ODB983055:ODC983055 NTF983055:NTG983055 NJJ983055:NJK983055 MZN983055:MZO983055 MPR983055:MPS983055 MFV983055:MFW983055 LVZ983055:LWA983055 LMD983055:LME983055 LCH983055:LCI983055 KSL983055:KSM983055 KIP983055:KIQ983055 JYT983055:JYU983055 JOX983055:JOY983055 JFB983055:JFC983055 IVF983055:IVG983055 ILJ983055:ILK983055 IBN983055:IBO983055 HRR983055:HRS983055 HHV983055:HHW983055 GXZ983055:GYA983055 GOD983055:GOE983055 GEH983055:GEI983055 FUL983055:FUM983055 FKP983055:FKQ983055 FAT983055:FAU983055 EQX983055:EQY983055 EHB983055:EHC983055 DXF983055:DXG983055 DNJ983055:DNK983055 DDN983055:DDO983055 CTR983055:CTS983055 CJV983055:CJW983055 BZZ983055:CAA983055 BQD983055:BQE983055 BGH983055:BGI983055 AWL983055:AWM983055 AMP983055:AMQ983055 ACT983055:ACU983055 SX983055:SY983055 JB983055:JC983055 G983055:H983055 WVN917519:WVO917519 WLR917519:WLS917519 WBV917519:WBW917519 VRZ917519:VSA917519 VID917519:VIE917519 UYH917519:UYI917519 UOL917519:UOM917519 UEP917519:UEQ917519 TUT917519:TUU917519 TKX917519:TKY917519 TBB917519:TBC917519 SRF917519:SRG917519 SHJ917519:SHK917519 RXN917519:RXO917519 RNR917519:RNS917519 RDV917519:RDW917519 QTZ917519:QUA917519 QKD917519:QKE917519 QAH917519:QAI917519 PQL917519:PQM917519 PGP917519:PGQ917519 OWT917519:OWU917519 OMX917519:OMY917519 ODB917519:ODC917519 NTF917519:NTG917519 NJJ917519:NJK917519 MZN917519:MZO917519 MPR917519:MPS917519 MFV917519:MFW917519 LVZ917519:LWA917519 LMD917519:LME917519 LCH917519:LCI917519 KSL917519:KSM917519 KIP917519:KIQ917519 JYT917519:JYU917519 JOX917519:JOY917519 JFB917519:JFC917519 IVF917519:IVG917519 ILJ917519:ILK917519 IBN917519:IBO917519 HRR917519:HRS917519 HHV917519:HHW917519 GXZ917519:GYA917519 GOD917519:GOE917519 GEH917519:GEI917519 FUL917519:FUM917519 FKP917519:FKQ917519 FAT917519:FAU917519 EQX917519:EQY917519 EHB917519:EHC917519 DXF917519:DXG917519 DNJ917519:DNK917519 DDN917519:DDO917519 CTR917519:CTS917519 CJV917519:CJW917519 BZZ917519:CAA917519 BQD917519:BQE917519 BGH917519:BGI917519 AWL917519:AWM917519 AMP917519:AMQ917519 ACT917519:ACU917519 SX917519:SY917519 JB917519:JC917519 G917519:H917519 WVN851983:WVO851983 WLR851983:WLS851983 WBV851983:WBW851983 VRZ851983:VSA851983 VID851983:VIE851983 UYH851983:UYI851983 UOL851983:UOM851983 UEP851983:UEQ851983 TUT851983:TUU851983 TKX851983:TKY851983 TBB851983:TBC851983 SRF851983:SRG851983 SHJ851983:SHK851983 RXN851983:RXO851983 RNR851983:RNS851983 RDV851983:RDW851983 QTZ851983:QUA851983 QKD851983:QKE851983 QAH851983:QAI851983 PQL851983:PQM851983 PGP851983:PGQ851983 OWT851983:OWU851983 OMX851983:OMY851983 ODB851983:ODC851983 NTF851983:NTG851983 NJJ851983:NJK851983 MZN851983:MZO851983 MPR851983:MPS851983 MFV851983:MFW851983 LVZ851983:LWA851983 LMD851983:LME851983 LCH851983:LCI851983 KSL851983:KSM851983 KIP851983:KIQ851983 JYT851983:JYU851983 JOX851983:JOY851983 JFB851983:JFC851983 IVF851983:IVG851983 ILJ851983:ILK851983 IBN851983:IBO851983 HRR851983:HRS851983 HHV851983:HHW851983 GXZ851983:GYA851983 GOD851983:GOE851983 GEH851983:GEI851983 FUL851983:FUM851983 FKP851983:FKQ851983 FAT851983:FAU851983 EQX851983:EQY851983 EHB851983:EHC851983 DXF851983:DXG851983 DNJ851983:DNK851983 DDN851983:DDO851983 CTR851983:CTS851983 CJV851983:CJW851983 BZZ851983:CAA851983 BQD851983:BQE851983 BGH851983:BGI851983 AWL851983:AWM851983 AMP851983:AMQ851983 ACT851983:ACU851983 SX851983:SY851983 JB851983:JC851983 G851983:H851983 WVN786447:WVO786447 WLR786447:WLS786447 WBV786447:WBW786447 VRZ786447:VSA786447 VID786447:VIE786447 UYH786447:UYI786447 UOL786447:UOM786447 UEP786447:UEQ786447 TUT786447:TUU786447 TKX786447:TKY786447 TBB786447:TBC786447 SRF786447:SRG786447 SHJ786447:SHK786447 RXN786447:RXO786447 RNR786447:RNS786447 RDV786447:RDW786447 QTZ786447:QUA786447 QKD786447:QKE786447 QAH786447:QAI786447 PQL786447:PQM786447 PGP786447:PGQ786447 OWT786447:OWU786447 OMX786447:OMY786447 ODB786447:ODC786447 NTF786447:NTG786447 NJJ786447:NJK786447 MZN786447:MZO786447 MPR786447:MPS786447 MFV786447:MFW786447 LVZ786447:LWA786447 LMD786447:LME786447 LCH786447:LCI786447 KSL786447:KSM786447 KIP786447:KIQ786447 JYT786447:JYU786447 JOX786447:JOY786447 JFB786447:JFC786447 IVF786447:IVG786447 ILJ786447:ILK786447 IBN786447:IBO786447 HRR786447:HRS786447 HHV786447:HHW786447 GXZ786447:GYA786447 GOD786447:GOE786447 GEH786447:GEI786447 FUL786447:FUM786447 FKP786447:FKQ786447 FAT786447:FAU786447 EQX786447:EQY786447 EHB786447:EHC786447 DXF786447:DXG786447 DNJ786447:DNK786447 DDN786447:DDO786447 CTR786447:CTS786447 CJV786447:CJW786447 BZZ786447:CAA786447 BQD786447:BQE786447 BGH786447:BGI786447 AWL786447:AWM786447 AMP786447:AMQ786447 ACT786447:ACU786447 SX786447:SY786447 JB786447:JC786447 G786447:H786447 WVN720911:WVO720911 WLR720911:WLS720911 WBV720911:WBW720911 VRZ720911:VSA720911 VID720911:VIE720911 UYH720911:UYI720911 UOL720911:UOM720911 UEP720911:UEQ720911 TUT720911:TUU720911 TKX720911:TKY720911 TBB720911:TBC720911 SRF720911:SRG720911 SHJ720911:SHK720911 RXN720911:RXO720911 RNR720911:RNS720911 RDV720911:RDW720911 QTZ720911:QUA720911 QKD720911:QKE720911 QAH720911:QAI720911 PQL720911:PQM720911 PGP720911:PGQ720911 OWT720911:OWU720911 OMX720911:OMY720911 ODB720911:ODC720911 NTF720911:NTG720911 NJJ720911:NJK720911 MZN720911:MZO720911 MPR720911:MPS720911 MFV720911:MFW720911 LVZ720911:LWA720911 LMD720911:LME720911 LCH720911:LCI720911 KSL720911:KSM720911 KIP720911:KIQ720911 JYT720911:JYU720911 JOX720911:JOY720911 JFB720911:JFC720911 IVF720911:IVG720911 ILJ720911:ILK720911 IBN720911:IBO720911 HRR720911:HRS720911 HHV720911:HHW720911 GXZ720911:GYA720911 GOD720911:GOE720911 GEH720911:GEI720911 FUL720911:FUM720911 FKP720911:FKQ720911 FAT720911:FAU720911 EQX720911:EQY720911 EHB720911:EHC720911 DXF720911:DXG720911 DNJ720911:DNK720911 DDN720911:DDO720911 CTR720911:CTS720911 CJV720911:CJW720911 BZZ720911:CAA720911 BQD720911:BQE720911 BGH720911:BGI720911 AWL720911:AWM720911 AMP720911:AMQ720911 ACT720911:ACU720911 SX720911:SY720911 JB720911:JC720911 G720911:H720911 WVN655375:WVO655375 WLR655375:WLS655375 WBV655375:WBW655375 VRZ655375:VSA655375 VID655375:VIE655375 UYH655375:UYI655375 UOL655375:UOM655375 UEP655375:UEQ655375 TUT655375:TUU655375 TKX655375:TKY655375 TBB655375:TBC655375 SRF655375:SRG655375 SHJ655375:SHK655375 RXN655375:RXO655375 RNR655375:RNS655375 RDV655375:RDW655375 QTZ655375:QUA655375 QKD655375:QKE655375 QAH655375:QAI655375 PQL655375:PQM655375 PGP655375:PGQ655375 OWT655375:OWU655375 OMX655375:OMY655375 ODB655375:ODC655375 NTF655375:NTG655375 NJJ655375:NJK655375 MZN655375:MZO655375 MPR655375:MPS655375 MFV655375:MFW655375 LVZ655375:LWA655375 LMD655375:LME655375 LCH655375:LCI655375 KSL655375:KSM655375 KIP655375:KIQ655375 JYT655375:JYU655375 JOX655375:JOY655375 JFB655375:JFC655375 IVF655375:IVG655375 ILJ655375:ILK655375 IBN655375:IBO655375 HRR655375:HRS655375 HHV655375:HHW655375 GXZ655375:GYA655375 GOD655375:GOE655375 GEH655375:GEI655375 FUL655375:FUM655375 FKP655375:FKQ655375 FAT655375:FAU655375 EQX655375:EQY655375 EHB655375:EHC655375 DXF655375:DXG655375 DNJ655375:DNK655375 DDN655375:DDO655375 CTR655375:CTS655375 CJV655375:CJW655375 BZZ655375:CAA655375 BQD655375:BQE655375 BGH655375:BGI655375 AWL655375:AWM655375 AMP655375:AMQ655375 ACT655375:ACU655375 SX655375:SY655375 JB655375:JC655375 G655375:H655375 WVN589839:WVO589839 WLR589839:WLS589839 WBV589839:WBW589839 VRZ589839:VSA589839 VID589839:VIE589839 UYH589839:UYI589839 UOL589839:UOM589839 UEP589839:UEQ589839 TUT589839:TUU589839 TKX589839:TKY589839 TBB589839:TBC589839 SRF589839:SRG589839 SHJ589839:SHK589839 RXN589839:RXO589839 RNR589839:RNS589839 RDV589839:RDW589839 QTZ589839:QUA589839 QKD589839:QKE589839 QAH589839:QAI589839 PQL589839:PQM589839 PGP589839:PGQ589839 OWT589839:OWU589839 OMX589839:OMY589839 ODB589839:ODC589839 NTF589839:NTG589839 NJJ589839:NJK589839 MZN589839:MZO589839 MPR589839:MPS589839 MFV589839:MFW589839 LVZ589839:LWA589839 LMD589839:LME589839 LCH589839:LCI589839 KSL589839:KSM589839 KIP589839:KIQ589839 JYT589839:JYU589839 JOX589839:JOY589839 JFB589839:JFC589839 IVF589839:IVG589839 ILJ589839:ILK589839 IBN589839:IBO589839 HRR589839:HRS589839 HHV589839:HHW589839 GXZ589839:GYA589839 GOD589839:GOE589839 GEH589839:GEI589839 FUL589839:FUM589839 FKP589839:FKQ589839 FAT589839:FAU589839 EQX589839:EQY589839 EHB589839:EHC589839 DXF589839:DXG589839 DNJ589839:DNK589839 DDN589839:DDO589839 CTR589839:CTS589839 CJV589839:CJW589839 BZZ589839:CAA589839 BQD589839:BQE589839 BGH589839:BGI589839 AWL589839:AWM589839 AMP589839:AMQ589839 ACT589839:ACU589839 SX589839:SY589839 JB589839:JC589839 G589839:H589839 WVN524303:WVO524303 WLR524303:WLS524303 WBV524303:WBW524303 VRZ524303:VSA524303 VID524303:VIE524303 UYH524303:UYI524303 UOL524303:UOM524303 UEP524303:UEQ524303 TUT524303:TUU524303 TKX524303:TKY524303 TBB524303:TBC524303 SRF524303:SRG524303 SHJ524303:SHK524303 RXN524303:RXO524303 RNR524303:RNS524303 RDV524303:RDW524303 QTZ524303:QUA524303 QKD524303:QKE524303 QAH524303:QAI524303 PQL524303:PQM524303 PGP524303:PGQ524303 OWT524303:OWU524303 OMX524303:OMY524303 ODB524303:ODC524303 NTF524303:NTG524303 NJJ524303:NJK524303 MZN524303:MZO524303 MPR524303:MPS524303 MFV524303:MFW524303 LVZ524303:LWA524303 LMD524303:LME524303 LCH524303:LCI524303 KSL524303:KSM524303 KIP524303:KIQ524303 JYT524303:JYU524303 JOX524303:JOY524303 JFB524303:JFC524303 IVF524303:IVG524303 ILJ524303:ILK524303 IBN524303:IBO524303 HRR524303:HRS524303 HHV524303:HHW524303 GXZ524303:GYA524303 GOD524303:GOE524303 GEH524303:GEI524303 FUL524303:FUM524303 FKP524303:FKQ524303 FAT524303:FAU524303 EQX524303:EQY524303 EHB524303:EHC524303 DXF524303:DXG524303 DNJ524303:DNK524303 DDN524303:DDO524303 CTR524303:CTS524303 CJV524303:CJW524303 BZZ524303:CAA524303 BQD524303:BQE524303 BGH524303:BGI524303 AWL524303:AWM524303 AMP524303:AMQ524303 ACT524303:ACU524303 SX524303:SY524303 JB524303:JC524303 G524303:H524303 WVN458767:WVO458767 WLR458767:WLS458767 WBV458767:WBW458767 VRZ458767:VSA458767 VID458767:VIE458767 UYH458767:UYI458767 UOL458767:UOM458767 UEP458767:UEQ458767 TUT458767:TUU458767 TKX458767:TKY458767 TBB458767:TBC458767 SRF458767:SRG458767 SHJ458767:SHK458767 RXN458767:RXO458767 RNR458767:RNS458767 RDV458767:RDW458767 QTZ458767:QUA458767 QKD458767:QKE458767 QAH458767:QAI458767 PQL458767:PQM458767 PGP458767:PGQ458767 OWT458767:OWU458767 OMX458767:OMY458767 ODB458767:ODC458767 NTF458767:NTG458767 NJJ458767:NJK458767 MZN458767:MZO458767 MPR458767:MPS458767 MFV458767:MFW458767 LVZ458767:LWA458767 LMD458767:LME458767 LCH458767:LCI458767 KSL458767:KSM458767 KIP458767:KIQ458767 JYT458767:JYU458767 JOX458767:JOY458767 JFB458767:JFC458767 IVF458767:IVG458767 ILJ458767:ILK458767 IBN458767:IBO458767 HRR458767:HRS458767 HHV458767:HHW458767 GXZ458767:GYA458767 GOD458767:GOE458767 GEH458767:GEI458767 FUL458767:FUM458767 FKP458767:FKQ458767 FAT458767:FAU458767 EQX458767:EQY458767 EHB458767:EHC458767 DXF458767:DXG458767 DNJ458767:DNK458767 DDN458767:DDO458767 CTR458767:CTS458767 CJV458767:CJW458767 BZZ458767:CAA458767 BQD458767:BQE458767 BGH458767:BGI458767 AWL458767:AWM458767 AMP458767:AMQ458767 ACT458767:ACU458767 SX458767:SY458767 JB458767:JC458767 G458767:H458767 WVN393231:WVO393231 WLR393231:WLS393231 WBV393231:WBW393231 VRZ393231:VSA393231 VID393231:VIE393231 UYH393231:UYI393231 UOL393231:UOM393231 UEP393231:UEQ393231 TUT393231:TUU393231 TKX393231:TKY393231 TBB393231:TBC393231 SRF393231:SRG393231 SHJ393231:SHK393231 RXN393231:RXO393231 RNR393231:RNS393231 RDV393231:RDW393231 QTZ393231:QUA393231 QKD393231:QKE393231 QAH393231:QAI393231 PQL393231:PQM393231 PGP393231:PGQ393231 OWT393231:OWU393231 OMX393231:OMY393231 ODB393231:ODC393231 NTF393231:NTG393231 NJJ393231:NJK393231 MZN393231:MZO393231 MPR393231:MPS393231 MFV393231:MFW393231 LVZ393231:LWA393231 LMD393231:LME393231 LCH393231:LCI393231 KSL393231:KSM393231 KIP393231:KIQ393231 JYT393231:JYU393231 JOX393231:JOY393231 JFB393231:JFC393231 IVF393231:IVG393231 ILJ393231:ILK393231 IBN393231:IBO393231 HRR393231:HRS393231 HHV393231:HHW393231 GXZ393231:GYA393231 GOD393231:GOE393231 GEH393231:GEI393231 FUL393231:FUM393231 FKP393231:FKQ393231 FAT393231:FAU393231 EQX393231:EQY393231 EHB393231:EHC393231 DXF393231:DXG393231 DNJ393231:DNK393231 DDN393231:DDO393231 CTR393231:CTS393231 CJV393231:CJW393231 BZZ393231:CAA393231 BQD393231:BQE393231 BGH393231:BGI393231 AWL393231:AWM393231 AMP393231:AMQ393231 ACT393231:ACU393231 SX393231:SY393231 JB393231:JC393231 G393231:H393231 WVN327695:WVO327695 WLR327695:WLS327695 WBV327695:WBW327695 VRZ327695:VSA327695 VID327695:VIE327695 UYH327695:UYI327695 UOL327695:UOM327695 UEP327695:UEQ327695 TUT327695:TUU327695 TKX327695:TKY327695 TBB327695:TBC327695 SRF327695:SRG327695 SHJ327695:SHK327695 RXN327695:RXO327695 RNR327695:RNS327695 RDV327695:RDW327695 QTZ327695:QUA327695 QKD327695:QKE327695 QAH327695:QAI327695 PQL327695:PQM327695 PGP327695:PGQ327695 OWT327695:OWU327695 OMX327695:OMY327695 ODB327695:ODC327695 NTF327695:NTG327695 NJJ327695:NJK327695 MZN327695:MZO327695 MPR327695:MPS327695 MFV327695:MFW327695 LVZ327695:LWA327695 LMD327695:LME327695 LCH327695:LCI327695 KSL327695:KSM327695 KIP327695:KIQ327695 JYT327695:JYU327695 JOX327695:JOY327695 JFB327695:JFC327695 IVF327695:IVG327695 ILJ327695:ILK327695 IBN327695:IBO327695 HRR327695:HRS327695 HHV327695:HHW327695 GXZ327695:GYA327695 GOD327695:GOE327695 GEH327695:GEI327695 FUL327695:FUM327695 FKP327695:FKQ327695 FAT327695:FAU327695 EQX327695:EQY327695 EHB327695:EHC327695 DXF327695:DXG327695 DNJ327695:DNK327695 DDN327695:DDO327695 CTR327695:CTS327695 CJV327695:CJW327695 BZZ327695:CAA327695 BQD327695:BQE327695 BGH327695:BGI327695 AWL327695:AWM327695 AMP327695:AMQ327695 ACT327695:ACU327695 SX327695:SY327695 JB327695:JC327695 G327695:H327695 WVN262159:WVO262159 WLR262159:WLS262159 WBV262159:WBW262159 VRZ262159:VSA262159 VID262159:VIE262159 UYH262159:UYI262159 UOL262159:UOM262159 UEP262159:UEQ262159 TUT262159:TUU262159 TKX262159:TKY262159 TBB262159:TBC262159 SRF262159:SRG262159 SHJ262159:SHK262159 RXN262159:RXO262159 RNR262159:RNS262159 RDV262159:RDW262159 QTZ262159:QUA262159 QKD262159:QKE262159 QAH262159:QAI262159 PQL262159:PQM262159 PGP262159:PGQ262159 OWT262159:OWU262159 OMX262159:OMY262159 ODB262159:ODC262159 NTF262159:NTG262159 NJJ262159:NJK262159 MZN262159:MZO262159 MPR262159:MPS262159 MFV262159:MFW262159 LVZ262159:LWA262159 LMD262159:LME262159 LCH262159:LCI262159 KSL262159:KSM262159 KIP262159:KIQ262159 JYT262159:JYU262159 JOX262159:JOY262159 JFB262159:JFC262159 IVF262159:IVG262159 ILJ262159:ILK262159 IBN262159:IBO262159 HRR262159:HRS262159 HHV262159:HHW262159 GXZ262159:GYA262159 GOD262159:GOE262159 GEH262159:GEI262159 FUL262159:FUM262159 FKP262159:FKQ262159 FAT262159:FAU262159 EQX262159:EQY262159 EHB262159:EHC262159 DXF262159:DXG262159 DNJ262159:DNK262159 DDN262159:DDO262159 CTR262159:CTS262159 CJV262159:CJW262159 BZZ262159:CAA262159 BQD262159:BQE262159 BGH262159:BGI262159 AWL262159:AWM262159 AMP262159:AMQ262159 ACT262159:ACU262159 SX262159:SY262159 JB262159:JC262159 G262159:H262159 WVN196623:WVO196623 WLR196623:WLS196623 WBV196623:WBW196623 VRZ196623:VSA196623 VID196623:VIE196623 UYH196623:UYI196623 UOL196623:UOM196623 UEP196623:UEQ196623 TUT196623:TUU196623 TKX196623:TKY196623 TBB196623:TBC196623 SRF196623:SRG196623 SHJ196623:SHK196623 RXN196623:RXO196623 RNR196623:RNS196623 RDV196623:RDW196623 QTZ196623:QUA196623 QKD196623:QKE196623 QAH196623:QAI196623 PQL196623:PQM196623 PGP196623:PGQ196623 OWT196623:OWU196623 OMX196623:OMY196623 ODB196623:ODC196623 NTF196623:NTG196623 NJJ196623:NJK196623 MZN196623:MZO196623 MPR196623:MPS196623 MFV196623:MFW196623 LVZ196623:LWA196623 LMD196623:LME196623 LCH196623:LCI196623 KSL196623:KSM196623 KIP196623:KIQ196623 JYT196623:JYU196623 JOX196623:JOY196623 JFB196623:JFC196623 IVF196623:IVG196623 ILJ196623:ILK196623 IBN196623:IBO196623 HRR196623:HRS196623 HHV196623:HHW196623 GXZ196623:GYA196623 GOD196623:GOE196623 GEH196623:GEI196623 FUL196623:FUM196623 FKP196623:FKQ196623 FAT196623:FAU196623 EQX196623:EQY196623 EHB196623:EHC196623 DXF196623:DXG196623 DNJ196623:DNK196623 DDN196623:DDO196623 CTR196623:CTS196623 CJV196623:CJW196623 BZZ196623:CAA196623 BQD196623:BQE196623 BGH196623:BGI196623 AWL196623:AWM196623 AMP196623:AMQ196623 ACT196623:ACU196623 SX196623:SY196623 JB196623:JC196623 G196623:H196623 WVN131087:WVO131087 WLR131087:WLS131087 WBV131087:WBW131087 VRZ131087:VSA131087 VID131087:VIE131087 UYH131087:UYI131087 UOL131087:UOM131087 UEP131087:UEQ131087 TUT131087:TUU131087 TKX131087:TKY131087 TBB131087:TBC131087 SRF131087:SRG131087 SHJ131087:SHK131087 RXN131087:RXO131087 RNR131087:RNS131087 RDV131087:RDW131087 QTZ131087:QUA131087 QKD131087:QKE131087 QAH131087:QAI131087 PQL131087:PQM131087 PGP131087:PGQ131087 OWT131087:OWU131087 OMX131087:OMY131087 ODB131087:ODC131087 NTF131087:NTG131087 NJJ131087:NJK131087 MZN131087:MZO131087 MPR131087:MPS131087 MFV131087:MFW131087 LVZ131087:LWA131087 LMD131087:LME131087 LCH131087:LCI131087 KSL131087:KSM131087 KIP131087:KIQ131087 JYT131087:JYU131087 JOX131087:JOY131087 JFB131087:JFC131087 IVF131087:IVG131087 ILJ131087:ILK131087 IBN131087:IBO131087 HRR131087:HRS131087 HHV131087:HHW131087 GXZ131087:GYA131087 GOD131087:GOE131087 GEH131087:GEI131087 FUL131087:FUM131087 FKP131087:FKQ131087 FAT131087:FAU131087 EQX131087:EQY131087 EHB131087:EHC131087 DXF131087:DXG131087 DNJ131087:DNK131087 DDN131087:DDO131087 CTR131087:CTS131087 CJV131087:CJW131087 BZZ131087:CAA131087 BQD131087:BQE131087 BGH131087:BGI131087 AWL131087:AWM131087 AMP131087:AMQ131087 ACT131087:ACU131087 SX131087:SY131087 JB131087:JC131087 G131087:H131087 WVN65551:WVO65551 WLR65551:WLS65551 WBV65551:WBW65551 VRZ65551:VSA65551 VID65551:VIE65551 UYH65551:UYI65551 UOL65551:UOM65551 UEP65551:UEQ65551 TUT65551:TUU65551 TKX65551:TKY65551 TBB65551:TBC65551 SRF65551:SRG65551 SHJ65551:SHK65551 RXN65551:RXO65551 RNR65551:RNS65551 RDV65551:RDW65551 QTZ65551:QUA65551 QKD65551:QKE65551 QAH65551:QAI65551 PQL65551:PQM65551 PGP65551:PGQ65551 OWT65551:OWU65551 OMX65551:OMY65551 ODB65551:ODC65551 NTF65551:NTG65551 NJJ65551:NJK65551 MZN65551:MZO65551 MPR65551:MPS65551 MFV65551:MFW65551 LVZ65551:LWA65551 LMD65551:LME65551 LCH65551:LCI65551 KSL65551:KSM65551 KIP65551:KIQ65551 JYT65551:JYU65551 JOX65551:JOY65551 JFB65551:JFC65551 IVF65551:IVG65551 ILJ65551:ILK65551 IBN65551:IBO65551 HRR65551:HRS65551 HHV65551:HHW65551 GXZ65551:GYA65551 GOD65551:GOE65551 GEH65551:GEI65551 FUL65551:FUM65551 FKP65551:FKQ65551 FAT65551:FAU65551 EQX65551:EQY65551 EHB65551:EHC65551 DXF65551:DXG65551 DNJ65551:DNK65551 DDN65551:DDO65551 CTR65551:CTS65551 CJV65551:CJW65551 BZZ65551:CAA65551 BQD65551:BQE65551 BGH65551:BGI65551 AWL65551:AWM65551 AMP65551:AMQ65551 ACT65551:ACU65551 SX65551:SY65551 JB65551:JC65551 G65551:H65551 WVN15:WVO15 WLR15:WLS15 WBV15:WBW15 VRZ15:VSA15 VID15:VIE15 UYH15:UYI15 UOL15:UOM15 UEP15:UEQ15 TUT15:TUU15 TKX15:TKY15 TBB15:TBC15 SRF15:SRG15 SHJ15:SHK15 RXN15:RXO15 RNR15:RNS15 RDV15:RDW15 QTZ15:QUA15 QKD15:QKE15 QAH15:QAI15 PQL15:PQM15 PGP15:PGQ15 OWT15:OWU15 OMX15:OMY15 ODB15:ODC15 NTF15:NTG15 NJJ15:NJK15 MZN15:MZO15 MPR15:MPS15 MFV15:MFW15 LVZ15:LWA15 LMD15:LME15 LCH15:LCI15 KSL15:KSM15 KIP15:KIQ15 JYT15:JYU15 JOX15:JOY15 JFB15:JFC15 IVF15:IVG15 ILJ15:ILK15 IBN15:IBO15 HRR15:HRS15 HHV15:HHW15 GXZ15:GYA15 GOD15:GOE15 GEH15:GEI15 FUL15:FUM15 FKP15:FKQ15 FAT15:FAU15 EQX15:EQY15 EHB15:EHC15 DXF15:DXG15 DNJ15:DNK15 DDN15:DDO15 CTR15:CTS15 CJV15:CJW15 BZZ15:CAA15 BQD15:BQE15 BGH15:BGI15 AWL15:AWM15 AMP15:AMQ15 ACT15:ACU15 SX15:SY15 JB15:JC15">
      <formula1>$L$7:$L$10</formula1>
    </dataValidation>
    <dataValidation type="list" allowBlank="1" showInputMessage="1" showErrorMessage="1" sqref="B9 WVO983049 WLS983049 WBW983049 VSA983049 VIE983049 UYI983049 UOM983049 UEQ983049 TUU983049 TKY983049 TBC983049 SRG983049 SHK983049 RXO983049 RNS983049 RDW983049 QUA983049 QKE983049 QAI983049 PQM983049 PGQ983049 OWU983049 OMY983049 ODC983049 NTG983049 NJK983049 MZO983049 MPS983049 MFW983049 LWA983049 LME983049 LCI983049 KSM983049 KIQ983049 JYU983049 JOY983049 JFC983049 IVG983049 ILK983049 IBO983049 HRS983049 HHW983049 GYA983049 GOE983049 GEI983049 FUM983049 FKQ983049 FAU983049 EQY983049 EHC983049 DXG983049 DNK983049 DDO983049 CTS983049 CJW983049 CAA983049 BQE983049 BGI983049 AWM983049 AMQ983049 ACU983049 SY983049 JC983049 H983049 WVO917513 WLS917513 WBW917513 VSA917513 VIE917513 UYI917513 UOM917513 UEQ917513 TUU917513 TKY917513 TBC917513 SRG917513 SHK917513 RXO917513 RNS917513 RDW917513 QUA917513 QKE917513 QAI917513 PQM917513 PGQ917513 OWU917513 OMY917513 ODC917513 NTG917513 NJK917513 MZO917513 MPS917513 MFW917513 LWA917513 LME917513 LCI917513 KSM917513 KIQ917513 JYU917513 JOY917513 JFC917513 IVG917513 ILK917513 IBO917513 HRS917513 HHW917513 GYA917513 GOE917513 GEI917513 FUM917513 FKQ917513 FAU917513 EQY917513 EHC917513 DXG917513 DNK917513 DDO917513 CTS917513 CJW917513 CAA917513 BQE917513 BGI917513 AWM917513 AMQ917513 ACU917513 SY917513 JC917513 H917513 WVO851977 WLS851977 WBW851977 VSA851977 VIE851977 UYI851977 UOM851977 UEQ851977 TUU851977 TKY851977 TBC851977 SRG851977 SHK851977 RXO851977 RNS851977 RDW851977 QUA851977 QKE851977 QAI851977 PQM851977 PGQ851977 OWU851977 OMY851977 ODC851977 NTG851977 NJK851977 MZO851977 MPS851977 MFW851977 LWA851977 LME851977 LCI851977 KSM851977 KIQ851977 JYU851977 JOY851977 JFC851977 IVG851977 ILK851977 IBO851977 HRS851977 HHW851977 GYA851977 GOE851977 GEI851977 FUM851977 FKQ851977 FAU851977 EQY851977 EHC851977 DXG851977 DNK851977 DDO851977 CTS851977 CJW851977 CAA851977 BQE851977 BGI851977 AWM851977 AMQ851977 ACU851977 SY851977 JC851977 H851977 WVO786441 WLS786441 WBW786441 VSA786441 VIE786441 UYI786441 UOM786441 UEQ786441 TUU786441 TKY786441 TBC786441 SRG786441 SHK786441 RXO786441 RNS786441 RDW786441 QUA786441 QKE786441 QAI786441 PQM786441 PGQ786441 OWU786441 OMY786441 ODC786441 NTG786441 NJK786441 MZO786441 MPS786441 MFW786441 LWA786441 LME786441 LCI786441 KSM786441 KIQ786441 JYU786441 JOY786441 JFC786441 IVG786441 ILK786441 IBO786441 HRS786441 HHW786441 GYA786441 GOE786441 GEI786441 FUM786441 FKQ786441 FAU786441 EQY786441 EHC786441 DXG786441 DNK786441 DDO786441 CTS786441 CJW786441 CAA786441 BQE786441 BGI786441 AWM786441 AMQ786441 ACU786441 SY786441 JC786441 H786441 WVO720905 WLS720905 WBW720905 VSA720905 VIE720905 UYI720905 UOM720905 UEQ720905 TUU720905 TKY720905 TBC720905 SRG720905 SHK720905 RXO720905 RNS720905 RDW720905 QUA720905 QKE720905 QAI720905 PQM720905 PGQ720905 OWU720905 OMY720905 ODC720905 NTG720905 NJK720905 MZO720905 MPS720905 MFW720905 LWA720905 LME720905 LCI720905 KSM720905 KIQ720905 JYU720905 JOY720905 JFC720905 IVG720905 ILK720905 IBO720905 HRS720905 HHW720905 GYA720905 GOE720905 GEI720905 FUM720905 FKQ720905 FAU720905 EQY720905 EHC720905 DXG720905 DNK720905 DDO720905 CTS720905 CJW720905 CAA720905 BQE720905 BGI720905 AWM720905 AMQ720905 ACU720905 SY720905 JC720905 H720905 WVO655369 WLS655369 WBW655369 VSA655369 VIE655369 UYI655369 UOM655369 UEQ655369 TUU655369 TKY655369 TBC655369 SRG655369 SHK655369 RXO655369 RNS655369 RDW655369 QUA655369 QKE655369 QAI655369 PQM655369 PGQ655369 OWU655369 OMY655369 ODC655369 NTG655369 NJK655369 MZO655369 MPS655369 MFW655369 LWA655369 LME655369 LCI655369 KSM655369 KIQ655369 JYU655369 JOY655369 JFC655369 IVG655369 ILK655369 IBO655369 HRS655369 HHW655369 GYA655369 GOE655369 GEI655369 FUM655369 FKQ655369 FAU655369 EQY655369 EHC655369 DXG655369 DNK655369 DDO655369 CTS655369 CJW655369 CAA655369 BQE655369 BGI655369 AWM655369 AMQ655369 ACU655369 SY655369 JC655369 H655369 WVO589833 WLS589833 WBW589833 VSA589833 VIE589833 UYI589833 UOM589833 UEQ589833 TUU589833 TKY589833 TBC589833 SRG589833 SHK589833 RXO589833 RNS589833 RDW589833 QUA589833 QKE589833 QAI589833 PQM589833 PGQ589833 OWU589833 OMY589833 ODC589833 NTG589833 NJK589833 MZO589833 MPS589833 MFW589833 LWA589833 LME589833 LCI589833 KSM589833 KIQ589833 JYU589833 JOY589833 JFC589833 IVG589833 ILK589833 IBO589833 HRS589833 HHW589833 GYA589833 GOE589833 GEI589833 FUM589833 FKQ589833 FAU589833 EQY589833 EHC589833 DXG589833 DNK589833 DDO589833 CTS589833 CJW589833 CAA589833 BQE589833 BGI589833 AWM589833 AMQ589833 ACU589833 SY589833 JC589833 H589833 WVO524297 WLS524297 WBW524297 VSA524297 VIE524297 UYI524297 UOM524297 UEQ524297 TUU524297 TKY524297 TBC524297 SRG524297 SHK524297 RXO524297 RNS524297 RDW524297 QUA524297 QKE524297 QAI524297 PQM524297 PGQ524297 OWU524297 OMY524297 ODC524297 NTG524297 NJK524297 MZO524297 MPS524297 MFW524297 LWA524297 LME524297 LCI524297 KSM524297 KIQ524297 JYU524297 JOY524297 JFC524297 IVG524297 ILK524297 IBO524297 HRS524297 HHW524297 GYA524297 GOE524297 GEI524297 FUM524297 FKQ524297 FAU524297 EQY524297 EHC524297 DXG524297 DNK524297 DDO524297 CTS524297 CJW524297 CAA524297 BQE524297 BGI524297 AWM524297 AMQ524297 ACU524297 SY524297 JC524297 H524297 WVO458761 WLS458761 WBW458761 VSA458761 VIE458761 UYI458761 UOM458761 UEQ458761 TUU458761 TKY458761 TBC458761 SRG458761 SHK458761 RXO458761 RNS458761 RDW458761 QUA458761 QKE458761 QAI458761 PQM458761 PGQ458761 OWU458761 OMY458761 ODC458761 NTG458761 NJK458761 MZO458761 MPS458761 MFW458761 LWA458761 LME458761 LCI458761 KSM458761 KIQ458761 JYU458761 JOY458761 JFC458761 IVG458761 ILK458761 IBO458761 HRS458761 HHW458761 GYA458761 GOE458761 GEI458761 FUM458761 FKQ458761 FAU458761 EQY458761 EHC458761 DXG458761 DNK458761 DDO458761 CTS458761 CJW458761 CAA458761 BQE458761 BGI458761 AWM458761 AMQ458761 ACU458761 SY458761 JC458761 H458761 WVO393225 WLS393225 WBW393225 VSA393225 VIE393225 UYI393225 UOM393225 UEQ393225 TUU393225 TKY393225 TBC393225 SRG393225 SHK393225 RXO393225 RNS393225 RDW393225 QUA393225 QKE393225 QAI393225 PQM393225 PGQ393225 OWU393225 OMY393225 ODC393225 NTG393225 NJK393225 MZO393225 MPS393225 MFW393225 LWA393225 LME393225 LCI393225 KSM393225 KIQ393225 JYU393225 JOY393225 JFC393225 IVG393225 ILK393225 IBO393225 HRS393225 HHW393225 GYA393225 GOE393225 GEI393225 FUM393225 FKQ393225 FAU393225 EQY393225 EHC393225 DXG393225 DNK393225 DDO393225 CTS393225 CJW393225 CAA393225 BQE393225 BGI393225 AWM393225 AMQ393225 ACU393225 SY393225 JC393225 H393225 WVO327689 WLS327689 WBW327689 VSA327689 VIE327689 UYI327689 UOM327689 UEQ327689 TUU327689 TKY327689 TBC327689 SRG327689 SHK327689 RXO327689 RNS327689 RDW327689 QUA327689 QKE327689 QAI327689 PQM327689 PGQ327689 OWU327689 OMY327689 ODC327689 NTG327689 NJK327689 MZO327689 MPS327689 MFW327689 LWA327689 LME327689 LCI327689 KSM327689 KIQ327689 JYU327689 JOY327689 JFC327689 IVG327689 ILK327689 IBO327689 HRS327689 HHW327689 GYA327689 GOE327689 GEI327689 FUM327689 FKQ327689 FAU327689 EQY327689 EHC327689 DXG327689 DNK327689 DDO327689 CTS327689 CJW327689 CAA327689 BQE327689 BGI327689 AWM327689 AMQ327689 ACU327689 SY327689 JC327689 H327689 WVO262153 WLS262153 WBW262153 VSA262153 VIE262153 UYI262153 UOM262153 UEQ262153 TUU262153 TKY262153 TBC262153 SRG262153 SHK262153 RXO262153 RNS262153 RDW262153 QUA262153 QKE262153 QAI262153 PQM262153 PGQ262153 OWU262153 OMY262153 ODC262153 NTG262153 NJK262153 MZO262153 MPS262153 MFW262153 LWA262153 LME262153 LCI262153 KSM262153 KIQ262153 JYU262153 JOY262153 JFC262153 IVG262153 ILK262153 IBO262153 HRS262153 HHW262153 GYA262153 GOE262153 GEI262153 FUM262153 FKQ262153 FAU262153 EQY262153 EHC262153 DXG262153 DNK262153 DDO262153 CTS262153 CJW262153 CAA262153 BQE262153 BGI262153 AWM262153 AMQ262153 ACU262153 SY262153 JC262153 H262153 WVO196617 WLS196617 WBW196617 VSA196617 VIE196617 UYI196617 UOM196617 UEQ196617 TUU196617 TKY196617 TBC196617 SRG196617 SHK196617 RXO196617 RNS196617 RDW196617 QUA196617 QKE196617 QAI196617 PQM196617 PGQ196617 OWU196617 OMY196617 ODC196617 NTG196617 NJK196617 MZO196617 MPS196617 MFW196617 LWA196617 LME196617 LCI196617 KSM196617 KIQ196617 JYU196617 JOY196617 JFC196617 IVG196617 ILK196617 IBO196617 HRS196617 HHW196617 GYA196617 GOE196617 GEI196617 FUM196617 FKQ196617 FAU196617 EQY196617 EHC196617 DXG196617 DNK196617 DDO196617 CTS196617 CJW196617 CAA196617 BQE196617 BGI196617 AWM196617 AMQ196617 ACU196617 SY196617 JC196617 H196617 WVO131081 WLS131081 WBW131081 VSA131081 VIE131081 UYI131081 UOM131081 UEQ131081 TUU131081 TKY131081 TBC131081 SRG131081 SHK131081 RXO131081 RNS131081 RDW131081 QUA131081 QKE131081 QAI131081 PQM131081 PGQ131081 OWU131081 OMY131081 ODC131081 NTG131081 NJK131081 MZO131081 MPS131081 MFW131081 LWA131081 LME131081 LCI131081 KSM131081 KIQ131081 JYU131081 JOY131081 JFC131081 IVG131081 ILK131081 IBO131081 HRS131081 HHW131081 GYA131081 GOE131081 GEI131081 FUM131081 FKQ131081 FAU131081 EQY131081 EHC131081 DXG131081 DNK131081 DDO131081 CTS131081 CJW131081 CAA131081 BQE131081 BGI131081 AWM131081 AMQ131081 ACU131081 SY131081 JC131081 H131081 WVO65545 WLS65545 WBW65545 VSA65545 VIE65545 UYI65545 UOM65545 UEQ65545 TUU65545 TKY65545 TBC65545 SRG65545 SHK65545 RXO65545 RNS65545 RDW65545 QUA65545 QKE65545 QAI65545 PQM65545 PGQ65545 OWU65545 OMY65545 ODC65545 NTG65545 NJK65545 MZO65545 MPS65545 MFW65545 LWA65545 LME65545 LCI65545 KSM65545 KIQ65545 JYU65545 JOY65545 JFC65545 IVG65545 ILK65545 IBO65545 HRS65545 HHW65545 GYA65545 GOE65545 GEI65545 FUM65545 FKQ65545 FAU65545 EQY65545 EHC65545 DXG65545 DNK65545 DDO65545 CTS65545 CJW65545 CAA65545 BQE65545 BGI65545 AWM65545 AMQ65545 ACU65545 SY65545 JC65545 H65545 WVO9 WLS9 WBW9 VSA9 VIE9 UYI9 UOM9 UEQ9 TUU9 TKY9 TBC9 SRG9 SHK9 RXO9 RNS9 RDW9 QUA9 QKE9 QAI9 PQM9 PGQ9 OWU9 OMY9 ODC9 NTG9 NJK9 MZO9 MPS9 MFW9 LWA9 LME9 LCI9 KSM9 KIQ9 JYU9 JOY9 JFC9 IVG9 ILK9 IBO9 HRS9 HHW9 GYA9 GOE9 GEI9 FUM9 FKQ9 FAU9 EQY9 EHC9 DXG9 DNK9 DDO9 CTS9 CJW9 CAA9 BQE9 BGI9 AWM9 AMQ9 ACU9 SY9 JC9 H9 WVI983049 WLM983049 WBQ983049 VRU983049 VHY983049 UYC983049 UOG983049 UEK983049 TUO983049 TKS983049 TAW983049 SRA983049 SHE983049 RXI983049 RNM983049 RDQ983049 QTU983049 QJY983049 QAC983049 PQG983049 PGK983049 OWO983049 OMS983049 OCW983049 NTA983049 NJE983049 MZI983049 MPM983049 MFQ983049 LVU983049 LLY983049 LCC983049 KSG983049 KIK983049 JYO983049 JOS983049 JEW983049 IVA983049 ILE983049 IBI983049 HRM983049 HHQ983049 GXU983049 GNY983049 GEC983049 FUG983049 FKK983049 FAO983049 EQS983049 EGW983049 DXA983049 DNE983049 DDI983049 CTM983049 CJQ983049 BZU983049 BPY983049 BGC983049 AWG983049 AMK983049 ACO983049 SS983049 IW983049 B983049 WVI917513 WLM917513 WBQ917513 VRU917513 VHY917513 UYC917513 UOG917513 UEK917513 TUO917513 TKS917513 TAW917513 SRA917513 SHE917513 RXI917513 RNM917513 RDQ917513 QTU917513 QJY917513 QAC917513 PQG917513 PGK917513 OWO917513 OMS917513 OCW917513 NTA917513 NJE917513 MZI917513 MPM917513 MFQ917513 LVU917513 LLY917513 LCC917513 KSG917513 KIK917513 JYO917513 JOS917513 JEW917513 IVA917513 ILE917513 IBI917513 HRM917513 HHQ917513 GXU917513 GNY917513 GEC917513 FUG917513 FKK917513 FAO917513 EQS917513 EGW917513 DXA917513 DNE917513 DDI917513 CTM917513 CJQ917513 BZU917513 BPY917513 BGC917513 AWG917513 AMK917513 ACO917513 SS917513 IW917513 B917513 WVI851977 WLM851977 WBQ851977 VRU851977 VHY851977 UYC851977 UOG851977 UEK851977 TUO851977 TKS851977 TAW851977 SRA851977 SHE851977 RXI851977 RNM851977 RDQ851977 QTU851977 QJY851977 QAC851977 PQG851977 PGK851977 OWO851977 OMS851977 OCW851977 NTA851977 NJE851977 MZI851977 MPM851977 MFQ851977 LVU851977 LLY851977 LCC851977 KSG851977 KIK851977 JYO851977 JOS851977 JEW851977 IVA851977 ILE851977 IBI851977 HRM851977 HHQ851977 GXU851977 GNY851977 GEC851977 FUG851977 FKK851977 FAO851977 EQS851977 EGW851977 DXA851977 DNE851977 DDI851977 CTM851977 CJQ851977 BZU851977 BPY851977 BGC851977 AWG851977 AMK851977 ACO851977 SS851977 IW851977 B851977 WVI786441 WLM786441 WBQ786441 VRU786441 VHY786441 UYC786441 UOG786441 UEK786441 TUO786441 TKS786441 TAW786441 SRA786441 SHE786441 RXI786441 RNM786441 RDQ786441 QTU786441 QJY786441 QAC786441 PQG786441 PGK786441 OWO786441 OMS786441 OCW786441 NTA786441 NJE786441 MZI786441 MPM786441 MFQ786441 LVU786441 LLY786441 LCC786441 KSG786441 KIK786441 JYO786441 JOS786441 JEW786441 IVA786441 ILE786441 IBI786441 HRM786441 HHQ786441 GXU786441 GNY786441 GEC786441 FUG786441 FKK786441 FAO786441 EQS786441 EGW786441 DXA786441 DNE786441 DDI786441 CTM786441 CJQ786441 BZU786441 BPY786441 BGC786441 AWG786441 AMK786441 ACO786441 SS786441 IW786441 B786441 WVI720905 WLM720905 WBQ720905 VRU720905 VHY720905 UYC720905 UOG720905 UEK720905 TUO720905 TKS720905 TAW720905 SRA720905 SHE720905 RXI720905 RNM720905 RDQ720905 QTU720905 QJY720905 QAC720905 PQG720905 PGK720905 OWO720905 OMS720905 OCW720905 NTA720905 NJE720905 MZI720905 MPM720905 MFQ720905 LVU720905 LLY720905 LCC720905 KSG720905 KIK720905 JYO720905 JOS720905 JEW720905 IVA720905 ILE720905 IBI720905 HRM720905 HHQ720905 GXU720905 GNY720905 GEC720905 FUG720905 FKK720905 FAO720905 EQS720905 EGW720905 DXA720905 DNE720905 DDI720905 CTM720905 CJQ720905 BZU720905 BPY720905 BGC720905 AWG720905 AMK720905 ACO720905 SS720905 IW720905 B720905 WVI655369 WLM655369 WBQ655369 VRU655369 VHY655369 UYC655369 UOG655369 UEK655369 TUO655369 TKS655369 TAW655369 SRA655369 SHE655369 RXI655369 RNM655369 RDQ655369 QTU655369 QJY655369 QAC655369 PQG655369 PGK655369 OWO655369 OMS655369 OCW655369 NTA655369 NJE655369 MZI655369 MPM655369 MFQ655369 LVU655369 LLY655369 LCC655369 KSG655369 KIK655369 JYO655369 JOS655369 JEW655369 IVA655369 ILE655369 IBI655369 HRM655369 HHQ655369 GXU655369 GNY655369 GEC655369 FUG655369 FKK655369 FAO655369 EQS655369 EGW655369 DXA655369 DNE655369 DDI655369 CTM655369 CJQ655369 BZU655369 BPY655369 BGC655369 AWG655369 AMK655369 ACO655369 SS655369 IW655369 B655369 WVI589833 WLM589833 WBQ589833 VRU589833 VHY589833 UYC589833 UOG589833 UEK589833 TUO589833 TKS589833 TAW589833 SRA589833 SHE589833 RXI589833 RNM589833 RDQ589833 QTU589833 QJY589833 QAC589833 PQG589833 PGK589833 OWO589833 OMS589833 OCW589833 NTA589833 NJE589833 MZI589833 MPM589833 MFQ589833 LVU589833 LLY589833 LCC589833 KSG589833 KIK589833 JYO589833 JOS589833 JEW589833 IVA589833 ILE589833 IBI589833 HRM589833 HHQ589833 GXU589833 GNY589833 GEC589833 FUG589833 FKK589833 FAO589833 EQS589833 EGW589833 DXA589833 DNE589833 DDI589833 CTM589833 CJQ589833 BZU589833 BPY589833 BGC589833 AWG589833 AMK589833 ACO589833 SS589833 IW589833 B589833 WVI524297 WLM524297 WBQ524297 VRU524297 VHY524297 UYC524297 UOG524297 UEK524297 TUO524297 TKS524297 TAW524297 SRA524297 SHE524297 RXI524297 RNM524297 RDQ524297 QTU524297 QJY524297 QAC524297 PQG524297 PGK524297 OWO524297 OMS524297 OCW524297 NTA524297 NJE524297 MZI524297 MPM524297 MFQ524297 LVU524297 LLY524297 LCC524297 KSG524297 KIK524297 JYO524297 JOS524297 JEW524297 IVA524297 ILE524297 IBI524297 HRM524297 HHQ524297 GXU524297 GNY524297 GEC524297 FUG524297 FKK524297 FAO524297 EQS524297 EGW524297 DXA524297 DNE524297 DDI524297 CTM524297 CJQ524297 BZU524297 BPY524297 BGC524297 AWG524297 AMK524297 ACO524297 SS524297 IW524297 B524297 WVI458761 WLM458761 WBQ458761 VRU458761 VHY458761 UYC458761 UOG458761 UEK458761 TUO458761 TKS458761 TAW458761 SRA458761 SHE458761 RXI458761 RNM458761 RDQ458761 QTU458761 QJY458761 QAC458761 PQG458761 PGK458761 OWO458761 OMS458761 OCW458761 NTA458761 NJE458761 MZI458761 MPM458761 MFQ458761 LVU458761 LLY458761 LCC458761 KSG458761 KIK458761 JYO458761 JOS458761 JEW458761 IVA458761 ILE458761 IBI458761 HRM458761 HHQ458761 GXU458761 GNY458761 GEC458761 FUG458761 FKK458761 FAO458761 EQS458761 EGW458761 DXA458761 DNE458761 DDI458761 CTM458761 CJQ458761 BZU458761 BPY458761 BGC458761 AWG458761 AMK458761 ACO458761 SS458761 IW458761 B458761 WVI393225 WLM393225 WBQ393225 VRU393225 VHY393225 UYC393225 UOG393225 UEK393225 TUO393225 TKS393225 TAW393225 SRA393225 SHE393225 RXI393225 RNM393225 RDQ393225 QTU393225 QJY393225 QAC393225 PQG393225 PGK393225 OWO393225 OMS393225 OCW393225 NTA393225 NJE393225 MZI393225 MPM393225 MFQ393225 LVU393225 LLY393225 LCC393225 KSG393225 KIK393225 JYO393225 JOS393225 JEW393225 IVA393225 ILE393225 IBI393225 HRM393225 HHQ393225 GXU393225 GNY393225 GEC393225 FUG393225 FKK393225 FAO393225 EQS393225 EGW393225 DXA393225 DNE393225 DDI393225 CTM393225 CJQ393225 BZU393225 BPY393225 BGC393225 AWG393225 AMK393225 ACO393225 SS393225 IW393225 B393225 WVI327689 WLM327689 WBQ327689 VRU327689 VHY327689 UYC327689 UOG327689 UEK327689 TUO327689 TKS327689 TAW327689 SRA327689 SHE327689 RXI327689 RNM327689 RDQ327689 QTU327689 QJY327689 QAC327689 PQG327689 PGK327689 OWO327689 OMS327689 OCW327689 NTA327689 NJE327689 MZI327689 MPM327689 MFQ327689 LVU327689 LLY327689 LCC327689 KSG327689 KIK327689 JYO327689 JOS327689 JEW327689 IVA327689 ILE327689 IBI327689 HRM327689 HHQ327689 GXU327689 GNY327689 GEC327689 FUG327689 FKK327689 FAO327689 EQS327689 EGW327689 DXA327689 DNE327689 DDI327689 CTM327689 CJQ327689 BZU327689 BPY327689 BGC327689 AWG327689 AMK327689 ACO327689 SS327689 IW327689 B327689 WVI262153 WLM262153 WBQ262153 VRU262153 VHY262153 UYC262153 UOG262153 UEK262153 TUO262153 TKS262153 TAW262153 SRA262153 SHE262153 RXI262153 RNM262153 RDQ262153 QTU262153 QJY262153 QAC262153 PQG262153 PGK262153 OWO262153 OMS262153 OCW262153 NTA262153 NJE262153 MZI262153 MPM262153 MFQ262153 LVU262153 LLY262153 LCC262153 KSG262153 KIK262153 JYO262153 JOS262153 JEW262153 IVA262153 ILE262153 IBI262153 HRM262153 HHQ262153 GXU262153 GNY262153 GEC262153 FUG262153 FKK262153 FAO262153 EQS262153 EGW262153 DXA262153 DNE262153 DDI262153 CTM262153 CJQ262153 BZU262153 BPY262153 BGC262153 AWG262153 AMK262153 ACO262153 SS262153 IW262153 B262153 WVI196617 WLM196617 WBQ196617 VRU196617 VHY196617 UYC196617 UOG196617 UEK196617 TUO196617 TKS196617 TAW196617 SRA196617 SHE196617 RXI196617 RNM196617 RDQ196617 QTU196617 QJY196617 QAC196617 PQG196617 PGK196617 OWO196617 OMS196617 OCW196617 NTA196617 NJE196617 MZI196617 MPM196617 MFQ196617 LVU196617 LLY196617 LCC196617 KSG196617 KIK196617 JYO196617 JOS196617 JEW196617 IVA196617 ILE196617 IBI196617 HRM196617 HHQ196617 GXU196617 GNY196617 GEC196617 FUG196617 FKK196617 FAO196617 EQS196617 EGW196617 DXA196617 DNE196617 DDI196617 CTM196617 CJQ196617 BZU196617 BPY196617 BGC196617 AWG196617 AMK196617 ACO196617 SS196617 IW196617 B196617 WVI131081 WLM131081 WBQ131081 VRU131081 VHY131081 UYC131081 UOG131081 UEK131081 TUO131081 TKS131081 TAW131081 SRA131081 SHE131081 RXI131081 RNM131081 RDQ131081 QTU131081 QJY131081 QAC131081 PQG131081 PGK131081 OWO131081 OMS131081 OCW131081 NTA131081 NJE131081 MZI131081 MPM131081 MFQ131081 LVU131081 LLY131081 LCC131081 KSG131081 KIK131081 JYO131081 JOS131081 JEW131081 IVA131081 ILE131081 IBI131081 HRM131081 HHQ131081 GXU131081 GNY131081 GEC131081 FUG131081 FKK131081 FAO131081 EQS131081 EGW131081 DXA131081 DNE131081 DDI131081 CTM131081 CJQ131081 BZU131081 BPY131081 BGC131081 AWG131081 AMK131081 ACO131081 SS131081 IW131081 B131081 WVI65545 WLM65545 WBQ65545 VRU65545 VHY65545 UYC65545 UOG65545 UEK65545 TUO65545 TKS65545 TAW65545 SRA65545 SHE65545 RXI65545 RNM65545 RDQ65545 QTU65545 QJY65545 QAC65545 PQG65545 PGK65545 OWO65545 OMS65545 OCW65545 NTA65545 NJE65545 MZI65545 MPM65545 MFQ65545 LVU65545 LLY65545 LCC65545 KSG65545 KIK65545 JYO65545 JOS65545 JEW65545 IVA65545 ILE65545 IBI65545 HRM65545 HHQ65545 GXU65545 GNY65545 GEC65545 FUG65545 FKK65545 FAO65545 EQS65545 EGW65545 DXA65545 DNE65545 DDI65545 CTM65545 CJQ65545 BZU65545 BPY65545 BGC65545 AWG65545 AMK65545 ACO65545 SS65545 IW65545 B65545 WVI9 WLM9 WBQ9 VRU9 VHY9 UYC9 UOG9 UEK9 TUO9 TKS9 TAW9 SRA9 SHE9 RXI9 RNM9 RDQ9 QTU9 QJY9 QAC9 PQG9 PGK9 OWO9 OMS9 OCW9 NTA9 NJE9 MZI9 MPM9 MFQ9 LVU9 LLY9 LCC9 KSG9 KIK9 JYO9 JOS9 JEW9 IVA9 ILE9 IBI9 HRM9 HHQ9 GXU9 GNY9 GEC9 FUG9 FKK9 FAO9 EQS9 EGW9 DXA9 DNE9 DDI9 CTM9 CJQ9 BZU9 BPY9 BGC9 AWG9 AMK9 ACO9 SS9 IW9">
      <formula1>$L$13:$L$14</formula1>
    </dataValidation>
  </dataValidations>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9"/>
  <dimension ref="A1:WVS19"/>
  <sheetViews>
    <sheetView workbookViewId="0">
      <selection activeCell="A6" sqref="A6:H6"/>
    </sheetView>
  </sheetViews>
  <sheetFormatPr baseColWidth="10" defaultColWidth="0" defaultRowHeight="0" customHeight="1" zeroHeight="1" x14ac:dyDescent="0.25"/>
  <cols>
    <col min="1" max="1" width="21.85546875" style="173" customWidth="1"/>
    <col min="2" max="2" width="34.5703125" customWidth="1"/>
    <col min="3" max="3" width="16.28515625" customWidth="1"/>
    <col min="4" max="4" width="5.85546875" customWidth="1"/>
    <col min="5" max="5" width="47" customWidth="1"/>
    <col min="6" max="7" width="16.140625" customWidth="1"/>
    <col min="8" max="8" width="16.28515625" customWidth="1"/>
    <col min="9" max="9" width="15.7109375" customWidth="1"/>
    <col min="10" max="10" width="32" customWidth="1"/>
    <col min="11" max="11" width="3.85546875" style="464" hidden="1" customWidth="1"/>
    <col min="12" max="106" width="0" hidden="1" customWidth="1"/>
    <col min="107" max="107" width="11.42578125" hidden="1" customWidth="1"/>
    <col min="108" max="196" width="0" hidden="1" customWidth="1"/>
    <col min="197" max="197" width="1.42578125" hidden="1" customWidth="1"/>
    <col min="198" max="198" width="1.42578125" hidden="1"/>
    <col min="256" max="256" width="3" hidden="1" customWidth="1"/>
    <col min="257" max="257" width="21.85546875" hidden="1" customWidth="1"/>
    <col min="258" max="258" width="34.5703125" hidden="1" customWidth="1"/>
    <col min="259" max="259" width="16.28515625" hidden="1" customWidth="1"/>
    <col min="260" max="260" width="5.85546875" hidden="1" customWidth="1"/>
    <col min="261" max="261" width="47" hidden="1" customWidth="1"/>
    <col min="262" max="263" width="16.140625" hidden="1" customWidth="1"/>
    <col min="264" max="264" width="16.28515625" hidden="1" customWidth="1"/>
    <col min="265" max="265" width="15.7109375" hidden="1" customWidth="1"/>
    <col min="266" max="266" width="32" hidden="1" customWidth="1"/>
    <col min="267" max="267" width="3.85546875" hidden="1" customWidth="1"/>
    <col min="268" max="453" width="0" hidden="1" customWidth="1"/>
    <col min="512" max="512" width="3" hidden="1" customWidth="1"/>
    <col min="513" max="513" width="21.85546875" hidden="1" customWidth="1"/>
    <col min="514" max="514" width="34.5703125" hidden="1" customWidth="1"/>
    <col min="515" max="515" width="16.28515625" hidden="1" customWidth="1"/>
    <col min="516" max="516" width="5.85546875" hidden="1" customWidth="1"/>
    <col min="517" max="517" width="47" hidden="1" customWidth="1"/>
    <col min="518" max="519" width="16.140625" hidden="1" customWidth="1"/>
    <col min="520" max="520" width="16.28515625" hidden="1" customWidth="1"/>
    <col min="521" max="521" width="15.7109375" hidden="1" customWidth="1"/>
    <col min="522" max="522" width="32" hidden="1" customWidth="1"/>
    <col min="523" max="523" width="3.85546875" hidden="1" customWidth="1"/>
    <col min="524" max="709" width="0" hidden="1" customWidth="1"/>
    <col min="768" max="768" width="3" hidden="1" customWidth="1"/>
    <col min="769" max="769" width="21.85546875" hidden="1" customWidth="1"/>
    <col min="770" max="770" width="34.5703125" hidden="1" customWidth="1"/>
    <col min="771" max="771" width="16.28515625" hidden="1" customWidth="1"/>
    <col min="772" max="772" width="5.85546875" hidden="1" customWidth="1"/>
    <col min="773" max="773" width="47" hidden="1" customWidth="1"/>
    <col min="774" max="775" width="16.140625" hidden="1" customWidth="1"/>
    <col min="776" max="776" width="16.28515625" hidden="1" customWidth="1"/>
    <col min="777" max="777" width="15.7109375" hidden="1" customWidth="1"/>
    <col min="778" max="778" width="32" hidden="1" customWidth="1"/>
    <col min="779" max="779" width="3.85546875" hidden="1" customWidth="1"/>
    <col min="780" max="965" width="0" hidden="1" customWidth="1"/>
    <col min="1024" max="1024" width="3" hidden="1" customWidth="1"/>
    <col min="1025" max="1025" width="21.85546875" hidden="1" customWidth="1"/>
    <col min="1026" max="1026" width="34.5703125" hidden="1" customWidth="1"/>
    <col min="1027" max="1027" width="16.28515625" hidden="1" customWidth="1"/>
    <col min="1028" max="1028" width="5.85546875" hidden="1" customWidth="1"/>
    <col min="1029" max="1029" width="47" hidden="1" customWidth="1"/>
    <col min="1030" max="1031" width="16.140625" hidden="1" customWidth="1"/>
    <col min="1032" max="1032" width="16.28515625" hidden="1" customWidth="1"/>
    <col min="1033" max="1033" width="15.7109375" hidden="1" customWidth="1"/>
    <col min="1034" max="1034" width="32" hidden="1" customWidth="1"/>
    <col min="1035" max="1035" width="3.85546875" hidden="1" customWidth="1"/>
    <col min="1036" max="1221" width="0" hidden="1" customWidth="1"/>
    <col min="1280" max="1280" width="3" hidden="1" customWidth="1"/>
    <col min="1281" max="1281" width="21.85546875" hidden="1" customWidth="1"/>
    <col min="1282" max="1282" width="34.5703125" hidden="1" customWidth="1"/>
    <col min="1283" max="1283" width="16.28515625" hidden="1" customWidth="1"/>
    <col min="1284" max="1284" width="5.85546875" hidden="1" customWidth="1"/>
    <col min="1285" max="1285" width="47" hidden="1" customWidth="1"/>
    <col min="1286" max="1287" width="16.140625" hidden="1" customWidth="1"/>
    <col min="1288" max="1288" width="16.28515625" hidden="1" customWidth="1"/>
    <col min="1289" max="1289" width="15.7109375" hidden="1" customWidth="1"/>
    <col min="1290" max="1290" width="32" hidden="1" customWidth="1"/>
    <col min="1291" max="1291" width="3.85546875" hidden="1" customWidth="1"/>
    <col min="1292" max="1477" width="0" hidden="1" customWidth="1"/>
    <col min="1536" max="1536" width="3" hidden="1" customWidth="1"/>
    <col min="1537" max="1537" width="21.85546875" hidden="1" customWidth="1"/>
    <col min="1538" max="1538" width="34.5703125" hidden="1" customWidth="1"/>
    <col min="1539" max="1539" width="16.28515625" hidden="1" customWidth="1"/>
    <col min="1540" max="1540" width="5.85546875" hidden="1" customWidth="1"/>
    <col min="1541" max="1541" width="47" hidden="1" customWidth="1"/>
    <col min="1542" max="1543" width="16.140625" hidden="1" customWidth="1"/>
    <col min="1544" max="1544" width="16.28515625" hidden="1" customWidth="1"/>
    <col min="1545" max="1545" width="15.7109375" hidden="1" customWidth="1"/>
    <col min="1546" max="1546" width="32" hidden="1" customWidth="1"/>
    <col min="1547" max="1547" width="3.85546875" hidden="1" customWidth="1"/>
    <col min="1548" max="1733" width="0" hidden="1" customWidth="1"/>
    <col min="1792" max="1792" width="3" hidden="1" customWidth="1"/>
    <col min="1793" max="1793" width="21.85546875" hidden="1" customWidth="1"/>
    <col min="1794" max="1794" width="34.5703125" hidden="1" customWidth="1"/>
    <col min="1795" max="1795" width="16.28515625" hidden="1" customWidth="1"/>
    <col min="1796" max="1796" width="5.85546875" hidden="1" customWidth="1"/>
    <col min="1797" max="1797" width="47" hidden="1" customWidth="1"/>
    <col min="1798" max="1799" width="16.140625" hidden="1" customWidth="1"/>
    <col min="1800" max="1800" width="16.28515625" hidden="1" customWidth="1"/>
    <col min="1801" max="1801" width="15.7109375" hidden="1" customWidth="1"/>
    <col min="1802" max="1802" width="32" hidden="1" customWidth="1"/>
    <col min="1803" max="1803" width="3.85546875" hidden="1" customWidth="1"/>
    <col min="1804" max="1989" width="0" hidden="1" customWidth="1"/>
    <col min="2048" max="2048" width="3" hidden="1" customWidth="1"/>
    <col min="2049" max="2049" width="21.85546875" hidden="1" customWidth="1"/>
    <col min="2050" max="2050" width="34.5703125" hidden="1" customWidth="1"/>
    <col min="2051" max="2051" width="16.28515625" hidden="1" customWidth="1"/>
    <col min="2052" max="2052" width="5.85546875" hidden="1" customWidth="1"/>
    <col min="2053" max="2053" width="47" hidden="1" customWidth="1"/>
    <col min="2054" max="2055" width="16.140625" hidden="1" customWidth="1"/>
    <col min="2056" max="2056" width="16.28515625" hidden="1" customWidth="1"/>
    <col min="2057" max="2057" width="15.7109375" hidden="1" customWidth="1"/>
    <col min="2058" max="2058" width="32" hidden="1" customWidth="1"/>
    <col min="2059" max="2059" width="3.85546875" hidden="1" customWidth="1"/>
    <col min="2060" max="2245" width="0" hidden="1" customWidth="1"/>
    <col min="2304" max="2304" width="3" hidden="1" customWidth="1"/>
    <col min="2305" max="2305" width="21.85546875" hidden="1" customWidth="1"/>
    <col min="2306" max="2306" width="34.5703125" hidden="1" customWidth="1"/>
    <col min="2307" max="2307" width="16.28515625" hidden="1" customWidth="1"/>
    <col min="2308" max="2308" width="5.85546875" hidden="1" customWidth="1"/>
    <col min="2309" max="2309" width="47" hidden="1" customWidth="1"/>
    <col min="2310" max="2311" width="16.140625" hidden="1" customWidth="1"/>
    <col min="2312" max="2312" width="16.28515625" hidden="1" customWidth="1"/>
    <col min="2313" max="2313" width="15.7109375" hidden="1" customWidth="1"/>
    <col min="2314" max="2314" width="32" hidden="1" customWidth="1"/>
    <col min="2315" max="2315" width="3.85546875" hidden="1" customWidth="1"/>
    <col min="2316" max="2501" width="0" hidden="1" customWidth="1"/>
    <col min="2560" max="2560" width="3" hidden="1" customWidth="1"/>
    <col min="2561" max="2561" width="21.85546875" hidden="1" customWidth="1"/>
    <col min="2562" max="2562" width="34.5703125" hidden="1" customWidth="1"/>
    <col min="2563" max="2563" width="16.28515625" hidden="1" customWidth="1"/>
    <col min="2564" max="2564" width="5.85546875" hidden="1" customWidth="1"/>
    <col min="2565" max="2565" width="47" hidden="1" customWidth="1"/>
    <col min="2566" max="2567" width="16.140625" hidden="1" customWidth="1"/>
    <col min="2568" max="2568" width="16.28515625" hidden="1" customWidth="1"/>
    <col min="2569" max="2569" width="15.7109375" hidden="1" customWidth="1"/>
    <col min="2570" max="2570" width="32" hidden="1" customWidth="1"/>
    <col min="2571" max="2571" width="3.85546875" hidden="1" customWidth="1"/>
    <col min="2572" max="2757" width="0" hidden="1" customWidth="1"/>
    <col min="2816" max="2816" width="3" hidden="1" customWidth="1"/>
    <col min="2817" max="2817" width="21.85546875" hidden="1" customWidth="1"/>
    <col min="2818" max="2818" width="34.5703125" hidden="1" customWidth="1"/>
    <col min="2819" max="2819" width="16.28515625" hidden="1" customWidth="1"/>
    <col min="2820" max="2820" width="5.85546875" hidden="1" customWidth="1"/>
    <col min="2821" max="2821" width="47" hidden="1" customWidth="1"/>
    <col min="2822" max="2823" width="16.140625" hidden="1" customWidth="1"/>
    <col min="2824" max="2824" width="16.28515625" hidden="1" customWidth="1"/>
    <col min="2825" max="2825" width="15.7109375" hidden="1" customWidth="1"/>
    <col min="2826" max="2826" width="32" hidden="1" customWidth="1"/>
    <col min="2827" max="2827" width="3.85546875" hidden="1" customWidth="1"/>
    <col min="2828" max="3013" width="0" hidden="1" customWidth="1"/>
    <col min="3072" max="3072" width="3" hidden="1" customWidth="1"/>
    <col min="3073" max="3073" width="21.85546875" hidden="1" customWidth="1"/>
    <col min="3074" max="3074" width="34.5703125" hidden="1" customWidth="1"/>
    <col min="3075" max="3075" width="16.28515625" hidden="1" customWidth="1"/>
    <col min="3076" max="3076" width="5.85546875" hidden="1" customWidth="1"/>
    <col min="3077" max="3077" width="47" hidden="1" customWidth="1"/>
    <col min="3078" max="3079" width="16.140625" hidden="1" customWidth="1"/>
    <col min="3080" max="3080" width="16.28515625" hidden="1" customWidth="1"/>
    <col min="3081" max="3081" width="15.7109375" hidden="1" customWidth="1"/>
    <col min="3082" max="3082" width="32" hidden="1" customWidth="1"/>
    <col min="3083" max="3083" width="3.85546875" hidden="1" customWidth="1"/>
    <col min="3084" max="3269" width="0" hidden="1" customWidth="1"/>
    <col min="3328" max="3328" width="3" hidden="1" customWidth="1"/>
    <col min="3329" max="3329" width="21.85546875" hidden="1" customWidth="1"/>
    <col min="3330" max="3330" width="34.5703125" hidden="1" customWidth="1"/>
    <col min="3331" max="3331" width="16.28515625" hidden="1" customWidth="1"/>
    <col min="3332" max="3332" width="5.85546875" hidden="1" customWidth="1"/>
    <col min="3333" max="3333" width="47" hidden="1" customWidth="1"/>
    <col min="3334" max="3335" width="16.140625" hidden="1" customWidth="1"/>
    <col min="3336" max="3336" width="16.28515625" hidden="1" customWidth="1"/>
    <col min="3337" max="3337" width="15.7109375" hidden="1" customWidth="1"/>
    <col min="3338" max="3338" width="32" hidden="1" customWidth="1"/>
    <col min="3339" max="3339" width="3.85546875" hidden="1" customWidth="1"/>
    <col min="3340" max="3525" width="0" hidden="1" customWidth="1"/>
    <col min="3584" max="3584" width="3" hidden="1" customWidth="1"/>
    <col min="3585" max="3585" width="21.85546875" hidden="1" customWidth="1"/>
    <col min="3586" max="3586" width="34.5703125" hidden="1" customWidth="1"/>
    <col min="3587" max="3587" width="16.28515625" hidden="1" customWidth="1"/>
    <col min="3588" max="3588" width="5.85546875" hidden="1" customWidth="1"/>
    <col min="3589" max="3589" width="47" hidden="1" customWidth="1"/>
    <col min="3590" max="3591" width="16.140625" hidden="1" customWidth="1"/>
    <col min="3592" max="3592" width="16.28515625" hidden="1" customWidth="1"/>
    <col min="3593" max="3593" width="15.7109375" hidden="1" customWidth="1"/>
    <col min="3594" max="3594" width="32" hidden="1" customWidth="1"/>
    <col min="3595" max="3595" width="3.85546875" hidden="1" customWidth="1"/>
    <col min="3596" max="3781" width="0" hidden="1" customWidth="1"/>
    <col min="3840" max="3840" width="3" hidden="1" customWidth="1"/>
    <col min="3841" max="3841" width="21.85546875" hidden="1" customWidth="1"/>
    <col min="3842" max="3842" width="34.5703125" hidden="1" customWidth="1"/>
    <col min="3843" max="3843" width="16.28515625" hidden="1" customWidth="1"/>
    <col min="3844" max="3844" width="5.85546875" hidden="1" customWidth="1"/>
    <col min="3845" max="3845" width="47" hidden="1" customWidth="1"/>
    <col min="3846" max="3847" width="16.140625" hidden="1" customWidth="1"/>
    <col min="3848" max="3848" width="16.28515625" hidden="1" customWidth="1"/>
    <col min="3849" max="3849" width="15.7109375" hidden="1" customWidth="1"/>
    <col min="3850" max="3850" width="32" hidden="1" customWidth="1"/>
    <col min="3851" max="3851" width="3.85546875" hidden="1" customWidth="1"/>
    <col min="3852" max="4037" width="0" hidden="1" customWidth="1"/>
    <col min="4096" max="4096" width="3" hidden="1" customWidth="1"/>
    <col min="4097" max="4097" width="21.85546875" hidden="1" customWidth="1"/>
    <col min="4098" max="4098" width="34.5703125" hidden="1" customWidth="1"/>
    <col min="4099" max="4099" width="16.28515625" hidden="1" customWidth="1"/>
    <col min="4100" max="4100" width="5.85546875" hidden="1" customWidth="1"/>
    <col min="4101" max="4101" width="47" hidden="1" customWidth="1"/>
    <col min="4102" max="4103" width="16.140625" hidden="1" customWidth="1"/>
    <col min="4104" max="4104" width="16.28515625" hidden="1" customWidth="1"/>
    <col min="4105" max="4105" width="15.7109375" hidden="1" customWidth="1"/>
    <col min="4106" max="4106" width="32" hidden="1" customWidth="1"/>
    <col min="4107" max="4107" width="3.85546875" hidden="1" customWidth="1"/>
    <col min="4108" max="4293" width="0" hidden="1" customWidth="1"/>
    <col min="4352" max="4352" width="3" hidden="1" customWidth="1"/>
    <col min="4353" max="4353" width="21.85546875" hidden="1" customWidth="1"/>
    <col min="4354" max="4354" width="34.5703125" hidden="1" customWidth="1"/>
    <col min="4355" max="4355" width="16.28515625" hidden="1" customWidth="1"/>
    <col min="4356" max="4356" width="5.85546875" hidden="1" customWidth="1"/>
    <col min="4357" max="4357" width="47" hidden="1" customWidth="1"/>
    <col min="4358" max="4359" width="16.140625" hidden="1" customWidth="1"/>
    <col min="4360" max="4360" width="16.28515625" hidden="1" customWidth="1"/>
    <col min="4361" max="4361" width="15.7109375" hidden="1" customWidth="1"/>
    <col min="4362" max="4362" width="32" hidden="1" customWidth="1"/>
    <col min="4363" max="4363" width="3.85546875" hidden="1" customWidth="1"/>
    <col min="4364" max="4549" width="0" hidden="1" customWidth="1"/>
    <col min="4608" max="4608" width="3" hidden="1" customWidth="1"/>
    <col min="4609" max="4609" width="21.85546875" hidden="1" customWidth="1"/>
    <col min="4610" max="4610" width="34.5703125" hidden="1" customWidth="1"/>
    <col min="4611" max="4611" width="16.28515625" hidden="1" customWidth="1"/>
    <col min="4612" max="4612" width="5.85546875" hidden="1" customWidth="1"/>
    <col min="4613" max="4613" width="47" hidden="1" customWidth="1"/>
    <col min="4614" max="4615" width="16.140625" hidden="1" customWidth="1"/>
    <col min="4616" max="4616" width="16.28515625" hidden="1" customWidth="1"/>
    <col min="4617" max="4617" width="15.7109375" hidden="1" customWidth="1"/>
    <col min="4618" max="4618" width="32" hidden="1" customWidth="1"/>
    <col min="4619" max="4619" width="3.85546875" hidden="1" customWidth="1"/>
    <col min="4620" max="4805" width="0" hidden="1" customWidth="1"/>
    <col min="4864" max="4864" width="3" hidden="1" customWidth="1"/>
    <col min="4865" max="4865" width="21.85546875" hidden="1" customWidth="1"/>
    <col min="4866" max="4866" width="34.5703125" hidden="1" customWidth="1"/>
    <col min="4867" max="4867" width="16.28515625" hidden="1" customWidth="1"/>
    <col min="4868" max="4868" width="5.85546875" hidden="1" customWidth="1"/>
    <col min="4869" max="4869" width="47" hidden="1" customWidth="1"/>
    <col min="4870" max="4871" width="16.140625" hidden="1" customWidth="1"/>
    <col min="4872" max="4872" width="16.28515625" hidden="1" customWidth="1"/>
    <col min="4873" max="4873" width="15.7109375" hidden="1" customWidth="1"/>
    <col min="4874" max="4874" width="32" hidden="1" customWidth="1"/>
    <col min="4875" max="4875" width="3.85546875" hidden="1" customWidth="1"/>
    <col min="4876" max="5061" width="0" hidden="1" customWidth="1"/>
    <col min="5120" max="5120" width="3" hidden="1" customWidth="1"/>
    <col min="5121" max="5121" width="21.85546875" hidden="1" customWidth="1"/>
    <col min="5122" max="5122" width="34.5703125" hidden="1" customWidth="1"/>
    <col min="5123" max="5123" width="16.28515625" hidden="1" customWidth="1"/>
    <col min="5124" max="5124" width="5.85546875" hidden="1" customWidth="1"/>
    <col min="5125" max="5125" width="47" hidden="1" customWidth="1"/>
    <col min="5126" max="5127" width="16.140625" hidden="1" customWidth="1"/>
    <col min="5128" max="5128" width="16.28515625" hidden="1" customWidth="1"/>
    <col min="5129" max="5129" width="15.7109375" hidden="1" customWidth="1"/>
    <col min="5130" max="5130" width="32" hidden="1" customWidth="1"/>
    <col min="5131" max="5131" width="3.85546875" hidden="1" customWidth="1"/>
    <col min="5132" max="5317" width="0" hidden="1" customWidth="1"/>
    <col min="5376" max="5376" width="3" hidden="1" customWidth="1"/>
    <col min="5377" max="5377" width="21.85546875" hidden="1" customWidth="1"/>
    <col min="5378" max="5378" width="34.5703125" hidden="1" customWidth="1"/>
    <col min="5379" max="5379" width="16.28515625" hidden="1" customWidth="1"/>
    <col min="5380" max="5380" width="5.85546875" hidden="1" customWidth="1"/>
    <col min="5381" max="5381" width="47" hidden="1" customWidth="1"/>
    <col min="5382" max="5383" width="16.140625" hidden="1" customWidth="1"/>
    <col min="5384" max="5384" width="16.28515625" hidden="1" customWidth="1"/>
    <col min="5385" max="5385" width="15.7109375" hidden="1" customWidth="1"/>
    <col min="5386" max="5386" width="32" hidden="1" customWidth="1"/>
    <col min="5387" max="5387" width="3.85546875" hidden="1" customWidth="1"/>
    <col min="5388" max="5573" width="0" hidden="1" customWidth="1"/>
    <col min="5632" max="5632" width="3" hidden="1" customWidth="1"/>
    <col min="5633" max="5633" width="21.85546875" hidden="1" customWidth="1"/>
    <col min="5634" max="5634" width="34.5703125" hidden="1" customWidth="1"/>
    <col min="5635" max="5635" width="16.28515625" hidden="1" customWidth="1"/>
    <col min="5636" max="5636" width="5.85546875" hidden="1" customWidth="1"/>
    <col min="5637" max="5637" width="47" hidden="1" customWidth="1"/>
    <col min="5638" max="5639" width="16.140625" hidden="1" customWidth="1"/>
    <col min="5640" max="5640" width="16.28515625" hidden="1" customWidth="1"/>
    <col min="5641" max="5641" width="15.7109375" hidden="1" customWidth="1"/>
    <col min="5642" max="5642" width="32" hidden="1" customWidth="1"/>
    <col min="5643" max="5643" width="3.85546875" hidden="1" customWidth="1"/>
    <col min="5644" max="5829" width="0" hidden="1" customWidth="1"/>
    <col min="5888" max="5888" width="3" hidden="1" customWidth="1"/>
    <col min="5889" max="5889" width="21.85546875" hidden="1" customWidth="1"/>
    <col min="5890" max="5890" width="34.5703125" hidden="1" customWidth="1"/>
    <col min="5891" max="5891" width="16.28515625" hidden="1" customWidth="1"/>
    <col min="5892" max="5892" width="5.85546875" hidden="1" customWidth="1"/>
    <col min="5893" max="5893" width="47" hidden="1" customWidth="1"/>
    <col min="5894" max="5895" width="16.140625" hidden="1" customWidth="1"/>
    <col min="5896" max="5896" width="16.28515625" hidden="1" customWidth="1"/>
    <col min="5897" max="5897" width="15.7109375" hidden="1" customWidth="1"/>
    <col min="5898" max="5898" width="32" hidden="1" customWidth="1"/>
    <col min="5899" max="5899" width="3.85546875" hidden="1" customWidth="1"/>
    <col min="5900" max="6085" width="0" hidden="1" customWidth="1"/>
    <col min="6144" max="6144" width="3" hidden="1" customWidth="1"/>
    <col min="6145" max="6145" width="21.85546875" hidden="1" customWidth="1"/>
    <col min="6146" max="6146" width="34.5703125" hidden="1" customWidth="1"/>
    <col min="6147" max="6147" width="16.28515625" hidden="1" customWidth="1"/>
    <col min="6148" max="6148" width="5.85546875" hidden="1" customWidth="1"/>
    <col min="6149" max="6149" width="47" hidden="1" customWidth="1"/>
    <col min="6150" max="6151" width="16.140625" hidden="1" customWidth="1"/>
    <col min="6152" max="6152" width="16.28515625" hidden="1" customWidth="1"/>
    <col min="6153" max="6153" width="15.7109375" hidden="1" customWidth="1"/>
    <col min="6154" max="6154" width="32" hidden="1" customWidth="1"/>
    <col min="6155" max="6155" width="3.85546875" hidden="1" customWidth="1"/>
    <col min="6156" max="6341" width="0" hidden="1" customWidth="1"/>
    <col min="6400" max="6400" width="3" hidden="1" customWidth="1"/>
    <col min="6401" max="6401" width="21.85546875" hidden="1" customWidth="1"/>
    <col min="6402" max="6402" width="34.5703125" hidden="1" customWidth="1"/>
    <col min="6403" max="6403" width="16.28515625" hidden="1" customWidth="1"/>
    <col min="6404" max="6404" width="5.85546875" hidden="1" customWidth="1"/>
    <col min="6405" max="6405" width="47" hidden="1" customWidth="1"/>
    <col min="6406" max="6407" width="16.140625" hidden="1" customWidth="1"/>
    <col min="6408" max="6408" width="16.28515625" hidden="1" customWidth="1"/>
    <col min="6409" max="6409" width="15.7109375" hidden="1" customWidth="1"/>
    <col min="6410" max="6410" width="32" hidden="1" customWidth="1"/>
    <col min="6411" max="6411" width="3.85546875" hidden="1" customWidth="1"/>
    <col min="6412" max="6597" width="0" hidden="1" customWidth="1"/>
    <col min="6656" max="6656" width="3" hidden="1" customWidth="1"/>
    <col min="6657" max="6657" width="21.85546875" hidden="1" customWidth="1"/>
    <col min="6658" max="6658" width="34.5703125" hidden="1" customWidth="1"/>
    <col min="6659" max="6659" width="16.28515625" hidden="1" customWidth="1"/>
    <col min="6660" max="6660" width="5.85546875" hidden="1" customWidth="1"/>
    <col min="6661" max="6661" width="47" hidden="1" customWidth="1"/>
    <col min="6662" max="6663" width="16.140625" hidden="1" customWidth="1"/>
    <col min="6664" max="6664" width="16.28515625" hidden="1" customWidth="1"/>
    <col min="6665" max="6665" width="15.7109375" hidden="1" customWidth="1"/>
    <col min="6666" max="6666" width="32" hidden="1" customWidth="1"/>
    <col min="6667" max="6667" width="3.85546875" hidden="1" customWidth="1"/>
    <col min="6668" max="6853" width="0" hidden="1" customWidth="1"/>
    <col min="6912" max="6912" width="3" hidden="1" customWidth="1"/>
    <col min="6913" max="6913" width="21.85546875" hidden="1" customWidth="1"/>
    <col min="6914" max="6914" width="34.5703125" hidden="1" customWidth="1"/>
    <col min="6915" max="6915" width="16.28515625" hidden="1" customWidth="1"/>
    <col min="6916" max="6916" width="5.85546875" hidden="1" customWidth="1"/>
    <col min="6917" max="6917" width="47" hidden="1" customWidth="1"/>
    <col min="6918" max="6919" width="16.140625" hidden="1" customWidth="1"/>
    <col min="6920" max="6920" width="16.28515625" hidden="1" customWidth="1"/>
    <col min="6921" max="6921" width="15.7109375" hidden="1" customWidth="1"/>
    <col min="6922" max="6922" width="32" hidden="1" customWidth="1"/>
    <col min="6923" max="6923" width="3.85546875" hidden="1" customWidth="1"/>
    <col min="6924" max="7109" width="0" hidden="1" customWidth="1"/>
    <col min="7168" max="7168" width="3" hidden="1" customWidth="1"/>
    <col min="7169" max="7169" width="21.85546875" hidden="1" customWidth="1"/>
    <col min="7170" max="7170" width="34.5703125" hidden="1" customWidth="1"/>
    <col min="7171" max="7171" width="16.28515625" hidden="1" customWidth="1"/>
    <col min="7172" max="7172" width="5.85546875" hidden="1" customWidth="1"/>
    <col min="7173" max="7173" width="47" hidden="1" customWidth="1"/>
    <col min="7174" max="7175" width="16.140625" hidden="1" customWidth="1"/>
    <col min="7176" max="7176" width="16.28515625" hidden="1" customWidth="1"/>
    <col min="7177" max="7177" width="15.7109375" hidden="1" customWidth="1"/>
    <col min="7178" max="7178" width="32" hidden="1" customWidth="1"/>
    <col min="7179" max="7179" width="3.85546875" hidden="1" customWidth="1"/>
    <col min="7180" max="7365" width="0" hidden="1" customWidth="1"/>
    <col min="7424" max="7424" width="3" hidden="1" customWidth="1"/>
    <col min="7425" max="7425" width="21.85546875" hidden="1" customWidth="1"/>
    <col min="7426" max="7426" width="34.5703125" hidden="1" customWidth="1"/>
    <col min="7427" max="7427" width="16.28515625" hidden="1" customWidth="1"/>
    <col min="7428" max="7428" width="5.85546875" hidden="1" customWidth="1"/>
    <col min="7429" max="7429" width="47" hidden="1" customWidth="1"/>
    <col min="7430" max="7431" width="16.140625" hidden="1" customWidth="1"/>
    <col min="7432" max="7432" width="16.28515625" hidden="1" customWidth="1"/>
    <col min="7433" max="7433" width="15.7109375" hidden="1" customWidth="1"/>
    <col min="7434" max="7434" width="32" hidden="1" customWidth="1"/>
    <col min="7435" max="7435" width="3.85546875" hidden="1" customWidth="1"/>
    <col min="7436" max="7621" width="0" hidden="1" customWidth="1"/>
    <col min="7680" max="7680" width="3" hidden="1" customWidth="1"/>
    <col min="7681" max="7681" width="21.85546875" hidden="1" customWidth="1"/>
    <col min="7682" max="7682" width="34.5703125" hidden="1" customWidth="1"/>
    <col min="7683" max="7683" width="16.28515625" hidden="1" customWidth="1"/>
    <col min="7684" max="7684" width="5.85546875" hidden="1" customWidth="1"/>
    <col min="7685" max="7685" width="47" hidden="1" customWidth="1"/>
    <col min="7686" max="7687" width="16.140625" hidden="1" customWidth="1"/>
    <col min="7688" max="7688" width="16.28515625" hidden="1" customWidth="1"/>
    <col min="7689" max="7689" width="15.7109375" hidden="1" customWidth="1"/>
    <col min="7690" max="7690" width="32" hidden="1" customWidth="1"/>
    <col min="7691" max="7691" width="3.85546875" hidden="1" customWidth="1"/>
    <col min="7692" max="7877" width="0" hidden="1" customWidth="1"/>
    <col min="7936" max="7936" width="3" hidden="1" customWidth="1"/>
    <col min="7937" max="7937" width="21.85546875" hidden="1" customWidth="1"/>
    <col min="7938" max="7938" width="34.5703125" hidden="1" customWidth="1"/>
    <col min="7939" max="7939" width="16.28515625" hidden="1" customWidth="1"/>
    <col min="7940" max="7940" width="5.85546875" hidden="1" customWidth="1"/>
    <col min="7941" max="7941" width="47" hidden="1" customWidth="1"/>
    <col min="7942" max="7943" width="16.140625" hidden="1" customWidth="1"/>
    <col min="7944" max="7944" width="16.28515625" hidden="1" customWidth="1"/>
    <col min="7945" max="7945" width="15.7109375" hidden="1" customWidth="1"/>
    <col min="7946" max="7946" width="32" hidden="1" customWidth="1"/>
    <col min="7947" max="7947" width="3.85546875" hidden="1" customWidth="1"/>
    <col min="7948" max="8133" width="0" hidden="1" customWidth="1"/>
    <col min="8192" max="8192" width="3" hidden="1" customWidth="1"/>
    <col min="8193" max="8193" width="21.85546875" hidden="1" customWidth="1"/>
    <col min="8194" max="8194" width="34.5703125" hidden="1" customWidth="1"/>
    <col min="8195" max="8195" width="16.28515625" hidden="1" customWidth="1"/>
    <col min="8196" max="8196" width="5.85546875" hidden="1" customWidth="1"/>
    <col min="8197" max="8197" width="47" hidden="1" customWidth="1"/>
    <col min="8198" max="8199" width="16.140625" hidden="1" customWidth="1"/>
    <col min="8200" max="8200" width="16.28515625" hidden="1" customWidth="1"/>
    <col min="8201" max="8201" width="15.7109375" hidden="1" customWidth="1"/>
    <col min="8202" max="8202" width="32" hidden="1" customWidth="1"/>
    <col min="8203" max="8203" width="3.85546875" hidden="1" customWidth="1"/>
    <col min="8204" max="8389" width="0" hidden="1" customWidth="1"/>
    <col min="8448" max="8448" width="3" hidden="1" customWidth="1"/>
    <col min="8449" max="8449" width="21.85546875" hidden="1" customWidth="1"/>
    <col min="8450" max="8450" width="34.5703125" hidden="1" customWidth="1"/>
    <col min="8451" max="8451" width="16.28515625" hidden="1" customWidth="1"/>
    <col min="8452" max="8452" width="5.85546875" hidden="1" customWidth="1"/>
    <col min="8453" max="8453" width="47" hidden="1" customWidth="1"/>
    <col min="8454" max="8455" width="16.140625" hidden="1" customWidth="1"/>
    <col min="8456" max="8456" width="16.28515625" hidden="1" customWidth="1"/>
    <col min="8457" max="8457" width="15.7109375" hidden="1" customWidth="1"/>
    <col min="8458" max="8458" width="32" hidden="1" customWidth="1"/>
    <col min="8459" max="8459" width="3.85546875" hidden="1" customWidth="1"/>
    <col min="8460" max="8645" width="0" hidden="1" customWidth="1"/>
    <col min="8704" max="8704" width="3" hidden="1" customWidth="1"/>
    <col min="8705" max="8705" width="21.85546875" hidden="1" customWidth="1"/>
    <col min="8706" max="8706" width="34.5703125" hidden="1" customWidth="1"/>
    <col min="8707" max="8707" width="16.28515625" hidden="1" customWidth="1"/>
    <col min="8708" max="8708" width="5.85546875" hidden="1" customWidth="1"/>
    <col min="8709" max="8709" width="47" hidden="1" customWidth="1"/>
    <col min="8710" max="8711" width="16.140625" hidden="1" customWidth="1"/>
    <col min="8712" max="8712" width="16.28515625" hidden="1" customWidth="1"/>
    <col min="8713" max="8713" width="15.7109375" hidden="1" customWidth="1"/>
    <col min="8714" max="8714" width="32" hidden="1" customWidth="1"/>
    <col min="8715" max="8715" width="3.85546875" hidden="1" customWidth="1"/>
    <col min="8716" max="8901" width="0" hidden="1" customWidth="1"/>
    <col min="8960" max="8960" width="3" hidden="1" customWidth="1"/>
    <col min="8961" max="8961" width="21.85546875" hidden="1" customWidth="1"/>
    <col min="8962" max="8962" width="34.5703125" hidden="1" customWidth="1"/>
    <col min="8963" max="8963" width="16.28515625" hidden="1" customWidth="1"/>
    <col min="8964" max="8964" width="5.85546875" hidden="1" customWidth="1"/>
    <col min="8965" max="8965" width="47" hidden="1" customWidth="1"/>
    <col min="8966" max="8967" width="16.140625" hidden="1" customWidth="1"/>
    <col min="8968" max="8968" width="16.28515625" hidden="1" customWidth="1"/>
    <col min="8969" max="8969" width="15.7109375" hidden="1" customWidth="1"/>
    <col min="8970" max="8970" width="32" hidden="1" customWidth="1"/>
    <col min="8971" max="8971" width="3.85546875" hidden="1" customWidth="1"/>
    <col min="8972" max="9157" width="0" hidden="1" customWidth="1"/>
    <col min="9216" max="9216" width="3" hidden="1" customWidth="1"/>
    <col min="9217" max="9217" width="21.85546875" hidden="1" customWidth="1"/>
    <col min="9218" max="9218" width="34.5703125" hidden="1" customWidth="1"/>
    <col min="9219" max="9219" width="16.28515625" hidden="1" customWidth="1"/>
    <col min="9220" max="9220" width="5.85546875" hidden="1" customWidth="1"/>
    <col min="9221" max="9221" width="47" hidden="1" customWidth="1"/>
    <col min="9222" max="9223" width="16.140625" hidden="1" customWidth="1"/>
    <col min="9224" max="9224" width="16.28515625" hidden="1" customWidth="1"/>
    <col min="9225" max="9225" width="15.7109375" hidden="1" customWidth="1"/>
    <col min="9226" max="9226" width="32" hidden="1" customWidth="1"/>
    <col min="9227" max="9227" width="3.85546875" hidden="1" customWidth="1"/>
    <col min="9228" max="9413" width="0" hidden="1" customWidth="1"/>
    <col min="9472" max="9472" width="3" hidden="1" customWidth="1"/>
    <col min="9473" max="9473" width="21.85546875" hidden="1" customWidth="1"/>
    <col min="9474" max="9474" width="34.5703125" hidden="1" customWidth="1"/>
    <col min="9475" max="9475" width="16.28515625" hidden="1" customWidth="1"/>
    <col min="9476" max="9476" width="5.85546875" hidden="1" customWidth="1"/>
    <col min="9477" max="9477" width="47" hidden="1" customWidth="1"/>
    <col min="9478" max="9479" width="16.140625" hidden="1" customWidth="1"/>
    <col min="9480" max="9480" width="16.28515625" hidden="1" customWidth="1"/>
    <col min="9481" max="9481" width="15.7109375" hidden="1" customWidth="1"/>
    <col min="9482" max="9482" width="32" hidden="1" customWidth="1"/>
    <col min="9483" max="9483" width="3.85546875" hidden="1" customWidth="1"/>
    <col min="9484" max="9669" width="0" hidden="1" customWidth="1"/>
    <col min="9728" max="9728" width="3" hidden="1" customWidth="1"/>
    <col min="9729" max="9729" width="21.85546875" hidden="1" customWidth="1"/>
    <col min="9730" max="9730" width="34.5703125" hidden="1" customWidth="1"/>
    <col min="9731" max="9731" width="16.28515625" hidden="1" customWidth="1"/>
    <col min="9732" max="9732" width="5.85546875" hidden="1" customWidth="1"/>
    <col min="9733" max="9733" width="47" hidden="1" customWidth="1"/>
    <col min="9734" max="9735" width="16.140625" hidden="1" customWidth="1"/>
    <col min="9736" max="9736" width="16.28515625" hidden="1" customWidth="1"/>
    <col min="9737" max="9737" width="15.7109375" hidden="1" customWidth="1"/>
    <col min="9738" max="9738" width="32" hidden="1" customWidth="1"/>
    <col min="9739" max="9739" width="3.85546875" hidden="1" customWidth="1"/>
    <col min="9740" max="9925" width="0" hidden="1" customWidth="1"/>
    <col min="9984" max="9984" width="3" hidden="1" customWidth="1"/>
    <col min="9985" max="9985" width="21.85546875" hidden="1" customWidth="1"/>
    <col min="9986" max="9986" width="34.5703125" hidden="1" customWidth="1"/>
    <col min="9987" max="9987" width="16.28515625" hidden="1" customWidth="1"/>
    <col min="9988" max="9988" width="5.85546875" hidden="1" customWidth="1"/>
    <col min="9989" max="9989" width="47" hidden="1" customWidth="1"/>
    <col min="9990" max="9991" width="16.140625" hidden="1" customWidth="1"/>
    <col min="9992" max="9992" width="16.28515625" hidden="1" customWidth="1"/>
    <col min="9993" max="9993" width="15.7109375" hidden="1" customWidth="1"/>
    <col min="9994" max="9994" width="32" hidden="1" customWidth="1"/>
    <col min="9995" max="9995" width="3.85546875" hidden="1" customWidth="1"/>
    <col min="9996" max="10181" width="0" hidden="1" customWidth="1"/>
    <col min="10240" max="10240" width="3" hidden="1" customWidth="1"/>
    <col min="10241" max="10241" width="21.85546875" hidden="1" customWidth="1"/>
    <col min="10242" max="10242" width="34.5703125" hidden="1" customWidth="1"/>
    <col min="10243" max="10243" width="16.28515625" hidden="1" customWidth="1"/>
    <col min="10244" max="10244" width="5.85546875" hidden="1" customWidth="1"/>
    <col min="10245" max="10245" width="47" hidden="1" customWidth="1"/>
    <col min="10246" max="10247" width="16.140625" hidden="1" customWidth="1"/>
    <col min="10248" max="10248" width="16.28515625" hidden="1" customWidth="1"/>
    <col min="10249" max="10249" width="15.7109375" hidden="1" customWidth="1"/>
    <col min="10250" max="10250" width="32" hidden="1" customWidth="1"/>
    <col min="10251" max="10251" width="3.85546875" hidden="1" customWidth="1"/>
    <col min="10252" max="10437" width="0" hidden="1" customWidth="1"/>
    <col min="10496" max="10496" width="3" hidden="1" customWidth="1"/>
    <col min="10497" max="10497" width="21.85546875" hidden="1" customWidth="1"/>
    <col min="10498" max="10498" width="34.5703125" hidden="1" customWidth="1"/>
    <col min="10499" max="10499" width="16.28515625" hidden="1" customWidth="1"/>
    <col min="10500" max="10500" width="5.85546875" hidden="1" customWidth="1"/>
    <col min="10501" max="10501" width="47" hidden="1" customWidth="1"/>
    <col min="10502" max="10503" width="16.140625" hidden="1" customWidth="1"/>
    <col min="10504" max="10504" width="16.28515625" hidden="1" customWidth="1"/>
    <col min="10505" max="10505" width="15.7109375" hidden="1" customWidth="1"/>
    <col min="10506" max="10506" width="32" hidden="1" customWidth="1"/>
    <col min="10507" max="10507" width="3.85546875" hidden="1" customWidth="1"/>
    <col min="10508" max="10693" width="0" hidden="1" customWidth="1"/>
    <col min="10752" max="10752" width="3" hidden="1" customWidth="1"/>
    <col min="10753" max="10753" width="21.85546875" hidden="1" customWidth="1"/>
    <col min="10754" max="10754" width="34.5703125" hidden="1" customWidth="1"/>
    <col min="10755" max="10755" width="16.28515625" hidden="1" customWidth="1"/>
    <col min="10756" max="10756" width="5.85546875" hidden="1" customWidth="1"/>
    <col min="10757" max="10757" width="47" hidden="1" customWidth="1"/>
    <col min="10758" max="10759" width="16.140625" hidden="1" customWidth="1"/>
    <col min="10760" max="10760" width="16.28515625" hidden="1" customWidth="1"/>
    <col min="10761" max="10761" width="15.7109375" hidden="1" customWidth="1"/>
    <col min="10762" max="10762" width="32" hidden="1" customWidth="1"/>
    <col min="10763" max="10763" width="3.85546875" hidden="1" customWidth="1"/>
    <col min="10764" max="10949" width="0" hidden="1" customWidth="1"/>
    <col min="11008" max="11008" width="3" hidden="1" customWidth="1"/>
    <col min="11009" max="11009" width="21.85546875" hidden="1" customWidth="1"/>
    <col min="11010" max="11010" width="34.5703125" hidden="1" customWidth="1"/>
    <col min="11011" max="11011" width="16.28515625" hidden="1" customWidth="1"/>
    <col min="11012" max="11012" width="5.85546875" hidden="1" customWidth="1"/>
    <col min="11013" max="11013" width="47" hidden="1" customWidth="1"/>
    <col min="11014" max="11015" width="16.140625" hidden="1" customWidth="1"/>
    <col min="11016" max="11016" width="16.28515625" hidden="1" customWidth="1"/>
    <col min="11017" max="11017" width="15.7109375" hidden="1" customWidth="1"/>
    <col min="11018" max="11018" width="32" hidden="1" customWidth="1"/>
    <col min="11019" max="11019" width="3.85546875" hidden="1" customWidth="1"/>
    <col min="11020" max="11205" width="0" hidden="1" customWidth="1"/>
    <col min="11264" max="11264" width="3" hidden="1" customWidth="1"/>
    <col min="11265" max="11265" width="21.85546875" hidden="1" customWidth="1"/>
    <col min="11266" max="11266" width="34.5703125" hidden="1" customWidth="1"/>
    <col min="11267" max="11267" width="16.28515625" hidden="1" customWidth="1"/>
    <col min="11268" max="11268" width="5.85546875" hidden="1" customWidth="1"/>
    <col min="11269" max="11269" width="47" hidden="1" customWidth="1"/>
    <col min="11270" max="11271" width="16.140625" hidden="1" customWidth="1"/>
    <col min="11272" max="11272" width="16.28515625" hidden="1" customWidth="1"/>
    <col min="11273" max="11273" width="15.7109375" hidden="1" customWidth="1"/>
    <col min="11274" max="11274" width="32" hidden="1" customWidth="1"/>
    <col min="11275" max="11275" width="3.85546875" hidden="1" customWidth="1"/>
    <col min="11276" max="11461" width="0" hidden="1" customWidth="1"/>
    <col min="11520" max="11520" width="3" hidden="1" customWidth="1"/>
    <col min="11521" max="11521" width="21.85546875" hidden="1" customWidth="1"/>
    <col min="11522" max="11522" width="34.5703125" hidden="1" customWidth="1"/>
    <col min="11523" max="11523" width="16.28515625" hidden="1" customWidth="1"/>
    <col min="11524" max="11524" width="5.85546875" hidden="1" customWidth="1"/>
    <col min="11525" max="11525" width="47" hidden="1" customWidth="1"/>
    <col min="11526" max="11527" width="16.140625" hidden="1" customWidth="1"/>
    <col min="11528" max="11528" width="16.28515625" hidden="1" customWidth="1"/>
    <col min="11529" max="11529" width="15.7109375" hidden="1" customWidth="1"/>
    <col min="11530" max="11530" width="32" hidden="1" customWidth="1"/>
    <col min="11531" max="11531" width="3.85546875" hidden="1" customWidth="1"/>
    <col min="11532" max="11717" width="0" hidden="1" customWidth="1"/>
    <col min="11776" max="11776" width="3" hidden="1" customWidth="1"/>
    <col min="11777" max="11777" width="21.85546875" hidden="1" customWidth="1"/>
    <col min="11778" max="11778" width="34.5703125" hidden="1" customWidth="1"/>
    <col min="11779" max="11779" width="16.28515625" hidden="1" customWidth="1"/>
    <col min="11780" max="11780" width="5.85546875" hidden="1" customWidth="1"/>
    <col min="11781" max="11781" width="47" hidden="1" customWidth="1"/>
    <col min="11782" max="11783" width="16.140625" hidden="1" customWidth="1"/>
    <col min="11784" max="11784" width="16.28515625" hidden="1" customWidth="1"/>
    <col min="11785" max="11785" width="15.7109375" hidden="1" customWidth="1"/>
    <col min="11786" max="11786" width="32" hidden="1" customWidth="1"/>
    <col min="11787" max="11787" width="3.85546875" hidden="1" customWidth="1"/>
    <col min="11788" max="11973" width="0" hidden="1" customWidth="1"/>
    <col min="12032" max="12032" width="3" hidden="1" customWidth="1"/>
    <col min="12033" max="12033" width="21.85546875" hidden="1" customWidth="1"/>
    <col min="12034" max="12034" width="34.5703125" hidden="1" customWidth="1"/>
    <col min="12035" max="12035" width="16.28515625" hidden="1" customWidth="1"/>
    <col min="12036" max="12036" width="5.85546875" hidden="1" customWidth="1"/>
    <col min="12037" max="12037" width="47" hidden="1" customWidth="1"/>
    <col min="12038" max="12039" width="16.140625" hidden="1" customWidth="1"/>
    <col min="12040" max="12040" width="16.28515625" hidden="1" customWidth="1"/>
    <col min="12041" max="12041" width="15.7109375" hidden="1" customWidth="1"/>
    <col min="12042" max="12042" width="32" hidden="1" customWidth="1"/>
    <col min="12043" max="12043" width="3.85546875" hidden="1" customWidth="1"/>
    <col min="12044" max="12229" width="0" hidden="1" customWidth="1"/>
    <col min="12288" max="12288" width="3" hidden="1" customWidth="1"/>
    <col min="12289" max="12289" width="21.85546875" hidden="1" customWidth="1"/>
    <col min="12290" max="12290" width="34.5703125" hidden="1" customWidth="1"/>
    <col min="12291" max="12291" width="16.28515625" hidden="1" customWidth="1"/>
    <col min="12292" max="12292" width="5.85546875" hidden="1" customWidth="1"/>
    <col min="12293" max="12293" width="47" hidden="1" customWidth="1"/>
    <col min="12294" max="12295" width="16.140625" hidden="1" customWidth="1"/>
    <col min="12296" max="12296" width="16.28515625" hidden="1" customWidth="1"/>
    <col min="12297" max="12297" width="15.7109375" hidden="1" customWidth="1"/>
    <col min="12298" max="12298" width="32" hidden="1" customWidth="1"/>
    <col min="12299" max="12299" width="3.85546875" hidden="1" customWidth="1"/>
    <col min="12300" max="12485" width="0" hidden="1" customWidth="1"/>
    <col min="12544" max="12544" width="3" hidden="1" customWidth="1"/>
    <col min="12545" max="12545" width="21.85546875" hidden="1" customWidth="1"/>
    <col min="12546" max="12546" width="34.5703125" hidden="1" customWidth="1"/>
    <col min="12547" max="12547" width="16.28515625" hidden="1" customWidth="1"/>
    <col min="12548" max="12548" width="5.85546875" hidden="1" customWidth="1"/>
    <col min="12549" max="12549" width="47" hidden="1" customWidth="1"/>
    <col min="12550" max="12551" width="16.140625" hidden="1" customWidth="1"/>
    <col min="12552" max="12552" width="16.28515625" hidden="1" customWidth="1"/>
    <col min="12553" max="12553" width="15.7109375" hidden="1" customWidth="1"/>
    <col min="12554" max="12554" width="32" hidden="1" customWidth="1"/>
    <col min="12555" max="12555" width="3.85546875" hidden="1" customWidth="1"/>
    <col min="12556" max="12741" width="0" hidden="1" customWidth="1"/>
    <col min="12800" max="12800" width="3" hidden="1" customWidth="1"/>
    <col min="12801" max="12801" width="21.85546875" hidden="1" customWidth="1"/>
    <col min="12802" max="12802" width="34.5703125" hidden="1" customWidth="1"/>
    <col min="12803" max="12803" width="16.28515625" hidden="1" customWidth="1"/>
    <col min="12804" max="12804" width="5.85546875" hidden="1" customWidth="1"/>
    <col min="12805" max="12805" width="47" hidden="1" customWidth="1"/>
    <col min="12806" max="12807" width="16.140625" hidden="1" customWidth="1"/>
    <col min="12808" max="12808" width="16.28515625" hidden="1" customWidth="1"/>
    <col min="12809" max="12809" width="15.7109375" hidden="1" customWidth="1"/>
    <col min="12810" max="12810" width="32" hidden="1" customWidth="1"/>
    <col min="12811" max="12811" width="3.85546875" hidden="1" customWidth="1"/>
    <col min="12812" max="12997" width="0" hidden="1" customWidth="1"/>
    <col min="13056" max="13056" width="3" hidden="1" customWidth="1"/>
    <col min="13057" max="13057" width="21.85546875" hidden="1" customWidth="1"/>
    <col min="13058" max="13058" width="34.5703125" hidden="1" customWidth="1"/>
    <col min="13059" max="13059" width="16.28515625" hidden="1" customWidth="1"/>
    <col min="13060" max="13060" width="5.85546875" hidden="1" customWidth="1"/>
    <col min="13061" max="13061" width="47" hidden="1" customWidth="1"/>
    <col min="13062" max="13063" width="16.140625" hidden="1" customWidth="1"/>
    <col min="13064" max="13064" width="16.28515625" hidden="1" customWidth="1"/>
    <col min="13065" max="13065" width="15.7109375" hidden="1" customWidth="1"/>
    <col min="13066" max="13066" width="32" hidden="1" customWidth="1"/>
    <col min="13067" max="13067" width="3.85546875" hidden="1" customWidth="1"/>
    <col min="13068" max="13253" width="0" hidden="1" customWidth="1"/>
    <col min="13312" max="13312" width="3" hidden="1" customWidth="1"/>
    <col min="13313" max="13313" width="21.85546875" hidden="1" customWidth="1"/>
    <col min="13314" max="13314" width="34.5703125" hidden="1" customWidth="1"/>
    <col min="13315" max="13315" width="16.28515625" hidden="1" customWidth="1"/>
    <col min="13316" max="13316" width="5.85546875" hidden="1" customWidth="1"/>
    <col min="13317" max="13317" width="47" hidden="1" customWidth="1"/>
    <col min="13318" max="13319" width="16.140625" hidden="1" customWidth="1"/>
    <col min="13320" max="13320" width="16.28515625" hidden="1" customWidth="1"/>
    <col min="13321" max="13321" width="15.7109375" hidden="1" customWidth="1"/>
    <col min="13322" max="13322" width="32" hidden="1" customWidth="1"/>
    <col min="13323" max="13323" width="3.85546875" hidden="1" customWidth="1"/>
    <col min="13324" max="13509" width="0" hidden="1" customWidth="1"/>
    <col min="13568" max="13568" width="3" hidden="1" customWidth="1"/>
    <col min="13569" max="13569" width="21.85546875" hidden="1" customWidth="1"/>
    <col min="13570" max="13570" width="34.5703125" hidden="1" customWidth="1"/>
    <col min="13571" max="13571" width="16.28515625" hidden="1" customWidth="1"/>
    <col min="13572" max="13572" width="5.85546875" hidden="1" customWidth="1"/>
    <col min="13573" max="13573" width="47" hidden="1" customWidth="1"/>
    <col min="13574" max="13575" width="16.140625" hidden="1" customWidth="1"/>
    <col min="13576" max="13576" width="16.28515625" hidden="1" customWidth="1"/>
    <col min="13577" max="13577" width="15.7109375" hidden="1" customWidth="1"/>
    <col min="13578" max="13578" width="32" hidden="1" customWidth="1"/>
    <col min="13579" max="13579" width="3.85546875" hidden="1" customWidth="1"/>
    <col min="13580" max="13765" width="0" hidden="1" customWidth="1"/>
    <col min="13824" max="13824" width="3" hidden="1" customWidth="1"/>
    <col min="13825" max="13825" width="21.85546875" hidden="1" customWidth="1"/>
    <col min="13826" max="13826" width="34.5703125" hidden="1" customWidth="1"/>
    <col min="13827" max="13827" width="16.28515625" hidden="1" customWidth="1"/>
    <col min="13828" max="13828" width="5.85546875" hidden="1" customWidth="1"/>
    <col min="13829" max="13829" width="47" hidden="1" customWidth="1"/>
    <col min="13830" max="13831" width="16.140625" hidden="1" customWidth="1"/>
    <col min="13832" max="13832" width="16.28515625" hidden="1" customWidth="1"/>
    <col min="13833" max="13833" width="15.7109375" hidden="1" customWidth="1"/>
    <col min="13834" max="13834" width="32" hidden="1" customWidth="1"/>
    <col min="13835" max="13835" width="3.85546875" hidden="1" customWidth="1"/>
    <col min="13836" max="14021" width="0" hidden="1" customWidth="1"/>
    <col min="14080" max="14080" width="3" hidden="1" customWidth="1"/>
    <col min="14081" max="14081" width="21.85546875" hidden="1" customWidth="1"/>
    <col min="14082" max="14082" width="34.5703125" hidden="1" customWidth="1"/>
    <col min="14083" max="14083" width="16.28515625" hidden="1" customWidth="1"/>
    <col min="14084" max="14084" width="5.85546875" hidden="1" customWidth="1"/>
    <col min="14085" max="14085" width="47" hidden="1" customWidth="1"/>
    <col min="14086" max="14087" width="16.140625" hidden="1" customWidth="1"/>
    <col min="14088" max="14088" width="16.28515625" hidden="1" customWidth="1"/>
    <col min="14089" max="14089" width="15.7109375" hidden="1" customWidth="1"/>
    <col min="14090" max="14090" width="32" hidden="1" customWidth="1"/>
    <col min="14091" max="14091" width="3.85546875" hidden="1" customWidth="1"/>
    <col min="14092" max="14277" width="0" hidden="1" customWidth="1"/>
    <col min="14336" max="14336" width="3" hidden="1" customWidth="1"/>
    <col min="14337" max="14337" width="21.85546875" hidden="1" customWidth="1"/>
    <col min="14338" max="14338" width="34.5703125" hidden="1" customWidth="1"/>
    <col min="14339" max="14339" width="16.28515625" hidden="1" customWidth="1"/>
    <col min="14340" max="14340" width="5.85546875" hidden="1" customWidth="1"/>
    <col min="14341" max="14341" width="47" hidden="1" customWidth="1"/>
    <col min="14342" max="14343" width="16.140625" hidden="1" customWidth="1"/>
    <col min="14344" max="14344" width="16.28515625" hidden="1" customWidth="1"/>
    <col min="14345" max="14345" width="15.7109375" hidden="1" customWidth="1"/>
    <col min="14346" max="14346" width="32" hidden="1" customWidth="1"/>
    <col min="14347" max="14347" width="3.85546875" hidden="1" customWidth="1"/>
    <col min="14348" max="14533" width="0" hidden="1" customWidth="1"/>
    <col min="14592" max="14592" width="3" hidden="1" customWidth="1"/>
    <col min="14593" max="14593" width="21.85546875" hidden="1" customWidth="1"/>
    <col min="14594" max="14594" width="34.5703125" hidden="1" customWidth="1"/>
    <col min="14595" max="14595" width="16.28515625" hidden="1" customWidth="1"/>
    <col min="14596" max="14596" width="5.85546875" hidden="1" customWidth="1"/>
    <col min="14597" max="14597" width="47" hidden="1" customWidth="1"/>
    <col min="14598" max="14599" width="16.140625" hidden="1" customWidth="1"/>
    <col min="14600" max="14600" width="16.28515625" hidden="1" customWidth="1"/>
    <col min="14601" max="14601" width="15.7109375" hidden="1" customWidth="1"/>
    <col min="14602" max="14602" width="32" hidden="1" customWidth="1"/>
    <col min="14603" max="14603" width="3.85546875" hidden="1" customWidth="1"/>
    <col min="14604" max="14789" width="0" hidden="1" customWidth="1"/>
    <col min="14848" max="14848" width="3" hidden="1" customWidth="1"/>
    <col min="14849" max="14849" width="21.85546875" hidden="1" customWidth="1"/>
    <col min="14850" max="14850" width="34.5703125" hidden="1" customWidth="1"/>
    <col min="14851" max="14851" width="16.28515625" hidden="1" customWidth="1"/>
    <col min="14852" max="14852" width="5.85546875" hidden="1" customWidth="1"/>
    <col min="14853" max="14853" width="47" hidden="1" customWidth="1"/>
    <col min="14854" max="14855" width="16.140625" hidden="1" customWidth="1"/>
    <col min="14856" max="14856" width="16.28515625" hidden="1" customWidth="1"/>
    <col min="14857" max="14857" width="15.7109375" hidden="1" customWidth="1"/>
    <col min="14858" max="14858" width="32" hidden="1" customWidth="1"/>
    <col min="14859" max="14859" width="3.85546875" hidden="1" customWidth="1"/>
    <col min="14860" max="15045" width="0" hidden="1" customWidth="1"/>
    <col min="15104" max="15104" width="3" hidden="1" customWidth="1"/>
    <col min="15105" max="15105" width="21.85546875" hidden="1" customWidth="1"/>
    <col min="15106" max="15106" width="34.5703125" hidden="1" customWidth="1"/>
    <col min="15107" max="15107" width="16.28515625" hidden="1" customWidth="1"/>
    <col min="15108" max="15108" width="5.85546875" hidden="1" customWidth="1"/>
    <col min="15109" max="15109" width="47" hidden="1" customWidth="1"/>
    <col min="15110" max="15111" width="16.140625" hidden="1" customWidth="1"/>
    <col min="15112" max="15112" width="16.28515625" hidden="1" customWidth="1"/>
    <col min="15113" max="15113" width="15.7109375" hidden="1" customWidth="1"/>
    <col min="15114" max="15114" width="32" hidden="1" customWidth="1"/>
    <col min="15115" max="15115" width="3.85546875" hidden="1" customWidth="1"/>
    <col min="15116" max="15301" width="0" hidden="1" customWidth="1"/>
    <col min="15360" max="15360" width="3" hidden="1" customWidth="1"/>
    <col min="15361" max="15361" width="21.85546875" hidden="1" customWidth="1"/>
    <col min="15362" max="15362" width="34.5703125" hidden="1" customWidth="1"/>
    <col min="15363" max="15363" width="16.28515625" hidden="1" customWidth="1"/>
    <col min="15364" max="15364" width="5.85546875" hidden="1" customWidth="1"/>
    <col min="15365" max="15365" width="47" hidden="1" customWidth="1"/>
    <col min="15366" max="15367" width="16.140625" hidden="1" customWidth="1"/>
    <col min="15368" max="15368" width="16.28515625" hidden="1" customWidth="1"/>
    <col min="15369" max="15369" width="15.7109375" hidden="1" customWidth="1"/>
    <col min="15370" max="15370" width="32" hidden="1" customWidth="1"/>
    <col min="15371" max="15371" width="3.85546875" hidden="1" customWidth="1"/>
    <col min="15372" max="15557" width="0" hidden="1" customWidth="1"/>
    <col min="15616" max="15616" width="3" hidden="1" customWidth="1"/>
    <col min="15617" max="15617" width="21.85546875" hidden="1" customWidth="1"/>
    <col min="15618" max="15618" width="34.5703125" hidden="1" customWidth="1"/>
    <col min="15619" max="15619" width="16.28515625" hidden="1" customWidth="1"/>
    <col min="15620" max="15620" width="5.85546875" hidden="1" customWidth="1"/>
    <col min="15621" max="15621" width="47" hidden="1" customWidth="1"/>
    <col min="15622" max="15623" width="16.140625" hidden="1" customWidth="1"/>
    <col min="15624" max="15624" width="16.28515625" hidden="1" customWidth="1"/>
    <col min="15625" max="15625" width="15.7109375" hidden="1" customWidth="1"/>
    <col min="15626" max="15626" width="32" hidden="1" customWidth="1"/>
    <col min="15627" max="15627" width="3.85546875" hidden="1" customWidth="1"/>
    <col min="15628" max="15813" width="0" hidden="1" customWidth="1"/>
    <col min="15872" max="15872" width="3" hidden="1" customWidth="1"/>
    <col min="15873" max="15873" width="21.85546875" hidden="1" customWidth="1"/>
    <col min="15874" max="15874" width="34.5703125" hidden="1" customWidth="1"/>
    <col min="15875" max="15875" width="16.28515625" hidden="1" customWidth="1"/>
    <col min="15876" max="15876" width="5.85546875" hidden="1" customWidth="1"/>
    <col min="15877" max="15877" width="47" hidden="1" customWidth="1"/>
    <col min="15878" max="15879" width="16.140625" hidden="1" customWidth="1"/>
    <col min="15880" max="15880" width="16.28515625" hidden="1" customWidth="1"/>
    <col min="15881" max="15881" width="15.7109375" hidden="1" customWidth="1"/>
    <col min="15882" max="15882" width="32" hidden="1" customWidth="1"/>
    <col min="15883" max="15883" width="3.85546875" hidden="1" customWidth="1"/>
    <col min="15884" max="16069" width="0" hidden="1" customWidth="1"/>
    <col min="16128" max="16128" width="3" hidden="1" customWidth="1"/>
    <col min="16129" max="16129" width="21.85546875" hidden="1" customWidth="1"/>
    <col min="16130" max="16130" width="34.5703125" hidden="1" customWidth="1"/>
    <col min="16131" max="16131" width="16.28515625" hidden="1" customWidth="1"/>
    <col min="16132" max="16132" width="5.85546875" hidden="1" customWidth="1"/>
    <col min="16133" max="16133" width="47" hidden="1" customWidth="1"/>
    <col min="16134" max="16135" width="16.140625" hidden="1" customWidth="1"/>
    <col min="16136" max="16136" width="16.28515625" hidden="1" customWidth="1"/>
    <col min="16137" max="16137" width="15.7109375" hidden="1" customWidth="1"/>
    <col min="16138" max="16138" width="32" hidden="1" customWidth="1"/>
    <col min="16139" max="16139" width="3.85546875" hidden="1" customWidth="1"/>
    <col min="16140" max="16325" width="0" hidden="1" customWidth="1"/>
  </cols>
  <sheetData>
    <row r="1" spans="1:11" s="310" customFormat="1" ht="18" customHeight="1" thickBot="1" x14ac:dyDescent="0.3">
      <c r="A1" s="837"/>
      <c r="B1" s="840" t="s">
        <v>459</v>
      </c>
      <c r="C1" s="841"/>
      <c r="D1" s="841"/>
      <c r="E1" s="841"/>
      <c r="F1" s="841"/>
      <c r="G1" s="841"/>
      <c r="H1" s="841"/>
      <c r="I1" s="842"/>
      <c r="J1" s="843"/>
      <c r="K1" s="499"/>
    </row>
    <row r="2" spans="1:11" s="310" customFormat="1" ht="18" customHeight="1" thickBot="1" x14ac:dyDescent="0.3">
      <c r="A2" s="838"/>
      <c r="B2" s="840" t="s">
        <v>139</v>
      </c>
      <c r="C2" s="841"/>
      <c r="D2" s="841"/>
      <c r="E2" s="841"/>
      <c r="F2" s="841"/>
      <c r="G2" s="841"/>
      <c r="H2" s="841"/>
      <c r="I2" s="842"/>
      <c r="J2" s="843"/>
      <c r="K2" s="499"/>
    </row>
    <row r="3" spans="1:11" s="310" customFormat="1" ht="18" customHeight="1" thickBot="1" x14ac:dyDescent="0.3">
      <c r="A3" s="838"/>
      <c r="B3" s="840" t="s">
        <v>391</v>
      </c>
      <c r="C3" s="841"/>
      <c r="D3" s="841"/>
      <c r="E3" s="841"/>
      <c r="F3" s="841"/>
      <c r="G3" s="841"/>
      <c r="H3" s="841"/>
      <c r="I3" s="842"/>
      <c r="J3" s="843"/>
      <c r="K3" s="499"/>
    </row>
    <row r="4" spans="1:11" s="310" customFormat="1" ht="18" customHeight="1" thickBot="1" x14ac:dyDescent="0.3">
      <c r="A4" s="839"/>
      <c r="B4" s="840" t="s">
        <v>456</v>
      </c>
      <c r="C4" s="841"/>
      <c r="D4" s="841"/>
      <c r="E4" s="841"/>
      <c r="F4" s="841"/>
      <c r="G4" s="844" t="s">
        <v>451</v>
      </c>
      <c r="H4" s="845"/>
      <c r="I4" s="846"/>
      <c r="J4" s="843"/>
      <c r="K4" s="499"/>
    </row>
    <row r="5" spans="1:11" s="310" customFormat="1" ht="18" customHeight="1" thickBot="1" x14ac:dyDescent="0.3">
      <c r="A5" s="312"/>
      <c r="B5" s="313"/>
      <c r="C5" s="313"/>
      <c r="D5" s="313"/>
      <c r="E5" s="313"/>
      <c r="F5" s="313"/>
      <c r="G5" s="313"/>
      <c r="H5" s="313"/>
      <c r="I5" s="314"/>
      <c r="K5" s="499"/>
    </row>
    <row r="6" spans="1:11" s="310" customFormat="1" ht="51.75" customHeight="1" thickBot="1" x14ac:dyDescent="0.3">
      <c r="A6" s="500" t="s">
        <v>403</v>
      </c>
      <c r="B6" s="831" t="s">
        <v>587</v>
      </c>
      <c r="C6" s="832"/>
      <c r="D6" s="833"/>
      <c r="E6" s="315"/>
      <c r="F6" s="313"/>
      <c r="G6" s="313"/>
      <c r="H6" s="313"/>
      <c r="I6" s="314"/>
      <c r="K6" s="499"/>
    </row>
    <row r="7" spans="1:11" s="310" customFormat="1" ht="32.25" customHeight="1" thickBot="1" x14ac:dyDescent="0.3">
      <c r="A7" s="263" t="s">
        <v>0</v>
      </c>
      <c r="B7" s="831" t="s">
        <v>452</v>
      </c>
      <c r="C7" s="832"/>
      <c r="D7" s="833"/>
      <c r="E7" s="315"/>
      <c r="F7" s="313"/>
      <c r="G7" s="313"/>
      <c r="H7" s="313"/>
      <c r="I7" s="314"/>
      <c r="K7" s="499"/>
    </row>
    <row r="8" spans="1:11" s="310" customFormat="1" ht="32.25" customHeight="1" thickBot="1" x14ac:dyDescent="0.3">
      <c r="A8" s="263" t="s">
        <v>317</v>
      </c>
      <c r="B8" s="831" t="s">
        <v>445</v>
      </c>
      <c r="C8" s="832"/>
      <c r="D8" s="833"/>
      <c r="E8" s="262"/>
      <c r="F8" s="313"/>
      <c r="G8" s="313"/>
      <c r="H8" s="313"/>
      <c r="I8" s="314"/>
      <c r="K8" s="499"/>
    </row>
    <row r="9" spans="1:11" s="310" customFormat="1" ht="33.75" customHeight="1" thickBot="1" x14ac:dyDescent="0.3">
      <c r="A9" s="263" t="s">
        <v>194</v>
      </c>
      <c r="B9" s="831" t="s">
        <v>454</v>
      </c>
      <c r="C9" s="832"/>
      <c r="D9" s="833"/>
      <c r="E9" s="315"/>
      <c r="F9" s="313"/>
      <c r="G9" s="313"/>
      <c r="H9" s="313"/>
      <c r="I9" s="314"/>
      <c r="K9" s="499"/>
    </row>
    <row r="10" spans="1:11" s="310" customFormat="1" ht="33.75" customHeight="1" thickBot="1" x14ac:dyDescent="0.3">
      <c r="A10" s="263" t="s">
        <v>392</v>
      </c>
      <c r="B10" s="834" t="s">
        <v>588</v>
      </c>
      <c r="C10" s="835"/>
      <c r="D10" s="836"/>
      <c r="E10" s="315"/>
      <c r="F10" s="313"/>
      <c r="G10" s="313"/>
      <c r="H10" s="313"/>
      <c r="I10" s="314"/>
      <c r="K10" s="499"/>
    </row>
    <row r="11" spans="1:11" s="310" customFormat="1" ht="15" x14ac:dyDescent="0.25">
      <c r="A11" s="309"/>
      <c r="K11" s="499"/>
    </row>
    <row r="12" spans="1:11" ht="15" x14ac:dyDescent="0.25">
      <c r="A12" s="666" t="s">
        <v>457</v>
      </c>
      <c r="B12" s="667"/>
      <c r="C12" s="667"/>
      <c r="D12" s="667"/>
      <c r="E12" s="667"/>
      <c r="F12" s="667"/>
      <c r="G12" s="668"/>
      <c r="H12" s="664" t="s">
        <v>313</v>
      </c>
      <c r="I12" s="665"/>
      <c r="J12" s="665"/>
    </row>
    <row r="13" spans="1:11" s="174" customFormat="1" ht="56.25" customHeight="1" x14ac:dyDescent="0.25">
      <c r="A13" s="188" t="s">
        <v>318</v>
      </c>
      <c r="B13" s="188" t="s">
        <v>314</v>
      </c>
      <c r="C13" s="188" t="s">
        <v>374</v>
      </c>
      <c r="D13" s="188" t="s">
        <v>315</v>
      </c>
      <c r="E13" s="188" t="s">
        <v>316</v>
      </c>
      <c r="F13" s="188" t="s">
        <v>375</v>
      </c>
      <c r="G13" s="188" t="s">
        <v>376</v>
      </c>
      <c r="H13" s="187" t="s">
        <v>377</v>
      </c>
      <c r="I13" s="187" t="s">
        <v>378</v>
      </c>
      <c r="J13" s="187" t="s">
        <v>379</v>
      </c>
      <c r="K13" s="466"/>
    </row>
    <row r="14" spans="1:11" ht="27" customHeight="1" x14ac:dyDescent="0.25">
      <c r="A14" s="467">
        <v>1</v>
      </c>
      <c r="B14" s="468" t="s">
        <v>585</v>
      </c>
      <c r="C14" s="469">
        <v>1</v>
      </c>
      <c r="D14" s="275">
        <v>1</v>
      </c>
      <c r="E14" s="470" t="s">
        <v>585</v>
      </c>
      <c r="F14" s="471">
        <v>1</v>
      </c>
      <c r="G14" s="183">
        <v>43800</v>
      </c>
      <c r="H14" s="183"/>
      <c r="I14" s="183"/>
      <c r="J14" s="472"/>
    </row>
    <row r="15" spans="1:11" s="180" customFormat="1" ht="21.75" customHeight="1" x14ac:dyDescent="0.25">
      <c r="A15" s="669" t="s">
        <v>380</v>
      </c>
      <c r="B15" s="670"/>
      <c r="C15" s="447">
        <f>SUM(C14:C14)</f>
        <v>1</v>
      </c>
      <c r="D15" s="671" t="s">
        <v>119</v>
      </c>
      <c r="E15" s="672"/>
      <c r="F15" s="447">
        <f>SUM(F14:F14)</f>
        <v>1</v>
      </c>
      <c r="G15" s="447"/>
      <c r="H15" s="474"/>
      <c r="I15" s="189"/>
      <c r="J15" s="189"/>
      <c r="K15" s="473"/>
    </row>
    <row r="16" spans="1:11" s="464" customFormat="1" ht="15" hidden="1" x14ac:dyDescent="0.25">
      <c r="A16" s="465"/>
    </row>
    <row r="17" spans="8:8" ht="15" hidden="1" x14ac:dyDescent="0.25"/>
    <row r="18" spans="8:8" ht="15" hidden="1" x14ac:dyDescent="0.25"/>
    <row r="19" spans="8:8" ht="15" hidden="1" x14ac:dyDescent="0.25">
      <c r="H19" s="190"/>
    </row>
  </sheetData>
  <mergeCells count="16">
    <mergeCell ref="A1:A4"/>
    <mergeCell ref="B1:I1"/>
    <mergeCell ref="J1:J4"/>
    <mergeCell ref="B2:I2"/>
    <mergeCell ref="B3:I3"/>
    <mergeCell ref="B4:F4"/>
    <mergeCell ref="G4:I4"/>
    <mergeCell ref="H12:J12"/>
    <mergeCell ref="A15:B15"/>
    <mergeCell ref="D15:E15"/>
    <mergeCell ref="B6:D6"/>
    <mergeCell ref="B7:D7"/>
    <mergeCell ref="B8:D8"/>
    <mergeCell ref="B9:D9"/>
    <mergeCell ref="B10:D10"/>
    <mergeCell ref="A12:G12"/>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pageSetUpPr fitToPage="1"/>
  </sheetPr>
  <dimension ref="A1:AC64"/>
  <sheetViews>
    <sheetView zoomScale="55" zoomScaleNormal="55" workbookViewId="0">
      <selection sqref="A1:B4"/>
    </sheetView>
  </sheetViews>
  <sheetFormatPr baseColWidth="10" defaultColWidth="0" defaultRowHeight="15" customHeight="1" zeroHeight="1" x14ac:dyDescent="0.25"/>
  <cols>
    <col min="1" max="1" width="8.5703125" style="7" customWidth="1"/>
    <col min="2" max="2" width="34.85546875" style="7" customWidth="1"/>
    <col min="3" max="3" width="17" style="7" customWidth="1"/>
    <col min="4" max="4" width="34.7109375" style="7" customWidth="1"/>
    <col min="5" max="5" width="25.7109375" style="235" customWidth="1"/>
    <col min="6" max="7" width="25.7109375" style="7" customWidth="1"/>
    <col min="8" max="8" width="25.7109375" style="223" customWidth="1"/>
    <col min="9" max="9" width="25.7109375" style="5" customWidth="1"/>
    <col min="10" max="25" width="25.7109375" style="7" customWidth="1"/>
    <col min="26" max="27" width="15.7109375" style="7" customWidth="1"/>
    <col min="28" max="28" width="14.28515625" style="7" hidden="1" customWidth="1"/>
    <col min="29" max="29" width="13" style="7" hidden="1" customWidth="1"/>
    <col min="30" max="16384" width="11.42578125" style="7" hidden="1"/>
  </cols>
  <sheetData>
    <row r="1" spans="1:29" s="9" customFormat="1" ht="39.75" customHeight="1" x14ac:dyDescent="0.25">
      <c r="A1" s="573"/>
      <c r="B1" s="573"/>
      <c r="C1" s="571" t="s">
        <v>138</v>
      </c>
      <c r="D1" s="571"/>
      <c r="E1" s="571"/>
      <c r="F1" s="571"/>
      <c r="G1" s="571"/>
      <c r="H1" s="571"/>
      <c r="I1" s="571"/>
      <c r="J1" s="571"/>
      <c r="K1" s="571"/>
      <c r="L1" s="571"/>
      <c r="M1" s="571"/>
      <c r="N1" s="571"/>
      <c r="O1" s="571"/>
      <c r="P1" s="571"/>
      <c r="Q1" s="571"/>
      <c r="R1" s="571"/>
      <c r="S1" s="571"/>
      <c r="T1" s="571"/>
      <c r="U1" s="571"/>
      <c r="V1" s="571"/>
      <c r="W1" s="571"/>
      <c r="X1" s="571"/>
      <c r="Y1" s="571"/>
      <c r="Z1" s="571"/>
      <c r="AA1" s="571"/>
    </row>
    <row r="2" spans="1:29" s="9" customFormat="1" ht="40.5" customHeight="1" x14ac:dyDescent="0.25">
      <c r="A2" s="573"/>
      <c r="B2" s="573"/>
      <c r="C2" s="571" t="s">
        <v>139</v>
      </c>
      <c r="D2" s="571"/>
      <c r="E2" s="571"/>
      <c r="F2" s="571"/>
      <c r="G2" s="571"/>
      <c r="H2" s="571"/>
      <c r="I2" s="571"/>
      <c r="J2" s="571"/>
      <c r="K2" s="571"/>
      <c r="L2" s="571"/>
      <c r="M2" s="571"/>
      <c r="N2" s="571"/>
      <c r="O2" s="571"/>
      <c r="P2" s="571"/>
      <c r="Q2" s="571"/>
      <c r="R2" s="571"/>
      <c r="S2" s="571"/>
      <c r="T2" s="571"/>
      <c r="U2" s="571"/>
      <c r="V2" s="571"/>
      <c r="W2" s="571"/>
      <c r="X2" s="571"/>
      <c r="Y2" s="571"/>
      <c r="Z2" s="571"/>
      <c r="AA2" s="571"/>
    </row>
    <row r="3" spans="1:29" s="9" customFormat="1" ht="42.75" customHeight="1" x14ac:dyDescent="0.25">
      <c r="A3" s="573"/>
      <c r="B3" s="573"/>
      <c r="C3" s="571" t="s">
        <v>390</v>
      </c>
      <c r="D3" s="571"/>
      <c r="E3" s="571"/>
      <c r="F3" s="571"/>
      <c r="G3" s="571"/>
      <c r="H3" s="571"/>
      <c r="I3" s="571"/>
      <c r="J3" s="571"/>
      <c r="K3" s="571"/>
      <c r="L3" s="571"/>
      <c r="M3" s="571"/>
      <c r="N3" s="571"/>
      <c r="O3" s="571"/>
      <c r="P3" s="571"/>
      <c r="Q3" s="571"/>
      <c r="R3" s="571"/>
      <c r="S3" s="571"/>
      <c r="T3" s="571"/>
      <c r="U3" s="571"/>
      <c r="V3" s="571"/>
      <c r="W3" s="571"/>
      <c r="X3" s="571"/>
      <c r="Y3" s="571"/>
      <c r="Z3" s="571"/>
      <c r="AA3" s="571"/>
    </row>
    <row r="4" spans="1:29" s="9" customFormat="1" ht="33.75" customHeight="1" x14ac:dyDescent="0.25">
      <c r="A4" s="573"/>
      <c r="B4" s="573"/>
      <c r="C4" s="574" t="s">
        <v>195</v>
      </c>
      <c r="D4" s="575"/>
      <c r="E4" s="575"/>
      <c r="F4" s="575"/>
      <c r="G4" s="575"/>
      <c r="H4" s="575"/>
      <c r="I4" s="575"/>
      <c r="J4" s="575"/>
      <c r="K4" s="575"/>
      <c r="L4" s="576"/>
      <c r="M4" s="574" t="s">
        <v>373</v>
      </c>
      <c r="N4" s="575"/>
      <c r="O4" s="575"/>
      <c r="P4" s="575"/>
      <c r="Q4" s="575"/>
      <c r="R4" s="575"/>
      <c r="S4" s="575"/>
      <c r="T4" s="575"/>
      <c r="U4" s="575"/>
      <c r="V4" s="575"/>
      <c r="W4" s="575"/>
      <c r="X4" s="575"/>
      <c r="Y4" s="575"/>
      <c r="Z4" s="575"/>
      <c r="AA4" s="576"/>
    </row>
    <row r="5" spans="1:29" s="9" customFormat="1" ht="9" customHeight="1" x14ac:dyDescent="0.25">
      <c r="A5" s="277"/>
      <c r="B5" s="277"/>
      <c r="C5" s="278"/>
      <c r="D5" s="278"/>
      <c r="E5" s="278"/>
      <c r="F5" s="278"/>
      <c r="G5" s="278"/>
      <c r="H5" s="278"/>
      <c r="I5" s="278"/>
      <c r="J5" s="278"/>
      <c r="K5" s="278"/>
      <c r="L5" s="278"/>
      <c r="M5" s="278"/>
      <c r="N5" s="278"/>
      <c r="O5" s="278"/>
      <c r="P5" s="278"/>
      <c r="Q5" s="278"/>
      <c r="R5" s="278"/>
      <c r="S5" s="278"/>
      <c r="T5" s="278"/>
      <c r="U5" s="278"/>
      <c r="V5" s="278"/>
      <c r="W5" s="278"/>
      <c r="X5" s="278"/>
      <c r="Y5" s="278"/>
      <c r="Z5" s="278"/>
      <c r="AA5" s="278"/>
    </row>
    <row r="6" spans="1:29" s="5" customFormat="1" ht="47.25" customHeight="1" x14ac:dyDescent="0.25">
      <c r="A6" s="571" t="s">
        <v>511</v>
      </c>
      <c r="B6" s="571"/>
      <c r="C6" s="571" t="s">
        <v>321</v>
      </c>
      <c r="D6" s="571"/>
      <c r="E6" s="571"/>
      <c r="F6" s="279"/>
      <c r="G6" s="279"/>
      <c r="H6" s="279"/>
      <c r="I6" s="279"/>
      <c r="J6" s="279"/>
      <c r="K6" s="279"/>
      <c r="L6" s="279"/>
      <c r="M6" s="280"/>
      <c r="N6" s="280"/>
      <c r="O6" s="280"/>
      <c r="P6" s="280"/>
      <c r="Q6" s="280"/>
      <c r="R6" s="280"/>
      <c r="S6" s="280"/>
      <c r="T6" s="280"/>
      <c r="U6" s="280"/>
      <c r="V6" s="280"/>
      <c r="W6" s="280"/>
      <c r="X6" s="280"/>
      <c r="Y6" s="280"/>
      <c r="Z6" s="280"/>
      <c r="AA6" s="280"/>
    </row>
    <row r="7" spans="1:29" ht="32.25" customHeight="1" x14ac:dyDescent="0.25">
      <c r="A7" s="571" t="s">
        <v>0</v>
      </c>
      <c r="B7" s="571"/>
      <c r="C7" s="571" t="s">
        <v>461</v>
      </c>
      <c r="D7" s="571"/>
      <c r="E7" s="571"/>
      <c r="F7" s="280"/>
      <c r="G7" s="280"/>
      <c r="H7" s="281"/>
      <c r="I7" s="280"/>
      <c r="J7" s="280"/>
      <c r="K7" s="280"/>
      <c r="L7" s="280"/>
      <c r="M7" s="280"/>
      <c r="N7" s="280"/>
      <c r="O7" s="280"/>
      <c r="P7" s="280"/>
      <c r="Q7" s="280"/>
      <c r="R7" s="280"/>
      <c r="S7" s="280"/>
      <c r="T7" s="280"/>
      <c r="U7" s="280"/>
      <c r="V7" s="280"/>
      <c r="W7" s="280"/>
      <c r="X7" s="280"/>
      <c r="Y7" s="280"/>
      <c r="Z7" s="280"/>
      <c r="AA7" s="280"/>
    </row>
    <row r="8" spans="1:29" ht="32.25" customHeight="1" x14ac:dyDescent="0.25">
      <c r="A8" s="570" t="s">
        <v>193</v>
      </c>
      <c r="B8" s="570"/>
      <c r="C8" s="571" t="s">
        <v>445</v>
      </c>
      <c r="D8" s="571"/>
      <c r="E8" s="571"/>
      <c r="F8" s="280"/>
      <c r="G8" s="280"/>
      <c r="H8" s="281"/>
      <c r="I8" s="280"/>
      <c r="J8" s="280"/>
      <c r="K8" s="280"/>
      <c r="L8" s="280"/>
      <c r="M8" s="280"/>
      <c r="N8" s="280"/>
      <c r="O8" s="280"/>
      <c r="P8" s="280"/>
      <c r="Q8" s="280"/>
      <c r="R8" s="280"/>
      <c r="S8" s="280"/>
      <c r="T8" s="280"/>
      <c r="U8" s="280"/>
      <c r="V8" s="280"/>
      <c r="W8" s="280"/>
      <c r="X8" s="280"/>
      <c r="Y8" s="280"/>
      <c r="Z8" s="280"/>
      <c r="AA8" s="280"/>
    </row>
    <row r="9" spans="1:29" ht="32.25" customHeight="1" x14ac:dyDescent="0.25">
      <c r="A9" s="570" t="s">
        <v>194</v>
      </c>
      <c r="B9" s="570"/>
      <c r="C9" s="571" t="s">
        <v>446</v>
      </c>
      <c r="D9" s="571"/>
      <c r="E9" s="571"/>
      <c r="F9" s="280"/>
      <c r="G9" s="280"/>
      <c r="H9" s="281"/>
      <c r="I9" s="280"/>
      <c r="J9" s="280"/>
      <c r="K9" s="280"/>
      <c r="L9" s="280"/>
      <c r="M9" s="280"/>
      <c r="N9" s="282"/>
      <c r="O9" s="282"/>
      <c r="P9" s="282"/>
      <c r="Q9" s="282"/>
      <c r="R9" s="282"/>
      <c r="S9" s="282"/>
      <c r="T9" s="282"/>
      <c r="U9" s="282"/>
      <c r="V9" s="282"/>
      <c r="W9" s="282"/>
      <c r="X9" s="282"/>
      <c r="Y9" s="280"/>
      <c r="Z9" s="280"/>
      <c r="AA9" s="280"/>
    </row>
    <row r="10" spans="1:29" s="224" customFormat="1" ht="9" customHeight="1" x14ac:dyDescent="0.2">
      <c r="A10" s="283"/>
      <c r="B10" s="284"/>
      <c r="C10" s="284"/>
      <c r="D10" s="284"/>
      <c r="E10" s="285"/>
      <c r="F10" s="286"/>
      <c r="G10" s="286"/>
      <c r="H10" s="287"/>
      <c r="I10" s="288"/>
      <c r="J10" s="286"/>
      <c r="K10" s="286"/>
      <c r="L10" s="286"/>
      <c r="M10" s="286"/>
      <c r="N10" s="286"/>
      <c r="O10" s="286"/>
      <c r="P10" s="286"/>
      <c r="Q10" s="286"/>
      <c r="R10" s="286"/>
      <c r="S10" s="286"/>
      <c r="T10" s="286"/>
      <c r="U10" s="286"/>
      <c r="V10" s="286"/>
      <c r="W10" s="286"/>
      <c r="X10" s="286"/>
      <c r="Y10" s="289"/>
      <c r="Z10" s="286"/>
      <c r="AA10" s="286"/>
    </row>
    <row r="11" spans="1:29" s="225" customFormat="1" ht="36.75" customHeight="1" x14ac:dyDescent="0.2">
      <c r="A11" s="572" t="s">
        <v>512</v>
      </c>
      <c r="B11" s="572"/>
      <c r="C11" s="572"/>
      <c r="D11" s="572"/>
      <c r="E11" s="572"/>
      <c r="F11" s="572"/>
      <c r="G11" s="572"/>
      <c r="H11" s="572"/>
      <c r="I11" s="572"/>
      <c r="J11" s="572"/>
      <c r="K11" s="572"/>
      <c r="L11" s="572"/>
      <c r="M11" s="572" t="s">
        <v>530</v>
      </c>
      <c r="N11" s="572"/>
      <c r="O11" s="572"/>
      <c r="P11" s="572"/>
      <c r="Q11" s="572"/>
      <c r="R11" s="572"/>
      <c r="S11" s="572"/>
      <c r="T11" s="572"/>
      <c r="U11" s="572"/>
      <c r="V11" s="572"/>
      <c r="W11" s="572"/>
      <c r="X11" s="572"/>
      <c r="Y11" s="572"/>
      <c r="Z11" s="572" t="s">
        <v>513</v>
      </c>
      <c r="AA11" s="572"/>
    </row>
    <row r="12" spans="1:29" s="225" customFormat="1" ht="38.25" customHeight="1" x14ac:dyDescent="0.2">
      <c r="A12" s="477" t="s">
        <v>122</v>
      </c>
      <c r="B12" s="477" t="s">
        <v>514</v>
      </c>
      <c r="C12" s="477" t="s">
        <v>515</v>
      </c>
      <c r="D12" s="477" t="s">
        <v>516</v>
      </c>
      <c r="E12" s="477" t="s">
        <v>199</v>
      </c>
      <c r="F12" s="477" t="s">
        <v>517</v>
      </c>
      <c r="G12" s="477" t="s">
        <v>518</v>
      </c>
      <c r="H12" s="477" t="s">
        <v>519</v>
      </c>
      <c r="I12" s="274" t="s">
        <v>520</v>
      </c>
      <c r="J12" s="477" t="s">
        <v>521</v>
      </c>
      <c r="K12" s="477" t="s">
        <v>522</v>
      </c>
      <c r="L12" s="477" t="s">
        <v>523</v>
      </c>
      <c r="M12" s="477" t="s">
        <v>135</v>
      </c>
      <c r="N12" s="477" t="s">
        <v>131</v>
      </c>
      <c r="O12" s="477" t="s">
        <v>132</v>
      </c>
      <c r="P12" s="477" t="s">
        <v>133</v>
      </c>
      <c r="Q12" s="477" t="s">
        <v>134</v>
      </c>
      <c r="R12" s="477" t="s">
        <v>112</v>
      </c>
      <c r="S12" s="477" t="s">
        <v>113</v>
      </c>
      <c r="T12" s="477" t="s">
        <v>114</v>
      </c>
      <c r="U12" s="477" t="s">
        <v>115</v>
      </c>
      <c r="V12" s="477" t="s">
        <v>116</v>
      </c>
      <c r="W12" s="477" t="s">
        <v>117</v>
      </c>
      <c r="X12" s="477" t="s">
        <v>118</v>
      </c>
      <c r="Y12" s="477" t="s">
        <v>524</v>
      </c>
      <c r="Z12" s="477" t="s">
        <v>107</v>
      </c>
      <c r="AA12" s="477" t="s">
        <v>108</v>
      </c>
    </row>
    <row r="13" spans="1:29" s="226" customFormat="1" ht="34.5" customHeight="1" x14ac:dyDescent="0.2">
      <c r="A13" s="562">
        <v>11</v>
      </c>
      <c r="B13" s="577" t="s">
        <v>322</v>
      </c>
      <c r="C13" s="559" t="s">
        <v>233</v>
      </c>
      <c r="D13" s="300" t="s">
        <v>525</v>
      </c>
      <c r="E13" s="299">
        <f t="shared" ref="E13:E30" si="0">+SUM(F13:J13)</f>
        <v>0.99999999999999989</v>
      </c>
      <c r="F13" s="253">
        <v>0.1</v>
      </c>
      <c r="G13" s="253">
        <v>0.3</v>
      </c>
      <c r="H13" s="253">
        <v>0.3</v>
      </c>
      <c r="I13" s="516">
        <v>0.2</v>
      </c>
      <c r="J13" s="253">
        <v>0.1</v>
      </c>
      <c r="K13" s="517" t="s">
        <v>155</v>
      </c>
      <c r="L13" s="517" t="s">
        <v>155</v>
      </c>
      <c r="M13" s="253">
        <f>'Sección 1. Metas - Magnitud'!L14</f>
        <v>0</v>
      </c>
      <c r="N13" s="253">
        <f>'Sección 1. Metas - Magnitud'!M14</f>
        <v>6.742585115159668E-3</v>
      </c>
      <c r="O13" s="253">
        <f>'Sección 1. Metas - Magnitud'!N14</f>
        <v>0.1305</v>
      </c>
      <c r="P13" s="253">
        <f>'Sección 1. Metas - Magnitud'!O14</f>
        <v>2.3099999999999999E-2</v>
      </c>
      <c r="Q13" s="253">
        <f>'Sección 1. Metas - Magnitud'!P14</f>
        <v>1.32E-2</v>
      </c>
      <c r="R13" s="253">
        <f>'Sección 1. Metas - Magnitud'!Q14</f>
        <v>2.6499999999999999E-2</v>
      </c>
      <c r="S13" s="253">
        <f>'Sección 1. Metas - Magnitud'!R14</f>
        <v>0</v>
      </c>
      <c r="T13" s="253">
        <f>'Sección 1. Metas - Magnitud'!S14</f>
        <v>0</v>
      </c>
      <c r="U13" s="253">
        <f>'Sección 1. Metas - Magnitud'!T14</f>
        <v>0</v>
      </c>
      <c r="V13" s="253">
        <f>'Sección 1. Metas - Magnitud'!U14</f>
        <v>0</v>
      </c>
      <c r="W13" s="253">
        <f>'Sección 1. Metas - Magnitud'!V14</f>
        <v>0</v>
      </c>
      <c r="X13" s="253">
        <f>'Sección 1. Metas - Magnitud'!W14</f>
        <v>0</v>
      </c>
      <c r="Y13" s="522">
        <f t="shared" ref="Y13:Y37" si="1">+SUM(M13:X13)</f>
        <v>0.20004258511515965</v>
      </c>
      <c r="Z13" s="526">
        <f>IFERROR(+Y13/I13,"N/A")</f>
        <v>1.0002129255757981</v>
      </c>
      <c r="AA13" s="526">
        <f>IFERROR((F13+G13+H13+Y13)/E13,"N/A")</f>
        <v>0.90004258511515978</v>
      </c>
    </row>
    <row r="14" spans="1:29" s="227" customFormat="1" ht="34.5" customHeight="1" x14ac:dyDescent="0.2">
      <c r="A14" s="562"/>
      <c r="B14" s="577"/>
      <c r="C14" s="559"/>
      <c r="D14" s="301" t="s">
        <v>526</v>
      </c>
      <c r="E14" s="291">
        <v>6277266717</v>
      </c>
      <c r="F14" s="292">
        <v>834921928</v>
      </c>
      <c r="G14" s="292">
        <v>278460000</v>
      </c>
      <c r="H14" s="293">
        <v>858812574</v>
      </c>
      <c r="I14" s="518">
        <v>712732720</v>
      </c>
      <c r="J14" s="292">
        <v>3558356630.8114982</v>
      </c>
      <c r="K14" s="519" t="s">
        <v>155</v>
      </c>
      <c r="L14" s="519" t="s">
        <v>155</v>
      </c>
      <c r="M14" s="291">
        <v>22739848</v>
      </c>
      <c r="N14" s="291">
        <v>26302570</v>
      </c>
      <c r="O14" s="291">
        <v>42253787</v>
      </c>
      <c r="P14" s="291">
        <v>155067631</v>
      </c>
      <c r="Q14" s="291">
        <v>57491878</v>
      </c>
      <c r="R14" s="291">
        <v>29799000</v>
      </c>
      <c r="S14" s="291">
        <v>0</v>
      </c>
      <c r="T14" s="291">
        <v>0</v>
      </c>
      <c r="U14" s="291">
        <v>0</v>
      </c>
      <c r="V14" s="291">
        <v>0</v>
      </c>
      <c r="W14" s="291">
        <v>0</v>
      </c>
      <c r="X14" s="291">
        <v>0</v>
      </c>
      <c r="Y14" s="523">
        <f t="shared" si="1"/>
        <v>333654714</v>
      </c>
      <c r="Z14" s="527">
        <f t="shared" ref="Z14:Z37" si="2">IFERROR(+Y14/I14,"N/A")</f>
        <v>0.46813441369718511</v>
      </c>
      <c r="AA14" s="527">
        <f t="shared" ref="AA14:AA32" si="3">IFERROR((F14+G14+H14+Y14)/E14,"N/A")</f>
        <v>0.36733331877636066</v>
      </c>
      <c r="AC14" s="228"/>
    </row>
    <row r="15" spans="1:29" s="227" customFormat="1" ht="34.5" customHeight="1" x14ac:dyDescent="0.2">
      <c r="A15" s="562"/>
      <c r="B15" s="577"/>
      <c r="C15" s="559"/>
      <c r="D15" s="302" t="s">
        <v>527</v>
      </c>
      <c r="E15" s="291">
        <f t="shared" si="0"/>
        <v>938157822</v>
      </c>
      <c r="F15" s="291">
        <v>0</v>
      </c>
      <c r="G15" s="291">
        <v>656947640</v>
      </c>
      <c r="H15" s="294">
        <v>99891999</v>
      </c>
      <c r="I15" s="291">
        <v>181318183</v>
      </c>
      <c r="J15" s="291">
        <v>0</v>
      </c>
      <c r="K15" s="519">
        <v>24744600</v>
      </c>
      <c r="L15" s="519">
        <f>+I15-K15</f>
        <v>156573583</v>
      </c>
      <c r="M15" s="291">
        <v>0</v>
      </c>
      <c r="N15" s="291">
        <v>9105200</v>
      </c>
      <c r="O15" s="291">
        <v>4552600</v>
      </c>
      <c r="P15" s="291">
        <v>0</v>
      </c>
      <c r="Q15" s="291">
        <v>130775516</v>
      </c>
      <c r="R15" s="291">
        <v>0</v>
      </c>
      <c r="S15" s="291">
        <v>0</v>
      </c>
      <c r="T15" s="291">
        <v>0</v>
      </c>
      <c r="U15" s="291">
        <v>0</v>
      </c>
      <c r="V15" s="291">
        <v>0</v>
      </c>
      <c r="W15" s="291">
        <v>0</v>
      </c>
      <c r="X15" s="291">
        <v>0</v>
      </c>
      <c r="Y15" s="523">
        <f t="shared" si="1"/>
        <v>144433316</v>
      </c>
      <c r="Z15" s="528">
        <f t="shared" si="2"/>
        <v>0.79657381080197565</v>
      </c>
      <c r="AA15" s="528">
        <f t="shared" si="3"/>
        <v>0.96068372918176237</v>
      </c>
      <c r="AB15" s="228"/>
    </row>
    <row r="16" spans="1:29" s="226" customFormat="1" ht="34.5" customHeight="1" x14ac:dyDescent="0.2">
      <c r="A16" s="562">
        <v>12</v>
      </c>
      <c r="B16" s="577" t="s">
        <v>487</v>
      </c>
      <c r="C16" s="559" t="s">
        <v>233</v>
      </c>
      <c r="D16" s="300" t="s">
        <v>525</v>
      </c>
      <c r="E16" s="297">
        <f t="shared" si="0"/>
        <v>1</v>
      </c>
      <c r="F16" s="236">
        <v>0.05</v>
      </c>
      <c r="G16" s="236">
        <v>0.3</v>
      </c>
      <c r="H16" s="236">
        <v>0.3</v>
      </c>
      <c r="I16" s="296">
        <v>0.3</v>
      </c>
      <c r="J16" s="236">
        <v>0.05</v>
      </c>
      <c r="K16" s="520" t="s">
        <v>155</v>
      </c>
      <c r="L16" s="520" t="s">
        <v>155</v>
      </c>
      <c r="M16" s="236">
        <f>'Sección 1. Metas - Magnitud'!L17</f>
        <v>0</v>
      </c>
      <c r="N16" s="236">
        <f>'Sección 1. Metas - Magnitud'!M17</f>
        <v>0</v>
      </c>
      <c r="O16" s="236">
        <f>'Sección 1. Metas - Magnitud'!N17</f>
        <v>0.05</v>
      </c>
      <c r="P16" s="236">
        <f>'Sección 1. Metas - Magnitud'!O17</f>
        <v>0</v>
      </c>
      <c r="Q16" s="236">
        <f>'Sección 1. Metas - Magnitud'!P17</f>
        <v>0</v>
      </c>
      <c r="R16" s="236">
        <f>'Sección 1. Metas - Magnitud'!Q17</f>
        <v>0</v>
      </c>
      <c r="S16" s="236">
        <f>'Sección 1. Metas - Magnitud'!R17</f>
        <v>0</v>
      </c>
      <c r="T16" s="236">
        <f>'Sección 1. Metas - Magnitud'!S17</f>
        <v>0</v>
      </c>
      <c r="U16" s="236">
        <f>'Sección 1. Metas - Magnitud'!T17</f>
        <v>0</v>
      </c>
      <c r="V16" s="236">
        <f>'Sección 1. Metas - Magnitud'!U17</f>
        <v>0</v>
      </c>
      <c r="W16" s="236">
        <f>'Sección 1. Metas - Magnitud'!V17</f>
        <v>0</v>
      </c>
      <c r="X16" s="236">
        <f>'Sección 1. Metas - Magnitud'!W17</f>
        <v>0</v>
      </c>
      <c r="Y16" s="524">
        <f t="shared" si="1"/>
        <v>0.05</v>
      </c>
      <c r="Z16" s="526">
        <f t="shared" si="2"/>
        <v>0.16666666666666669</v>
      </c>
      <c r="AA16" s="526">
        <f t="shared" si="3"/>
        <v>0.7</v>
      </c>
      <c r="AB16" s="228"/>
    </row>
    <row r="17" spans="1:28" s="227" customFormat="1" ht="34.5" customHeight="1" x14ac:dyDescent="0.2">
      <c r="A17" s="562"/>
      <c r="B17" s="577"/>
      <c r="C17" s="559"/>
      <c r="D17" s="301" t="s">
        <v>526</v>
      </c>
      <c r="E17" s="291">
        <v>2849926101</v>
      </c>
      <c r="F17" s="292">
        <v>32961312</v>
      </c>
      <c r="G17" s="292">
        <v>707181789</v>
      </c>
      <c r="H17" s="293">
        <v>569946000</v>
      </c>
      <c r="I17" s="518">
        <v>1328652000</v>
      </c>
      <c r="J17" s="292">
        <v>211184669.55464441</v>
      </c>
      <c r="K17" s="519" t="s">
        <v>155</v>
      </c>
      <c r="L17" s="519" t="s">
        <v>155</v>
      </c>
      <c r="M17" s="291">
        <v>0</v>
      </c>
      <c r="N17" s="291">
        <v>0</v>
      </c>
      <c r="O17" s="291">
        <v>8652000</v>
      </c>
      <c r="P17" s="291">
        <v>0</v>
      </c>
      <c r="Q17" s="291">
        <v>0</v>
      </c>
      <c r="R17" s="291">
        <v>0</v>
      </c>
      <c r="S17" s="291">
        <v>0</v>
      </c>
      <c r="T17" s="291">
        <v>0</v>
      </c>
      <c r="U17" s="291">
        <v>0</v>
      </c>
      <c r="V17" s="291"/>
      <c r="W17" s="291">
        <v>0</v>
      </c>
      <c r="X17" s="291">
        <v>0</v>
      </c>
      <c r="Y17" s="523">
        <f t="shared" si="1"/>
        <v>8652000</v>
      </c>
      <c r="Z17" s="527">
        <f t="shared" si="2"/>
        <v>6.511863151525004E-3</v>
      </c>
      <c r="AA17" s="527">
        <f t="shared" si="3"/>
        <v>0.46272817408748662</v>
      </c>
      <c r="AB17" s="228"/>
    </row>
    <row r="18" spans="1:28" s="227" customFormat="1" ht="34.5" customHeight="1" x14ac:dyDescent="0.2">
      <c r="A18" s="562"/>
      <c r="B18" s="577"/>
      <c r="C18" s="559"/>
      <c r="D18" s="302" t="s">
        <v>527</v>
      </c>
      <c r="E18" s="291">
        <f t="shared" si="0"/>
        <v>481213708</v>
      </c>
      <c r="F18" s="291">
        <v>0</v>
      </c>
      <c r="G18" s="291">
        <v>22687979</v>
      </c>
      <c r="H18" s="294">
        <v>418511062</v>
      </c>
      <c r="I18" s="291">
        <v>40014667</v>
      </c>
      <c r="J18" s="291">
        <v>0</v>
      </c>
      <c r="K18" s="519">
        <v>0</v>
      </c>
      <c r="L18" s="519">
        <f>+I18-K18</f>
        <v>40014667</v>
      </c>
      <c r="M18" s="291">
        <v>0</v>
      </c>
      <c r="N18" s="291">
        <v>5000000</v>
      </c>
      <c r="O18" s="291">
        <v>5000000</v>
      </c>
      <c r="P18" s="291">
        <v>8443543</v>
      </c>
      <c r="Q18" s="291">
        <v>2166667</v>
      </c>
      <c r="R18" s="291">
        <v>1429428</v>
      </c>
      <c r="S18" s="291">
        <v>0</v>
      </c>
      <c r="T18" s="291">
        <v>0</v>
      </c>
      <c r="U18" s="291">
        <v>0</v>
      </c>
      <c r="V18" s="291">
        <v>0</v>
      </c>
      <c r="W18" s="291">
        <v>0</v>
      </c>
      <c r="X18" s="291">
        <v>0</v>
      </c>
      <c r="Y18" s="523">
        <f t="shared" si="1"/>
        <v>22039638</v>
      </c>
      <c r="Z18" s="528">
        <f t="shared" si="2"/>
        <v>0.55078898944729437</v>
      </c>
      <c r="AA18" s="528">
        <f t="shared" si="3"/>
        <v>0.9626464734874095</v>
      </c>
      <c r="AB18" s="228"/>
    </row>
    <row r="19" spans="1:28" s="226" customFormat="1" ht="34.5" customHeight="1" x14ac:dyDescent="0.2">
      <c r="A19" s="562">
        <v>13</v>
      </c>
      <c r="B19" s="577" t="s">
        <v>337</v>
      </c>
      <c r="C19" s="559" t="s">
        <v>233</v>
      </c>
      <c r="D19" s="300" t="s">
        <v>525</v>
      </c>
      <c r="E19" s="297">
        <f t="shared" si="0"/>
        <v>1</v>
      </c>
      <c r="F19" s="236">
        <v>0.1</v>
      </c>
      <c r="G19" s="236">
        <v>0.3</v>
      </c>
      <c r="H19" s="236">
        <v>0.28000000000000003</v>
      </c>
      <c r="I19" s="296">
        <v>0.28999999999999998</v>
      </c>
      <c r="J19" s="236">
        <v>0.03</v>
      </c>
      <c r="K19" s="520" t="s">
        <v>155</v>
      </c>
      <c r="L19" s="520" t="s">
        <v>155</v>
      </c>
      <c r="M19" s="236">
        <f>'Sección 1. Metas - Magnitud'!L20</f>
        <v>0</v>
      </c>
      <c r="N19" s="236">
        <f>'Sección 1. Metas - Magnitud'!M20</f>
        <v>1.4999999999999999E-2</v>
      </c>
      <c r="O19" s="236">
        <f>'Sección 1. Metas - Magnitud'!N20</f>
        <v>6.4000000000000003E-3</v>
      </c>
      <c r="P19" s="236">
        <f>'Sección 1. Metas - Magnitud'!O20</f>
        <v>2.5000000000000001E-3</v>
      </c>
      <c r="Q19" s="236">
        <f>'Sección 1. Metas - Magnitud'!P20</f>
        <v>0</v>
      </c>
      <c r="R19" s="236">
        <f>'Sección 1. Metas - Magnitud'!Q20</f>
        <v>9.2999999999999992E-3</v>
      </c>
      <c r="S19" s="236">
        <f>'Sección 1. Metas - Magnitud'!R20</f>
        <v>0</v>
      </c>
      <c r="T19" s="236">
        <f>'Sección 1. Metas - Magnitud'!S20</f>
        <v>0</v>
      </c>
      <c r="U19" s="236">
        <f>'Sección 1. Metas - Magnitud'!T20</f>
        <v>0</v>
      </c>
      <c r="V19" s="236">
        <f>'Sección 1. Metas - Magnitud'!U20</f>
        <v>0</v>
      </c>
      <c r="W19" s="236">
        <f>'Sección 1. Metas - Magnitud'!V20</f>
        <v>0</v>
      </c>
      <c r="X19" s="236">
        <f>'Sección 1. Metas - Magnitud'!W20</f>
        <v>0</v>
      </c>
      <c r="Y19" s="524">
        <f t="shared" si="1"/>
        <v>3.3199999999999993E-2</v>
      </c>
      <c r="Z19" s="526">
        <f t="shared" si="2"/>
        <v>0.11448275862068964</v>
      </c>
      <c r="AA19" s="526">
        <f t="shared" si="3"/>
        <v>0.71320000000000006</v>
      </c>
      <c r="AB19" s="228"/>
    </row>
    <row r="20" spans="1:28" s="227" customFormat="1" ht="34.5" customHeight="1" x14ac:dyDescent="0.2">
      <c r="A20" s="562"/>
      <c r="B20" s="577"/>
      <c r="C20" s="559"/>
      <c r="D20" s="301" t="s">
        <v>526</v>
      </c>
      <c r="E20" s="291">
        <v>16464825678</v>
      </c>
      <c r="F20" s="292">
        <v>2365278425</v>
      </c>
      <c r="G20" s="292">
        <v>1727098253</v>
      </c>
      <c r="H20" s="293">
        <v>2295377623</v>
      </c>
      <c r="I20" s="518">
        <v>1397667141</v>
      </c>
      <c r="J20" s="292">
        <v>7848718210.1596031</v>
      </c>
      <c r="K20" s="519" t="s">
        <v>155</v>
      </c>
      <c r="L20" s="519" t="s">
        <v>155</v>
      </c>
      <c r="M20" s="291">
        <v>0</v>
      </c>
      <c r="N20" s="291">
        <v>383658802</v>
      </c>
      <c r="O20" s="291">
        <v>158126900</v>
      </c>
      <c r="P20" s="291">
        <v>64810000</v>
      </c>
      <c r="Q20" s="291">
        <v>0</v>
      </c>
      <c r="R20" s="291">
        <v>231850780</v>
      </c>
      <c r="S20" s="291">
        <v>0</v>
      </c>
      <c r="T20" s="291">
        <v>0</v>
      </c>
      <c r="U20" s="291">
        <v>0</v>
      </c>
      <c r="V20" s="291">
        <v>0</v>
      </c>
      <c r="W20" s="291">
        <v>0</v>
      </c>
      <c r="X20" s="291">
        <v>0</v>
      </c>
      <c r="Y20" s="523">
        <f t="shared" si="1"/>
        <v>838446482</v>
      </c>
      <c r="Z20" s="527">
        <f t="shared" si="2"/>
        <v>0.59988995763333897</v>
      </c>
      <c r="AA20" s="527">
        <f t="shared" si="3"/>
        <v>0.43888717222530438</v>
      </c>
      <c r="AB20" s="228"/>
    </row>
    <row r="21" spans="1:28" s="227" customFormat="1" ht="34.5" customHeight="1" x14ac:dyDescent="0.2">
      <c r="A21" s="562"/>
      <c r="B21" s="577"/>
      <c r="C21" s="559"/>
      <c r="D21" s="302" t="s">
        <v>527</v>
      </c>
      <c r="E21" s="291">
        <f t="shared" si="0"/>
        <v>3268858739</v>
      </c>
      <c r="F21" s="291">
        <v>0</v>
      </c>
      <c r="G21" s="291">
        <v>2167286502</v>
      </c>
      <c r="H21" s="294">
        <v>888017337</v>
      </c>
      <c r="I21" s="291">
        <v>213554900</v>
      </c>
      <c r="J21" s="291">
        <v>0</v>
      </c>
      <c r="K21" s="519">
        <v>0</v>
      </c>
      <c r="L21" s="519">
        <f>+I21-K21</f>
        <v>213554900</v>
      </c>
      <c r="M21" s="291">
        <v>0</v>
      </c>
      <c r="N21" s="291">
        <v>25610880</v>
      </c>
      <c r="O21" s="291">
        <v>158733492</v>
      </c>
      <c r="P21" s="291">
        <v>22773024</v>
      </c>
      <c r="Q21" s="291">
        <v>6437504</v>
      </c>
      <c r="R21" s="291">
        <v>0</v>
      </c>
      <c r="S21" s="291">
        <v>0</v>
      </c>
      <c r="T21" s="291">
        <v>0</v>
      </c>
      <c r="U21" s="291">
        <v>0</v>
      </c>
      <c r="V21" s="291">
        <v>0</v>
      </c>
      <c r="W21" s="291">
        <v>0</v>
      </c>
      <c r="X21" s="291">
        <v>0</v>
      </c>
      <c r="Y21" s="523">
        <f t="shared" si="1"/>
        <v>213554900</v>
      </c>
      <c r="Z21" s="528">
        <f t="shared" si="2"/>
        <v>1</v>
      </c>
      <c r="AA21" s="528">
        <f t="shared" si="3"/>
        <v>1</v>
      </c>
      <c r="AB21" s="228"/>
    </row>
    <row r="22" spans="1:28" s="226" customFormat="1" ht="34.5" customHeight="1" x14ac:dyDescent="0.2">
      <c r="A22" s="562">
        <v>14</v>
      </c>
      <c r="B22" s="577" t="s">
        <v>341</v>
      </c>
      <c r="C22" s="559" t="s">
        <v>233</v>
      </c>
      <c r="D22" s="300" t="s">
        <v>525</v>
      </c>
      <c r="E22" s="297">
        <f t="shared" si="0"/>
        <v>0.8</v>
      </c>
      <c r="F22" s="236">
        <v>0.05</v>
      </c>
      <c r="G22" s="236">
        <v>0.3</v>
      </c>
      <c r="H22" s="236">
        <v>0.2</v>
      </c>
      <c r="I22" s="296">
        <v>0.22</v>
      </c>
      <c r="J22" s="236">
        <v>0.03</v>
      </c>
      <c r="K22" s="520" t="s">
        <v>155</v>
      </c>
      <c r="L22" s="520" t="s">
        <v>155</v>
      </c>
      <c r="M22" s="236">
        <f>'Sección 1. Metas - Magnitud'!L23</f>
        <v>0</v>
      </c>
      <c r="N22" s="236">
        <f>'Sección 1. Metas - Magnitud'!M23</f>
        <v>0</v>
      </c>
      <c r="O22" s="236">
        <f>'Sección 1. Metas - Magnitud'!N23</f>
        <v>1.2E-2</v>
      </c>
      <c r="P22" s="236">
        <f>'Sección 1. Metas - Magnitud'!O23</f>
        <v>9.5999999999999992E-3</v>
      </c>
      <c r="Q22" s="236">
        <f>'Sección 1. Metas - Magnitud'!P23</f>
        <v>8.8499999999999995E-2</v>
      </c>
      <c r="R22" s="236">
        <f>'Sección 1. Metas - Magnitud'!Q23</f>
        <v>0</v>
      </c>
      <c r="S22" s="236">
        <f>'Sección 1. Metas - Magnitud'!R23</f>
        <v>0</v>
      </c>
      <c r="T22" s="236">
        <f>'Sección 1. Metas - Magnitud'!S23</f>
        <v>0</v>
      </c>
      <c r="U22" s="236">
        <f>'Sección 1. Metas - Magnitud'!T23</f>
        <v>0</v>
      </c>
      <c r="V22" s="236">
        <f>'Sección 1. Metas - Magnitud'!U23</f>
        <v>0</v>
      </c>
      <c r="W22" s="236">
        <f>'Sección 1. Metas - Magnitud'!V23</f>
        <v>0</v>
      </c>
      <c r="X22" s="236">
        <f>'Sección 1. Metas - Magnitud'!W23</f>
        <v>0</v>
      </c>
      <c r="Y22" s="524">
        <f t="shared" si="1"/>
        <v>0.1101</v>
      </c>
      <c r="Z22" s="526">
        <f t="shared" si="2"/>
        <v>0.50045454545454549</v>
      </c>
      <c r="AA22" s="526">
        <f t="shared" si="3"/>
        <v>0.825125</v>
      </c>
      <c r="AB22" s="228"/>
    </row>
    <row r="23" spans="1:28" s="227" customFormat="1" ht="34.5" customHeight="1" x14ac:dyDescent="0.2">
      <c r="A23" s="562"/>
      <c r="B23" s="577"/>
      <c r="C23" s="559"/>
      <c r="D23" s="301" t="s">
        <v>526</v>
      </c>
      <c r="E23" s="291">
        <v>2819002353</v>
      </c>
      <c r="F23" s="292">
        <v>9000000</v>
      </c>
      <c r="G23" s="292">
        <v>981200000</v>
      </c>
      <c r="H23" s="293">
        <v>704008000</v>
      </c>
      <c r="I23" s="518">
        <v>1009011353</v>
      </c>
      <c r="J23" s="292">
        <v>115782819.64481084</v>
      </c>
      <c r="K23" s="519" t="s">
        <v>155</v>
      </c>
      <c r="L23" s="519" t="s">
        <v>155</v>
      </c>
      <c r="M23" s="291">
        <v>0</v>
      </c>
      <c r="N23" s="291">
        <v>0</v>
      </c>
      <c r="O23" s="291">
        <v>86520000</v>
      </c>
      <c r="P23" s="291">
        <v>87700000</v>
      </c>
      <c r="Q23" s="291">
        <v>213972523</v>
      </c>
      <c r="R23" s="291">
        <v>0</v>
      </c>
      <c r="S23" s="291">
        <v>0</v>
      </c>
      <c r="T23" s="291">
        <v>0</v>
      </c>
      <c r="U23" s="291">
        <v>0</v>
      </c>
      <c r="V23" s="291">
        <v>0</v>
      </c>
      <c r="W23" s="291">
        <v>0</v>
      </c>
      <c r="X23" s="291">
        <v>0</v>
      </c>
      <c r="Y23" s="523">
        <f t="shared" si="1"/>
        <v>388192523</v>
      </c>
      <c r="Z23" s="527">
        <f t="shared" si="2"/>
        <v>0.38472562458868587</v>
      </c>
      <c r="AA23" s="527">
        <f t="shared" si="3"/>
        <v>0.73870123619581096</v>
      </c>
      <c r="AB23" s="228"/>
    </row>
    <row r="24" spans="1:28" s="227" customFormat="1" ht="34.5" customHeight="1" x14ac:dyDescent="0.2">
      <c r="A24" s="562"/>
      <c r="B24" s="577"/>
      <c r="C24" s="559"/>
      <c r="D24" s="302" t="s">
        <v>527</v>
      </c>
      <c r="E24" s="291">
        <f t="shared" si="0"/>
        <v>1196532480</v>
      </c>
      <c r="F24" s="291">
        <v>0</v>
      </c>
      <c r="G24" s="291">
        <v>6750000</v>
      </c>
      <c r="H24" s="294">
        <v>631078480</v>
      </c>
      <c r="I24" s="291">
        <v>558704000</v>
      </c>
      <c r="J24" s="291">
        <v>0</v>
      </c>
      <c r="K24" s="519">
        <v>0</v>
      </c>
      <c r="L24" s="519">
        <f>+I24-K24</f>
        <v>558704000</v>
      </c>
      <c r="M24" s="291">
        <v>0</v>
      </c>
      <c r="N24" s="291">
        <v>21306000</v>
      </c>
      <c r="O24" s="291">
        <v>195867371</v>
      </c>
      <c r="P24" s="291">
        <v>13751333</v>
      </c>
      <c r="Q24" s="291">
        <v>214968580</v>
      </c>
      <c r="R24" s="291">
        <v>112810716</v>
      </c>
      <c r="S24" s="291">
        <v>0</v>
      </c>
      <c r="T24" s="291">
        <v>0</v>
      </c>
      <c r="U24" s="291">
        <v>0</v>
      </c>
      <c r="V24" s="291">
        <v>0</v>
      </c>
      <c r="W24" s="291">
        <v>0</v>
      </c>
      <c r="X24" s="291">
        <v>0</v>
      </c>
      <c r="Y24" s="523">
        <f t="shared" si="1"/>
        <v>558704000</v>
      </c>
      <c r="Z24" s="528">
        <f t="shared" si="2"/>
        <v>1</v>
      </c>
      <c r="AA24" s="528">
        <f t="shared" si="3"/>
        <v>1</v>
      </c>
      <c r="AB24" s="228"/>
    </row>
    <row r="25" spans="1:28" s="226" customFormat="1" ht="34.5" customHeight="1" x14ac:dyDescent="0.2">
      <c r="A25" s="562">
        <v>15</v>
      </c>
      <c r="B25" s="577" t="s">
        <v>345</v>
      </c>
      <c r="C25" s="559" t="s">
        <v>233</v>
      </c>
      <c r="D25" s="300" t="s">
        <v>525</v>
      </c>
      <c r="E25" s="297">
        <f t="shared" si="0"/>
        <v>0.8</v>
      </c>
      <c r="F25" s="236">
        <v>0.05</v>
      </c>
      <c r="G25" s="296">
        <v>0.3</v>
      </c>
      <c r="H25" s="236">
        <v>0.2</v>
      </c>
      <c r="I25" s="296">
        <v>0.2</v>
      </c>
      <c r="J25" s="296">
        <v>0.05</v>
      </c>
      <c r="K25" s="520" t="s">
        <v>155</v>
      </c>
      <c r="L25" s="520" t="s">
        <v>155</v>
      </c>
      <c r="M25" s="236">
        <f>'Sección 1. Metas - Magnitud'!L26</f>
        <v>0</v>
      </c>
      <c r="N25" s="236">
        <f>'Sección 1. Metas - Magnitud'!M26</f>
        <v>0</v>
      </c>
      <c r="O25" s="236">
        <f>'Sección 1. Metas - Magnitud'!N26</f>
        <v>1E-3</v>
      </c>
      <c r="P25" s="236">
        <f>'Sección 1. Metas - Magnitud'!O26</f>
        <v>1.2E-2</v>
      </c>
      <c r="Q25" s="236">
        <f>'Sección 1. Metas - Magnitud'!P26</f>
        <v>0</v>
      </c>
      <c r="R25" s="236">
        <f>'Sección 1. Metas - Magnitud'!Q26</f>
        <v>6.1600000000000002E-2</v>
      </c>
      <c r="S25" s="236">
        <f>'Sección 1. Metas - Magnitud'!R26</f>
        <v>0</v>
      </c>
      <c r="T25" s="236">
        <f>'Sección 1. Metas - Magnitud'!S26</f>
        <v>0</v>
      </c>
      <c r="U25" s="236">
        <f>'Sección 1. Metas - Magnitud'!T26</f>
        <v>0</v>
      </c>
      <c r="V25" s="236">
        <f>'Sección 1. Metas - Magnitud'!U26</f>
        <v>0</v>
      </c>
      <c r="W25" s="236">
        <f>'Sección 1. Metas - Magnitud'!V26</f>
        <v>0</v>
      </c>
      <c r="X25" s="236">
        <f>'Sección 1. Metas - Magnitud'!W26</f>
        <v>0</v>
      </c>
      <c r="Y25" s="524">
        <f t="shared" si="1"/>
        <v>7.46E-2</v>
      </c>
      <c r="Z25" s="526">
        <f t="shared" si="2"/>
        <v>0.373</v>
      </c>
      <c r="AA25" s="526">
        <f t="shared" si="3"/>
        <v>0.78075000000000006</v>
      </c>
      <c r="AB25" s="228"/>
    </row>
    <row r="26" spans="1:28" s="227" customFormat="1" ht="34.5" customHeight="1" x14ac:dyDescent="0.2">
      <c r="A26" s="562"/>
      <c r="B26" s="577"/>
      <c r="C26" s="559"/>
      <c r="D26" s="301" t="s">
        <v>526</v>
      </c>
      <c r="E26" s="291">
        <v>23266712481</v>
      </c>
      <c r="F26" s="292">
        <v>1868212983</v>
      </c>
      <c r="G26" s="292">
        <v>4557190691</v>
      </c>
      <c r="H26" s="293">
        <v>2152959453</v>
      </c>
      <c r="I26" s="518">
        <v>8177253351</v>
      </c>
      <c r="J26" s="292">
        <v>6390224886.7347698</v>
      </c>
      <c r="K26" s="519" t="s">
        <v>155</v>
      </c>
      <c r="L26" s="519" t="s">
        <v>155</v>
      </c>
      <c r="M26" s="291">
        <v>0</v>
      </c>
      <c r="N26" s="291">
        <v>0</v>
      </c>
      <c r="O26" s="291">
        <v>11491368</v>
      </c>
      <c r="P26" s="291">
        <v>109650000</v>
      </c>
      <c r="Q26" s="291">
        <v>0</v>
      </c>
      <c r="R26" s="291">
        <v>512916322</v>
      </c>
      <c r="S26" s="291">
        <v>0</v>
      </c>
      <c r="T26" s="291">
        <v>0</v>
      </c>
      <c r="U26" s="291">
        <v>0</v>
      </c>
      <c r="V26" s="291">
        <v>0</v>
      </c>
      <c r="W26" s="291">
        <v>0</v>
      </c>
      <c r="X26" s="291">
        <v>0</v>
      </c>
      <c r="Y26" s="523">
        <f t="shared" si="1"/>
        <v>634057690</v>
      </c>
      <c r="Z26" s="527">
        <f t="shared" si="2"/>
        <v>7.7539200851892504E-2</v>
      </c>
      <c r="AA26" s="527">
        <f t="shared" si="3"/>
        <v>0.39594853912098765</v>
      </c>
      <c r="AB26" s="228"/>
    </row>
    <row r="27" spans="1:28" s="227" customFormat="1" ht="34.5" customHeight="1" x14ac:dyDescent="0.2">
      <c r="A27" s="562"/>
      <c r="B27" s="577"/>
      <c r="C27" s="559"/>
      <c r="D27" s="302" t="s">
        <v>527</v>
      </c>
      <c r="E27" s="291">
        <f t="shared" si="0"/>
        <v>6209276366</v>
      </c>
      <c r="F27" s="291">
        <v>0</v>
      </c>
      <c r="G27" s="291">
        <v>1834846316</v>
      </c>
      <c r="H27" s="294">
        <v>4094587091</v>
      </c>
      <c r="I27" s="291">
        <v>279842959</v>
      </c>
      <c r="J27" s="291">
        <v>0</v>
      </c>
      <c r="K27" s="519">
        <v>0</v>
      </c>
      <c r="L27" s="519">
        <f>+I27-K27</f>
        <v>279842959</v>
      </c>
      <c r="M27" s="291">
        <v>0</v>
      </c>
      <c r="N27" s="291">
        <v>141526504</v>
      </c>
      <c r="O27" s="291">
        <v>105154775</v>
      </c>
      <c r="P27" s="291">
        <v>21824193</v>
      </c>
      <c r="Q27" s="291">
        <v>3873146</v>
      </c>
      <c r="R27" s="291">
        <v>0</v>
      </c>
      <c r="S27" s="291">
        <v>0</v>
      </c>
      <c r="T27" s="291">
        <v>0</v>
      </c>
      <c r="U27" s="291">
        <v>0</v>
      </c>
      <c r="V27" s="291">
        <v>0</v>
      </c>
      <c r="W27" s="291">
        <v>0</v>
      </c>
      <c r="X27" s="291">
        <v>0</v>
      </c>
      <c r="Y27" s="523">
        <f t="shared" si="1"/>
        <v>272378618</v>
      </c>
      <c r="Z27" s="528">
        <f t="shared" si="2"/>
        <v>0.97332667926799621</v>
      </c>
      <c r="AA27" s="528">
        <f t="shared" si="3"/>
        <v>0.99879787264086484</v>
      </c>
      <c r="AB27" s="228"/>
    </row>
    <row r="28" spans="1:28" s="226" customFormat="1" ht="34.5" customHeight="1" x14ac:dyDescent="0.2">
      <c r="A28" s="562">
        <v>16</v>
      </c>
      <c r="B28" s="577" t="s">
        <v>349</v>
      </c>
      <c r="C28" s="559" t="s">
        <v>233</v>
      </c>
      <c r="D28" s="300" t="s">
        <v>525</v>
      </c>
      <c r="E28" s="299">
        <f t="shared" si="0"/>
        <v>4</v>
      </c>
      <c r="F28" s="253">
        <v>0</v>
      </c>
      <c r="G28" s="253">
        <v>1</v>
      </c>
      <c r="H28" s="253">
        <v>1</v>
      </c>
      <c r="I28" s="516">
        <v>2</v>
      </c>
      <c r="J28" s="253">
        <v>0</v>
      </c>
      <c r="K28" s="517" t="s">
        <v>155</v>
      </c>
      <c r="L28" s="517" t="s">
        <v>155</v>
      </c>
      <c r="M28" s="253">
        <f>'Sección 1. Metas - Magnitud'!L29</f>
        <v>0</v>
      </c>
      <c r="N28" s="253">
        <f>'Sección 1. Metas - Magnitud'!M29</f>
        <v>0</v>
      </c>
      <c r="O28" s="253">
        <f>'Sección 1. Metas - Magnitud'!N29</f>
        <v>0</v>
      </c>
      <c r="P28" s="253">
        <f>'Sección 1. Metas - Magnitud'!O29</f>
        <v>0</v>
      </c>
      <c r="Q28" s="253">
        <f>'Sección 1. Metas - Magnitud'!P29</f>
        <v>0</v>
      </c>
      <c r="R28" s="253">
        <f>'Sección 1. Metas - Magnitud'!Q29</f>
        <v>0</v>
      </c>
      <c r="S28" s="253">
        <f>'Sección 1. Metas - Magnitud'!R29</f>
        <v>0</v>
      </c>
      <c r="T28" s="253">
        <f>'Sección 1. Metas - Magnitud'!S29</f>
        <v>0</v>
      </c>
      <c r="U28" s="253">
        <f>'Sección 1. Metas - Magnitud'!T29</f>
        <v>0</v>
      </c>
      <c r="V28" s="253">
        <f>'Sección 1. Metas - Magnitud'!U29</f>
        <v>0</v>
      </c>
      <c r="W28" s="253">
        <f>'Sección 1. Metas - Magnitud'!V29</f>
        <v>0</v>
      </c>
      <c r="X28" s="253">
        <f>'Sección 1. Metas - Magnitud'!W29</f>
        <v>0</v>
      </c>
      <c r="Y28" s="525">
        <f t="shared" si="1"/>
        <v>0</v>
      </c>
      <c r="Z28" s="526">
        <f t="shared" si="2"/>
        <v>0</v>
      </c>
      <c r="AA28" s="526">
        <f t="shared" si="3"/>
        <v>0.5</v>
      </c>
      <c r="AB28" s="228"/>
    </row>
    <row r="29" spans="1:28" s="227" customFormat="1" ht="34.5" customHeight="1" x14ac:dyDescent="0.2">
      <c r="A29" s="562"/>
      <c r="B29" s="577"/>
      <c r="C29" s="559"/>
      <c r="D29" s="301" t="s">
        <v>526</v>
      </c>
      <c r="E29" s="291">
        <v>589322327</v>
      </c>
      <c r="F29" s="292">
        <v>0</v>
      </c>
      <c r="G29" s="292">
        <v>195741327</v>
      </c>
      <c r="H29" s="293">
        <v>200081000</v>
      </c>
      <c r="I29" s="292">
        <v>193500000</v>
      </c>
      <c r="J29" s="292">
        <v>24711197.617618661</v>
      </c>
      <c r="K29" s="519" t="s">
        <v>155</v>
      </c>
      <c r="L29" s="519" t="s">
        <v>155</v>
      </c>
      <c r="M29" s="291">
        <v>0</v>
      </c>
      <c r="N29" s="291">
        <v>0</v>
      </c>
      <c r="O29" s="291">
        <v>0</v>
      </c>
      <c r="P29" s="291">
        <v>0</v>
      </c>
      <c r="Q29" s="291">
        <v>0</v>
      </c>
      <c r="R29" s="291">
        <v>0</v>
      </c>
      <c r="S29" s="291">
        <v>0</v>
      </c>
      <c r="T29" s="291">
        <v>0</v>
      </c>
      <c r="U29" s="291">
        <v>0</v>
      </c>
      <c r="V29" s="291">
        <v>0</v>
      </c>
      <c r="W29" s="291">
        <v>0</v>
      </c>
      <c r="X29" s="291">
        <v>0</v>
      </c>
      <c r="Y29" s="523">
        <f t="shared" si="1"/>
        <v>0</v>
      </c>
      <c r="Z29" s="527">
        <f t="shared" si="2"/>
        <v>0</v>
      </c>
      <c r="AA29" s="527">
        <f t="shared" si="3"/>
        <v>0.67165676382052297</v>
      </c>
      <c r="AB29" s="228"/>
    </row>
    <row r="30" spans="1:28" s="227" customFormat="1" ht="34.5" customHeight="1" x14ac:dyDescent="0.2">
      <c r="A30" s="562"/>
      <c r="B30" s="577"/>
      <c r="C30" s="559"/>
      <c r="D30" s="302" t="s">
        <v>527</v>
      </c>
      <c r="E30" s="291">
        <f t="shared" si="0"/>
        <v>376031211</v>
      </c>
      <c r="F30" s="291">
        <v>0</v>
      </c>
      <c r="G30" s="291">
        <v>0</v>
      </c>
      <c r="H30" s="294">
        <v>185954261</v>
      </c>
      <c r="I30" s="291">
        <v>190076950</v>
      </c>
      <c r="J30" s="291">
        <v>0</v>
      </c>
      <c r="K30" s="519">
        <v>0</v>
      </c>
      <c r="L30" s="519">
        <f>+I30-K30</f>
        <v>190076950</v>
      </c>
      <c r="M30" s="291">
        <v>0</v>
      </c>
      <c r="N30" s="291">
        <v>0</v>
      </c>
      <c r="O30" s="291">
        <v>60024300</v>
      </c>
      <c r="P30" s="291">
        <v>0</v>
      </c>
      <c r="Q30" s="291">
        <v>0</v>
      </c>
      <c r="R30" s="291">
        <v>130052650</v>
      </c>
      <c r="S30" s="291">
        <v>0</v>
      </c>
      <c r="T30" s="291">
        <v>0</v>
      </c>
      <c r="U30" s="291">
        <v>0</v>
      </c>
      <c r="V30" s="291">
        <v>0</v>
      </c>
      <c r="W30" s="291">
        <v>0</v>
      </c>
      <c r="X30" s="291">
        <v>0</v>
      </c>
      <c r="Y30" s="523">
        <f t="shared" si="1"/>
        <v>190076950</v>
      </c>
      <c r="Z30" s="528">
        <f t="shared" si="2"/>
        <v>1</v>
      </c>
      <c r="AA30" s="528">
        <f t="shared" si="3"/>
        <v>1</v>
      </c>
      <c r="AB30" s="228"/>
    </row>
    <row r="31" spans="1:28" s="226" customFormat="1" ht="34.5" customHeight="1" x14ac:dyDescent="0.2">
      <c r="A31" s="562">
        <v>17</v>
      </c>
      <c r="B31" s="577" t="s">
        <v>357</v>
      </c>
      <c r="C31" s="559" t="s">
        <v>475</v>
      </c>
      <c r="D31" s="300" t="s">
        <v>525</v>
      </c>
      <c r="E31" s="297">
        <f>+SUM(F31:J31)/5</f>
        <v>1</v>
      </c>
      <c r="F31" s="236">
        <v>1</v>
      </c>
      <c r="G31" s="236">
        <v>1</v>
      </c>
      <c r="H31" s="236">
        <v>1</v>
      </c>
      <c r="I31" s="296">
        <v>1</v>
      </c>
      <c r="J31" s="236">
        <v>1</v>
      </c>
      <c r="K31" s="520" t="s">
        <v>155</v>
      </c>
      <c r="L31" s="520" t="s">
        <v>155</v>
      </c>
      <c r="M31" s="236">
        <f>'Sección 1. Metas - Magnitud'!L32</f>
        <v>0</v>
      </c>
      <c r="N31" s="236">
        <f>'Sección 1. Metas - Magnitud'!M32</f>
        <v>0</v>
      </c>
      <c r="O31" s="236">
        <f>'Sección 1. Metas - Magnitud'!N32</f>
        <v>0</v>
      </c>
      <c r="P31" s="236">
        <f>'Sección 1. Metas - Magnitud'!O32</f>
        <v>0</v>
      </c>
      <c r="Q31" s="236">
        <f>'Sección 1. Metas - Magnitud'!P32</f>
        <v>0</v>
      </c>
      <c r="R31" s="236">
        <f>'Sección 1. Metas - Magnitud'!Q32</f>
        <v>0.56999999999999995</v>
      </c>
      <c r="S31" s="236">
        <f>'Sección 1. Metas - Magnitud'!R32</f>
        <v>0</v>
      </c>
      <c r="T31" s="236">
        <f>'Sección 1. Metas - Magnitud'!S32</f>
        <v>0</v>
      </c>
      <c r="U31" s="236">
        <f>'Sección 1. Metas - Magnitud'!T32</f>
        <v>0</v>
      </c>
      <c r="V31" s="236">
        <f>'Sección 1. Metas - Magnitud'!U32</f>
        <v>0</v>
      </c>
      <c r="W31" s="236">
        <f>'Sección 1. Metas - Magnitud'!V32</f>
        <v>0</v>
      </c>
      <c r="X31" s="236">
        <f>'Sección 1. Metas - Magnitud'!W32</f>
        <v>0</v>
      </c>
      <c r="Y31" s="524">
        <f t="shared" si="1"/>
        <v>0.56999999999999995</v>
      </c>
      <c r="Z31" s="526">
        <f t="shared" si="2"/>
        <v>0.56999999999999995</v>
      </c>
      <c r="AA31" s="526">
        <f>IFERROR(((F31+G31+H31+Y31)/4)/E31,"N/A")</f>
        <v>0.89249999999999996</v>
      </c>
      <c r="AB31" s="228"/>
    </row>
    <row r="32" spans="1:28" s="227" customFormat="1" ht="34.5" customHeight="1" x14ac:dyDescent="0.2">
      <c r="A32" s="562"/>
      <c r="B32" s="577"/>
      <c r="C32" s="559"/>
      <c r="D32" s="301" t="s">
        <v>526</v>
      </c>
      <c r="E32" s="291">
        <v>5037173401</v>
      </c>
      <c r="F32" s="292">
        <v>381201802</v>
      </c>
      <c r="G32" s="292">
        <v>89040000</v>
      </c>
      <c r="H32" s="293">
        <v>977322788</v>
      </c>
      <c r="I32" s="518">
        <v>1722751435</v>
      </c>
      <c r="J32" s="292">
        <v>1436021000</v>
      </c>
      <c r="K32" s="519" t="s">
        <v>155</v>
      </c>
      <c r="L32" s="519" t="s">
        <v>155</v>
      </c>
      <c r="M32" s="291">
        <v>0</v>
      </c>
      <c r="N32" s="291">
        <v>0</v>
      </c>
      <c r="O32" s="291">
        <v>0</v>
      </c>
      <c r="P32" s="291">
        <v>0</v>
      </c>
      <c r="Q32" s="291">
        <v>213324811</v>
      </c>
      <c r="R32" s="291">
        <v>784588782</v>
      </c>
      <c r="S32" s="291">
        <v>0</v>
      </c>
      <c r="T32" s="291">
        <v>0</v>
      </c>
      <c r="U32" s="291">
        <v>0</v>
      </c>
      <c r="V32" s="291">
        <v>0</v>
      </c>
      <c r="W32" s="291">
        <v>0</v>
      </c>
      <c r="X32" s="291">
        <v>0</v>
      </c>
      <c r="Y32" s="523">
        <f t="shared" si="1"/>
        <v>997913593</v>
      </c>
      <c r="Z32" s="527">
        <f t="shared" si="2"/>
        <v>0.57925570266612492</v>
      </c>
      <c r="AA32" s="527">
        <f t="shared" si="3"/>
        <v>0.48548620194701136</v>
      </c>
      <c r="AB32" s="228"/>
    </row>
    <row r="33" spans="1:28" s="227" customFormat="1" ht="34.5" customHeight="1" x14ac:dyDescent="0.2">
      <c r="A33" s="562"/>
      <c r="B33" s="577"/>
      <c r="C33" s="559"/>
      <c r="D33" s="302" t="s">
        <v>527</v>
      </c>
      <c r="E33" s="291">
        <f>+SUM(F33:J33)</f>
        <v>813162852</v>
      </c>
      <c r="F33" s="291">
        <v>0</v>
      </c>
      <c r="G33" s="291">
        <v>381201802</v>
      </c>
      <c r="H33" s="294">
        <v>14098000</v>
      </c>
      <c r="I33" s="291">
        <v>417863050</v>
      </c>
      <c r="J33" s="291">
        <v>0</v>
      </c>
      <c r="K33" s="519">
        <v>0</v>
      </c>
      <c r="L33" s="519">
        <f>+I33-K33</f>
        <v>417863050</v>
      </c>
      <c r="M33" s="291">
        <v>0</v>
      </c>
      <c r="N33" s="291">
        <v>43267892</v>
      </c>
      <c r="O33" s="291">
        <v>7642600</v>
      </c>
      <c r="P33" s="291">
        <v>81832268</v>
      </c>
      <c r="Q33" s="291">
        <v>57702546</v>
      </c>
      <c r="R33" s="291">
        <v>0</v>
      </c>
      <c r="S33" s="291">
        <v>0</v>
      </c>
      <c r="T33" s="291">
        <v>0</v>
      </c>
      <c r="U33" s="291">
        <v>0</v>
      </c>
      <c r="V33" s="291">
        <v>0</v>
      </c>
      <c r="W33" s="291">
        <v>0</v>
      </c>
      <c r="X33" s="291">
        <v>0</v>
      </c>
      <c r="Y33" s="523">
        <f t="shared" si="1"/>
        <v>190445306</v>
      </c>
      <c r="Z33" s="528">
        <f t="shared" si="2"/>
        <v>0.45576010130591826</v>
      </c>
      <c r="AA33" s="526">
        <f t="shared" ref="AA33" si="4">IFERROR(((F33+G33+H33+Y33)/4)/E33,"N/A")</f>
        <v>0.18008234960541458</v>
      </c>
      <c r="AB33" s="228"/>
    </row>
    <row r="34" spans="1:28" s="226" customFormat="1" ht="34.5" customHeight="1" x14ac:dyDescent="0.2">
      <c r="A34" s="562">
        <f>+'18'!B8</f>
        <v>18</v>
      </c>
      <c r="B34" s="577" t="str">
        <f>+'18'!E8</f>
        <v>Realizar el 100 % del pago de compromisos de vigencias anteriores fenecidas</v>
      </c>
      <c r="C34" s="559" t="str">
        <f>+'18'!G15</f>
        <v>Constante</v>
      </c>
      <c r="D34" s="300" t="s">
        <v>525</v>
      </c>
      <c r="E34" s="297">
        <v>0</v>
      </c>
      <c r="F34" s="297">
        <v>0</v>
      </c>
      <c r="G34" s="297">
        <v>0</v>
      </c>
      <c r="H34" s="297">
        <v>0</v>
      </c>
      <c r="I34" s="296">
        <v>1</v>
      </c>
      <c r="J34" s="236">
        <v>1</v>
      </c>
      <c r="K34" s="520" t="s">
        <v>155</v>
      </c>
      <c r="L34" s="520" t="s">
        <v>155</v>
      </c>
      <c r="M34" s="236">
        <f>'Sección 1. Metas - Magnitud'!L35</f>
        <v>0</v>
      </c>
      <c r="N34" s="236">
        <f>'Sección 1. Metas - Magnitud'!M35</f>
        <v>0</v>
      </c>
      <c r="O34" s="236">
        <f>'Sección 1. Metas - Magnitud'!N35</f>
        <v>0</v>
      </c>
      <c r="P34" s="236">
        <f>'Sección 1. Metas - Magnitud'!O35</f>
        <v>0</v>
      </c>
      <c r="Q34" s="236">
        <f>'Sección 1. Metas - Magnitud'!P35</f>
        <v>0</v>
      </c>
      <c r="R34" s="236">
        <f>'Sección 1. Metas - Magnitud'!Q35</f>
        <v>0</v>
      </c>
      <c r="S34" s="236">
        <f>'Sección 1. Metas - Magnitud'!R35</f>
        <v>0</v>
      </c>
      <c r="T34" s="236">
        <f>'Sección 1. Metas - Magnitud'!S35</f>
        <v>0</v>
      </c>
      <c r="U34" s="236">
        <f>'Sección 1. Metas - Magnitud'!T35</f>
        <v>0</v>
      </c>
      <c r="V34" s="236">
        <f>'Sección 1. Metas - Magnitud'!U35</f>
        <v>0</v>
      </c>
      <c r="W34" s="236">
        <f>'Sección 1. Metas - Magnitud'!V35</f>
        <v>0</v>
      </c>
      <c r="X34" s="236">
        <f>'Sección 1. Metas - Magnitud'!W35</f>
        <v>0</v>
      </c>
      <c r="Y34" s="524">
        <f t="shared" ref="Y34:Y35" si="5">+SUM(M34:X34)</f>
        <v>0</v>
      </c>
      <c r="Z34" s="526">
        <f t="shared" ref="Z34:Z35" si="6">IFERROR(+Y34/I34,"N/A")</f>
        <v>0</v>
      </c>
      <c r="AA34" s="526" t="str">
        <f>IFERROR(((F34+G34+H34+Y34)/4)/E34,"N/A")</f>
        <v>N/A</v>
      </c>
      <c r="AB34" s="228"/>
    </row>
    <row r="35" spans="1:28" s="227" customFormat="1" ht="34.5" customHeight="1" x14ac:dyDescent="0.2">
      <c r="A35" s="562"/>
      <c r="B35" s="577"/>
      <c r="C35" s="559"/>
      <c r="D35" s="301" t="s">
        <v>526</v>
      </c>
      <c r="E35" s="291">
        <v>0</v>
      </c>
      <c r="F35" s="291">
        <v>0</v>
      </c>
      <c r="G35" s="291">
        <v>0</v>
      </c>
      <c r="H35" s="291">
        <v>0</v>
      </c>
      <c r="I35" s="291">
        <v>0</v>
      </c>
      <c r="J35" s="291">
        <v>0</v>
      </c>
      <c r="K35" s="519" t="s">
        <v>155</v>
      </c>
      <c r="L35" s="519" t="s">
        <v>155</v>
      </c>
      <c r="M35" s="291">
        <v>0</v>
      </c>
      <c r="N35" s="291">
        <v>0</v>
      </c>
      <c r="O35" s="291">
        <v>0</v>
      </c>
      <c r="P35" s="291">
        <v>0</v>
      </c>
      <c r="Q35" s="291">
        <v>0</v>
      </c>
      <c r="R35" s="291">
        <v>0</v>
      </c>
      <c r="S35" s="291">
        <v>0</v>
      </c>
      <c r="T35" s="291">
        <v>0</v>
      </c>
      <c r="U35" s="291">
        <v>0</v>
      </c>
      <c r="V35" s="291">
        <v>0</v>
      </c>
      <c r="W35" s="291">
        <v>0</v>
      </c>
      <c r="X35" s="291">
        <v>0</v>
      </c>
      <c r="Y35" s="523">
        <f t="shared" si="5"/>
        <v>0</v>
      </c>
      <c r="Z35" s="527" t="str">
        <f t="shared" si="6"/>
        <v>N/A</v>
      </c>
      <c r="AA35" s="527" t="str">
        <f t="shared" ref="AA35" si="7">IFERROR((F35+G35+H35+Y35)/E35,"N/A")</f>
        <v>N/A</v>
      </c>
      <c r="AB35" s="228"/>
    </row>
    <row r="36" spans="1:28" s="226" customFormat="1" ht="34.5" customHeight="1" x14ac:dyDescent="0.2">
      <c r="A36" s="290"/>
      <c r="B36" s="290"/>
      <c r="C36" s="290"/>
      <c r="D36" s="229" t="s">
        <v>528</v>
      </c>
      <c r="E36" s="521">
        <f>+E14+E17+E20+E23+E26+E29+E32+E35</f>
        <v>57304229058</v>
      </c>
      <c r="F36" s="521">
        <f>+F14+F17+F20+F23+F26+F29+F32+F35</f>
        <v>5491576450</v>
      </c>
      <c r="G36" s="521">
        <f>+G14+G17+G20+G23+G26+G29+G32+G35</f>
        <v>8535912060</v>
      </c>
      <c r="H36" s="521">
        <f>+H14+H17+H20+H23+H26+H29+H32+H35</f>
        <v>7758507438</v>
      </c>
      <c r="I36" s="521">
        <f>+I14+I17+I20+I23+I26+I29+I32+I35</f>
        <v>14541568000</v>
      </c>
      <c r="J36" s="521">
        <f>+J14+J17+J20+J23+J26+J29+J32</f>
        <v>19584999414.522945</v>
      </c>
      <c r="K36" s="521" t="s">
        <v>155</v>
      </c>
      <c r="L36" s="521" t="s">
        <v>155</v>
      </c>
      <c r="M36" s="521">
        <f t="shared" ref="M36:X36" si="8">+M14+M17+M20+M23+M26+M29+M32</f>
        <v>22739848</v>
      </c>
      <c r="N36" s="521">
        <f t="shared" si="8"/>
        <v>409961372</v>
      </c>
      <c r="O36" s="521">
        <f t="shared" si="8"/>
        <v>307044055</v>
      </c>
      <c r="P36" s="521">
        <f t="shared" si="8"/>
        <v>417227631</v>
      </c>
      <c r="Q36" s="521">
        <f t="shared" si="8"/>
        <v>484789212</v>
      </c>
      <c r="R36" s="521">
        <f t="shared" si="8"/>
        <v>1559154884</v>
      </c>
      <c r="S36" s="521">
        <f t="shared" si="8"/>
        <v>0</v>
      </c>
      <c r="T36" s="521">
        <f t="shared" si="8"/>
        <v>0</v>
      </c>
      <c r="U36" s="521">
        <f t="shared" si="8"/>
        <v>0</v>
      </c>
      <c r="V36" s="521">
        <f t="shared" si="8"/>
        <v>0</v>
      </c>
      <c r="W36" s="521">
        <f t="shared" si="8"/>
        <v>0</v>
      </c>
      <c r="X36" s="521">
        <f t="shared" si="8"/>
        <v>0</v>
      </c>
      <c r="Y36" s="295">
        <f t="shared" si="1"/>
        <v>3200917002</v>
      </c>
      <c r="Z36" s="298">
        <f t="shared" si="2"/>
        <v>0.22012186044861187</v>
      </c>
      <c r="AA36" s="298">
        <f t="shared" ref="AA36:AA37" si="9">IFERROR((F36+G36+H36+Y36)/E36,"N/A")</f>
        <v>0.43603959708994083</v>
      </c>
      <c r="AB36" s="228"/>
    </row>
    <row r="37" spans="1:28" s="226" customFormat="1" ht="34.5" customHeight="1" x14ac:dyDescent="0.2">
      <c r="A37" s="290"/>
      <c r="B37" s="290"/>
      <c r="C37" s="290"/>
      <c r="D37" s="229" t="s">
        <v>529</v>
      </c>
      <c r="E37" s="521">
        <f t="shared" ref="E37:J37" si="10">+E15+E18+E21+E24+E27+E30+E33</f>
        <v>13283233178</v>
      </c>
      <c r="F37" s="521">
        <f t="shared" si="10"/>
        <v>0</v>
      </c>
      <c r="G37" s="521">
        <f t="shared" si="10"/>
        <v>5069720239</v>
      </c>
      <c r="H37" s="521">
        <f t="shared" si="10"/>
        <v>6332138230</v>
      </c>
      <c r="I37" s="521">
        <f t="shared" si="10"/>
        <v>1881374709</v>
      </c>
      <c r="J37" s="521">
        <f t="shared" si="10"/>
        <v>0</v>
      </c>
      <c r="K37" s="521">
        <f>+K15+K18+K21+K24+K27+K30+K33</f>
        <v>24744600</v>
      </c>
      <c r="L37" s="521">
        <f>+L15+L18+L21+L24+L27+L30+L33</f>
        <v>1856630109</v>
      </c>
      <c r="M37" s="521">
        <f t="shared" ref="M37:W37" si="11">+M15+M18+M21+M24+M27+M30+M33</f>
        <v>0</v>
      </c>
      <c r="N37" s="521">
        <f t="shared" si="11"/>
        <v>245816476</v>
      </c>
      <c r="O37" s="521">
        <f t="shared" si="11"/>
        <v>536975138</v>
      </c>
      <c r="P37" s="521">
        <f t="shared" si="11"/>
        <v>148624361</v>
      </c>
      <c r="Q37" s="521">
        <f t="shared" si="11"/>
        <v>415923959</v>
      </c>
      <c r="R37" s="521">
        <f t="shared" si="11"/>
        <v>244292794</v>
      </c>
      <c r="S37" s="521">
        <f t="shared" si="11"/>
        <v>0</v>
      </c>
      <c r="T37" s="521">
        <f t="shared" si="11"/>
        <v>0</v>
      </c>
      <c r="U37" s="521">
        <f t="shared" si="11"/>
        <v>0</v>
      </c>
      <c r="V37" s="521">
        <f t="shared" si="11"/>
        <v>0</v>
      </c>
      <c r="W37" s="521">
        <f t="shared" si="11"/>
        <v>0</v>
      </c>
      <c r="X37" s="521">
        <f>+X15+X18+X21+X24+X27+X30+X33</f>
        <v>0</v>
      </c>
      <c r="Y37" s="295">
        <f t="shared" si="1"/>
        <v>1591632728</v>
      </c>
      <c r="Z37" s="298">
        <f t="shared" si="2"/>
        <v>0.84599453813535874</v>
      </c>
      <c r="AA37" s="298">
        <f t="shared" si="9"/>
        <v>0.97818739028989743</v>
      </c>
      <c r="AB37" s="228"/>
    </row>
    <row r="38" spans="1:28" s="226" customFormat="1" ht="14.25" hidden="1" x14ac:dyDescent="0.2">
      <c r="A38" s="230"/>
      <c r="B38" s="230"/>
      <c r="C38" s="230"/>
      <c r="D38" s="230"/>
      <c r="E38" s="231"/>
      <c r="F38" s="231"/>
      <c r="G38" s="231"/>
      <c r="H38" s="232"/>
      <c r="I38" s="233"/>
      <c r="J38" s="231"/>
      <c r="K38" s="231"/>
      <c r="L38" s="231"/>
      <c r="M38" s="231"/>
      <c r="N38" s="231"/>
      <c r="O38" s="231"/>
      <c r="P38" s="231"/>
      <c r="Q38" s="231"/>
      <c r="R38" s="231"/>
      <c r="S38" s="231"/>
      <c r="T38" s="231"/>
      <c r="U38" s="231"/>
      <c r="V38" s="231"/>
      <c r="W38" s="231"/>
      <c r="X38" s="231"/>
      <c r="Y38" s="231"/>
      <c r="Z38" s="234"/>
      <c r="AA38" s="234"/>
    </row>
    <row r="39" spans="1:28" hidden="1" x14ac:dyDescent="0.25"/>
    <row r="40" spans="1:28" ht="15" hidden="1" customHeight="1" x14ac:dyDescent="0.45">
      <c r="G40" s="241"/>
      <c r="H40" s="241"/>
      <c r="I40" s="235"/>
      <c r="K40" s="390"/>
      <c r="L40" s="390"/>
      <c r="M40" s="390"/>
    </row>
    <row r="41" spans="1:28" ht="15" hidden="1" customHeight="1" x14ac:dyDescent="0.45">
      <c r="G41" s="241"/>
      <c r="H41" s="241"/>
      <c r="I41" s="235"/>
      <c r="J41" s="240"/>
    </row>
    <row r="42" spans="1:28" ht="39.75" hidden="1" customHeight="1" x14ac:dyDescent="0.45">
      <c r="G42" s="241"/>
      <c r="H42" s="241"/>
      <c r="I42" s="235"/>
      <c r="J42" s="240"/>
    </row>
    <row r="43" spans="1:28" ht="15" hidden="1" customHeight="1" x14ac:dyDescent="0.45">
      <c r="G43" s="241"/>
      <c r="H43" s="241"/>
      <c r="I43" s="235"/>
      <c r="J43" s="240"/>
      <c r="K43" s="390"/>
    </row>
    <row r="44" spans="1:28" ht="15" hidden="1" customHeight="1" x14ac:dyDescent="0.45">
      <c r="G44" s="241"/>
      <c r="H44" s="241"/>
      <c r="I44" s="235"/>
      <c r="J44" s="240"/>
      <c r="K44" s="390"/>
    </row>
    <row r="45" spans="1:28" ht="15" hidden="1" customHeight="1" x14ac:dyDescent="0.45">
      <c r="G45" s="241"/>
      <c r="H45" s="241"/>
      <c r="I45" s="235"/>
      <c r="J45" s="240"/>
      <c r="K45" s="390"/>
    </row>
    <row r="46" spans="1:28" ht="27.75" hidden="1" customHeight="1" x14ac:dyDescent="0.45">
      <c r="G46" s="241"/>
      <c r="H46" s="241"/>
      <c r="I46" s="235"/>
      <c r="J46" s="240"/>
      <c r="K46" s="390"/>
    </row>
    <row r="47" spans="1:28" ht="15" hidden="1" customHeight="1" x14ac:dyDescent="0.45">
      <c r="G47" s="241"/>
      <c r="H47" s="241"/>
      <c r="I47" s="235"/>
      <c r="J47" s="240"/>
      <c r="K47" s="390"/>
    </row>
    <row r="48" spans="1:28" ht="15" hidden="1" customHeight="1" x14ac:dyDescent="0.45">
      <c r="G48" s="241"/>
      <c r="H48" s="241"/>
      <c r="I48" s="235"/>
      <c r="J48" s="240"/>
      <c r="K48" s="390"/>
    </row>
    <row r="49" spans="11:11" hidden="1" x14ac:dyDescent="0.25">
      <c r="K49" s="390"/>
    </row>
    <row r="50" spans="11:11" ht="15" hidden="1" customHeight="1" x14ac:dyDescent="0.25">
      <c r="K50" s="390"/>
    </row>
    <row r="51" spans="11:11" ht="15" hidden="1" customHeight="1" x14ac:dyDescent="0.25">
      <c r="K51" s="390"/>
    </row>
    <row r="52" spans="11:11" ht="15" hidden="1" customHeight="1" x14ac:dyDescent="0.25"/>
    <row r="53" spans="11:11" ht="15" hidden="1" customHeight="1" x14ac:dyDescent="0.25"/>
    <row r="54" spans="11:11" ht="15" hidden="1" customHeight="1" x14ac:dyDescent="0.25"/>
    <row r="55" spans="11:11" ht="15" hidden="1" customHeight="1" x14ac:dyDescent="0.25"/>
    <row r="56" spans="11:11" ht="15" hidden="1" customHeight="1" x14ac:dyDescent="0.25"/>
    <row r="57" spans="11:11" ht="15" hidden="1" customHeight="1" x14ac:dyDescent="0.25"/>
    <row r="58" spans="11:11" ht="15" hidden="1" customHeight="1" x14ac:dyDescent="0.25"/>
    <row r="59" spans="11:11" ht="15" hidden="1" customHeight="1" x14ac:dyDescent="0.25"/>
    <row r="60" spans="11:11" ht="15" hidden="1" customHeight="1" x14ac:dyDescent="0.25"/>
    <row r="61" spans="11:11" ht="15" hidden="1" customHeight="1" x14ac:dyDescent="0.25"/>
    <row r="62" spans="11:11" ht="15" hidden="1" customHeight="1" x14ac:dyDescent="0.25"/>
    <row r="63" spans="11:11" ht="15" hidden="1" customHeight="1" x14ac:dyDescent="0.25"/>
    <row r="64" spans="11:11" ht="15" hidden="1" customHeight="1" x14ac:dyDescent="0.25"/>
  </sheetData>
  <sheetProtection autoFilter="0" pivotTables="0"/>
  <autoFilter ref="A12:AC37"/>
  <mergeCells count="41">
    <mergeCell ref="A34:A35"/>
    <mergeCell ref="B34:B35"/>
    <mergeCell ref="C34:C35"/>
    <mergeCell ref="A25:A27"/>
    <mergeCell ref="B25:B27"/>
    <mergeCell ref="C25:C27"/>
    <mergeCell ref="A28:A30"/>
    <mergeCell ref="B28:B30"/>
    <mergeCell ref="C28:C30"/>
    <mergeCell ref="A31:A33"/>
    <mergeCell ref="B31:B33"/>
    <mergeCell ref="C31:C33"/>
    <mergeCell ref="M11:Y11"/>
    <mergeCell ref="A19:A21"/>
    <mergeCell ref="B19:B21"/>
    <mergeCell ref="C19:C21"/>
    <mergeCell ref="A22:A24"/>
    <mergeCell ref="B22:B24"/>
    <mergeCell ref="C22:C24"/>
    <mergeCell ref="A13:A15"/>
    <mergeCell ref="B13:B15"/>
    <mergeCell ref="C13:C15"/>
    <mergeCell ref="A16:A18"/>
    <mergeCell ref="B16:B18"/>
    <mergeCell ref="C16:C18"/>
    <mergeCell ref="A9:B9"/>
    <mergeCell ref="C9:E9"/>
    <mergeCell ref="A11:L11"/>
    <mergeCell ref="A1:B4"/>
    <mergeCell ref="A6:B6"/>
    <mergeCell ref="C6:E6"/>
    <mergeCell ref="A7:B7"/>
    <mergeCell ref="C7:E7"/>
    <mergeCell ref="A8:B8"/>
    <mergeCell ref="C8:E8"/>
    <mergeCell ref="C1:AA1"/>
    <mergeCell ref="C2:AA2"/>
    <mergeCell ref="C3:AA3"/>
    <mergeCell ref="M4:AA4"/>
    <mergeCell ref="C4:L4"/>
    <mergeCell ref="Z11:AA11"/>
  </mergeCells>
  <printOptions horizontalCentered="1"/>
  <pageMargins left="0.31496062992125984" right="0.31496062992125984" top="0.74803149606299213" bottom="0.74803149606299213" header="0.31496062992125984" footer="0.31496062992125984"/>
  <pageSetup scale="44" orientation="portrait" r:id="rId1"/>
  <headerFooter>
    <oddFooter>&amp;L&amp;"Arial,Normal"&amp;7PE01-PR01-F01&amp;C&amp;"Arial,Normal"&amp;7Versión Impresa no controlada, verificar su vigencia en el listado Maestro de Documentos&amp;RPag &amp;P de  &amp;N</oddFooter>
  </headerFooter>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0"/>
  <dimension ref="A1:T85"/>
  <sheetViews>
    <sheetView workbookViewId="0">
      <selection activeCell="AF12" sqref="AF12"/>
    </sheetView>
  </sheetViews>
  <sheetFormatPr baseColWidth="10" defaultColWidth="11.42578125" defaultRowHeight="12.75" x14ac:dyDescent="0.2"/>
  <cols>
    <col min="1" max="1" width="65.28515625" style="3" bestFit="1" customWidth="1"/>
    <col min="2" max="2" width="11.42578125" style="3"/>
    <col min="3" max="3" width="63.42578125" style="15" customWidth="1"/>
    <col min="4" max="4" width="11.42578125" style="15"/>
    <col min="5" max="5" width="11.42578125" style="16"/>
    <col min="6" max="6" width="18.85546875" style="16" customWidth="1"/>
    <col min="7" max="7" width="11.42578125" style="3" customWidth="1"/>
    <col min="8" max="11" width="20.7109375" style="3" customWidth="1"/>
    <col min="12" max="12" width="11.42578125" style="3"/>
    <col min="13" max="16" width="11.42578125" style="3" hidden="1" customWidth="1"/>
    <col min="17" max="17" width="15.85546875" style="3" hidden="1" customWidth="1"/>
    <col min="18" max="20" width="11.42578125" style="3" hidden="1" customWidth="1"/>
    <col min="21" max="22" width="0" style="3" hidden="1" customWidth="1"/>
    <col min="23" max="16384" width="11.42578125" style="3"/>
  </cols>
  <sheetData>
    <row r="1" spans="1:20" ht="37.5" customHeight="1" x14ac:dyDescent="0.2">
      <c r="A1" s="207" t="s">
        <v>399</v>
      </c>
      <c r="C1" s="207" t="s">
        <v>10</v>
      </c>
      <c r="E1" s="207" t="s">
        <v>32</v>
      </c>
      <c r="F1" s="207" t="s">
        <v>9</v>
      </c>
      <c r="H1" s="849" t="s">
        <v>381</v>
      </c>
      <c r="I1" s="849"/>
      <c r="J1" s="849"/>
      <c r="K1" s="849"/>
      <c r="L1" s="850" t="s">
        <v>33</v>
      </c>
      <c r="M1" s="851"/>
      <c r="N1" s="851"/>
      <c r="O1" s="851"/>
      <c r="P1" s="4"/>
      <c r="Q1" s="852" t="s">
        <v>169</v>
      </c>
      <c r="R1" s="852"/>
      <c r="S1" s="852"/>
      <c r="T1" s="852"/>
    </row>
    <row r="2" spans="1:20" ht="21" customHeight="1" thickBot="1" x14ac:dyDescent="0.25">
      <c r="A2" s="77" t="s">
        <v>400</v>
      </c>
      <c r="C2" s="19" t="s">
        <v>34</v>
      </c>
      <c r="E2" s="21">
        <v>1</v>
      </c>
      <c r="F2" s="21" t="s">
        <v>35</v>
      </c>
      <c r="H2" s="853" t="s">
        <v>175</v>
      </c>
      <c r="I2" s="854"/>
      <c r="J2" s="854"/>
      <c r="K2" s="855"/>
      <c r="M2" s="78">
        <v>2012</v>
      </c>
      <c r="N2" s="78"/>
      <c r="O2" s="78"/>
      <c r="P2" s="79"/>
      <c r="Q2" s="207"/>
      <c r="R2" s="80" t="s">
        <v>39</v>
      </c>
      <c r="S2" s="80" t="s">
        <v>40</v>
      </c>
      <c r="T2" s="80" t="s">
        <v>41</v>
      </c>
    </row>
    <row r="3" spans="1:20" ht="19.5" customHeight="1" x14ac:dyDescent="0.2">
      <c r="A3" s="81" t="s">
        <v>401</v>
      </c>
      <c r="C3" s="19" t="s">
        <v>37</v>
      </c>
      <c r="E3" s="21">
        <v>2</v>
      </c>
      <c r="F3" s="21" t="s">
        <v>38</v>
      </c>
      <c r="H3" s="856" t="s">
        <v>36</v>
      </c>
      <c r="I3" s="82">
        <v>2017</v>
      </c>
      <c r="J3" s="83"/>
      <c r="K3" s="84"/>
      <c r="M3" s="85" t="s">
        <v>39</v>
      </c>
      <c r="N3" s="85" t="s">
        <v>40</v>
      </c>
      <c r="O3" s="85" t="s">
        <v>41</v>
      </c>
      <c r="P3" s="79"/>
      <c r="Q3" s="86" t="s">
        <v>44</v>
      </c>
      <c r="R3" s="87">
        <v>479830</v>
      </c>
      <c r="S3" s="87">
        <v>222331</v>
      </c>
      <c r="T3" s="87">
        <v>257499</v>
      </c>
    </row>
    <row r="4" spans="1:20" ht="15.75" customHeight="1" x14ac:dyDescent="0.2">
      <c r="A4" s="12" t="s">
        <v>402</v>
      </c>
      <c r="C4" s="19" t="s">
        <v>42</v>
      </c>
      <c r="E4" s="21">
        <v>3</v>
      </c>
      <c r="F4" s="21" t="s">
        <v>43</v>
      </c>
      <c r="H4" s="857"/>
      <c r="I4" s="88" t="s">
        <v>39</v>
      </c>
      <c r="J4" s="89" t="s">
        <v>40</v>
      </c>
      <c r="K4" s="90" t="s">
        <v>41</v>
      </c>
      <c r="M4" s="87">
        <v>7571345</v>
      </c>
      <c r="N4" s="87">
        <v>3653868</v>
      </c>
      <c r="O4" s="87">
        <v>3917477</v>
      </c>
      <c r="P4" s="79"/>
      <c r="Q4" s="86" t="s">
        <v>47</v>
      </c>
      <c r="R4" s="87">
        <v>135160</v>
      </c>
      <c r="S4" s="87">
        <v>62795</v>
      </c>
      <c r="T4" s="87">
        <v>72365</v>
      </c>
    </row>
    <row r="5" spans="1:20" x14ac:dyDescent="0.2">
      <c r="C5" s="19" t="s">
        <v>45</v>
      </c>
      <c r="E5" s="21">
        <v>4</v>
      </c>
      <c r="F5" s="21" t="s">
        <v>46</v>
      </c>
      <c r="H5" s="92" t="s">
        <v>176</v>
      </c>
      <c r="I5" s="93"/>
      <c r="J5" s="94"/>
      <c r="K5" s="95"/>
      <c r="M5" s="96">
        <v>120482</v>
      </c>
      <c r="N5" s="96">
        <v>61704</v>
      </c>
      <c r="O5" s="96">
        <v>58778</v>
      </c>
      <c r="P5" s="79"/>
      <c r="Q5" s="86" t="s">
        <v>50</v>
      </c>
      <c r="R5" s="87">
        <v>109955</v>
      </c>
      <c r="S5" s="87">
        <v>55153</v>
      </c>
      <c r="T5" s="87">
        <v>54802</v>
      </c>
    </row>
    <row r="6" spans="1:20" x14ac:dyDescent="0.2">
      <c r="A6" s="11" t="s">
        <v>173</v>
      </c>
      <c r="C6" s="19" t="s">
        <v>48</v>
      </c>
      <c r="E6" s="21">
        <v>5</v>
      </c>
      <c r="F6" s="21" t="s">
        <v>49</v>
      </c>
      <c r="H6" s="191" t="s">
        <v>39</v>
      </c>
      <c r="I6" s="192">
        <v>8080734</v>
      </c>
      <c r="J6" s="192">
        <v>3912910</v>
      </c>
      <c r="K6" s="192">
        <v>4167824</v>
      </c>
      <c r="M6" s="96">
        <v>120064</v>
      </c>
      <c r="N6" s="96">
        <v>61454</v>
      </c>
      <c r="O6" s="96">
        <v>58610</v>
      </c>
      <c r="P6" s="79"/>
      <c r="Q6" s="86" t="s">
        <v>53</v>
      </c>
      <c r="R6" s="87">
        <v>409257</v>
      </c>
      <c r="S6" s="87">
        <v>199566</v>
      </c>
      <c r="T6" s="87">
        <v>209691</v>
      </c>
    </row>
    <row r="7" spans="1:20" ht="12.75" customHeight="1" x14ac:dyDescent="0.2">
      <c r="A7" s="12" t="s">
        <v>157</v>
      </c>
      <c r="C7" s="19" t="s">
        <v>51</v>
      </c>
      <c r="E7" s="21">
        <v>6</v>
      </c>
      <c r="F7" s="21" t="s">
        <v>52</v>
      </c>
      <c r="H7" s="193" t="s">
        <v>177</v>
      </c>
      <c r="I7" s="194">
        <v>607390</v>
      </c>
      <c r="J7" s="194">
        <v>312062</v>
      </c>
      <c r="K7" s="194">
        <v>295328</v>
      </c>
      <c r="M7" s="96">
        <v>119780</v>
      </c>
      <c r="N7" s="96">
        <v>61272</v>
      </c>
      <c r="O7" s="96">
        <v>58508</v>
      </c>
      <c r="P7" s="79"/>
      <c r="Q7" s="86" t="s">
        <v>55</v>
      </c>
      <c r="R7" s="87">
        <v>400686</v>
      </c>
      <c r="S7" s="87">
        <v>197911</v>
      </c>
      <c r="T7" s="87">
        <v>202775</v>
      </c>
    </row>
    <row r="8" spans="1:20" ht="14.25" customHeight="1" x14ac:dyDescent="0.2">
      <c r="A8" s="12" t="s">
        <v>158</v>
      </c>
      <c r="C8" s="19" t="s">
        <v>91</v>
      </c>
      <c r="E8" s="21">
        <v>7</v>
      </c>
      <c r="F8" s="21" t="s">
        <v>54</v>
      </c>
      <c r="H8" s="193" t="s">
        <v>178</v>
      </c>
      <c r="I8" s="194">
        <v>601914</v>
      </c>
      <c r="J8" s="194">
        <v>308936</v>
      </c>
      <c r="K8" s="194">
        <v>292978</v>
      </c>
      <c r="M8" s="96">
        <v>119273</v>
      </c>
      <c r="N8" s="96">
        <v>61064</v>
      </c>
      <c r="O8" s="96">
        <v>58209</v>
      </c>
      <c r="P8" s="79"/>
      <c r="Q8" s="86" t="s">
        <v>57</v>
      </c>
      <c r="R8" s="87">
        <v>201593</v>
      </c>
      <c r="S8" s="87">
        <v>99557</v>
      </c>
      <c r="T8" s="87">
        <v>102036</v>
      </c>
    </row>
    <row r="9" spans="1:20" ht="15.75" customHeight="1" x14ac:dyDescent="0.2">
      <c r="A9" s="12" t="s">
        <v>159</v>
      </c>
      <c r="C9" s="207" t="s">
        <v>7</v>
      </c>
      <c r="E9" s="21">
        <v>8</v>
      </c>
      <c r="F9" s="21" t="s">
        <v>56</v>
      </c>
      <c r="H9" s="193" t="s">
        <v>179</v>
      </c>
      <c r="I9" s="194">
        <v>602967</v>
      </c>
      <c r="J9" s="194">
        <v>308654</v>
      </c>
      <c r="K9" s="194">
        <v>294313</v>
      </c>
      <c r="M9" s="96">
        <v>118935</v>
      </c>
      <c r="N9" s="96">
        <v>60931</v>
      </c>
      <c r="O9" s="96">
        <v>58004</v>
      </c>
      <c r="P9" s="79"/>
      <c r="Q9" s="86" t="s">
        <v>59</v>
      </c>
      <c r="R9" s="87">
        <v>597522</v>
      </c>
      <c r="S9" s="87">
        <v>292176</v>
      </c>
      <c r="T9" s="87">
        <v>305346</v>
      </c>
    </row>
    <row r="10" spans="1:20" x14ac:dyDescent="0.2">
      <c r="A10" s="12" t="s">
        <v>160</v>
      </c>
      <c r="C10" s="19" t="s">
        <v>62</v>
      </c>
      <c r="E10" s="21">
        <v>9</v>
      </c>
      <c r="F10" s="21" t="s">
        <v>58</v>
      </c>
      <c r="H10" s="193" t="s">
        <v>180</v>
      </c>
      <c r="I10" s="194">
        <v>632370</v>
      </c>
      <c r="J10" s="194">
        <v>321173</v>
      </c>
      <c r="K10" s="194">
        <v>311197</v>
      </c>
      <c r="M10" s="96">
        <v>118833</v>
      </c>
      <c r="N10" s="96">
        <v>60903</v>
      </c>
      <c r="O10" s="96">
        <v>57930</v>
      </c>
      <c r="P10" s="79"/>
      <c r="Q10" s="86" t="s">
        <v>61</v>
      </c>
      <c r="R10" s="87">
        <v>1030623</v>
      </c>
      <c r="S10" s="87">
        <v>502287</v>
      </c>
      <c r="T10" s="87">
        <v>528336</v>
      </c>
    </row>
    <row r="11" spans="1:20" x14ac:dyDescent="0.2">
      <c r="A11" s="12" t="s">
        <v>161</v>
      </c>
      <c r="C11" s="19" t="s">
        <v>65</v>
      </c>
      <c r="E11" s="21">
        <v>10</v>
      </c>
      <c r="F11" s="21" t="s">
        <v>60</v>
      </c>
      <c r="H11" s="193" t="s">
        <v>181</v>
      </c>
      <c r="I11" s="194">
        <v>672749</v>
      </c>
      <c r="J11" s="194">
        <v>339928</v>
      </c>
      <c r="K11" s="194">
        <v>332821</v>
      </c>
      <c r="M11" s="96">
        <v>118730</v>
      </c>
      <c r="N11" s="96">
        <v>60874</v>
      </c>
      <c r="O11" s="96">
        <v>57856</v>
      </c>
      <c r="P11" s="79"/>
      <c r="Q11" s="86" t="s">
        <v>64</v>
      </c>
      <c r="R11" s="87">
        <v>353859</v>
      </c>
      <c r="S11" s="87">
        <v>167533</v>
      </c>
      <c r="T11" s="87">
        <v>186326</v>
      </c>
    </row>
    <row r="12" spans="1:20" x14ac:dyDescent="0.2">
      <c r="A12" s="12" t="s">
        <v>162</v>
      </c>
      <c r="C12" s="19" t="s">
        <v>67</v>
      </c>
      <c r="E12" s="21">
        <v>11</v>
      </c>
      <c r="F12" s="21" t="s">
        <v>63</v>
      </c>
      <c r="H12" s="193" t="s">
        <v>182</v>
      </c>
      <c r="I12" s="194">
        <v>650902</v>
      </c>
      <c r="J12" s="194">
        <v>329064</v>
      </c>
      <c r="K12" s="194">
        <v>321838</v>
      </c>
      <c r="M12" s="96">
        <v>118696</v>
      </c>
      <c r="N12" s="96">
        <v>60878</v>
      </c>
      <c r="O12" s="96">
        <v>57818</v>
      </c>
      <c r="P12" s="79"/>
      <c r="Q12" s="86" t="s">
        <v>66</v>
      </c>
      <c r="R12" s="87">
        <v>851299</v>
      </c>
      <c r="S12" s="87">
        <v>406597</v>
      </c>
      <c r="T12" s="87">
        <v>444702</v>
      </c>
    </row>
    <row r="13" spans="1:20" x14ac:dyDescent="0.2">
      <c r="A13" s="12" t="s">
        <v>163</v>
      </c>
      <c r="C13" s="19" t="s">
        <v>69</v>
      </c>
      <c r="E13" s="21">
        <v>12</v>
      </c>
      <c r="F13" s="21" t="s">
        <v>12</v>
      </c>
      <c r="H13" s="193" t="s">
        <v>183</v>
      </c>
      <c r="I13" s="194">
        <v>651442</v>
      </c>
      <c r="J13" s="194">
        <v>316050</v>
      </c>
      <c r="K13" s="194">
        <v>335392</v>
      </c>
      <c r="M13" s="96">
        <v>119101</v>
      </c>
      <c r="N13" s="96">
        <v>61076</v>
      </c>
      <c r="O13" s="96">
        <v>58025</v>
      </c>
      <c r="P13" s="79"/>
      <c r="Q13" s="86" t="s">
        <v>68</v>
      </c>
      <c r="R13" s="87">
        <v>1094488</v>
      </c>
      <c r="S13" s="87">
        <v>518960</v>
      </c>
      <c r="T13" s="87">
        <v>575528</v>
      </c>
    </row>
    <row r="14" spans="1:20" x14ac:dyDescent="0.2">
      <c r="A14" s="12" t="s">
        <v>164</v>
      </c>
      <c r="C14" s="19" t="s">
        <v>71</v>
      </c>
      <c r="E14" s="21">
        <v>13</v>
      </c>
      <c r="F14" s="21" t="s">
        <v>14</v>
      </c>
      <c r="H14" s="193" t="s">
        <v>184</v>
      </c>
      <c r="I14" s="194">
        <v>640060</v>
      </c>
      <c r="J14" s="194">
        <v>303971</v>
      </c>
      <c r="K14" s="194">
        <v>336089</v>
      </c>
      <c r="M14" s="96">
        <v>119856</v>
      </c>
      <c r="N14" s="96">
        <v>61418</v>
      </c>
      <c r="O14" s="96">
        <v>58438</v>
      </c>
      <c r="P14" s="79"/>
      <c r="Q14" s="86" t="s">
        <v>70</v>
      </c>
      <c r="R14" s="87">
        <v>234948</v>
      </c>
      <c r="S14" s="87">
        <v>112703</v>
      </c>
      <c r="T14" s="87">
        <v>122245</v>
      </c>
    </row>
    <row r="15" spans="1:20" x14ac:dyDescent="0.2">
      <c r="A15" s="12" t="s">
        <v>165</v>
      </c>
      <c r="C15" s="19" t="s">
        <v>73</v>
      </c>
      <c r="E15" s="21">
        <v>14</v>
      </c>
      <c r="F15" s="21" t="s">
        <v>16</v>
      </c>
      <c r="H15" s="193" t="s">
        <v>185</v>
      </c>
      <c r="I15" s="194">
        <v>563389</v>
      </c>
      <c r="J15" s="194">
        <v>268367</v>
      </c>
      <c r="K15" s="194">
        <v>295022</v>
      </c>
      <c r="M15" s="96">
        <v>121019</v>
      </c>
      <c r="N15" s="96">
        <v>61921</v>
      </c>
      <c r="O15" s="96">
        <v>59098</v>
      </c>
      <c r="P15" s="79"/>
      <c r="Q15" s="86" t="s">
        <v>72</v>
      </c>
      <c r="R15" s="87">
        <v>147933</v>
      </c>
      <c r="S15" s="87">
        <v>68544</v>
      </c>
      <c r="T15" s="87">
        <v>79389</v>
      </c>
    </row>
    <row r="16" spans="1:20" x14ac:dyDescent="0.2">
      <c r="A16" s="12" t="s">
        <v>166</v>
      </c>
      <c r="C16" s="19" t="s">
        <v>75</v>
      </c>
      <c r="E16" s="21">
        <v>15</v>
      </c>
      <c r="F16" s="21" t="s">
        <v>18</v>
      </c>
      <c r="H16" s="193" t="s">
        <v>186</v>
      </c>
      <c r="I16" s="194">
        <v>519261</v>
      </c>
      <c r="J16" s="194">
        <v>244556</v>
      </c>
      <c r="K16" s="194">
        <v>274705</v>
      </c>
      <c r="M16" s="96">
        <v>122272</v>
      </c>
      <c r="N16" s="96">
        <v>62471</v>
      </c>
      <c r="O16" s="96">
        <v>59801</v>
      </c>
      <c r="P16" s="79"/>
      <c r="Q16" s="86" t="s">
        <v>74</v>
      </c>
      <c r="R16" s="87">
        <v>98209</v>
      </c>
      <c r="S16" s="87">
        <v>49277</v>
      </c>
      <c r="T16" s="87">
        <v>48932</v>
      </c>
    </row>
    <row r="17" spans="1:20" x14ac:dyDescent="0.2">
      <c r="A17" s="13" t="s">
        <v>167</v>
      </c>
      <c r="C17" s="19" t="s">
        <v>78</v>
      </c>
      <c r="E17" s="21">
        <v>16</v>
      </c>
      <c r="F17" s="21" t="s">
        <v>20</v>
      </c>
      <c r="H17" s="193" t="s">
        <v>187</v>
      </c>
      <c r="I17" s="194">
        <v>503389</v>
      </c>
      <c r="J17" s="194">
        <v>233302</v>
      </c>
      <c r="K17" s="194">
        <v>270087</v>
      </c>
      <c r="M17" s="96">
        <v>123722</v>
      </c>
      <c r="N17" s="96">
        <v>63080</v>
      </c>
      <c r="O17" s="96">
        <v>60642</v>
      </c>
      <c r="P17" s="79"/>
      <c r="Q17" s="86" t="s">
        <v>77</v>
      </c>
      <c r="R17" s="87">
        <v>108457</v>
      </c>
      <c r="S17" s="87">
        <v>52580</v>
      </c>
      <c r="T17" s="87">
        <v>55877</v>
      </c>
    </row>
    <row r="18" spans="1:20" ht="33.75" customHeight="1" x14ac:dyDescent="0.2">
      <c r="A18" s="14" t="s">
        <v>246</v>
      </c>
      <c r="C18" s="19" t="s">
        <v>80</v>
      </c>
      <c r="E18" s="21">
        <v>17</v>
      </c>
      <c r="F18" s="21" t="s">
        <v>76</v>
      </c>
      <c r="H18" s="193" t="s">
        <v>188</v>
      </c>
      <c r="I18" s="194">
        <v>439872</v>
      </c>
      <c r="J18" s="194">
        <v>200142</v>
      </c>
      <c r="K18" s="194">
        <v>239730</v>
      </c>
      <c r="M18" s="96">
        <v>125124</v>
      </c>
      <c r="N18" s="96">
        <v>63639</v>
      </c>
      <c r="O18" s="96">
        <v>61485</v>
      </c>
      <c r="P18" s="79"/>
      <c r="Q18" s="86" t="s">
        <v>79</v>
      </c>
      <c r="R18" s="87">
        <v>258212</v>
      </c>
      <c r="S18" s="87">
        <v>125944</v>
      </c>
      <c r="T18" s="87">
        <v>132268</v>
      </c>
    </row>
    <row r="19" spans="1:20" ht="33.75" customHeight="1" x14ac:dyDescent="0.2">
      <c r="A19" s="14" t="s">
        <v>248</v>
      </c>
      <c r="C19" s="19" t="s">
        <v>82</v>
      </c>
      <c r="E19" s="21">
        <v>18</v>
      </c>
      <c r="F19" s="21" t="s">
        <v>22</v>
      </c>
      <c r="H19" s="193" t="s">
        <v>189</v>
      </c>
      <c r="I19" s="194">
        <v>341916</v>
      </c>
      <c r="J19" s="194">
        <v>152813</v>
      </c>
      <c r="K19" s="194">
        <v>189103</v>
      </c>
      <c r="M19" s="96">
        <v>126598</v>
      </c>
      <c r="N19" s="96">
        <v>64282</v>
      </c>
      <c r="O19" s="96">
        <v>62316</v>
      </c>
      <c r="P19" s="79"/>
      <c r="Q19" s="86" t="s">
        <v>81</v>
      </c>
      <c r="R19" s="87">
        <v>24160</v>
      </c>
      <c r="S19" s="87">
        <v>12726</v>
      </c>
      <c r="T19" s="87">
        <v>11434</v>
      </c>
    </row>
    <row r="20" spans="1:20" ht="33.75" customHeight="1" x14ac:dyDescent="0.2">
      <c r="A20" s="14" t="s">
        <v>250</v>
      </c>
      <c r="C20" s="19" t="s">
        <v>84</v>
      </c>
      <c r="E20" s="21">
        <v>19</v>
      </c>
      <c r="F20" s="21" t="s">
        <v>24</v>
      </c>
      <c r="H20" s="193" t="s">
        <v>190</v>
      </c>
      <c r="I20" s="194">
        <v>253646</v>
      </c>
      <c r="J20" s="194">
        <v>111646</v>
      </c>
      <c r="K20" s="194">
        <v>142000</v>
      </c>
      <c r="M20" s="96">
        <v>128143</v>
      </c>
      <c r="N20" s="96">
        <v>65043</v>
      </c>
      <c r="O20" s="96">
        <v>63100</v>
      </c>
      <c r="P20" s="79"/>
      <c r="Q20" s="86" t="s">
        <v>83</v>
      </c>
      <c r="R20" s="87">
        <v>377272</v>
      </c>
      <c r="S20" s="87">
        <v>184951</v>
      </c>
      <c r="T20" s="87">
        <v>192321</v>
      </c>
    </row>
    <row r="21" spans="1:20" ht="33.75" customHeight="1" x14ac:dyDescent="0.2">
      <c r="A21" s="14" t="s">
        <v>253</v>
      </c>
      <c r="C21" s="19" t="s">
        <v>13</v>
      </c>
      <c r="E21" s="21">
        <v>20</v>
      </c>
      <c r="F21" s="21" t="s">
        <v>26</v>
      </c>
      <c r="H21" s="193" t="s">
        <v>191</v>
      </c>
      <c r="I21" s="194">
        <v>177853</v>
      </c>
      <c r="J21" s="194">
        <v>76747</v>
      </c>
      <c r="K21" s="194">
        <v>101106</v>
      </c>
      <c r="M21" s="96">
        <v>129625</v>
      </c>
      <c r="N21" s="96">
        <v>65820</v>
      </c>
      <c r="O21" s="96">
        <v>63805</v>
      </c>
      <c r="P21" s="79"/>
      <c r="Q21" s="86" t="s">
        <v>85</v>
      </c>
      <c r="R21" s="87">
        <v>651586</v>
      </c>
      <c r="S21" s="87">
        <v>319009</v>
      </c>
      <c r="T21" s="87">
        <v>332577</v>
      </c>
    </row>
    <row r="22" spans="1:20" ht="33.75" customHeight="1" x14ac:dyDescent="0.2">
      <c r="A22" s="14" t="s">
        <v>404</v>
      </c>
      <c r="C22" s="19" t="s">
        <v>15</v>
      </c>
      <c r="E22" s="21">
        <v>55</v>
      </c>
      <c r="F22" s="21" t="s">
        <v>28</v>
      </c>
      <c r="H22" s="193" t="s">
        <v>192</v>
      </c>
      <c r="I22" s="194">
        <v>113108</v>
      </c>
      <c r="J22" s="194">
        <v>45521</v>
      </c>
      <c r="K22" s="194">
        <v>67587</v>
      </c>
      <c r="M22" s="96">
        <v>131107</v>
      </c>
      <c r="N22" s="96">
        <v>66558</v>
      </c>
      <c r="O22" s="96">
        <v>64549</v>
      </c>
      <c r="P22" s="79"/>
      <c r="Q22" s="86" t="s">
        <v>86</v>
      </c>
      <c r="R22" s="87">
        <v>6296</v>
      </c>
      <c r="S22" s="87">
        <v>3268</v>
      </c>
      <c r="T22" s="87">
        <v>3028</v>
      </c>
    </row>
    <row r="23" spans="1:20" ht="33.75" customHeight="1" x14ac:dyDescent="0.2">
      <c r="A23" s="14" t="s">
        <v>257</v>
      </c>
      <c r="C23" s="20" t="s">
        <v>17</v>
      </c>
      <c r="E23" s="21">
        <v>66</v>
      </c>
      <c r="F23" s="21" t="s">
        <v>30</v>
      </c>
      <c r="H23" s="193" t="s">
        <v>99</v>
      </c>
      <c r="I23" s="194">
        <v>108506</v>
      </c>
      <c r="J23" s="194">
        <v>39978</v>
      </c>
      <c r="K23" s="194">
        <v>68528</v>
      </c>
      <c r="M23" s="96">
        <v>132790</v>
      </c>
      <c r="N23" s="96">
        <v>67353</v>
      </c>
      <c r="O23" s="96">
        <v>65437</v>
      </c>
      <c r="P23" s="79"/>
      <c r="Q23" s="91" t="s">
        <v>39</v>
      </c>
      <c r="R23" s="105">
        <f>SUM(R3:R22)</f>
        <v>7571345</v>
      </c>
      <c r="S23" s="105">
        <f>SUM(S3:S22)</f>
        <v>3653868</v>
      </c>
      <c r="T23" s="105">
        <f>SUM(T3:T22)</f>
        <v>3917477</v>
      </c>
    </row>
    <row r="24" spans="1:20" ht="33.75" customHeight="1" thickBot="1" x14ac:dyDescent="0.25">
      <c r="A24" s="14" t="s">
        <v>259</v>
      </c>
      <c r="C24" s="19" t="s">
        <v>19</v>
      </c>
      <c r="E24" s="21">
        <v>77</v>
      </c>
      <c r="F24" s="21" t="s">
        <v>87</v>
      </c>
      <c r="M24" s="96">
        <v>133340</v>
      </c>
      <c r="N24" s="96">
        <v>67602</v>
      </c>
      <c r="O24" s="96">
        <v>65738</v>
      </c>
      <c r="P24" s="79"/>
    </row>
    <row r="25" spans="1:20" ht="33.75" customHeight="1" x14ac:dyDescent="0.2">
      <c r="A25" s="14" t="s">
        <v>261</v>
      </c>
      <c r="C25" s="19" t="s">
        <v>21</v>
      </c>
      <c r="E25" s="21">
        <v>88</v>
      </c>
      <c r="F25" s="21" t="s">
        <v>88</v>
      </c>
      <c r="M25" s="96">
        <v>132165</v>
      </c>
      <c r="N25" s="96">
        <v>67024</v>
      </c>
      <c r="O25" s="96">
        <v>65141</v>
      </c>
      <c r="P25" s="79"/>
      <c r="Q25" s="858" t="s">
        <v>174</v>
      </c>
      <c r="R25" s="859"/>
      <c r="S25" s="859"/>
      <c r="T25" s="860"/>
    </row>
    <row r="26" spans="1:20" ht="15" customHeight="1" thickBot="1" x14ac:dyDescent="0.25">
      <c r="A26" s="13" t="s">
        <v>306</v>
      </c>
      <c r="C26" s="19" t="s">
        <v>90</v>
      </c>
      <c r="E26" s="21">
        <v>98</v>
      </c>
      <c r="F26" s="21" t="s">
        <v>89</v>
      </c>
      <c r="M26" s="96">
        <v>129957</v>
      </c>
      <c r="N26" s="96">
        <v>65924</v>
      </c>
      <c r="O26" s="96">
        <v>64033</v>
      </c>
      <c r="P26" s="79"/>
      <c r="Q26" s="853" t="s">
        <v>175</v>
      </c>
      <c r="R26" s="854"/>
      <c r="S26" s="854"/>
      <c r="T26" s="855"/>
    </row>
    <row r="27" spans="1:20" s="106" customFormat="1" ht="26.25" customHeight="1" x14ac:dyDescent="0.2">
      <c r="A27" s="208" t="s">
        <v>405</v>
      </c>
      <c r="C27" s="107" t="s">
        <v>23</v>
      </c>
      <c r="D27" s="108"/>
      <c r="E27" s="109"/>
      <c r="F27" s="109"/>
      <c r="M27" s="110">
        <v>127797</v>
      </c>
      <c r="N27" s="110">
        <v>64838</v>
      </c>
      <c r="O27" s="110">
        <v>62959</v>
      </c>
      <c r="P27" s="111"/>
      <c r="Q27" s="847" t="s">
        <v>36</v>
      </c>
      <c r="R27" s="112">
        <v>2015</v>
      </c>
      <c r="S27" s="113"/>
      <c r="T27" s="114"/>
    </row>
    <row r="28" spans="1:20" s="106" customFormat="1" ht="26.25" customHeight="1" x14ac:dyDescent="0.2">
      <c r="A28" s="208" t="s">
        <v>406</v>
      </c>
      <c r="C28" s="107" t="s">
        <v>25</v>
      </c>
      <c r="D28" s="108"/>
      <c r="E28" s="115"/>
      <c r="F28" s="115"/>
      <c r="M28" s="110">
        <v>125232</v>
      </c>
      <c r="N28" s="110">
        <v>63602</v>
      </c>
      <c r="O28" s="110">
        <v>61630</v>
      </c>
      <c r="P28" s="111"/>
      <c r="Q28" s="848"/>
      <c r="R28" s="116" t="s">
        <v>39</v>
      </c>
      <c r="S28" s="117" t="s">
        <v>40</v>
      </c>
      <c r="T28" s="118" t="s">
        <v>41</v>
      </c>
    </row>
    <row r="29" spans="1:20" s="106" customFormat="1" ht="44.25" customHeight="1" x14ac:dyDescent="0.2">
      <c r="A29" s="208" t="s">
        <v>407</v>
      </c>
      <c r="C29" s="107" t="s">
        <v>27</v>
      </c>
      <c r="D29" s="108"/>
      <c r="E29" s="115"/>
      <c r="F29" s="115"/>
      <c r="M29" s="110">
        <v>124055</v>
      </c>
      <c r="N29" s="110">
        <v>62761</v>
      </c>
      <c r="O29" s="110">
        <v>61294</v>
      </c>
      <c r="P29" s="111"/>
      <c r="Q29" s="119" t="s">
        <v>176</v>
      </c>
      <c r="R29" s="120"/>
      <c r="S29" s="121"/>
      <c r="T29" s="122"/>
    </row>
    <row r="30" spans="1:20" s="106" customFormat="1" ht="26.25" customHeight="1" x14ac:dyDescent="0.2">
      <c r="A30" s="208" t="s">
        <v>408</v>
      </c>
      <c r="C30" s="107" t="s">
        <v>29</v>
      </c>
      <c r="D30" s="108"/>
      <c r="E30" s="115"/>
      <c r="F30" s="115"/>
      <c r="M30" s="110">
        <v>125190</v>
      </c>
      <c r="N30" s="110">
        <v>62619</v>
      </c>
      <c r="O30" s="110">
        <v>62571</v>
      </c>
      <c r="P30" s="111"/>
      <c r="Q30" s="123" t="s">
        <v>39</v>
      </c>
      <c r="R30" s="124">
        <v>7878783</v>
      </c>
      <c r="S30" s="125">
        <v>3810013</v>
      </c>
      <c r="T30" s="126">
        <v>4068770</v>
      </c>
    </row>
    <row r="31" spans="1:20" s="106" customFormat="1" ht="26.25" customHeight="1" x14ac:dyDescent="0.2">
      <c r="A31" s="13" t="s">
        <v>409</v>
      </c>
      <c r="C31" s="107" t="s">
        <v>31</v>
      </c>
      <c r="D31" s="108"/>
      <c r="E31" s="115"/>
      <c r="F31" s="115"/>
      <c r="M31" s="110">
        <v>127692</v>
      </c>
      <c r="N31" s="110">
        <v>62895</v>
      </c>
      <c r="O31" s="110">
        <v>64797</v>
      </c>
      <c r="P31" s="111"/>
      <c r="Q31" s="127" t="s">
        <v>177</v>
      </c>
      <c r="R31" s="128">
        <v>603230</v>
      </c>
      <c r="S31" s="129">
        <v>309432</v>
      </c>
      <c r="T31" s="130">
        <v>293798</v>
      </c>
    </row>
    <row r="32" spans="1:20" ht="14.25" customHeight="1" x14ac:dyDescent="0.2">
      <c r="A32" s="209" t="s">
        <v>410</v>
      </c>
      <c r="C32" s="19" t="s">
        <v>96</v>
      </c>
      <c r="M32" s="96">
        <v>129742</v>
      </c>
      <c r="N32" s="96">
        <v>62993</v>
      </c>
      <c r="O32" s="96">
        <v>66749</v>
      </c>
      <c r="P32" s="79"/>
      <c r="Q32" s="97" t="s">
        <v>178</v>
      </c>
      <c r="R32" s="98">
        <v>598182</v>
      </c>
      <c r="S32" s="99">
        <v>306434</v>
      </c>
      <c r="T32" s="100">
        <v>291748</v>
      </c>
    </row>
    <row r="33" spans="1:20" x14ac:dyDescent="0.2">
      <c r="A33" s="209" t="s">
        <v>411</v>
      </c>
      <c r="C33" s="207" t="s">
        <v>8</v>
      </c>
      <c r="M33" s="96">
        <v>131768</v>
      </c>
      <c r="N33" s="96">
        <v>63030</v>
      </c>
      <c r="O33" s="96">
        <v>68738</v>
      </c>
      <c r="P33" s="79"/>
      <c r="Q33" s="97" t="s">
        <v>179</v>
      </c>
      <c r="R33" s="98">
        <v>605068</v>
      </c>
      <c r="S33" s="99">
        <v>309819</v>
      </c>
      <c r="T33" s="100">
        <v>295249</v>
      </c>
    </row>
    <row r="34" spans="1:20" ht="25.5" x14ac:dyDescent="0.2">
      <c r="A34" s="209" t="s">
        <v>412</v>
      </c>
      <c r="C34" s="19" t="s">
        <v>91</v>
      </c>
      <c r="M34" s="96">
        <v>132712</v>
      </c>
      <c r="N34" s="96">
        <v>62862</v>
      </c>
      <c r="O34" s="96">
        <v>69850</v>
      </c>
      <c r="P34" s="79"/>
      <c r="Q34" s="97" t="s">
        <v>180</v>
      </c>
      <c r="R34" s="98">
        <v>642476</v>
      </c>
      <c r="S34" s="99">
        <v>325752</v>
      </c>
      <c r="T34" s="100">
        <v>316724</v>
      </c>
    </row>
    <row r="35" spans="1:20" x14ac:dyDescent="0.2">
      <c r="A35" s="209" t="s">
        <v>413</v>
      </c>
      <c r="C35" s="19" t="s">
        <v>92</v>
      </c>
      <c r="M35" s="96">
        <v>131882</v>
      </c>
      <c r="N35" s="96">
        <v>62354</v>
      </c>
      <c r="O35" s="96">
        <v>69528</v>
      </c>
      <c r="P35" s="79"/>
      <c r="Q35" s="97" t="s">
        <v>181</v>
      </c>
      <c r="R35" s="98">
        <v>669960</v>
      </c>
      <c r="S35" s="99">
        <v>338888</v>
      </c>
      <c r="T35" s="100">
        <v>331072</v>
      </c>
    </row>
    <row r="36" spans="1:20" ht="25.5" x14ac:dyDescent="0.2">
      <c r="A36" s="209" t="s">
        <v>414</v>
      </c>
      <c r="C36" s="19" t="s">
        <v>93</v>
      </c>
      <c r="M36" s="96">
        <v>129823</v>
      </c>
      <c r="N36" s="96">
        <v>61588</v>
      </c>
      <c r="O36" s="96">
        <v>68235</v>
      </c>
      <c r="P36" s="79"/>
      <c r="Q36" s="97" t="s">
        <v>182</v>
      </c>
      <c r="R36" s="98">
        <v>635633</v>
      </c>
      <c r="S36" s="99">
        <v>319048</v>
      </c>
      <c r="T36" s="100">
        <v>316585</v>
      </c>
    </row>
    <row r="37" spans="1:20" ht="25.5" x14ac:dyDescent="0.2">
      <c r="A37" s="209" t="s">
        <v>415</v>
      </c>
      <c r="C37" s="19" t="s">
        <v>94</v>
      </c>
      <c r="D37" s="17"/>
      <c r="M37" s="96">
        <v>127922</v>
      </c>
      <c r="N37" s="96">
        <v>60850</v>
      </c>
      <c r="O37" s="96">
        <v>67072</v>
      </c>
      <c r="P37" s="79"/>
      <c r="Q37" s="97" t="s">
        <v>183</v>
      </c>
      <c r="R37" s="98">
        <v>657874</v>
      </c>
      <c r="S37" s="99">
        <v>313458</v>
      </c>
      <c r="T37" s="100">
        <v>344416</v>
      </c>
    </row>
    <row r="38" spans="1:20" x14ac:dyDescent="0.2">
      <c r="A38" s="207" t="s">
        <v>416</v>
      </c>
      <c r="C38" s="19" t="s">
        <v>95</v>
      </c>
      <c r="D38" s="18"/>
      <c r="M38" s="96">
        <v>126082</v>
      </c>
      <c r="N38" s="96">
        <v>60165</v>
      </c>
      <c r="O38" s="96">
        <v>65917</v>
      </c>
      <c r="P38" s="79"/>
      <c r="Q38" s="97" t="s">
        <v>184</v>
      </c>
      <c r="R38" s="98">
        <v>614779</v>
      </c>
      <c r="S38" s="99">
        <v>293158</v>
      </c>
      <c r="T38" s="100">
        <v>321621</v>
      </c>
    </row>
    <row r="39" spans="1:20" x14ac:dyDescent="0.2">
      <c r="A39" s="77" t="s">
        <v>417</v>
      </c>
      <c r="C39" s="19" t="s">
        <v>97</v>
      </c>
      <c r="D39" s="18"/>
      <c r="M39" s="96">
        <v>123600</v>
      </c>
      <c r="N39" s="96">
        <v>59117</v>
      </c>
      <c r="O39" s="96">
        <v>64483</v>
      </c>
      <c r="P39" s="79"/>
      <c r="Q39" s="97" t="s">
        <v>185</v>
      </c>
      <c r="R39" s="98">
        <v>536343</v>
      </c>
      <c r="S39" s="99">
        <v>254902</v>
      </c>
      <c r="T39" s="100">
        <v>281441</v>
      </c>
    </row>
    <row r="40" spans="1:20" x14ac:dyDescent="0.2">
      <c r="A40" s="81" t="s">
        <v>418</v>
      </c>
      <c r="C40" s="19" t="s">
        <v>98</v>
      </c>
      <c r="D40" s="18"/>
      <c r="M40" s="96">
        <v>120324</v>
      </c>
      <c r="N40" s="96">
        <v>57551</v>
      </c>
      <c r="O40" s="96">
        <v>62773</v>
      </c>
      <c r="P40" s="79"/>
      <c r="Q40" s="97" t="s">
        <v>186</v>
      </c>
      <c r="R40" s="98">
        <v>516837</v>
      </c>
      <c r="S40" s="99">
        <v>242123</v>
      </c>
      <c r="T40" s="100">
        <v>274714</v>
      </c>
    </row>
    <row r="41" spans="1:20" x14ac:dyDescent="0.2">
      <c r="A41" s="12" t="s">
        <v>419</v>
      </c>
      <c r="M41" s="96">
        <v>116606</v>
      </c>
      <c r="N41" s="96">
        <v>55686</v>
      </c>
      <c r="O41" s="96">
        <v>60920</v>
      </c>
      <c r="P41" s="79"/>
      <c r="Q41" s="97" t="s">
        <v>187</v>
      </c>
      <c r="R41" s="98">
        <v>489703</v>
      </c>
      <c r="S41" s="99">
        <v>225926</v>
      </c>
      <c r="T41" s="100">
        <v>263777</v>
      </c>
    </row>
    <row r="42" spans="1:20" x14ac:dyDescent="0.2">
      <c r="A42" s="12" t="s">
        <v>420</v>
      </c>
      <c r="M42" s="96">
        <v>112852</v>
      </c>
      <c r="N42" s="96">
        <v>53849</v>
      </c>
      <c r="O42" s="96">
        <v>59003</v>
      </c>
      <c r="P42" s="79"/>
      <c r="Q42" s="97" t="s">
        <v>188</v>
      </c>
      <c r="R42" s="98">
        <v>406084</v>
      </c>
      <c r="S42" s="99">
        <v>183930</v>
      </c>
      <c r="T42" s="100">
        <v>222154</v>
      </c>
    </row>
    <row r="43" spans="1:20" x14ac:dyDescent="0.2">
      <c r="A43" s="12" t="s">
        <v>421</v>
      </c>
      <c r="M43" s="96">
        <v>108852</v>
      </c>
      <c r="N43" s="96">
        <v>51919</v>
      </c>
      <c r="O43" s="96">
        <v>56933</v>
      </c>
      <c r="P43" s="79"/>
      <c r="Q43" s="97" t="s">
        <v>189</v>
      </c>
      <c r="R43" s="98">
        <v>309925</v>
      </c>
      <c r="S43" s="99">
        <v>138521</v>
      </c>
      <c r="T43" s="100">
        <v>171404</v>
      </c>
    </row>
    <row r="44" spans="1:20" x14ac:dyDescent="0.2">
      <c r="A44" s="207" t="s">
        <v>422</v>
      </c>
      <c r="M44" s="96">
        <v>105945</v>
      </c>
      <c r="N44" s="96">
        <v>50470</v>
      </c>
      <c r="O44" s="96">
        <v>55475</v>
      </c>
      <c r="P44" s="79"/>
      <c r="Q44" s="97" t="s">
        <v>190</v>
      </c>
      <c r="R44" s="98">
        <v>230197</v>
      </c>
      <c r="S44" s="99">
        <v>101631</v>
      </c>
      <c r="T44" s="100">
        <v>128566</v>
      </c>
    </row>
    <row r="45" spans="1:20" ht="15" x14ac:dyDescent="0.25">
      <c r="A45" s="210" t="s">
        <v>423</v>
      </c>
      <c r="M45" s="96">
        <v>104800</v>
      </c>
      <c r="N45" s="96">
        <v>49806</v>
      </c>
      <c r="O45" s="96">
        <v>54994</v>
      </c>
      <c r="P45" s="79"/>
      <c r="Q45" s="97" t="s">
        <v>191</v>
      </c>
      <c r="R45" s="98">
        <v>158670</v>
      </c>
      <c r="S45" s="99">
        <v>68583</v>
      </c>
      <c r="T45" s="100">
        <v>90087</v>
      </c>
    </row>
    <row r="46" spans="1:20" ht="15" x14ac:dyDescent="0.25">
      <c r="A46" s="210" t="s">
        <v>424</v>
      </c>
      <c r="M46" s="96">
        <v>104794</v>
      </c>
      <c r="N46" s="96">
        <v>49648</v>
      </c>
      <c r="O46" s="96">
        <v>55146</v>
      </c>
      <c r="P46" s="79"/>
      <c r="Q46" s="97" t="s">
        <v>192</v>
      </c>
      <c r="R46" s="98">
        <v>103406</v>
      </c>
      <c r="S46" s="99">
        <v>41392</v>
      </c>
      <c r="T46" s="100">
        <v>62014</v>
      </c>
    </row>
    <row r="47" spans="1:20" ht="15.75" thickBot="1" x14ac:dyDescent="0.3">
      <c r="A47" s="210" t="s">
        <v>425</v>
      </c>
      <c r="M47" s="96">
        <v>104561</v>
      </c>
      <c r="N47" s="96">
        <v>49381</v>
      </c>
      <c r="O47" s="96">
        <v>55180</v>
      </c>
      <c r="P47" s="79"/>
      <c r="Q47" s="101" t="s">
        <v>99</v>
      </c>
      <c r="R47" s="102">
        <v>100416</v>
      </c>
      <c r="S47" s="103">
        <v>37016</v>
      </c>
      <c r="T47" s="104">
        <v>63400</v>
      </c>
    </row>
    <row r="48" spans="1:20" ht="15" x14ac:dyDescent="0.25">
      <c r="A48" s="210" t="s">
        <v>426</v>
      </c>
      <c r="M48" s="96">
        <v>104278</v>
      </c>
      <c r="N48" s="96">
        <v>49084</v>
      </c>
      <c r="O48" s="96">
        <v>55194</v>
      </c>
      <c r="P48" s="79"/>
      <c r="Q48" s="79"/>
      <c r="R48" s="79"/>
      <c r="S48" s="79"/>
      <c r="T48" s="79"/>
    </row>
    <row r="49" spans="1:20" ht="15" x14ac:dyDescent="0.25">
      <c r="A49" s="210" t="s">
        <v>427</v>
      </c>
      <c r="M49" s="96">
        <v>103962</v>
      </c>
      <c r="N49" s="96">
        <v>48778</v>
      </c>
      <c r="O49" s="96">
        <v>55184</v>
      </c>
      <c r="P49" s="79"/>
      <c r="Q49" s="79"/>
      <c r="R49" s="79"/>
      <c r="S49" s="79"/>
      <c r="T49" s="79"/>
    </row>
    <row r="50" spans="1:20" ht="15" x14ac:dyDescent="0.25">
      <c r="A50" s="210" t="s">
        <v>428</v>
      </c>
      <c r="M50" s="96">
        <v>103448</v>
      </c>
      <c r="N50" s="96">
        <v>48396</v>
      </c>
      <c r="O50" s="96">
        <v>55052</v>
      </c>
      <c r="P50" s="79"/>
      <c r="Q50" s="79"/>
      <c r="R50" s="79"/>
      <c r="S50" s="79"/>
      <c r="T50" s="79"/>
    </row>
    <row r="51" spans="1:20" ht="15" x14ac:dyDescent="0.25">
      <c r="A51" s="210" t="s">
        <v>429</v>
      </c>
      <c r="M51" s="96">
        <v>102715</v>
      </c>
      <c r="N51" s="96">
        <v>47923</v>
      </c>
      <c r="O51" s="96">
        <v>54792</v>
      </c>
      <c r="P51" s="79"/>
      <c r="Q51" s="79"/>
      <c r="R51" s="79"/>
      <c r="S51" s="79"/>
      <c r="T51" s="79"/>
    </row>
    <row r="52" spans="1:20" ht="15" x14ac:dyDescent="0.25">
      <c r="A52" s="210" t="s">
        <v>430</v>
      </c>
      <c r="M52" s="96">
        <v>101971</v>
      </c>
      <c r="N52" s="96">
        <v>47444</v>
      </c>
      <c r="O52" s="96">
        <v>54527</v>
      </c>
      <c r="P52" s="79"/>
      <c r="Q52" s="79"/>
      <c r="R52" s="79"/>
      <c r="S52" s="79"/>
      <c r="T52" s="79"/>
    </row>
    <row r="53" spans="1:20" ht="15" x14ac:dyDescent="0.25">
      <c r="A53" s="210" t="s">
        <v>431</v>
      </c>
      <c r="M53" s="96">
        <v>101260</v>
      </c>
      <c r="N53" s="96">
        <v>46986</v>
      </c>
      <c r="O53" s="96">
        <v>54274</v>
      </c>
      <c r="P53" s="79"/>
      <c r="Q53" s="79"/>
      <c r="R53" s="79"/>
      <c r="S53" s="79"/>
      <c r="T53" s="79"/>
    </row>
    <row r="54" spans="1:20" ht="15" x14ac:dyDescent="0.25">
      <c r="A54" s="210" t="s">
        <v>432</v>
      </c>
      <c r="M54" s="96">
        <v>99728</v>
      </c>
      <c r="N54" s="96">
        <v>46141</v>
      </c>
      <c r="O54" s="96">
        <v>53587</v>
      </c>
      <c r="P54" s="79"/>
      <c r="Q54" s="79"/>
      <c r="R54" s="79"/>
      <c r="S54" s="79"/>
      <c r="T54" s="79"/>
    </row>
    <row r="55" spans="1:20" x14ac:dyDescent="0.2">
      <c r="A55" s="207" t="s">
        <v>382</v>
      </c>
      <c r="M55" s="96">
        <v>97001</v>
      </c>
      <c r="N55" s="96">
        <v>44730</v>
      </c>
      <c r="O55" s="96">
        <v>52271</v>
      </c>
      <c r="P55" s="79"/>
      <c r="Q55" s="79"/>
      <c r="R55" s="79"/>
      <c r="S55" s="79"/>
      <c r="T55" s="79"/>
    </row>
    <row r="56" spans="1:20" ht="75" x14ac:dyDescent="0.25">
      <c r="A56" s="195" t="s">
        <v>383</v>
      </c>
      <c r="M56" s="96">
        <v>93445</v>
      </c>
      <c r="N56" s="96">
        <v>42931</v>
      </c>
      <c r="O56" s="96">
        <v>50514</v>
      </c>
      <c r="P56" s="79"/>
      <c r="Q56" s="79"/>
      <c r="R56" s="79"/>
      <c r="S56" s="79"/>
      <c r="T56" s="79"/>
    </row>
    <row r="57" spans="1:20" ht="45" x14ac:dyDescent="0.25">
      <c r="A57" s="184" t="s">
        <v>384</v>
      </c>
      <c r="M57" s="96">
        <v>89853</v>
      </c>
      <c r="N57" s="96">
        <v>41126</v>
      </c>
      <c r="O57" s="96">
        <v>48727</v>
      </c>
      <c r="P57" s="79"/>
      <c r="Q57" s="79"/>
      <c r="R57" s="79"/>
      <c r="S57" s="79"/>
      <c r="T57" s="79"/>
    </row>
    <row r="58" spans="1:20" ht="30" x14ac:dyDescent="0.25">
      <c r="A58" s="184" t="s">
        <v>385</v>
      </c>
      <c r="M58" s="96">
        <v>86123</v>
      </c>
      <c r="N58" s="96">
        <v>39261</v>
      </c>
      <c r="O58" s="96">
        <v>46862</v>
      </c>
      <c r="P58" s="79"/>
      <c r="Q58" s="79"/>
      <c r="R58" s="79"/>
      <c r="S58" s="79"/>
      <c r="T58" s="79"/>
    </row>
    <row r="59" spans="1:20" ht="60" x14ac:dyDescent="0.25">
      <c r="A59" s="184" t="s">
        <v>386</v>
      </c>
      <c r="M59" s="96">
        <v>82296</v>
      </c>
      <c r="N59" s="96">
        <v>37385</v>
      </c>
      <c r="O59" s="96">
        <v>44911</v>
      </c>
      <c r="P59" s="79"/>
      <c r="Q59" s="79"/>
      <c r="R59" s="79"/>
      <c r="S59" s="79"/>
      <c r="T59" s="79"/>
    </row>
    <row r="60" spans="1:20" ht="30" x14ac:dyDescent="0.25">
      <c r="A60" s="184" t="s">
        <v>387</v>
      </c>
      <c r="M60" s="96">
        <v>78491</v>
      </c>
      <c r="N60" s="96">
        <v>35569</v>
      </c>
      <c r="O60" s="96">
        <v>42922</v>
      </c>
      <c r="P60" s="79"/>
      <c r="Q60" s="79"/>
      <c r="R60" s="79"/>
      <c r="S60" s="79"/>
      <c r="T60" s="79"/>
    </row>
    <row r="61" spans="1:20" ht="30" x14ac:dyDescent="0.25">
      <c r="A61" s="184" t="s">
        <v>388</v>
      </c>
      <c r="M61" s="96">
        <v>74708</v>
      </c>
      <c r="N61" s="96">
        <v>33799</v>
      </c>
      <c r="O61" s="96">
        <v>40909</v>
      </c>
      <c r="P61" s="79"/>
      <c r="Q61" s="79"/>
      <c r="R61" s="79"/>
      <c r="S61" s="79"/>
      <c r="T61" s="79"/>
    </row>
    <row r="62" spans="1:20" ht="45" x14ac:dyDescent="0.25">
      <c r="A62" s="184" t="s">
        <v>389</v>
      </c>
      <c r="M62" s="96">
        <v>70811</v>
      </c>
      <c r="N62" s="96">
        <v>31979</v>
      </c>
      <c r="O62" s="96">
        <v>38832</v>
      </c>
      <c r="P62" s="79"/>
      <c r="Q62" s="79"/>
      <c r="R62" s="79"/>
      <c r="S62" s="79"/>
      <c r="T62" s="79"/>
    </row>
    <row r="63" spans="1:20" x14ac:dyDescent="0.2">
      <c r="M63" s="96">
        <v>66807</v>
      </c>
      <c r="N63" s="96">
        <v>30117</v>
      </c>
      <c r="O63" s="96">
        <v>36690</v>
      </c>
      <c r="P63" s="79"/>
      <c r="Q63" s="79"/>
      <c r="R63" s="79"/>
      <c r="S63" s="79"/>
      <c r="T63" s="79"/>
    </row>
    <row r="64" spans="1:20" x14ac:dyDescent="0.2">
      <c r="M64" s="96">
        <v>63071</v>
      </c>
      <c r="N64" s="96">
        <v>28387</v>
      </c>
      <c r="O64" s="96">
        <v>34684</v>
      </c>
      <c r="P64" s="79"/>
      <c r="Q64" s="79"/>
      <c r="R64" s="79"/>
      <c r="S64" s="79"/>
      <c r="T64" s="79"/>
    </row>
    <row r="65" spans="13:20" x14ac:dyDescent="0.2">
      <c r="M65" s="96">
        <v>59761</v>
      </c>
      <c r="N65" s="96">
        <v>26856</v>
      </c>
      <c r="O65" s="96">
        <v>32905</v>
      </c>
      <c r="P65" s="79"/>
      <c r="Q65" s="79"/>
      <c r="R65" s="79"/>
      <c r="S65" s="79"/>
      <c r="T65" s="79"/>
    </row>
    <row r="66" spans="13:20" x14ac:dyDescent="0.2">
      <c r="M66" s="96">
        <v>56749</v>
      </c>
      <c r="N66" s="96">
        <v>25466</v>
      </c>
      <c r="O66" s="96">
        <v>31283</v>
      </c>
      <c r="P66" s="79"/>
      <c r="Q66" s="79"/>
      <c r="R66" s="79"/>
      <c r="S66" s="79"/>
      <c r="T66" s="79"/>
    </row>
    <row r="67" spans="13:20" x14ac:dyDescent="0.2">
      <c r="M67" s="96">
        <v>53748</v>
      </c>
      <c r="N67" s="96">
        <v>24086</v>
      </c>
      <c r="O67" s="96">
        <v>29662</v>
      </c>
      <c r="P67" s="79"/>
      <c r="Q67" s="79"/>
      <c r="R67" s="79"/>
      <c r="S67" s="79"/>
      <c r="T67" s="79"/>
    </row>
    <row r="68" spans="13:20" x14ac:dyDescent="0.2">
      <c r="M68" s="96">
        <v>50833</v>
      </c>
      <c r="N68" s="96">
        <v>22745</v>
      </c>
      <c r="O68" s="96">
        <v>28088</v>
      </c>
      <c r="P68" s="79"/>
      <c r="Q68" s="79"/>
      <c r="R68" s="79"/>
      <c r="S68" s="79"/>
      <c r="T68" s="79"/>
    </row>
    <row r="69" spans="13:20" x14ac:dyDescent="0.2">
      <c r="M69" s="96">
        <v>47916</v>
      </c>
      <c r="N69" s="96">
        <v>21407</v>
      </c>
      <c r="O69" s="96">
        <v>26509</v>
      </c>
      <c r="P69" s="79"/>
      <c r="Q69" s="79"/>
      <c r="R69" s="79"/>
      <c r="S69" s="79"/>
      <c r="T69" s="79"/>
    </row>
    <row r="70" spans="13:20" x14ac:dyDescent="0.2">
      <c r="M70" s="96">
        <v>44929</v>
      </c>
      <c r="N70" s="96">
        <v>20042</v>
      </c>
      <c r="O70" s="96">
        <v>24887</v>
      </c>
      <c r="P70" s="79"/>
      <c r="Q70" s="79"/>
      <c r="R70" s="79"/>
      <c r="S70" s="79"/>
      <c r="T70" s="79"/>
    </row>
    <row r="71" spans="13:20" x14ac:dyDescent="0.2">
      <c r="M71" s="96">
        <v>41939</v>
      </c>
      <c r="N71" s="96">
        <v>18676</v>
      </c>
      <c r="O71" s="96">
        <v>23263</v>
      </c>
      <c r="P71" s="79"/>
      <c r="Q71" s="79"/>
      <c r="R71" s="79"/>
      <c r="S71" s="79"/>
      <c r="T71" s="79"/>
    </row>
    <row r="72" spans="13:20" x14ac:dyDescent="0.2">
      <c r="M72" s="96">
        <v>39086</v>
      </c>
      <c r="N72" s="96">
        <v>17369</v>
      </c>
      <c r="O72" s="96">
        <v>21717</v>
      </c>
      <c r="P72" s="79"/>
      <c r="Q72" s="79"/>
      <c r="R72" s="79"/>
      <c r="S72" s="79"/>
      <c r="T72" s="79"/>
    </row>
    <row r="73" spans="13:20" x14ac:dyDescent="0.2">
      <c r="M73" s="96">
        <v>36348</v>
      </c>
      <c r="N73" s="96">
        <v>16117</v>
      </c>
      <c r="O73" s="96">
        <v>20231</v>
      </c>
      <c r="P73" s="79"/>
      <c r="Q73" s="79"/>
      <c r="R73" s="79"/>
      <c r="S73" s="79"/>
      <c r="T73" s="79"/>
    </row>
    <row r="74" spans="13:20" x14ac:dyDescent="0.2">
      <c r="M74" s="96">
        <v>33755</v>
      </c>
      <c r="N74" s="96">
        <v>14898</v>
      </c>
      <c r="O74" s="96">
        <v>18857</v>
      </c>
      <c r="P74" s="79"/>
      <c r="Q74" s="79"/>
      <c r="R74" s="79"/>
      <c r="S74" s="79"/>
      <c r="T74" s="79"/>
    </row>
    <row r="75" spans="13:20" x14ac:dyDescent="0.2">
      <c r="M75" s="96">
        <v>31333</v>
      </c>
      <c r="N75" s="96">
        <v>13708</v>
      </c>
      <c r="O75" s="96">
        <v>17625</v>
      </c>
      <c r="P75" s="79"/>
      <c r="Q75" s="79"/>
      <c r="R75" s="79"/>
      <c r="S75" s="79"/>
      <c r="T75" s="79"/>
    </row>
    <row r="76" spans="13:20" x14ac:dyDescent="0.2">
      <c r="M76" s="96">
        <v>28832</v>
      </c>
      <c r="N76" s="96">
        <v>12440</v>
      </c>
      <c r="O76" s="96">
        <v>16392</v>
      </c>
      <c r="P76" s="79"/>
      <c r="Q76" s="79"/>
      <c r="R76" s="79"/>
      <c r="S76" s="79"/>
      <c r="T76" s="79"/>
    </row>
    <row r="77" spans="13:20" x14ac:dyDescent="0.2">
      <c r="M77" s="96">
        <v>26662</v>
      </c>
      <c r="N77" s="96">
        <v>11342</v>
      </c>
      <c r="O77" s="96">
        <v>15320</v>
      </c>
      <c r="P77" s="79"/>
      <c r="Q77" s="79"/>
      <c r="R77" s="79"/>
      <c r="S77" s="79"/>
      <c r="T77" s="79"/>
    </row>
    <row r="78" spans="13:20" x14ac:dyDescent="0.2">
      <c r="M78" s="96">
        <v>24625</v>
      </c>
      <c r="N78" s="96">
        <v>10306</v>
      </c>
      <c r="O78" s="96">
        <v>14319</v>
      </c>
      <c r="P78" s="79"/>
      <c r="Q78" s="79"/>
      <c r="R78" s="79"/>
      <c r="S78" s="79"/>
      <c r="T78" s="79"/>
    </row>
    <row r="79" spans="13:20" x14ac:dyDescent="0.2">
      <c r="M79" s="96">
        <v>22734</v>
      </c>
      <c r="N79" s="96">
        <v>9334</v>
      </c>
      <c r="O79" s="96">
        <v>13400</v>
      </c>
      <c r="P79" s="79"/>
      <c r="Q79" s="79"/>
      <c r="R79" s="79"/>
      <c r="S79" s="79"/>
      <c r="T79" s="79"/>
    </row>
    <row r="80" spans="13:20" x14ac:dyDescent="0.2">
      <c r="M80" s="96">
        <v>20994</v>
      </c>
      <c r="N80" s="96">
        <v>8432</v>
      </c>
      <c r="O80" s="96">
        <v>12562</v>
      </c>
      <c r="P80" s="79"/>
      <c r="Q80" s="79"/>
      <c r="R80" s="79"/>
      <c r="S80" s="79"/>
      <c r="T80" s="79"/>
    </row>
    <row r="81" spans="13:20" x14ac:dyDescent="0.2">
      <c r="M81" s="96">
        <v>19408</v>
      </c>
      <c r="N81" s="96">
        <v>7603</v>
      </c>
      <c r="O81" s="96">
        <v>11805</v>
      </c>
      <c r="P81" s="79"/>
      <c r="Q81" s="79"/>
      <c r="R81" s="79"/>
      <c r="S81" s="79"/>
      <c r="T81" s="79"/>
    </row>
    <row r="82" spans="13:20" x14ac:dyDescent="0.2">
      <c r="M82" s="96">
        <v>17988</v>
      </c>
      <c r="N82" s="96">
        <v>7002</v>
      </c>
      <c r="O82" s="96">
        <v>10986</v>
      </c>
      <c r="P82" s="79"/>
      <c r="Q82" s="79"/>
      <c r="R82" s="79"/>
      <c r="S82" s="79"/>
      <c r="T82" s="79"/>
    </row>
    <row r="83" spans="13:20" x14ac:dyDescent="0.2">
      <c r="M83" s="96">
        <v>16675</v>
      </c>
      <c r="N83" s="96">
        <v>6510</v>
      </c>
      <c r="O83" s="96">
        <v>10165</v>
      </c>
      <c r="P83" s="79"/>
      <c r="Q83" s="79"/>
      <c r="R83" s="79"/>
      <c r="S83" s="79"/>
      <c r="T83" s="79"/>
    </row>
    <row r="84" spans="13:20" x14ac:dyDescent="0.2">
      <c r="M84" s="96">
        <v>15472</v>
      </c>
      <c r="N84" s="96">
        <v>6134</v>
      </c>
      <c r="O84" s="96">
        <v>9338</v>
      </c>
      <c r="P84" s="79"/>
      <c r="Q84" s="79"/>
      <c r="R84" s="79"/>
      <c r="S84" s="79"/>
      <c r="T84" s="79"/>
    </row>
    <row r="85" spans="13:20" x14ac:dyDescent="0.2">
      <c r="M85" s="86">
        <v>89747</v>
      </c>
      <c r="N85" s="86">
        <v>33084</v>
      </c>
      <c r="O85" s="86">
        <v>56663</v>
      </c>
      <c r="P85" s="79"/>
      <c r="Q85" s="79"/>
      <c r="R85" s="79"/>
      <c r="S85" s="79"/>
      <c r="T85" s="79"/>
    </row>
  </sheetData>
  <mergeCells count="8">
    <mergeCell ref="Q27:Q28"/>
    <mergeCell ref="H1:K1"/>
    <mergeCell ref="L1:O1"/>
    <mergeCell ref="Q1:T1"/>
    <mergeCell ref="H2:K2"/>
    <mergeCell ref="H3:H4"/>
    <mergeCell ref="Q25:T25"/>
    <mergeCell ref="Q26:T26"/>
  </mergeCells>
  <dataValidations disablePrompts="1" count="1">
    <dataValidation type="list" allowBlank="1" showInputMessage="1" showErrorMessage="1" sqref="A10">
      <formula1>$A$13:$A$41</formula1>
    </dataValidation>
  </dataValidations>
  <pageMargins left="0.75" right="0.75" top="1" bottom="1" header="0" footer="0"/>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4"/>
  <dimension ref="A1:S64"/>
  <sheetViews>
    <sheetView zoomScale="85" zoomScaleNormal="85" workbookViewId="0">
      <selection activeCell="AF12" sqref="AF12"/>
    </sheetView>
  </sheetViews>
  <sheetFormatPr baseColWidth="10" defaultColWidth="11.42578125" defaultRowHeight="12.75" x14ac:dyDescent="0.2"/>
  <cols>
    <col min="1" max="1" width="22" style="1" customWidth="1"/>
    <col min="2" max="2" width="9.28515625" style="1" customWidth="1"/>
    <col min="3" max="3" width="22.42578125" style="1" customWidth="1"/>
    <col min="4" max="6" width="20.28515625" style="1" customWidth="1"/>
    <col min="7" max="7" width="16.5703125" style="1" customWidth="1"/>
    <col min="8" max="8" width="16.28515625" style="1" customWidth="1"/>
    <col min="9" max="9" width="11.85546875" style="1" customWidth="1"/>
    <col min="10" max="10" width="16" style="1" customWidth="1"/>
    <col min="11" max="11" width="12" style="1" customWidth="1"/>
    <col min="12" max="12" width="15.85546875" style="1" customWidth="1"/>
    <col min="13" max="13" width="12" style="1" customWidth="1"/>
    <col min="14" max="14" width="15.28515625" style="1" customWidth="1"/>
    <col min="15" max="15" width="11.7109375" style="1" customWidth="1"/>
    <col min="16" max="16" width="8.7109375" style="2" customWidth="1"/>
    <col min="17" max="17" width="9.5703125" style="2" customWidth="1"/>
    <col min="18" max="18" width="15.28515625" style="2" customWidth="1"/>
    <col min="19" max="19" width="13.28515625" style="1" customWidth="1"/>
    <col min="20" max="16384" width="11.42578125" style="1"/>
  </cols>
  <sheetData>
    <row r="1" spans="1:19" s="9" customFormat="1" ht="39.75" customHeight="1" x14ac:dyDescent="0.25">
      <c r="A1" s="882"/>
      <c r="B1" s="609" t="s">
        <v>138</v>
      </c>
      <c r="C1" s="609"/>
      <c r="D1" s="609"/>
      <c r="E1" s="609"/>
      <c r="F1" s="609"/>
      <c r="G1" s="609"/>
      <c r="H1" s="609"/>
      <c r="I1" s="609"/>
      <c r="J1" s="609"/>
      <c r="K1" s="609"/>
      <c r="L1" s="609"/>
      <c r="M1" s="609"/>
      <c r="N1" s="609"/>
      <c r="O1" s="609"/>
      <c r="P1" s="609"/>
      <c r="Q1" s="609"/>
      <c r="R1" s="873"/>
      <c r="S1" s="873"/>
    </row>
    <row r="2" spans="1:19" s="9" customFormat="1" ht="40.5" customHeight="1" x14ac:dyDescent="0.25">
      <c r="A2" s="882"/>
      <c r="B2" s="609" t="s">
        <v>139</v>
      </c>
      <c r="C2" s="609"/>
      <c r="D2" s="609"/>
      <c r="E2" s="609"/>
      <c r="F2" s="609"/>
      <c r="G2" s="609"/>
      <c r="H2" s="609"/>
      <c r="I2" s="609"/>
      <c r="J2" s="609"/>
      <c r="K2" s="609"/>
      <c r="L2" s="609"/>
      <c r="M2" s="609"/>
      <c r="N2" s="609"/>
      <c r="O2" s="609"/>
      <c r="P2" s="609"/>
      <c r="Q2" s="609"/>
      <c r="R2" s="873"/>
      <c r="S2" s="873"/>
    </row>
    <row r="3" spans="1:19" s="9" customFormat="1" ht="42.75" customHeight="1" x14ac:dyDescent="0.25">
      <c r="A3" s="882"/>
      <c r="B3" s="609" t="s">
        <v>140</v>
      </c>
      <c r="C3" s="609"/>
      <c r="D3" s="609"/>
      <c r="E3" s="609"/>
      <c r="F3" s="609"/>
      <c r="G3" s="609"/>
      <c r="H3" s="609"/>
      <c r="I3" s="609"/>
      <c r="J3" s="609"/>
      <c r="K3" s="609"/>
      <c r="L3" s="609"/>
      <c r="M3" s="609"/>
      <c r="N3" s="609"/>
      <c r="O3" s="609"/>
      <c r="P3" s="609"/>
      <c r="Q3" s="609"/>
      <c r="R3" s="873"/>
      <c r="S3" s="873"/>
    </row>
    <row r="4" spans="1:19" s="9" customFormat="1" ht="33.75" customHeight="1" x14ac:dyDescent="0.25">
      <c r="A4" s="882"/>
      <c r="B4" s="891" t="s">
        <v>195</v>
      </c>
      <c r="C4" s="891"/>
      <c r="D4" s="891"/>
      <c r="E4" s="891"/>
      <c r="F4" s="891"/>
      <c r="G4" s="891"/>
      <c r="H4" s="891"/>
      <c r="I4" s="891"/>
      <c r="J4" s="891"/>
      <c r="K4" s="891"/>
      <c r="L4" s="891"/>
      <c r="M4" s="891"/>
      <c r="N4" s="553" t="s">
        <v>373</v>
      </c>
      <c r="O4" s="554"/>
      <c r="P4" s="554"/>
      <c r="Q4" s="561"/>
      <c r="R4" s="873"/>
      <c r="S4" s="873"/>
    </row>
    <row r="5" spans="1:19" ht="12" customHeight="1" x14ac:dyDescent="0.2">
      <c r="A5" s="10"/>
      <c r="B5" s="8"/>
      <c r="C5" s="8"/>
      <c r="D5" s="8"/>
      <c r="E5" s="8"/>
      <c r="F5" s="8"/>
      <c r="G5" s="8"/>
      <c r="H5" s="8"/>
      <c r="I5" s="8"/>
      <c r="J5" s="8"/>
      <c r="K5" s="8"/>
      <c r="L5" s="8"/>
      <c r="M5" s="8"/>
      <c r="N5" s="8"/>
      <c r="O5" s="8"/>
    </row>
    <row r="6" spans="1:19" ht="31.5" customHeight="1" x14ac:dyDescent="0.2">
      <c r="A6" s="72" t="s">
        <v>201</v>
      </c>
      <c r="B6" s="889"/>
      <c r="C6" s="889"/>
      <c r="D6" s="73"/>
      <c r="E6" s="73"/>
      <c r="F6" s="73"/>
      <c r="G6" s="73"/>
      <c r="H6" s="73"/>
      <c r="I6" s="73"/>
      <c r="J6" s="73"/>
      <c r="K6" s="73"/>
      <c r="L6" s="73"/>
      <c r="M6" s="73"/>
      <c r="N6" s="73"/>
      <c r="O6" s="73"/>
      <c r="P6" s="74"/>
      <c r="Q6" s="74"/>
      <c r="R6" s="74"/>
      <c r="S6" s="75"/>
    </row>
    <row r="7" spans="1:19" s="25" customFormat="1" ht="31.5" customHeight="1" x14ac:dyDescent="0.2">
      <c r="A7" s="72" t="s">
        <v>2</v>
      </c>
      <c r="B7" s="883"/>
      <c r="C7" s="883"/>
      <c r="D7" s="76"/>
      <c r="E7" s="76"/>
      <c r="F7" s="76"/>
      <c r="G7" s="76"/>
      <c r="H7" s="76"/>
      <c r="I7" s="76"/>
      <c r="J7" s="76"/>
      <c r="K7" s="76"/>
      <c r="L7" s="76"/>
      <c r="M7" s="76"/>
      <c r="N7" s="76"/>
      <c r="O7" s="76"/>
      <c r="P7" s="24"/>
      <c r="Q7" s="24"/>
      <c r="R7" s="24"/>
    </row>
    <row r="8" spans="1:19" s="25" customFormat="1" ht="31.5" customHeight="1" x14ac:dyDescent="0.2">
      <c r="A8" s="72" t="s">
        <v>207</v>
      </c>
      <c r="B8" s="883"/>
      <c r="C8" s="883"/>
      <c r="D8" s="76"/>
      <c r="E8" s="76"/>
      <c r="F8" s="76"/>
      <c r="G8" s="76"/>
      <c r="H8" s="76"/>
      <c r="I8" s="76"/>
      <c r="J8" s="76"/>
      <c r="K8" s="76"/>
      <c r="L8" s="76"/>
      <c r="M8" s="76"/>
      <c r="N8" s="76"/>
      <c r="O8" s="76"/>
      <c r="P8" s="24"/>
      <c r="Q8" s="24"/>
      <c r="R8" s="24"/>
    </row>
    <row r="9" spans="1:19" s="25" customFormat="1" ht="12" x14ac:dyDescent="0.2">
      <c r="P9" s="24"/>
      <c r="Q9" s="24"/>
      <c r="R9" s="24"/>
    </row>
    <row r="10" spans="1:19" s="25" customFormat="1" ht="27.75" customHeight="1" x14ac:dyDescent="0.2">
      <c r="A10" s="898" t="s">
        <v>208</v>
      </c>
      <c r="B10" s="898" t="s">
        <v>5</v>
      </c>
      <c r="C10" s="898"/>
      <c r="D10" s="899" t="s">
        <v>213</v>
      </c>
      <c r="E10" s="899"/>
      <c r="F10" s="899"/>
      <c r="G10" s="899"/>
      <c r="H10" s="872" t="s">
        <v>220</v>
      </c>
      <c r="I10" s="872"/>
      <c r="J10" s="872"/>
      <c r="K10" s="872"/>
      <c r="L10" s="872" t="s">
        <v>137</v>
      </c>
      <c r="M10" s="872"/>
      <c r="N10" s="872"/>
      <c r="O10" s="872"/>
      <c r="P10" s="872" t="s">
        <v>149</v>
      </c>
      <c r="Q10" s="872"/>
      <c r="R10" s="872"/>
      <c r="S10" s="872"/>
    </row>
    <row r="11" spans="1:19" s="25" customFormat="1" ht="33.75" customHeight="1" x14ac:dyDescent="0.2">
      <c r="A11" s="898"/>
      <c r="B11" s="133" t="s">
        <v>148</v>
      </c>
      <c r="C11" s="133" t="s">
        <v>6</v>
      </c>
      <c r="D11" s="133" t="s">
        <v>1</v>
      </c>
      <c r="E11" s="133" t="s">
        <v>216</v>
      </c>
      <c r="F11" s="133" t="s">
        <v>121</v>
      </c>
      <c r="G11" s="133" t="s">
        <v>217</v>
      </c>
      <c r="H11" s="133" t="s">
        <v>1</v>
      </c>
      <c r="I11" s="133" t="s">
        <v>216</v>
      </c>
      <c r="J11" s="133" t="s">
        <v>121</v>
      </c>
      <c r="K11" s="133" t="s">
        <v>217</v>
      </c>
      <c r="L11" s="133" t="s">
        <v>1</v>
      </c>
      <c r="M11" s="133" t="s">
        <v>218</v>
      </c>
      <c r="N11" s="133" t="s">
        <v>121</v>
      </c>
      <c r="O11" s="133" t="s">
        <v>217</v>
      </c>
      <c r="P11" s="138" t="s">
        <v>152</v>
      </c>
      <c r="Q11" s="138" t="s">
        <v>150</v>
      </c>
      <c r="R11" s="138" t="s">
        <v>151</v>
      </c>
      <c r="S11" s="138" t="s">
        <v>125</v>
      </c>
    </row>
    <row r="12" spans="1:19" s="25" customFormat="1" ht="10.5" customHeight="1" x14ac:dyDescent="0.2">
      <c r="A12" s="890" t="s">
        <v>143</v>
      </c>
      <c r="B12" s="143">
        <v>1</v>
      </c>
      <c r="C12" s="144" t="s">
        <v>35</v>
      </c>
      <c r="D12" s="863" t="s">
        <v>219</v>
      </c>
      <c r="E12" s="864"/>
      <c r="F12" s="864"/>
      <c r="G12" s="865"/>
      <c r="H12" s="862" t="s">
        <v>142</v>
      </c>
      <c r="I12" s="862"/>
      <c r="J12" s="862"/>
      <c r="K12" s="862"/>
      <c r="L12" s="878" t="s">
        <v>144</v>
      </c>
      <c r="M12" s="878"/>
      <c r="N12" s="878"/>
      <c r="O12" s="878"/>
      <c r="P12" s="861" t="s">
        <v>145</v>
      </c>
      <c r="Q12" s="861" t="s">
        <v>146</v>
      </c>
      <c r="R12" s="861" t="s">
        <v>147</v>
      </c>
      <c r="S12" s="861" t="s">
        <v>168</v>
      </c>
    </row>
    <row r="13" spans="1:19" s="25" customFormat="1" ht="10.5" customHeight="1" x14ac:dyDescent="0.2">
      <c r="A13" s="890"/>
      <c r="B13" s="143">
        <v>2</v>
      </c>
      <c r="C13" s="144" t="s">
        <v>38</v>
      </c>
      <c r="D13" s="866"/>
      <c r="E13" s="867"/>
      <c r="F13" s="867"/>
      <c r="G13" s="868"/>
      <c r="H13" s="862"/>
      <c r="I13" s="862"/>
      <c r="J13" s="862"/>
      <c r="K13" s="862"/>
      <c r="L13" s="878"/>
      <c r="M13" s="878"/>
      <c r="N13" s="878"/>
      <c r="O13" s="878"/>
      <c r="P13" s="861"/>
      <c r="Q13" s="861"/>
      <c r="R13" s="861"/>
      <c r="S13" s="861"/>
    </row>
    <row r="14" spans="1:19" s="25" customFormat="1" ht="10.5" customHeight="1" x14ac:dyDescent="0.2">
      <c r="A14" s="890"/>
      <c r="B14" s="143">
        <v>3</v>
      </c>
      <c r="C14" s="144" t="s">
        <v>43</v>
      </c>
      <c r="D14" s="866"/>
      <c r="E14" s="867"/>
      <c r="F14" s="867"/>
      <c r="G14" s="868"/>
      <c r="H14" s="862"/>
      <c r="I14" s="862"/>
      <c r="J14" s="862"/>
      <c r="K14" s="862"/>
      <c r="L14" s="878"/>
      <c r="M14" s="878"/>
      <c r="N14" s="878"/>
      <c r="O14" s="878"/>
      <c r="P14" s="861"/>
      <c r="Q14" s="861"/>
      <c r="R14" s="861"/>
      <c r="S14" s="861"/>
    </row>
    <row r="15" spans="1:19" s="25" customFormat="1" ht="10.5" customHeight="1" x14ac:dyDescent="0.2">
      <c r="A15" s="890"/>
      <c r="B15" s="143">
        <v>4</v>
      </c>
      <c r="C15" s="144" t="s">
        <v>46</v>
      </c>
      <c r="D15" s="866"/>
      <c r="E15" s="867"/>
      <c r="F15" s="867"/>
      <c r="G15" s="868"/>
      <c r="H15" s="862"/>
      <c r="I15" s="862"/>
      <c r="J15" s="862"/>
      <c r="K15" s="862"/>
      <c r="L15" s="878"/>
      <c r="M15" s="878"/>
      <c r="N15" s="878"/>
      <c r="O15" s="878"/>
      <c r="P15" s="861"/>
      <c r="Q15" s="861"/>
      <c r="R15" s="861"/>
      <c r="S15" s="861"/>
    </row>
    <row r="16" spans="1:19" s="25" customFormat="1" ht="10.5" customHeight="1" x14ac:dyDescent="0.2">
      <c r="A16" s="890"/>
      <c r="B16" s="143">
        <v>5</v>
      </c>
      <c r="C16" s="144" t="s">
        <v>49</v>
      </c>
      <c r="D16" s="866"/>
      <c r="E16" s="867"/>
      <c r="F16" s="867"/>
      <c r="G16" s="868"/>
      <c r="H16" s="862"/>
      <c r="I16" s="862"/>
      <c r="J16" s="862"/>
      <c r="K16" s="862"/>
      <c r="L16" s="878"/>
      <c r="M16" s="878"/>
      <c r="N16" s="878"/>
      <c r="O16" s="878"/>
      <c r="P16" s="861"/>
      <c r="Q16" s="861"/>
      <c r="R16" s="861"/>
      <c r="S16" s="861"/>
    </row>
    <row r="17" spans="1:19" s="25" customFormat="1" ht="10.5" customHeight="1" x14ac:dyDescent="0.2">
      <c r="A17" s="890"/>
      <c r="B17" s="143">
        <v>6</v>
      </c>
      <c r="C17" s="144" t="s">
        <v>52</v>
      </c>
      <c r="D17" s="866"/>
      <c r="E17" s="867"/>
      <c r="F17" s="867"/>
      <c r="G17" s="868"/>
      <c r="H17" s="862"/>
      <c r="I17" s="862"/>
      <c r="J17" s="862"/>
      <c r="K17" s="862"/>
      <c r="L17" s="878"/>
      <c r="M17" s="878"/>
      <c r="N17" s="878"/>
      <c r="O17" s="878"/>
      <c r="P17" s="861"/>
      <c r="Q17" s="861"/>
      <c r="R17" s="861"/>
      <c r="S17" s="861"/>
    </row>
    <row r="18" spans="1:19" s="25" customFormat="1" ht="10.5" customHeight="1" x14ac:dyDescent="0.2">
      <c r="A18" s="890"/>
      <c r="B18" s="143">
        <v>7</v>
      </c>
      <c r="C18" s="144" t="s">
        <v>54</v>
      </c>
      <c r="D18" s="866"/>
      <c r="E18" s="867"/>
      <c r="F18" s="867"/>
      <c r="G18" s="868"/>
      <c r="H18" s="862"/>
      <c r="I18" s="862"/>
      <c r="J18" s="862"/>
      <c r="K18" s="862"/>
      <c r="L18" s="878"/>
      <c r="M18" s="878"/>
      <c r="N18" s="878"/>
      <c r="O18" s="878"/>
      <c r="P18" s="861"/>
      <c r="Q18" s="861"/>
      <c r="R18" s="861"/>
      <c r="S18" s="861"/>
    </row>
    <row r="19" spans="1:19" s="25" customFormat="1" ht="10.5" customHeight="1" x14ac:dyDescent="0.2">
      <c r="A19" s="890"/>
      <c r="B19" s="143">
        <v>8</v>
      </c>
      <c r="C19" s="144" t="s">
        <v>56</v>
      </c>
      <c r="D19" s="866"/>
      <c r="E19" s="867"/>
      <c r="F19" s="867"/>
      <c r="G19" s="868"/>
      <c r="H19" s="862"/>
      <c r="I19" s="862"/>
      <c r="J19" s="862"/>
      <c r="K19" s="862"/>
      <c r="L19" s="878"/>
      <c r="M19" s="878"/>
      <c r="N19" s="878"/>
      <c r="O19" s="878"/>
      <c r="P19" s="861"/>
      <c r="Q19" s="861"/>
      <c r="R19" s="861"/>
      <c r="S19" s="861"/>
    </row>
    <row r="20" spans="1:19" s="25" customFormat="1" ht="10.5" customHeight="1" x14ac:dyDescent="0.2">
      <c r="A20" s="890"/>
      <c r="B20" s="143">
        <v>9</v>
      </c>
      <c r="C20" s="144" t="s">
        <v>58</v>
      </c>
      <c r="D20" s="866"/>
      <c r="E20" s="867"/>
      <c r="F20" s="867"/>
      <c r="G20" s="868"/>
      <c r="H20" s="862"/>
      <c r="I20" s="862"/>
      <c r="J20" s="862"/>
      <c r="K20" s="862"/>
      <c r="L20" s="878"/>
      <c r="M20" s="878"/>
      <c r="N20" s="878"/>
      <c r="O20" s="878"/>
      <c r="P20" s="861"/>
      <c r="Q20" s="861"/>
      <c r="R20" s="861"/>
      <c r="S20" s="861"/>
    </row>
    <row r="21" spans="1:19" s="25" customFormat="1" ht="10.5" customHeight="1" x14ac:dyDescent="0.2">
      <c r="A21" s="890"/>
      <c r="B21" s="143">
        <v>10</v>
      </c>
      <c r="C21" s="144" t="s">
        <v>60</v>
      </c>
      <c r="D21" s="866"/>
      <c r="E21" s="867"/>
      <c r="F21" s="867"/>
      <c r="G21" s="868"/>
      <c r="H21" s="862"/>
      <c r="I21" s="862"/>
      <c r="J21" s="862"/>
      <c r="K21" s="862"/>
      <c r="L21" s="878"/>
      <c r="M21" s="878"/>
      <c r="N21" s="878"/>
      <c r="O21" s="878"/>
      <c r="P21" s="861"/>
      <c r="Q21" s="861"/>
      <c r="R21" s="861"/>
      <c r="S21" s="861"/>
    </row>
    <row r="22" spans="1:19" s="25" customFormat="1" ht="10.5" customHeight="1" x14ac:dyDescent="0.2">
      <c r="A22" s="890"/>
      <c r="B22" s="143">
        <v>11</v>
      </c>
      <c r="C22" s="144" t="s">
        <v>63</v>
      </c>
      <c r="D22" s="866"/>
      <c r="E22" s="867"/>
      <c r="F22" s="867"/>
      <c r="G22" s="868"/>
      <c r="H22" s="862"/>
      <c r="I22" s="862"/>
      <c r="J22" s="862"/>
      <c r="K22" s="862"/>
      <c r="L22" s="878"/>
      <c r="M22" s="878"/>
      <c r="N22" s="878"/>
      <c r="O22" s="878"/>
      <c r="P22" s="861"/>
      <c r="Q22" s="861"/>
      <c r="R22" s="861"/>
      <c r="S22" s="861"/>
    </row>
    <row r="23" spans="1:19" s="25" customFormat="1" ht="10.5" customHeight="1" x14ac:dyDescent="0.2">
      <c r="A23" s="890"/>
      <c r="B23" s="143">
        <v>12</v>
      </c>
      <c r="C23" s="144" t="s">
        <v>12</v>
      </c>
      <c r="D23" s="866"/>
      <c r="E23" s="867"/>
      <c r="F23" s="867"/>
      <c r="G23" s="868"/>
      <c r="H23" s="862"/>
      <c r="I23" s="862"/>
      <c r="J23" s="862"/>
      <c r="K23" s="862"/>
      <c r="L23" s="878"/>
      <c r="M23" s="878"/>
      <c r="N23" s="878"/>
      <c r="O23" s="878"/>
      <c r="P23" s="861"/>
      <c r="Q23" s="861"/>
      <c r="R23" s="861"/>
      <c r="S23" s="861"/>
    </row>
    <row r="24" spans="1:19" s="25" customFormat="1" ht="10.5" customHeight="1" x14ac:dyDescent="0.2">
      <c r="A24" s="890"/>
      <c r="B24" s="143">
        <v>13</v>
      </c>
      <c r="C24" s="144" t="s">
        <v>14</v>
      </c>
      <c r="D24" s="866"/>
      <c r="E24" s="867"/>
      <c r="F24" s="867"/>
      <c r="G24" s="868"/>
      <c r="H24" s="862"/>
      <c r="I24" s="862"/>
      <c r="J24" s="862"/>
      <c r="K24" s="862"/>
      <c r="L24" s="878"/>
      <c r="M24" s="878"/>
      <c r="N24" s="878"/>
      <c r="O24" s="878"/>
      <c r="P24" s="861"/>
      <c r="Q24" s="861"/>
      <c r="R24" s="861"/>
      <c r="S24" s="861"/>
    </row>
    <row r="25" spans="1:19" s="25" customFormat="1" ht="10.5" customHeight="1" x14ac:dyDescent="0.2">
      <c r="A25" s="890"/>
      <c r="B25" s="143">
        <v>14</v>
      </c>
      <c r="C25" s="144" t="s">
        <v>16</v>
      </c>
      <c r="D25" s="866"/>
      <c r="E25" s="867"/>
      <c r="F25" s="867"/>
      <c r="G25" s="868"/>
      <c r="H25" s="862"/>
      <c r="I25" s="862"/>
      <c r="J25" s="862"/>
      <c r="K25" s="862"/>
      <c r="L25" s="878"/>
      <c r="M25" s="878"/>
      <c r="N25" s="878"/>
      <c r="O25" s="878"/>
      <c r="P25" s="861"/>
      <c r="Q25" s="861"/>
      <c r="R25" s="861"/>
      <c r="S25" s="861"/>
    </row>
    <row r="26" spans="1:19" s="25" customFormat="1" ht="10.5" customHeight="1" x14ac:dyDescent="0.2">
      <c r="A26" s="890"/>
      <c r="B26" s="143">
        <v>15</v>
      </c>
      <c r="C26" s="144" t="s">
        <v>18</v>
      </c>
      <c r="D26" s="866"/>
      <c r="E26" s="867"/>
      <c r="F26" s="867"/>
      <c r="G26" s="868"/>
      <c r="H26" s="862"/>
      <c r="I26" s="862"/>
      <c r="J26" s="862"/>
      <c r="K26" s="862"/>
      <c r="L26" s="878"/>
      <c r="M26" s="878"/>
      <c r="N26" s="878"/>
      <c r="O26" s="878"/>
      <c r="P26" s="861"/>
      <c r="Q26" s="861"/>
      <c r="R26" s="861"/>
      <c r="S26" s="861"/>
    </row>
    <row r="27" spans="1:19" s="25" customFormat="1" ht="10.5" customHeight="1" x14ac:dyDescent="0.2">
      <c r="A27" s="890"/>
      <c r="B27" s="143">
        <v>16</v>
      </c>
      <c r="C27" s="144" t="s">
        <v>20</v>
      </c>
      <c r="D27" s="866"/>
      <c r="E27" s="867"/>
      <c r="F27" s="867"/>
      <c r="G27" s="868"/>
      <c r="H27" s="862"/>
      <c r="I27" s="862"/>
      <c r="J27" s="862"/>
      <c r="K27" s="862"/>
      <c r="L27" s="878"/>
      <c r="M27" s="878"/>
      <c r="N27" s="878"/>
      <c r="O27" s="878"/>
      <c r="P27" s="861"/>
      <c r="Q27" s="861"/>
      <c r="R27" s="861"/>
      <c r="S27" s="861"/>
    </row>
    <row r="28" spans="1:19" s="25" customFormat="1" ht="10.5" customHeight="1" x14ac:dyDescent="0.2">
      <c r="A28" s="890"/>
      <c r="B28" s="143">
        <v>17</v>
      </c>
      <c r="C28" s="144" t="s">
        <v>76</v>
      </c>
      <c r="D28" s="866"/>
      <c r="E28" s="867"/>
      <c r="F28" s="867"/>
      <c r="G28" s="868"/>
      <c r="H28" s="862"/>
      <c r="I28" s="862"/>
      <c r="J28" s="862"/>
      <c r="K28" s="862"/>
      <c r="L28" s="878"/>
      <c r="M28" s="878"/>
      <c r="N28" s="878"/>
      <c r="O28" s="878"/>
      <c r="P28" s="861"/>
      <c r="Q28" s="861"/>
      <c r="R28" s="861"/>
      <c r="S28" s="861"/>
    </row>
    <row r="29" spans="1:19" s="25" customFormat="1" ht="10.5" customHeight="1" x14ac:dyDescent="0.2">
      <c r="A29" s="890"/>
      <c r="B29" s="143">
        <v>18</v>
      </c>
      <c r="C29" s="144" t="s">
        <v>22</v>
      </c>
      <c r="D29" s="866"/>
      <c r="E29" s="867"/>
      <c r="F29" s="867"/>
      <c r="G29" s="868"/>
      <c r="H29" s="862"/>
      <c r="I29" s="862"/>
      <c r="J29" s="862"/>
      <c r="K29" s="862"/>
      <c r="L29" s="878"/>
      <c r="M29" s="878"/>
      <c r="N29" s="878"/>
      <c r="O29" s="878"/>
      <c r="P29" s="861"/>
      <c r="Q29" s="861"/>
      <c r="R29" s="861"/>
      <c r="S29" s="861"/>
    </row>
    <row r="30" spans="1:19" s="25" customFormat="1" ht="10.5" customHeight="1" x14ac:dyDescent="0.2">
      <c r="A30" s="890"/>
      <c r="B30" s="143">
        <v>19</v>
      </c>
      <c r="C30" s="144" t="s">
        <v>24</v>
      </c>
      <c r="D30" s="866"/>
      <c r="E30" s="867"/>
      <c r="F30" s="867"/>
      <c r="G30" s="868"/>
      <c r="H30" s="862"/>
      <c r="I30" s="862"/>
      <c r="J30" s="862"/>
      <c r="K30" s="862"/>
      <c r="L30" s="878"/>
      <c r="M30" s="878"/>
      <c r="N30" s="878"/>
      <c r="O30" s="878"/>
      <c r="P30" s="861"/>
      <c r="Q30" s="861"/>
      <c r="R30" s="861"/>
      <c r="S30" s="861"/>
    </row>
    <row r="31" spans="1:19" s="25" customFormat="1" ht="10.5" customHeight="1" x14ac:dyDescent="0.2">
      <c r="A31" s="890"/>
      <c r="B31" s="143">
        <v>20</v>
      </c>
      <c r="C31" s="144" t="s">
        <v>26</v>
      </c>
      <c r="D31" s="866"/>
      <c r="E31" s="867"/>
      <c r="F31" s="867"/>
      <c r="G31" s="868"/>
      <c r="H31" s="862"/>
      <c r="I31" s="862"/>
      <c r="J31" s="862"/>
      <c r="K31" s="862"/>
      <c r="L31" s="878"/>
      <c r="M31" s="878"/>
      <c r="N31" s="878"/>
      <c r="O31" s="878"/>
      <c r="P31" s="861"/>
      <c r="Q31" s="861"/>
      <c r="R31" s="861"/>
      <c r="S31" s="861"/>
    </row>
    <row r="32" spans="1:19" s="25" customFormat="1" ht="10.5" customHeight="1" x14ac:dyDescent="0.2">
      <c r="A32" s="890"/>
      <c r="B32" s="143">
        <v>21</v>
      </c>
      <c r="C32" s="144" t="s">
        <v>28</v>
      </c>
      <c r="D32" s="866"/>
      <c r="E32" s="867"/>
      <c r="F32" s="867"/>
      <c r="G32" s="868"/>
      <c r="H32" s="862"/>
      <c r="I32" s="862"/>
      <c r="J32" s="862"/>
      <c r="K32" s="862"/>
      <c r="L32" s="878"/>
      <c r="M32" s="878"/>
      <c r="N32" s="878"/>
      <c r="O32" s="878"/>
      <c r="P32" s="861"/>
      <c r="Q32" s="861"/>
      <c r="R32" s="861"/>
      <c r="S32" s="861"/>
    </row>
    <row r="33" spans="1:19" s="24" customFormat="1" ht="10.5" customHeight="1" x14ac:dyDescent="0.2">
      <c r="A33" s="890"/>
      <c r="B33" s="143">
        <v>22</v>
      </c>
      <c r="C33" s="144" t="s">
        <v>30</v>
      </c>
      <c r="D33" s="866"/>
      <c r="E33" s="867"/>
      <c r="F33" s="867"/>
      <c r="G33" s="868"/>
      <c r="H33" s="862"/>
      <c r="I33" s="862"/>
      <c r="J33" s="862"/>
      <c r="K33" s="862"/>
      <c r="L33" s="878"/>
      <c r="M33" s="878"/>
      <c r="N33" s="878"/>
      <c r="O33" s="878"/>
      <c r="P33" s="861"/>
      <c r="Q33" s="861"/>
      <c r="R33" s="861"/>
      <c r="S33" s="861"/>
    </row>
    <row r="34" spans="1:19" s="24" customFormat="1" ht="10.5" customHeight="1" x14ac:dyDescent="0.2">
      <c r="A34" s="890"/>
      <c r="B34" s="143">
        <v>23</v>
      </c>
      <c r="C34" s="144" t="s">
        <v>87</v>
      </c>
      <c r="D34" s="866"/>
      <c r="E34" s="867"/>
      <c r="F34" s="867"/>
      <c r="G34" s="868"/>
      <c r="H34" s="862"/>
      <c r="I34" s="862"/>
      <c r="J34" s="862"/>
      <c r="K34" s="862"/>
      <c r="L34" s="878"/>
      <c r="M34" s="878"/>
      <c r="N34" s="878"/>
      <c r="O34" s="878"/>
      <c r="P34" s="861"/>
      <c r="Q34" s="861"/>
      <c r="R34" s="861"/>
      <c r="S34" s="861"/>
    </row>
    <row r="35" spans="1:19" s="24" customFormat="1" ht="10.5" customHeight="1" x14ac:dyDescent="0.2">
      <c r="A35" s="890"/>
      <c r="B35" s="143">
        <v>24</v>
      </c>
      <c r="C35" s="144" t="s">
        <v>88</v>
      </c>
      <c r="D35" s="866"/>
      <c r="E35" s="867"/>
      <c r="F35" s="867"/>
      <c r="G35" s="868"/>
      <c r="H35" s="862"/>
      <c r="I35" s="862"/>
      <c r="J35" s="862"/>
      <c r="K35" s="862"/>
      <c r="L35" s="878"/>
      <c r="M35" s="878"/>
      <c r="N35" s="878"/>
      <c r="O35" s="878"/>
      <c r="P35" s="861"/>
      <c r="Q35" s="861"/>
      <c r="R35" s="861"/>
      <c r="S35" s="861"/>
    </row>
    <row r="36" spans="1:19" s="24" customFormat="1" ht="10.5" customHeight="1" x14ac:dyDescent="0.2">
      <c r="A36" s="890"/>
      <c r="B36" s="143">
        <v>25</v>
      </c>
      <c r="C36" s="144" t="s">
        <v>89</v>
      </c>
      <c r="D36" s="869"/>
      <c r="E36" s="870"/>
      <c r="F36" s="870"/>
      <c r="G36" s="871"/>
      <c r="H36" s="862"/>
      <c r="I36" s="862"/>
      <c r="J36" s="862"/>
      <c r="K36" s="862"/>
      <c r="L36" s="878"/>
      <c r="M36" s="878"/>
      <c r="N36" s="878"/>
      <c r="O36" s="878"/>
      <c r="P36" s="861"/>
      <c r="Q36" s="861"/>
      <c r="R36" s="861"/>
      <c r="S36" s="861"/>
    </row>
    <row r="37" spans="1:19" s="24" customFormat="1" ht="15.75" customHeight="1" x14ac:dyDescent="0.2">
      <c r="A37" s="890"/>
      <c r="B37" s="874" t="s">
        <v>119</v>
      </c>
      <c r="C37" s="874"/>
      <c r="D37" s="879" t="s">
        <v>119</v>
      </c>
      <c r="E37" s="880"/>
      <c r="F37" s="880"/>
      <c r="G37" s="881"/>
      <c r="H37" s="892" t="s">
        <v>119</v>
      </c>
      <c r="I37" s="893"/>
      <c r="J37" s="893"/>
      <c r="K37" s="894"/>
      <c r="L37" s="895" t="s">
        <v>119</v>
      </c>
      <c r="M37" s="896"/>
      <c r="N37" s="896"/>
      <c r="O37" s="897"/>
      <c r="P37" s="139"/>
      <c r="Q37" s="140"/>
      <c r="R37" s="141"/>
      <c r="S37" s="142"/>
    </row>
    <row r="38" spans="1:19" s="24" customFormat="1" ht="32.25" customHeight="1" x14ac:dyDescent="0.2">
      <c r="A38" s="884" t="s">
        <v>11</v>
      </c>
      <c r="B38" s="26">
        <v>1</v>
      </c>
      <c r="C38" s="27" t="s">
        <v>35</v>
      </c>
      <c r="D38" s="28"/>
      <c r="E38" s="134"/>
      <c r="F38" s="29"/>
      <c r="G38" s="30"/>
      <c r="H38" s="31"/>
      <c r="I38" s="32"/>
      <c r="J38" s="32"/>
      <c r="K38" s="33"/>
      <c r="L38" s="34"/>
      <c r="M38" s="34"/>
      <c r="N38" s="34"/>
      <c r="O38" s="34"/>
      <c r="P38" s="35"/>
      <c r="Q38" s="36"/>
      <c r="R38" s="37"/>
      <c r="S38" s="38"/>
    </row>
    <row r="39" spans="1:19" s="24" customFormat="1" ht="32.25" customHeight="1" x14ac:dyDescent="0.2">
      <c r="A39" s="884"/>
      <c r="B39" s="26">
        <v>2</v>
      </c>
      <c r="C39" s="39" t="s">
        <v>38</v>
      </c>
      <c r="D39" s="28"/>
      <c r="E39" s="134"/>
      <c r="F39" s="29"/>
      <c r="G39" s="30"/>
      <c r="H39" s="40"/>
      <c r="I39" s="41"/>
      <c r="J39" s="41"/>
      <c r="K39" s="42"/>
      <c r="L39" s="43"/>
      <c r="M39" s="43"/>
      <c r="N39" s="43"/>
      <c r="O39" s="43"/>
      <c r="P39" s="44"/>
      <c r="Q39" s="36"/>
      <c r="R39" s="37"/>
      <c r="S39" s="38"/>
    </row>
    <row r="40" spans="1:19" s="24" customFormat="1" ht="32.25" customHeight="1" x14ac:dyDescent="0.2">
      <c r="A40" s="884"/>
      <c r="B40" s="45">
        <v>3</v>
      </c>
      <c r="C40" s="39" t="s">
        <v>43</v>
      </c>
      <c r="D40" s="28"/>
      <c r="E40" s="134"/>
      <c r="F40" s="29"/>
      <c r="G40" s="30"/>
      <c r="H40" s="40"/>
      <c r="I40" s="41"/>
      <c r="J40" s="41"/>
      <c r="K40" s="42"/>
      <c r="L40" s="43"/>
      <c r="M40" s="43"/>
      <c r="N40" s="43"/>
      <c r="O40" s="43"/>
      <c r="P40" s="44"/>
      <c r="Q40" s="36"/>
      <c r="R40" s="37"/>
      <c r="S40" s="38"/>
    </row>
    <row r="41" spans="1:19" s="24" customFormat="1" ht="32.25" customHeight="1" x14ac:dyDescent="0.2">
      <c r="A41" s="884"/>
      <c r="B41" s="26">
        <v>4</v>
      </c>
      <c r="C41" s="39" t="s">
        <v>46</v>
      </c>
      <c r="D41" s="28"/>
      <c r="E41" s="134"/>
      <c r="F41" s="29"/>
      <c r="G41" s="30"/>
      <c r="H41" s="40"/>
      <c r="I41" s="41"/>
      <c r="J41" s="41"/>
      <c r="K41" s="42"/>
      <c r="L41" s="43"/>
      <c r="M41" s="43"/>
      <c r="N41" s="43"/>
      <c r="O41" s="43"/>
      <c r="P41" s="44"/>
      <c r="Q41" s="36"/>
      <c r="R41" s="37"/>
      <c r="S41" s="38"/>
    </row>
    <row r="42" spans="1:19" s="24" customFormat="1" ht="32.25" customHeight="1" x14ac:dyDescent="0.2">
      <c r="A42" s="884"/>
      <c r="B42" s="26">
        <v>5</v>
      </c>
      <c r="C42" s="39" t="s">
        <v>49</v>
      </c>
      <c r="D42" s="28"/>
      <c r="E42" s="134"/>
      <c r="F42" s="29"/>
      <c r="G42" s="30"/>
      <c r="H42" s="40"/>
      <c r="I42" s="41"/>
      <c r="J42" s="41"/>
      <c r="K42" s="42"/>
      <c r="L42" s="43"/>
      <c r="M42" s="43"/>
      <c r="N42" s="43"/>
      <c r="O42" s="43"/>
      <c r="P42" s="44"/>
      <c r="Q42" s="36"/>
      <c r="R42" s="37"/>
      <c r="S42" s="38"/>
    </row>
    <row r="43" spans="1:19" s="24" customFormat="1" ht="32.25" customHeight="1" x14ac:dyDescent="0.2">
      <c r="A43" s="884"/>
      <c r="B43" s="45">
        <v>6</v>
      </c>
      <c r="C43" s="39" t="s">
        <v>52</v>
      </c>
      <c r="D43" s="28"/>
      <c r="E43" s="134"/>
      <c r="F43" s="29"/>
      <c r="G43" s="30"/>
      <c r="H43" s="40"/>
      <c r="I43" s="41"/>
      <c r="J43" s="41"/>
      <c r="K43" s="42"/>
      <c r="L43" s="43"/>
      <c r="M43" s="43"/>
      <c r="N43" s="43"/>
      <c r="O43" s="43"/>
      <c r="P43" s="44"/>
      <c r="Q43" s="36"/>
      <c r="R43" s="37"/>
      <c r="S43" s="38"/>
    </row>
    <row r="44" spans="1:19" s="24" customFormat="1" ht="32.25" customHeight="1" x14ac:dyDescent="0.2">
      <c r="A44" s="884"/>
      <c r="B44" s="26">
        <v>7</v>
      </c>
      <c r="C44" s="39" t="s">
        <v>54</v>
      </c>
      <c r="D44" s="28"/>
      <c r="E44" s="134"/>
      <c r="F44" s="29"/>
      <c r="G44" s="30"/>
      <c r="H44" s="40"/>
      <c r="I44" s="41"/>
      <c r="J44" s="41"/>
      <c r="K44" s="42"/>
      <c r="L44" s="43"/>
      <c r="M44" s="43"/>
      <c r="N44" s="43"/>
      <c r="O44" s="43"/>
      <c r="P44" s="44"/>
      <c r="Q44" s="36"/>
      <c r="R44" s="37"/>
      <c r="S44" s="38"/>
    </row>
    <row r="45" spans="1:19" s="24" customFormat="1" ht="32.25" customHeight="1" x14ac:dyDescent="0.2">
      <c r="A45" s="884"/>
      <c r="B45" s="26">
        <v>8</v>
      </c>
      <c r="C45" s="39" t="s">
        <v>56</v>
      </c>
      <c r="D45" s="28"/>
      <c r="E45" s="134"/>
      <c r="F45" s="29"/>
      <c r="G45" s="30"/>
      <c r="H45" s="40"/>
      <c r="I45" s="41"/>
      <c r="J45" s="41"/>
      <c r="K45" s="42"/>
      <c r="L45" s="43"/>
      <c r="M45" s="43"/>
      <c r="N45" s="43"/>
      <c r="O45" s="43"/>
      <c r="P45" s="44"/>
      <c r="Q45" s="36"/>
      <c r="R45" s="37"/>
      <c r="S45" s="38"/>
    </row>
    <row r="46" spans="1:19" s="24" customFormat="1" ht="32.25" customHeight="1" x14ac:dyDescent="0.2">
      <c r="A46" s="884"/>
      <c r="B46" s="45">
        <v>9</v>
      </c>
      <c r="C46" s="39" t="s">
        <v>58</v>
      </c>
      <c r="D46" s="28"/>
      <c r="E46" s="134"/>
      <c r="F46" s="29"/>
      <c r="G46" s="30"/>
      <c r="H46" s="40"/>
      <c r="I46" s="41"/>
      <c r="J46" s="41"/>
      <c r="K46" s="42"/>
      <c r="L46" s="43"/>
      <c r="M46" s="43"/>
      <c r="N46" s="43"/>
      <c r="O46" s="43"/>
      <c r="P46" s="44"/>
      <c r="Q46" s="36"/>
      <c r="R46" s="37"/>
      <c r="S46" s="38"/>
    </row>
    <row r="47" spans="1:19" s="24" customFormat="1" ht="32.25" customHeight="1" x14ac:dyDescent="0.2">
      <c r="A47" s="884"/>
      <c r="B47" s="26">
        <v>10</v>
      </c>
      <c r="C47" s="39" t="s">
        <v>60</v>
      </c>
      <c r="D47" s="28"/>
      <c r="E47" s="134"/>
      <c r="F47" s="29"/>
      <c r="G47" s="30"/>
      <c r="H47" s="40"/>
      <c r="I47" s="41"/>
      <c r="J47" s="41"/>
      <c r="K47" s="42"/>
      <c r="L47" s="43"/>
      <c r="M47" s="43"/>
      <c r="N47" s="43"/>
      <c r="O47" s="43"/>
      <c r="P47" s="44"/>
      <c r="Q47" s="36"/>
      <c r="R47" s="37"/>
      <c r="S47" s="38"/>
    </row>
    <row r="48" spans="1:19" s="24" customFormat="1" ht="32.25" customHeight="1" x14ac:dyDescent="0.2">
      <c r="A48" s="885"/>
      <c r="B48" s="26">
        <v>11</v>
      </c>
      <c r="C48" s="39" t="s">
        <v>63</v>
      </c>
      <c r="D48" s="46"/>
      <c r="E48" s="135"/>
      <c r="F48" s="47"/>
      <c r="G48" s="48"/>
      <c r="H48" s="40"/>
      <c r="I48" s="41"/>
      <c r="J48" s="41"/>
      <c r="K48" s="42"/>
      <c r="L48" s="43"/>
      <c r="M48" s="43"/>
      <c r="N48" s="43"/>
      <c r="O48" s="43"/>
      <c r="P48" s="44"/>
      <c r="Q48" s="49"/>
      <c r="R48" s="50"/>
      <c r="S48" s="51"/>
    </row>
    <row r="49" spans="1:19" s="24" customFormat="1" ht="32.25" customHeight="1" x14ac:dyDescent="0.2">
      <c r="A49" s="885"/>
      <c r="B49" s="45">
        <v>12</v>
      </c>
      <c r="C49" s="39" t="s">
        <v>12</v>
      </c>
      <c r="D49" s="46"/>
      <c r="E49" s="135"/>
      <c r="F49" s="47"/>
      <c r="G49" s="48"/>
      <c r="H49" s="40"/>
      <c r="I49" s="41"/>
      <c r="J49" s="41"/>
      <c r="K49" s="42"/>
      <c r="L49" s="43"/>
      <c r="M49" s="43"/>
      <c r="N49" s="43"/>
      <c r="O49" s="43"/>
      <c r="P49" s="44"/>
      <c r="Q49" s="49"/>
      <c r="R49" s="50"/>
      <c r="S49" s="51"/>
    </row>
    <row r="50" spans="1:19" s="24" customFormat="1" ht="32.25" customHeight="1" x14ac:dyDescent="0.2">
      <c r="A50" s="885"/>
      <c r="B50" s="26">
        <v>13</v>
      </c>
      <c r="C50" s="39" t="s">
        <v>14</v>
      </c>
      <c r="D50" s="46"/>
      <c r="E50" s="135"/>
      <c r="F50" s="47"/>
      <c r="G50" s="48"/>
      <c r="H50" s="40"/>
      <c r="I50" s="41"/>
      <c r="J50" s="41"/>
      <c r="K50" s="42"/>
      <c r="L50" s="43"/>
      <c r="M50" s="43"/>
      <c r="N50" s="43"/>
      <c r="O50" s="43"/>
      <c r="P50" s="44"/>
      <c r="Q50" s="49"/>
      <c r="R50" s="50"/>
      <c r="S50" s="51"/>
    </row>
    <row r="51" spans="1:19" s="24" customFormat="1" ht="32.25" customHeight="1" x14ac:dyDescent="0.2">
      <c r="A51" s="885"/>
      <c r="B51" s="26">
        <v>14</v>
      </c>
      <c r="C51" s="39" t="s">
        <v>16</v>
      </c>
      <c r="D51" s="46"/>
      <c r="E51" s="135"/>
      <c r="F51" s="47"/>
      <c r="G51" s="48"/>
      <c r="H51" s="40"/>
      <c r="I51" s="41"/>
      <c r="J51" s="41"/>
      <c r="K51" s="42"/>
      <c r="L51" s="43"/>
      <c r="M51" s="43"/>
      <c r="N51" s="43"/>
      <c r="O51" s="43"/>
      <c r="P51" s="44"/>
      <c r="Q51" s="49"/>
      <c r="R51" s="50"/>
      <c r="S51" s="51"/>
    </row>
    <row r="52" spans="1:19" s="24" customFormat="1" ht="32.25" customHeight="1" x14ac:dyDescent="0.2">
      <c r="A52" s="885"/>
      <c r="B52" s="26">
        <v>15</v>
      </c>
      <c r="C52" s="39" t="s">
        <v>18</v>
      </c>
      <c r="D52" s="46"/>
      <c r="E52" s="135"/>
      <c r="F52" s="47"/>
      <c r="G52" s="48"/>
      <c r="H52" s="40"/>
      <c r="I52" s="41"/>
      <c r="J52" s="41"/>
      <c r="K52" s="42"/>
      <c r="L52" s="43"/>
      <c r="M52" s="43"/>
      <c r="N52" s="43"/>
      <c r="O52" s="43"/>
      <c r="P52" s="44"/>
      <c r="Q52" s="49"/>
      <c r="R52" s="50"/>
      <c r="S52" s="51"/>
    </row>
    <row r="53" spans="1:19" s="25" customFormat="1" ht="32.25" customHeight="1" x14ac:dyDescent="0.2">
      <c r="A53" s="885"/>
      <c r="B53" s="45">
        <v>16</v>
      </c>
      <c r="C53" s="39" t="s">
        <v>20</v>
      </c>
      <c r="D53" s="46"/>
      <c r="E53" s="135"/>
      <c r="F53" s="47"/>
      <c r="G53" s="48"/>
      <c r="H53" s="40"/>
      <c r="I53" s="41"/>
      <c r="J53" s="41"/>
      <c r="K53" s="42"/>
      <c r="L53" s="43"/>
      <c r="M53" s="43"/>
      <c r="N53" s="43"/>
      <c r="O53" s="43"/>
      <c r="P53" s="44"/>
      <c r="Q53" s="49"/>
      <c r="R53" s="50"/>
      <c r="S53" s="51"/>
    </row>
    <row r="54" spans="1:19" s="24" customFormat="1" ht="32.25" customHeight="1" x14ac:dyDescent="0.2">
      <c r="A54" s="885"/>
      <c r="B54" s="26">
        <v>17</v>
      </c>
      <c r="C54" s="39" t="s">
        <v>76</v>
      </c>
      <c r="D54" s="46"/>
      <c r="E54" s="135"/>
      <c r="F54" s="47"/>
      <c r="G54" s="48"/>
      <c r="H54" s="40"/>
      <c r="I54" s="41"/>
      <c r="J54" s="41"/>
      <c r="K54" s="42"/>
      <c r="L54" s="43"/>
      <c r="M54" s="43"/>
      <c r="N54" s="43"/>
      <c r="O54" s="43"/>
      <c r="P54" s="44"/>
      <c r="Q54" s="49"/>
      <c r="R54" s="50"/>
      <c r="S54" s="51"/>
    </row>
    <row r="55" spans="1:19" s="25" customFormat="1" ht="32.25" customHeight="1" x14ac:dyDescent="0.2">
      <c r="A55" s="885"/>
      <c r="B55" s="26">
        <v>18</v>
      </c>
      <c r="C55" s="39" t="s">
        <v>22</v>
      </c>
      <c r="D55" s="46"/>
      <c r="E55" s="135"/>
      <c r="F55" s="47"/>
      <c r="G55" s="48"/>
      <c r="H55" s="40"/>
      <c r="I55" s="41"/>
      <c r="J55" s="41"/>
      <c r="K55" s="42"/>
      <c r="L55" s="43"/>
      <c r="M55" s="43"/>
      <c r="N55" s="43"/>
      <c r="O55" s="43"/>
      <c r="P55" s="44"/>
      <c r="Q55" s="49"/>
      <c r="R55" s="50"/>
      <c r="S55" s="51"/>
    </row>
    <row r="56" spans="1:19" s="25" customFormat="1" ht="32.25" customHeight="1" x14ac:dyDescent="0.2">
      <c r="A56" s="885"/>
      <c r="B56" s="26">
        <v>19</v>
      </c>
      <c r="C56" s="39" t="s">
        <v>24</v>
      </c>
      <c r="D56" s="46"/>
      <c r="E56" s="135"/>
      <c r="F56" s="47"/>
      <c r="G56" s="48"/>
      <c r="H56" s="40"/>
      <c r="I56" s="41"/>
      <c r="J56" s="41"/>
      <c r="K56" s="42"/>
      <c r="L56" s="43"/>
      <c r="M56" s="43"/>
      <c r="N56" s="43"/>
      <c r="O56" s="43"/>
      <c r="P56" s="44"/>
      <c r="Q56" s="49"/>
      <c r="R56" s="50"/>
      <c r="S56" s="51"/>
    </row>
    <row r="57" spans="1:19" s="25" customFormat="1" ht="32.25" customHeight="1" x14ac:dyDescent="0.2">
      <c r="A57" s="885"/>
      <c r="B57" s="45">
        <v>20</v>
      </c>
      <c r="C57" s="39" t="s">
        <v>26</v>
      </c>
      <c r="D57" s="46"/>
      <c r="E57" s="135"/>
      <c r="F57" s="47"/>
      <c r="G57" s="48"/>
      <c r="H57" s="40"/>
      <c r="I57" s="41"/>
      <c r="J57" s="41"/>
      <c r="K57" s="42"/>
      <c r="L57" s="43"/>
      <c r="M57" s="43"/>
      <c r="N57" s="43"/>
      <c r="O57" s="43"/>
      <c r="P57" s="44"/>
      <c r="Q57" s="49"/>
      <c r="R57" s="50"/>
      <c r="S57" s="51"/>
    </row>
    <row r="58" spans="1:19" s="25" customFormat="1" ht="32.25" customHeight="1" x14ac:dyDescent="0.2">
      <c r="A58" s="885"/>
      <c r="B58" s="26">
        <v>21</v>
      </c>
      <c r="C58" s="39" t="s">
        <v>28</v>
      </c>
      <c r="D58" s="46"/>
      <c r="E58" s="135"/>
      <c r="F58" s="47"/>
      <c r="G58" s="48"/>
      <c r="H58" s="40"/>
      <c r="I58" s="41"/>
      <c r="J58" s="41"/>
      <c r="K58" s="42"/>
      <c r="L58" s="43"/>
      <c r="M58" s="43"/>
      <c r="N58" s="43"/>
      <c r="O58" s="43"/>
      <c r="P58" s="44"/>
      <c r="Q58" s="49"/>
      <c r="R58" s="50"/>
      <c r="S58" s="51"/>
    </row>
    <row r="59" spans="1:19" s="25" customFormat="1" ht="32.25" customHeight="1" x14ac:dyDescent="0.2">
      <c r="A59" s="885"/>
      <c r="B59" s="26">
        <v>22</v>
      </c>
      <c r="C59" s="39" t="s">
        <v>30</v>
      </c>
      <c r="D59" s="46"/>
      <c r="E59" s="135"/>
      <c r="F59" s="47"/>
      <c r="G59" s="48"/>
      <c r="H59" s="40"/>
      <c r="I59" s="41"/>
      <c r="J59" s="41"/>
      <c r="K59" s="42"/>
      <c r="L59" s="43"/>
      <c r="M59" s="43"/>
      <c r="N59" s="43"/>
      <c r="O59" s="43"/>
      <c r="P59" s="44"/>
      <c r="Q59" s="49"/>
      <c r="R59" s="50"/>
      <c r="S59" s="51"/>
    </row>
    <row r="60" spans="1:19" s="25" customFormat="1" ht="32.25" customHeight="1" x14ac:dyDescent="0.2">
      <c r="A60" s="885"/>
      <c r="B60" s="26">
        <v>23</v>
      </c>
      <c r="C60" s="39" t="s">
        <v>87</v>
      </c>
      <c r="D60" s="46"/>
      <c r="E60" s="135"/>
      <c r="F60" s="47"/>
      <c r="G60" s="48"/>
      <c r="H60" s="40"/>
      <c r="I60" s="41"/>
      <c r="J60" s="41"/>
      <c r="K60" s="42"/>
      <c r="L60" s="43"/>
      <c r="M60" s="43"/>
      <c r="N60" s="43"/>
      <c r="O60" s="43"/>
      <c r="P60" s="44"/>
      <c r="Q60" s="49"/>
      <c r="R60" s="50"/>
      <c r="S60" s="51"/>
    </row>
    <row r="61" spans="1:19" s="25" customFormat="1" ht="32.25" customHeight="1" x14ac:dyDescent="0.2">
      <c r="A61" s="885"/>
      <c r="B61" s="45">
        <v>24</v>
      </c>
      <c r="C61" s="39" t="s">
        <v>88</v>
      </c>
      <c r="D61" s="46"/>
      <c r="E61" s="135"/>
      <c r="F61" s="47"/>
      <c r="G61" s="48"/>
      <c r="H61" s="40"/>
      <c r="I61" s="41"/>
      <c r="J61" s="41"/>
      <c r="K61" s="42"/>
      <c r="L61" s="43"/>
      <c r="M61" s="43"/>
      <c r="N61" s="43"/>
      <c r="O61" s="43"/>
      <c r="P61" s="44"/>
      <c r="Q61" s="49"/>
      <c r="R61" s="50"/>
      <c r="S61" s="51"/>
    </row>
    <row r="62" spans="1:19" s="25" customFormat="1" ht="32.25" customHeight="1" thickBot="1" x14ac:dyDescent="0.25">
      <c r="A62" s="885"/>
      <c r="B62" s="52">
        <v>25</v>
      </c>
      <c r="C62" s="53" t="s">
        <v>89</v>
      </c>
      <c r="D62" s="54"/>
      <c r="E62" s="136"/>
      <c r="F62" s="55"/>
      <c r="G62" s="56"/>
      <c r="H62" s="57"/>
      <c r="I62" s="58"/>
      <c r="J62" s="58"/>
      <c r="K62" s="59"/>
      <c r="L62" s="43"/>
      <c r="M62" s="43"/>
      <c r="N62" s="43"/>
      <c r="O62" s="43"/>
      <c r="P62" s="60"/>
      <c r="Q62" s="61"/>
      <c r="R62" s="62"/>
      <c r="S62" s="63"/>
    </row>
    <row r="63" spans="1:19" s="25" customFormat="1" ht="32.25" customHeight="1" thickBot="1" x14ac:dyDescent="0.25">
      <c r="A63" s="886"/>
      <c r="B63" s="887" t="s">
        <v>119</v>
      </c>
      <c r="C63" s="888"/>
      <c r="D63" s="64"/>
      <c r="E63" s="137"/>
      <c r="F63" s="65"/>
      <c r="G63" s="66"/>
      <c r="H63" s="67"/>
      <c r="I63" s="68"/>
      <c r="J63" s="68"/>
      <c r="K63" s="69"/>
      <c r="L63" s="70"/>
      <c r="M63" s="70"/>
      <c r="N63" s="70"/>
      <c r="O63" s="70"/>
      <c r="P63" s="875"/>
      <c r="Q63" s="876"/>
      <c r="R63" s="877"/>
      <c r="S63" s="71">
        <f>+SUM(S38:S62)</f>
        <v>0</v>
      </c>
    </row>
    <row r="64" spans="1:19" s="25" customFormat="1" ht="12" x14ac:dyDescent="0.2">
      <c r="P64" s="24"/>
      <c r="Q64" s="24"/>
      <c r="R64" s="24"/>
    </row>
  </sheetData>
  <mergeCells count="31">
    <mergeCell ref="A1:A4"/>
    <mergeCell ref="B7:C7"/>
    <mergeCell ref="B8:C8"/>
    <mergeCell ref="A38:A63"/>
    <mergeCell ref="B63:C63"/>
    <mergeCell ref="B6:C6"/>
    <mergeCell ref="A12:A37"/>
    <mergeCell ref="B3:Q3"/>
    <mergeCell ref="B4:M4"/>
    <mergeCell ref="H37:K37"/>
    <mergeCell ref="L37:O37"/>
    <mergeCell ref="Q12:Q36"/>
    <mergeCell ref="A10:A11"/>
    <mergeCell ref="B10:C10"/>
    <mergeCell ref="P10:S10"/>
    <mergeCell ref="D10:G10"/>
    <mergeCell ref="B37:C37"/>
    <mergeCell ref="P63:R63"/>
    <mergeCell ref="P12:P36"/>
    <mergeCell ref="L12:O36"/>
    <mergeCell ref="D37:G37"/>
    <mergeCell ref="S12:S36"/>
    <mergeCell ref="N4:Q4"/>
    <mergeCell ref="H12:K36"/>
    <mergeCell ref="D12:G36"/>
    <mergeCell ref="H10:K10"/>
    <mergeCell ref="R1:S4"/>
    <mergeCell ref="L10:O10"/>
    <mergeCell ref="B1:Q1"/>
    <mergeCell ref="B2:Q2"/>
    <mergeCell ref="R12:R36"/>
  </mergeCells>
  <conditionalFormatting sqref="I38:J38">
    <cfRule type="expression" dxfId="4" priority="4" stopIfTrue="1">
      <formula>IF(F38&gt;0,1,0)</formula>
    </cfRule>
  </conditionalFormatting>
  <conditionalFormatting sqref="I39:J62">
    <cfRule type="expression" dxfId="3" priority="2" stopIfTrue="1">
      <formula>IF(F39&gt;0,1,0)</formula>
    </cfRule>
  </conditionalFormatting>
  <conditionalFormatting sqref="O38:O62">
    <cfRule type="expression" dxfId="2" priority="29" stopIfTrue="1">
      <formula>IF(H38&gt;0,1,0)</formula>
    </cfRule>
  </conditionalFormatting>
  <conditionalFormatting sqref="M38:N62">
    <cfRule type="expression" dxfId="1" priority="31" stopIfTrue="1">
      <formula>IF(H38&gt;0,1,0)</formula>
    </cfRule>
  </conditionalFormatting>
  <conditionalFormatting sqref="H38:L62">
    <cfRule type="expression" dxfId="0" priority="32" stopIfTrue="1">
      <formula>IF(D38&gt;0,1,0)</formula>
    </cfRule>
  </conditionalFormatting>
  <printOptions horizontalCentered="1" verticalCentered="1"/>
  <pageMargins left="0.78740157480314965" right="0.78740157480314965" top="0.19685039370078741" bottom="0.70866141732283472" header="0.19685039370078741" footer="0.31496062992125984"/>
  <pageSetup scale="62" orientation="landscape" r:id="rId1"/>
  <headerFooter alignWithMargins="0">
    <oddFooter>&amp;L&amp;"Arial,Normal"&amp;7PE01-PR01-F01&amp;C&amp;"Arial,Normal"&amp;7Versión Impresa no controlada, verificar su vigencia en el listado Maestro de Documentos&amp;R&amp;"Arial,Normal"Pag &amp;P de  &amp;N</oddFooter>
  </headerFooter>
  <rowBreaks count="1" manualBreakCount="1">
    <brk id="37" max="1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F16"/>
  <sheetViews>
    <sheetView zoomScale="55" zoomScaleNormal="55" workbookViewId="0">
      <selection sqref="A1:B4"/>
    </sheetView>
  </sheetViews>
  <sheetFormatPr baseColWidth="10" defaultColWidth="0" defaultRowHeight="15" zeroHeight="1" x14ac:dyDescent="0.25"/>
  <cols>
    <col min="1" max="3" width="16.42578125" style="5" customWidth="1"/>
    <col min="4" max="4" width="16.42578125" style="6" customWidth="1"/>
    <col min="5" max="8" width="16.42578125" style="5" customWidth="1"/>
    <col min="9" max="14" width="15.140625" style="243" customWidth="1"/>
    <col min="15" max="29" width="9" style="5" customWidth="1"/>
    <col min="30" max="30" width="51.42578125" style="5" customWidth="1"/>
    <col min="31" max="31" width="33.42578125" style="5" customWidth="1"/>
    <col min="32" max="32" width="64.140625" style="5" customWidth="1"/>
    <col min="33" max="16384" width="11.42578125" style="5" hidden="1"/>
  </cols>
  <sheetData>
    <row r="1" spans="1:32" s="9" customFormat="1" ht="39.75" customHeight="1" x14ac:dyDescent="0.25">
      <c r="A1" s="584"/>
      <c r="B1" s="585"/>
      <c r="C1" s="602" t="s">
        <v>459</v>
      </c>
      <c r="D1" s="602"/>
      <c r="E1" s="602"/>
      <c r="F1" s="602"/>
      <c r="G1" s="602"/>
      <c r="H1" s="602"/>
      <c r="I1" s="602"/>
      <c r="J1" s="602"/>
      <c r="K1" s="602"/>
      <c r="L1" s="602"/>
      <c r="M1" s="602"/>
      <c r="N1" s="602"/>
      <c r="O1" s="602"/>
      <c r="P1" s="602"/>
      <c r="Q1" s="602"/>
      <c r="R1" s="602"/>
      <c r="S1" s="602"/>
      <c r="T1" s="602"/>
      <c r="U1" s="602"/>
      <c r="V1" s="602"/>
      <c r="W1" s="602"/>
      <c r="X1" s="602"/>
      <c r="Y1" s="602"/>
      <c r="Z1" s="602"/>
      <c r="AA1" s="602"/>
      <c r="AB1" s="602"/>
      <c r="AC1" s="602"/>
      <c r="AD1" s="602"/>
      <c r="AE1" s="602"/>
      <c r="AF1" s="603"/>
    </row>
    <row r="2" spans="1:32" s="9" customFormat="1" ht="40.5" customHeight="1" x14ac:dyDescent="0.25">
      <c r="A2" s="586"/>
      <c r="B2" s="564"/>
      <c r="C2" s="604" t="s">
        <v>139</v>
      </c>
      <c r="D2" s="604"/>
      <c r="E2" s="604"/>
      <c r="F2" s="604"/>
      <c r="G2" s="604"/>
      <c r="H2" s="604"/>
      <c r="I2" s="604"/>
      <c r="J2" s="604"/>
      <c r="K2" s="604"/>
      <c r="L2" s="604"/>
      <c r="M2" s="604"/>
      <c r="N2" s="604"/>
      <c r="O2" s="604"/>
      <c r="P2" s="604"/>
      <c r="Q2" s="604"/>
      <c r="R2" s="604"/>
      <c r="S2" s="604"/>
      <c r="T2" s="604"/>
      <c r="U2" s="604"/>
      <c r="V2" s="604"/>
      <c r="W2" s="604"/>
      <c r="X2" s="604"/>
      <c r="Y2" s="604"/>
      <c r="Z2" s="604"/>
      <c r="AA2" s="604"/>
      <c r="AB2" s="604"/>
      <c r="AC2" s="604"/>
      <c r="AD2" s="604"/>
      <c r="AE2" s="604"/>
      <c r="AF2" s="605"/>
    </row>
    <row r="3" spans="1:32" s="9" customFormat="1" ht="42.75" customHeight="1" x14ac:dyDescent="0.25">
      <c r="A3" s="586"/>
      <c r="B3" s="564"/>
      <c r="C3" s="604" t="s">
        <v>390</v>
      </c>
      <c r="D3" s="604"/>
      <c r="E3" s="604"/>
      <c r="F3" s="604"/>
      <c r="G3" s="604"/>
      <c r="H3" s="604"/>
      <c r="I3" s="604"/>
      <c r="J3" s="604"/>
      <c r="K3" s="604"/>
      <c r="L3" s="604"/>
      <c r="M3" s="604"/>
      <c r="N3" s="604"/>
      <c r="O3" s="604"/>
      <c r="P3" s="604"/>
      <c r="Q3" s="604"/>
      <c r="R3" s="604"/>
      <c r="S3" s="604"/>
      <c r="T3" s="604"/>
      <c r="U3" s="604"/>
      <c r="V3" s="604"/>
      <c r="W3" s="604"/>
      <c r="X3" s="604"/>
      <c r="Y3" s="604"/>
      <c r="Z3" s="604"/>
      <c r="AA3" s="604"/>
      <c r="AB3" s="604"/>
      <c r="AC3" s="604"/>
      <c r="AD3" s="604"/>
      <c r="AE3" s="604"/>
      <c r="AF3" s="605"/>
    </row>
    <row r="4" spans="1:32" s="9" customFormat="1" ht="33.75" customHeight="1" thickBot="1" x14ac:dyDescent="0.3">
      <c r="A4" s="587"/>
      <c r="B4" s="588"/>
      <c r="C4" s="589" t="s">
        <v>195</v>
      </c>
      <c r="D4" s="589"/>
      <c r="E4" s="589"/>
      <c r="F4" s="589"/>
      <c r="G4" s="589"/>
      <c r="H4" s="589"/>
      <c r="I4" s="589"/>
      <c r="J4" s="589"/>
      <c r="K4" s="589"/>
      <c r="L4" s="589"/>
      <c r="M4" s="589"/>
      <c r="N4" s="589"/>
      <c r="O4" s="589"/>
      <c r="P4" s="589"/>
      <c r="Q4" s="589"/>
      <c r="R4" s="589" t="s">
        <v>460</v>
      </c>
      <c r="S4" s="589"/>
      <c r="T4" s="589"/>
      <c r="U4" s="589"/>
      <c r="V4" s="589"/>
      <c r="W4" s="589"/>
      <c r="X4" s="589"/>
      <c r="Y4" s="589"/>
      <c r="Z4" s="589"/>
      <c r="AA4" s="589"/>
      <c r="AB4" s="589"/>
      <c r="AC4" s="589"/>
      <c r="AD4" s="589"/>
      <c r="AE4" s="589"/>
      <c r="AF4" s="606"/>
    </row>
    <row r="5" spans="1:32" s="264" customFormat="1" ht="30.75" customHeight="1" thickBot="1" x14ac:dyDescent="0.3">
      <c r="D5" s="303"/>
      <c r="I5" s="259"/>
      <c r="J5" s="259"/>
      <c r="K5" s="259"/>
      <c r="L5" s="259"/>
      <c r="M5" s="259"/>
      <c r="N5" s="259"/>
    </row>
    <row r="6" spans="1:32" s="264" customFormat="1" ht="41.25" customHeight="1" x14ac:dyDescent="0.25">
      <c r="A6" s="596" t="s">
        <v>201</v>
      </c>
      <c r="B6" s="597"/>
      <c r="C6" s="590" t="s">
        <v>362</v>
      </c>
      <c r="D6" s="590"/>
      <c r="E6" s="590"/>
      <c r="F6" s="590"/>
      <c r="G6" s="591"/>
      <c r="I6" s="595"/>
      <c r="J6" s="595"/>
      <c r="K6" s="595"/>
      <c r="L6" s="254"/>
      <c r="M6" s="259"/>
      <c r="N6" s="259"/>
    </row>
    <row r="7" spans="1:32" s="264" customFormat="1" ht="41.25" customHeight="1" x14ac:dyDescent="0.25">
      <c r="A7" s="598" t="s">
        <v>2</v>
      </c>
      <c r="B7" s="599"/>
      <c r="C7" s="571" t="s">
        <v>363</v>
      </c>
      <c r="D7" s="571"/>
      <c r="E7" s="571"/>
      <c r="F7" s="571"/>
      <c r="G7" s="592"/>
      <c r="I7" s="595"/>
      <c r="J7" s="595"/>
      <c r="K7" s="595"/>
      <c r="L7" s="254"/>
      <c r="M7" s="259"/>
      <c r="N7" s="259"/>
    </row>
    <row r="8" spans="1:32" s="264" customFormat="1" ht="46.5" customHeight="1" thickBot="1" x14ac:dyDescent="0.3">
      <c r="A8" s="600" t="s">
        <v>198</v>
      </c>
      <c r="B8" s="601"/>
      <c r="C8" s="593" t="s">
        <v>364</v>
      </c>
      <c r="D8" s="593"/>
      <c r="E8" s="593"/>
      <c r="F8" s="593"/>
      <c r="G8" s="594"/>
      <c r="I8" s="595"/>
      <c r="J8" s="595"/>
      <c r="K8" s="595"/>
      <c r="L8" s="254"/>
      <c r="M8" s="259"/>
      <c r="N8" s="259"/>
    </row>
    <row r="9" spans="1:32" s="306" customFormat="1" ht="24.75" customHeight="1" x14ac:dyDescent="0.2">
      <c r="A9" s="304"/>
      <c r="B9" s="304"/>
      <c r="C9" s="304"/>
      <c r="D9" s="304"/>
      <c r="E9" s="305"/>
      <c r="F9" s="305"/>
      <c r="G9" s="305"/>
      <c r="H9" s="305"/>
      <c r="I9" s="305"/>
      <c r="J9" s="305"/>
      <c r="K9" s="305"/>
      <c r="L9" s="305"/>
      <c r="M9" s="305"/>
      <c r="N9" s="305"/>
      <c r="O9" s="305"/>
      <c r="P9" s="305"/>
      <c r="Q9" s="305"/>
      <c r="R9" s="305"/>
      <c r="S9" s="305"/>
      <c r="T9" s="305"/>
      <c r="U9" s="305"/>
      <c r="V9" s="305"/>
      <c r="W9" s="305"/>
      <c r="X9" s="305"/>
      <c r="Y9" s="305"/>
      <c r="Z9" s="305"/>
      <c r="AA9" s="305"/>
      <c r="AB9" s="305"/>
      <c r="AC9" s="305"/>
    </row>
    <row r="10" spans="1:32" s="22" customFormat="1" ht="35.25" customHeight="1" x14ac:dyDescent="0.2">
      <c r="A10" s="578" t="s">
        <v>210</v>
      </c>
      <c r="B10" s="579"/>
      <c r="C10" s="579"/>
      <c r="D10" s="579"/>
      <c r="E10" s="579"/>
      <c r="F10" s="579"/>
      <c r="G10" s="579"/>
      <c r="H10" s="580"/>
      <c r="I10" s="581" t="s">
        <v>205</v>
      </c>
      <c r="J10" s="582"/>
      <c r="K10" s="582"/>
      <c r="L10" s="582"/>
      <c r="M10" s="582"/>
      <c r="N10" s="583"/>
      <c r="O10" s="572" t="s">
        <v>211</v>
      </c>
      <c r="P10" s="572"/>
      <c r="Q10" s="572"/>
      <c r="R10" s="572"/>
      <c r="S10" s="572"/>
      <c r="T10" s="572"/>
      <c r="U10" s="572"/>
      <c r="V10" s="572"/>
      <c r="W10" s="572"/>
      <c r="X10" s="572"/>
      <c r="Y10" s="572"/>
      <c r="Z10" s="572"/>
      <c r="AA10" s="572"/>
      <c r="AB10" s="572"/>
      <c r="AC10" s="572"/>
      <c r="AD10" s="578" t="s">
        <v>120</v>
      </c>
      <c r="AE10" s="579"/>
      <c r="AF10" s="580"/>
    </row>
    <row r="11" spans="1:32" s="22" customFormat="1" ht="49.5" customHeight="1" x14ac:dyDescent="0.2">
      <c r="A11" s="131" t="s">
        <v>204</v>
      </c>
      <c r="B11" s="131" t="s">
        <v>172</v>
      </c>
      <c r="C11" s="131" t="s">
        <v>203</v>
      </c>
      <c r="D11" s="131" t="s">
        <v>202</v>
      </c>
      <c r="E11" s="131" t="s">
        <v>171</v>
      </c>
      <c r="F11" s="131" t="s">
        <v>4</v>
      </c>
      <c r="G11" s="131" t="s">
        <v>3</v>
      </c>
      <c r="H11" s="131" t="s">
        <v>221</v>
      </c>
      <c r="I11" s="132" t="s">
        <v>199</v>
      </c>
      <c r="J11" s="132">
        <v>2016</v>
      </c>
      <c r="K11" s="132">
        <v>2017</v>
      </c>
      <c r="L11" s="132">
        <v>2018</v>
      </c>
      <c r="M11" s="132">
        <v>2019</v>
      </c>
      <c r="N11" s="132">
        <v>2020</v>
      </c>
      <c r="O11" s="132" t="s">
        <v>135</v>
      </c>
      <c r="P11" s="132" t="s">
        <v>131</v>
      </c>
      <c r="Q11" s="132" t="s">
        <v>132</v>
      </c>
      <c r="R11" s="132" t="s">
        <v>133</v>
      </c>
      <c r="S11" s="132" t="s">
        <v>134</v>
      </c>
      <c r="T11" s="132" t="s">
        <v>112</v>
      </c>
      <c r="U11" s="132" t="s">
        <v>113</v>
      </c>
      <c r="V11" s="132" t="s">
        <v>114</v>
      </c>
      <c r="W11" s="132" t="s">
        <v>115</v>
      </c>
      <c r="X11" s="132" t="s">
        <v>116</v>
      </c>
      <c r="Y11" s="132" t="s">
        <v>117</v>
      </c>
      <c r="Z11" s="132" t="s">
        <v>118</v>
      </c>
      <c r="AA11" s="132" t="s">
        <v>206</v>
      </c>
      <c r="AB11" s="145" t="s">
        <v>107</v>
      </c>
      <c r="AC11" s="132" t="s">
        <v>108</v>
      </c>
      <c r="AD11" s="131" t="s">
        <v>109</v>
      </c>
      <c r="AE11" s="131" t="s">
        <v>111</v>
      </c>
      <c r="AF11" s="131" t="s">
        <v>110</v>
      </c>
    </row>
    <row r="12" spans="1:32" s="23" customFormat="1" ht="142.5" customHeight="1" x14ac:dyDescent="0.25">
      <c r="A12" s="148" t="s">
        <v>368</v>
      </c>
      <c r="B12" s="148" t="s">
        <v>369</v>
      </c>
      <c r="C12" s="148">
        <v>259</v>
      </c>
      <c r="D12" s="148" t="s">
        <v>324</v>
      </c>
      <c r="E12" s="148">
        <v>450</v>
      </c>
      <c r="F12" s="181" t="s">
        <v>366</v>
      </c>
      <c r="G12" s="182" t="s">
        <v>308</v>
      </c>
      <c r="H12" s="148" t="s">
        <v>367</v>
      </c>
      <c r="I12" s="182">
        <f>+SUM(J12:N12)</f>
        <v>0.8</v>
      </c>
      <c r="J12" s="147">
        <v>0.05</v>
      </c>
      <c r="K12" s="147">
        <v>0.3</v>
      </c>
      <c r="L12" s="147">
        <v>0.2</v>
      </c>
      <c r="M12" s="147">
        <v>0.15</v>
      </c>
      <c r="N12" s="147">
        <v>0.1</v>
      </c>
      <c r="O12" s="307">
        <f>'15'!B29</f>
        <v>0</v>
      </c>
      <c r="P12" s="307">
        <f>'15'!B30</f>
        <v>0</v>
      </c>
      <c r="Q12" s="307">
        <f>'15'!B31</f>
        <v>1E-3</v>
      </c>
      <c r="R12" s="307">
        <f>'15'!B32</f>
        <v>1.2E-2</v>
      </c>
      <c r="S12" s="307">
        <f>'15'!B33</f>
        <v>0</v>
      </c>
      <c r="T12" s="307">
        <f>'15'!B34</f>
        <v>6.1600000000000002E-2</v>
      </c>
      <c r="U12" s="307">
        <f>'15'!B35</f>
        <v>0</v>
      </c>
      <c r="V12" s="307">
        <f>'15'!B36</f>
        <v>0</v>
      </c>
      <c r="W12" s="307">
        <f>'15'!B37</f>
        <v>0</v>
      </c>
      <c r="X12" s="307">
        <f>'15'!B38</f>
        <v>0</v>
      </c>
      <c r="Y12" s="307">
        <f>'15'!B39</f>
        <v>0</v>
      </c>
      <c r="Z12" s="307">
        <f>'15'!B40</f>
        <v>0</v>
      </c>
      <c r="AA12" s="307">
        <f>SUM(O12:Z12)</f>
        <v>7.46E-2</v>
      </c>
      <c r="AB12" s="308">
        <f>+AA12/L12</f>
        <v>0.373</v>
      </c>
      <c r="AC12" s="308">
        <f>+(J12+K12+L12+AA12)/I12</f>
        <v>0.78075000000000006</v>
      </c>
      <c r="AD12" s="146" t="s">
        <v>485</v>
      </c>
      <c r="AE12" s="146" t="str">
        <f>+'15'!B49</f>
        <v>Retraso en la revisión de los documentos del proceso por congestión, por lo que se solicitó modificar la fecha posible de adjudicación del proyecto más relevante de esta meta que es el de la fase IV de renovación tecnológica de la entidad.</v>
      </c>
      <c r="AF12" s="146" t="str">
        <f>+'15'!B50</f>
        <v>La modernización tecnológica permitirá que la infraestructura de TI de  la entidad  soporte todos los  proyectos con componente tecnológico vigentes  y los previstos  a  futuro, de  igual forma  garantizará que las condiciones de procesamiento, gestión, comunicaciones y seguridad de la  información cumplan con los  estándares definidos para  IPV6 que garantiza entre  otros beneficios: Infraestructura de direcciones ip  y enrutamiento eficaz, seguridad integrada, mejora de la compatibilidad para la calidad de servicio (QoS)  de TI y tiene mayor capacidad de ampliación de la infraestructura de TI institucional.</v>
      </c>
    </row>
    <row r="13" spans="1:32" hidden="1" x14ac:dyDescent="0.25"/>
    <row r="14" spans="1:32" hidden="1" x14ac:dyDescent="0.25">
      <c r="D14" s="5"/>
    </row>
    <row r="15" spans="1:32" hidden="1" x14ac:dyDescent="0.25">
      <c r="D15" s="5"/>
    </row>
    <row r="16" spans="1:32" hidden="1" x14ac:dyDescent="0.25"/>
  </sheetData>
  <sheetProtection algorithmName="SHA-512" hashValue="LcIa2OXvAO6wyRcs6Z7d8ZkiraS+aNHTcKlSNi86DuPGn5riuQfcVDam6SJ1sAFPdngtLLb9ByJgo4InWdGEwQ==" saltValue="qp1sZ5dn0wf5CD6sW3bjmA==" spinCount="100000" sheet="1" objects="1" scenarios="1" autoFilter="0" pivotTables="0"/>
  <mergeCells count="19">
    <mergeCell ref="C2:AF2"/>
    <mergeCell ref="C3:AF3"/>
    <mergeCell ref="R4:AF4"/>
    <mergeCell ref="AD10:AF10"/>
    <mergeCell ref="I10:N10"/>
    <mergeCell ref="A10:H10"/>
    <mergeCell ref="A1:B4"/>
    <mergeCell ref="O10:AC10"/>
    <mergeCell ref="C4:Q4"/>
    <mergeCell ref="C6:G6"/>
    <mergeCell ref="C7:G7"/>
    <mergeCell ref="C8:G8"/>
    <mergeCell ref="I6:I8"/>
    <mergeCell ref="J6:J8"/>
    <mergeCell ref="K6:K8"/>
    <mergeCell ref="A6:B6"/>
    <mergeCell ref="A7:B7"/>
    <mergeCell ref="A8:B8"/>
    <mergeCell ref="C1:AF1"/>
  </mergeCells>
  <phoneticPr fontId="4" type="noConversion"/>
  <conditionalFormatting sqref="O12:Z12">
    <cfRule type="cellIs" dxfId="5" priority="1" operator="greaterThan">
      <formula>0</formula>
    </cfRule>
  </conditionalFormatting>
  <printOptions horizontalCentered="1"/>
  <pageMargins left="0.23622047244094491" right="0.23622047244094491" top="0.74803149606299213" bottom="0.74803149606299213" header="0.31496062992125984" footer="0.31496062992125984"/>
  <pageSetup scale="30" fitToWidth="0" orientation="landscape" r:id="rId1"/>
  <headerFooter>
    <oddFooter>&amp;L&amp;"Arial,Normal"&amp;7PE01-PR01-F01&amp;C&amp;"Arial,Normal"&amp;7Versión Impresa no controlada, verificar su vigencia en el listado Maestro de Documentos&amp;R&amp;"Arial,Normal"Pag &amp;P de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X68"/>
  <sheetViews>
    <sheetView topLeftCell="B2" zoomScale="85" zoomScaleNormal="85" workbookViewId="0">
      <selection activeCell="C30" sqref="C30:C41"/>
    </sheetView>
  </sheetViews>
  <sheetFormatPr baseColWidth="10" defaultColWidth="0" defaultRowHeight="12.75" zeroHeight="1" x14ac:dyDescent="0.2"/>
  <cols>
    <col min="1" max="1" width="1" style="326" hidden="1" customWidth="1"/>
    <col min="2" max="2" width="25.7109375" style="363" customWidth="1"/>
    <col min="3" max="6" width="20.7109375" style="326" customWidth="1"/>
    <col min="7" max="7" width="20.7109375" style="364" customWidth="1"/>
    <col min="8" max="9" width="20.7109375" style="326" customWidth="1"/>
    <col min="10" max="10" width="1.42578125" style="365" hidden="1" customWidth="1"/>
    <col min="11" max="11" width="22.42578125" style="365" hidden="1" customWidth="1"/>
    <col min="12" max="21" width="0" style="227" hidden="1" customWidth="1"/>
    <col min="22" max="24" width="0" style="226" hidden="1" customWidth="1"/>
    <col min="25" max="16384" width="0" style="326" hidden="1"/>
  </cols>
  <sheetData>
    <row r="1" spans="2:24" s="320" customFormat="1" ht="6" hidden="1" customHeight="1" x14ac:dyDescent="0.2">
      <c r="B1" s="319"/>
      <c r="G1" s="321"/>
      <c r="J1" s="322"/>
      <c r="K1" s="322"/>
      <c r="L1" s="323"/>
      <c r="M1" s="323"/>
      <c r="N1" s="323"/>
      <c r="O1" s="323"/>
      <c r="P1" s="323"/>
      <c r="Q1" s="323"/>
      <c r="R1" s="323"/>
      <c r="S1" s="323"/>
      <c r="T1" s="323"/>
      <c r="U1" s="323"/>
      <c r="V1" s="324"/>
      <c r="W1" s="324"/>
      <c r="X1" s="324"/>
    </row>
    <row r="2" spans="2:24" ht="31.5" customHeight="1" x14ac:dyDescent="0.2">
      <c r="B2" s="607"/>
      <c r="C2" s="609" t="s">
        <v>450</v>
      </c>
      <c r="D2" s="609"/>
      <c r="E2" s="609"/>
      <c r="F2" s="609"/>
      <c r="G2" s="609"/>
      <c r="H2" s="609"/>
      <c r="I2" s="609"/>
      <c r="J2" s="325"/>
      <c r="K2" s="325"/>
      <c r="M2" s="153"/>
    </row>
    <row r="3" spans="2:24" ht="25.5" customHeight="1" x14ac:dyDescent="0.2">
      <c r="B3" s="607"/>
      <c r="C3" s="608" t="s">
        <v>139</v>
      </c>
      <c r="D3" s="608"/>
      <c r="E3" s="608"/>
      <c r="F3" s="608"/>
      <c r="G3" s="608"/>
      <c r="H3" s="608"/>
      <c r="I3" s="608"/>
      <c r="J3" s="325"/>
      <c r="K3" s="153" t="s">
        <v>471</v>
      </c>
      <c r="M3" s="153"/>
    </row>
    <row r="4" spans="2:24" ht="25.5" customHeight="1" x14ac:dyDescent="0.2">
      <c r="B4" s="607"/>
      <c r="C4" s="608" t="s">
        <v>222</v>
      </c>
      <c r="D4" s="608"/>
      <c r="E4" s="608"/>
      <c r="F4" s="608"/>
      <c r="G4" s="608"/>
      <c r="H4" s="608"/>
      <c r="I4" s="608"/>
      <c r="J4" s="325"/>
      <c r="K4" s="153" t="s">
        <v>472</v>
      </c>
      <c r="M4" s="153"/>
    </row>
    <row r="5" spans="2:24" ht="25.5" customHeight="1" x14ac:dyDescent="0.2">
      <c r="B5" s="607"/>
      <c r="C5" s="608" t="s">
        <v>223</v>
      </c>
      <c r="D5" s="608"/>
      <c r="E5" s="608"/>
      <c r="F5" s="608"/>
      <c r="G5" s="604" t="s">
        <v>451</v>
      </c>
      <c r="H5" s="604"/>
      <c r="I5" s="604"/>
      <c r="J5" s="325"/>
      <c r="K5" s="153" t="s">
        <v>473</v>
      </c>
      <c r="M5" s="153"/>
    </row>
    <row r="6" spans="2:24" ht="23.25" customHeight="1" x14ac:dyDescent="0.2">
      <c r="B6" s="610" t="s">
        <v>224</v>
      </c>
      <c r="C6" s="611"/>
      <c r="D6" s="611"/>
      <c r="E6" s="611"/>
      <c r="F6" s="611"/>
      <c r="G6" s="611"/>
      <c r="H6" s="611"/>
      <c r="I6" s="612"/>
      <c r="J6" s="154"/>
      <c r="K6" s="153" t="s">
        <v>474</v>
      </c>
    </row>
    <row r="7" spans="2:24" ht="24" customHeight="1" x14ac:dyDescent="0.2">
      <c r="B7" s="613" t="s">
        <v>225</v>
      </c>
      <c r="C7" s="614"/>
      <c r="D7" s="614"/>
      <c r="E7" s="614"/>
      <c r="F7" s="614"/>
      <c r="G7" s="614"/>
      <c r="H7" s="614"/>
      <c r="I7" s="615"/>
      <c r="J7" s="327"/>
      <c r="K7" s="227"/>
    </row>
    <row r="8" spans="2:24" ht="24" customHeight="1" x14ac:dyDescent="0.2">
      <c r="B8" s="616" t="s">
        <v>226</v>
      </c>
      <c r="C8" s="616"/>
      <c r="D8" s="616"/>
      <c r="E8" s="616"/>
      <c r="F8" s="616"/>
      <c r="G8" s="616"/>
      <c r="H8" s="616"/>
      <c r="I8" s="616"/>
      <c r="J8" s="328"/>
      <c r="K8" s="227"/>
      <c r="N8" s="329"/>
    </row>
    <row r="9" spans="2:24" ht="30.75" customHeight="1" x14ac:dyDescent="0.2">
      <c r="B9" s="432" t="s">
        <v>441</v>
      </c>
      <c r="C9" s="433">
        <v>11</v>
      </c>
      <c r="D9" s="617" t="s">
        <v>442</v>
      </c>
      <c r="E9" s="617"/>
      <c r="F9" s="619" t="s">
        <v>322</v>
      </c>
      <c r="G9" s="619"/>
      <c r="H9" s="619"/>
      <c r="I9" s="619"/>
      <c r="J9" s="332"/>
      <c r="K9" s="227"/>
      <c r="L9" s="329" t="s">
        <v>475</v>
      </c>
      <c r="M9" s="153"/>
      <c r="N9" s="329"/>
    </row>
    <row r="10" spans="2:24" ht="30.75" customHeight="1" x14ac:dyDescent="0.2">
      <c r="B10" s="432" t="s">
        <v>227</v>
      </c>
      <c r="C10" s="433" t="s">
        <v>241</v>
      </c>
      <c r="D10" s="617" t="s">
        <v>228</v>
      </c>
      <c r="E10" s="617"/>
      <c r="F10" s="618" t="s">
        <v>452</v>
      </c>
      <c r="G10" s="618"/>
      <c r="H10" s="333" t="s">
        <v>229</v>
      </c>
      <c r="I10" s="437" t="s">
        <v>241</v>
      </c>
      <c r="J10" s="335"/>
      <c r="K10" s="153" t="s">
        <v>468</v>
      </c>
      <c r="L10" s="329" t="s">
        <v>476</v>
      </c>
      <c r="M10" s="153"/>
      <c r="N10" s="329"/>
    </row>
    <row r="11" spans="2:24" ht="30.75" customHeight="1" x14ac:dyDescent="0.2">
      <c r="B11" s="432" t="s">
        <v>230</v>
      </c>
      <c r="C11" s="620" t="s">
        <v>323</v>
      </c>
      <c r="D11" s="620"/>
      <c r="E11" s="620"/>
      <c r="F11" s="620"/>
      <c r="G11" s="333" t="s">
        <v>231</v>
      </c>
      <c r="H11" s="621">
        <v>967</v>
      </c>
      <c r="I11" s="621"/>
      <c r="J11" s="336"/>
      <c r="K11" s="153" t="s">
        <v>469</v>
      </c>
      <c r="L11" s="329" t="s">
        <v>477</v>
      </c>
      <c r="M11" s="153"/>
      <c r="N11" s="329"/>
    </row>
    <row r="12" spans="2:24" ht="30.75" customHeight="1" x14ac:dyDescent="0.2">
      <c r="B12" s="432" t="s">
        <v>234</v>
      </c>
      <c r="C12" s="622" t="s">
        <v>468</v>
      </c>
      <c r="D12" s="622"/>
      <c r="E12" s="622"/>
      <c r="F12" s="622"/>
      <c r="G12" s="333" t="s">
        <v>235</v>
      </c>
      <c r="H12" s="623" t="s">
        <v>465</v>
      </c>
      <c r="I12" s="623"/>
      <c r="J12" s="337"/>
      <c r="K12" s="153" t="s">
        <v>232</v>
      </c>
      <c r="L12" s="329" t="s">
        <v>233</v>
      </c>
      <c r="M12" s="156"/>
    </row>
    <row r="13" spans="2:24" ht="30.75" customHeight="1" x14ac:dyDescent="0.2">
      <c r="B13" s="432" t="s">
        <v>236</v>
      </c>
      <c r="C13" s="624" t="s">
        <v>257</v>
      </c>
      <c r="D13" s="624"/>
      <c r="E13" s="624"/>
      <c r="F13" s="624"/>
      <c r="G13" s="624"/>
      <c r="H13" s="624"/>
      <c r="I13" s="624"/>
      <c r="J13" s="338"/>
      <c r="K13" s="156" t="s">
        <v>470</v>
      </c>
      <c r="M13" s="156"/>
    </row>
    <row r="14" spans="2:24" ht="30.75" customHeight="1" x14ac:dyDescent="0.2">
      <c r="B14" s="432" t="s">
        <v>237</v>
      </c>
      <c r="C14" s="625" t="s">
        <v>324</v>
      </c>
      <c r="D14" s="625"/>
      <c r="E14" s="625"/>
      <c r="F14" s="625"/>
      <c r="G14" s="625"/>
      <c r="H14" s="625"/>
      <c r="I14" s="625"/>
      <c r="J14" s="335"/>
      <c r="K14" s="156"/>
      <c r="M14" s="156"/>
      <c r="N14" s="329"/>
    </row>
    <row r="15" spans="2:24" ht="30.75" customHeight="1" x14ac:dyDescent="0.2">
      <c r="B15" s="432" t="s">
        <v>239</v>
      </c>
      <c r="C15" s="618" t="s">
        <v>325</v>
      </c>
      <c r="D15" s="618"/>
      <c r="E15" s="618"/>
      <c r="F15" s="618"/>
      <c r="G15" s="333" t="s">
        <v>240</v>
      </c>
      <c r="H15" s="626" t="s">
        <v>252</v>
      </c>
      <c r="I15" s="626"/>
      <c r="J15" s="335"/>
      <c r="K15" s="156"/>
      <c r="L15" s="329" t="s">
        <v>238</v>
      </c>
      <c r="M15" s="156"/>
      <c r="N15" s="329"/>
    </row>
    <row r="16" spans="2:24" ht="30.75" customHeight="1" x14ac:dyDescent="0.2">
      <c r="B16" s="432" t="s">
        <v>242</v>
      </c>
      <c r="C16" s="627" t="s">
        <v>447</v>
      </c>
      <c r="D16" s="627"/>
      <c r="E16" s="627"/>
      <c r="F16" s="627"/>
      <c r="G16" s="333" t="s">
        <v>243</v>
      </c>
      <c r="H16" s="626" t="s">
        <v>233</v>
      </c>
      <c r="I16" s="626"/>
      <c r="J16" s="335"/>
      <c r="K16" s="156" t="s">
        <v>478</v>
      </c>
      <c r="L16" s="329" t="s">
        <v>241</v>
      </c>
      <c r="M16" s="156"/>
    </row>
    <row r="17" spans="2:14" ht="40.5" customHeight="1" x14ac:dyDescent="0.2">
      <c r="B17" s="432" t="s">
        <v>244</v>
      </c>
      <c r="C17" s="618" t="s">
        <v>326</v>
      </c>
      <c r="D17" s="618"/>
      <c r="E17" s="618"/>
      <c r="F17" s="618"/>
      <c r="G17" s="618"/>
      <c r="H17" s="618"/>
      <c r="I17" s="618"/>
      <c r="J17" s="338"/>
      <c r="K17" s="156" t="s">
        <v>479</v>
      </c>
      <c r="M17" s="156"/>
      <c r="N17" s="329"/>
    </row>
    <row r="18" spans="2:14" ht="30.75" customHeight="1" x14ac:dyDescent="0.2">
      <c r="B18" s="432" t="s">
        <v>247</v>
      </c>
      <c r="C18" s="618" t="s">
        <v>327</v>
      </c>
      <c r="D18" s="618"/>
      <c r="E18" s="618"/>
      <c r="F18" s="618"/>
      <c r="G18" s="618"/>
      <c r="H18" s="618"/>
      <c r="I18" s="618"/>
      <c r="J18" s="339"/>
      <c r="K18" s="156" t="s">
        <v>245</v>
      </c>
      <c r="L18" s="329" t="s">
        <v>246</v>
      </c>
      <c r="M18" s="156"/>
      <c r="N18" s="329"/>
    </row>
    <row r="19" spans="2:14" ht="30.75" customHeight="1" x14ac:dyDescent="0.2">
      <c r="B19" s="432" t="s">
        <v>249</v>
      </c>
      <c r="C19" s="628" t="s">
        <v>466</v>
      </c>
      <c r="D19" s="628"/>
      <c r="E19" s="628"/>
      <c r="F19" s="628"/>
      <c r="G19" s="628"/>
      <c r="H19" s="628"/>
      <c r="I19" s="628"/>
      <c r="J19" s="340"/>
      <c r="K19" s="156" t="s">
        <v>480</v>
      </c>
      <c r="L19" s="329" t="s">
        <v>248</v>
      </c>
      <c r="M19" s="156"/>
      <c r="N19" s="329"/>
    </row>
    <row r="20" spans="2:14" ht="30.75" customHeight="1" x14ac:dyDescent="0.2">
      <c r="B20" s="432" t="s">
        <v>251</v>
      </c>
      <c r="C20" s="629" t="s">
        <v>308</v>
      </c>
      <c r="D20" s="629"/>
      <c r="E20" s="629"/>
      <c r="F20" s="629"/>
      <c r="G20" s="629"/>
      <c r="H20" s="629"/>
      <c r="I20" s="629"/>
      <c r="J20" s="341"/>
      <c r="K20" s="156"/>
      <c r="L20" s="329" t="s">
        <v>481</v>
      </c>
      <c r="M20" s="156"/>
      <c r="N20" s="329"/>
    </row>
    <row r="21" spans="2:14" ht="27.75" customHeight="1" x14ac:dyDescent="0.2">
      <c r="B21" s="617" t="s">
        <v>254</v>
      </c>
      <c r="C21" s="630" t="s">
        <v>255</v>
      </c>
      <c r="D21" s="630"/>
      <c r="E21" s="630"/>
      <c r="F21" s="631" t="s">
        <v>273</v>
      </c>
      <c r="G21" s="631"/>
      <c r="H21" s="631"/>
      <c r="I21" s="631"/>
      <c r="J21" s="342"/>
      <c r="K21" s="156" t="s">
        <v>252</v>
      </c>
      <c r="L21" s="329" t="s">
        <v>253</v>
      </c>
      <c r="M21" s="156"/>
      <c r="N21" s="329"/>
    </row>
    <row r="22" spans="2:14" ht="27" customHeight="1" x14ac:dyDescent="0.2">
      <c r="B22" s="617"/>
      <c r="C22" s="628" t="s">
        <v>329</v>
      </c>
      <c r="D22" s="628"/>
      <c r="E22" s="628"/>
      <c r="F22" s="628" t="s">
        <v>330</v>
      </c>
      <c r="G22" s="628"/>
      <c r="H22" s="628"/>
      <c r="I22" s="628"/>
      <c r="J22" s="340"/>
      <c r="K22" s="156" t="s">
        <v>482</v>
      </c>
      <c r="L22" s="329" t="s">
        <v>404</v>
      </c>
      <c r="M22" s="156"/>
      <c r="N22" s="329"/>
    </row>
    <row r="23" spans="2:14" ht="39.75" customHeight="1" x14ac:dyDescent="0.2">
      <c r="B23" s="432" t="s">
        <v>258</v>
      </c>
      <c r="C23" s="625" t="s">
        <v>328</v>
      </c>
      <c r="D23" s="625"/>
      <c r="E23" s="625"/>
      <c r="F23" s="625" t="s">
        <v>328</v>
      </c>
      <c r="G23" s="625"/>
      <c r="H23" s="625"/>
      <c r="I23" s="625"/>
      <c r="J23" s="335"/>
      <c r="K23" s="156" t="s">
        <v>483</v>
      </c>
      <c r="L23" s="329" t="s">
        <v>257</v>
      </c>
      <c r="M23" s="156"/>
      <c r="N23" s="329"/>
    </row>
    <row r="24" spans="2:14" ht="44.25" customHeight="1" x14ac:dyDescent="0.2">
      <c r="B24" s="432" t="s">
        <v>260</v>
      </c>
      <c r="C24" s="628" t="s">
        <v>331</v>
      </c>
      <c r="D24" s="628"/>
      <c r="E24" s="628"/>
      <c r="F24" s="628" t="s">
        <v>332</v>
      </c>
      <c r="G24" s="628"/>
      <c r="H24" s="628"/>
      <c r="I24" s="628"/>
      <c r="J24" s="339"/>
      <c r="K24" s="156"/>
      <c r="L24" s="329" t="s">
        <v>259</v>
      </c>
      <c r="M24" s="157"/>
      <c r="N24" s="329"/>
    </row>
    <row r="25" spans="2:14" ht="29.25" customHeight="1" x14ac:dyDescent="0.2">
      <c r="B25" s="432" t="s">
        <v>262</v>
      </c>
      <c r="C25" s="632">
        <v>43466</v>
      </c>
      <c r="D25" s="618"/>
      <c r="E25" s="618"/>
      <c r="F25" s="333" t="s">
        <v>263</v>
      </c>
      <c r="G25" s="633">
        <f>+'Sección 2. Metas - Presupuesto'!H13</f>
        <v>0.3</v>
      </c>
      <c r="H25" s="633"/>
      <c r="I25" s="633"/>
      <c r="J25" s="343"/>
      <c r="K25" s="157"/>
      <c r="L25" s="329" t="s">
        <v>261</v>
      </c>
      <c r="M25" s="157"/>
    </row>
    <row r="26" spans="2:14" ht="27" customHeight="1" x14ac:dyDescent="0.2">
      <c r="B26" s="432" t="s">
        <v>264</v>
      </c>
      <c r="C26" s="632">
        <v>43830</v>
      </c>
      <c r="D26" s="618"/>
      <c r="E26" s="618"/>
      <c r="F26" s="333" t="s">
        <v>265</v>
      </c>
      <c r="G26" s="634">
        <f>+'Sección 2. Metas - Presupuesto'!I13</f>
        <v>0.2</v>
      </c>
      <c r="H26" s="634"/>
      <c r="I26" s="634"/>
      <c r="J26" s="344"/>
      <c r="K26" s="157"/>
      <c r="M26" s="157"/>
    </row>
    <row r="27" spans="2:14" ht="47.25" customHeight="1" x14ac:dyDescent="0.2">
      <c r="B27" s="432" t="s">
        <v>266</v>
      </c>
      <c r="C27" s="626" t="s">
        <v>245</v>
      </c>
      <c r="D27" s="626"/>
      <c r="E27" s="626"/>
      <c r="F27" s="345" t="s">
        <v>267</v>
      </c>
      <c r="G27" s="635"/>
      <c r="H27" s="635"/>
      <c r="I27" s="635"/>
      <c r="J27" s="342"/>
      <c r="K27" s="157"/>
      <c r="M27" s="157"/>
    </row>
    <row r="28" spans="2:14" ht="30" customHeight="1" x14ac:dyDescent="0.2">
      <c r="B28" s="636" t="s">
        <v>268</v>
      </c>
      <c r="C28" s="636"/>
      <c r="D28" s="636"/>
      <c r="E28" s="636"/>
      <c r="F28" s="636"/>
      <c r="G28" s="636"/>
      <c r="H28" s="636"/>
      <c r="I28" s="636"/>
      <c r="J28" s="328"/>
      <c r="K28" s="157"/>
      <c r="M28" s="157"/>
    </row>
    <row r="29" spans="2:14" ht="56.25" customHeight="1" x14ac:dyDescent="0.2">
      <c r="B29" s="436" t="s">
        <v>269</v>
      </c>
      <c r="C29" s="436" t="s">
        <v>270</v>
      </c>
      <c r="D29" s="436" t="s">
        <v>271</v>
      </c>
      <c r="E29" s="436" t="s">
        <v>272</v>
      </c>
      <c r="F29" s="436" t="s">
        <v>273</v>
      </c>
      <c r="G29" s="347" t="s">
        <v>274</v>
      </c>
      <c r="H29" s="347" t="s">
        <v>275</v>
      </c>
      <c r="I29" s="436" t="s">
        <v>276</v>
      </c>
      <c r="J29" s="340"/>
      <c r="K29" s="157"/>
      <c r="M29" s="157"/>
    </row>
    <row r="30" spans="2:14" ht="19.5" customHeight="1" x14ac:dyDescent="0.2">
      <c r="B30" s="434" t="s">
        <v>277</v>
      </c>
      <c r="C30" s="496">
        <v>0</v>
      </c>
      <c r="D30" s="366">
        <f>+C30</f>
        <v>0</v>
      </c>
      <c r="E30" s="175">
        <v>0</v>
      </c>
      <c r="F30" s="367">
        <f>+E30</f>
        <v>0</v>
      </c>
      <c r="G30" s="417">
        <f>IFERROR(+C30/E30,)</f>
        <v>0</v>
      </c>
      <c r="H30" s="475">
        <f>IFERROR(+D30/F30,)</f>
        <v>0</v>
      </c>
      <c r="I30" s="476">
        <f>+D30/$G$26</f>
        <v>0</v>
      </c>
      <c r="J30" s="349"/>
      <c r="K30" s="157"/>
      <c r="M30" s="157"/>
    </row>
    <row r="31" spans="2:14" ht="19.5" customHeight="1" x14ac:dyDescent="0.2">
      <c r="B31" s="434" t="s">
        <v>278</v>
      </c>
      <c r="C31" s="496">
        <f>+ACT_11!I16</f>
        <v>6.742585115159668E-3</v>
      </c>
      <c r="D31" s="366">
        <f>+D30+C31</f>
        <v>6.742585115159668E-3</v>
      </c>
      <c r="E31" s="175">
        <v>0.128</v>
      </c>
      <c r="F31" s="367">
        <f>+E31+F30</f>
        <v>0.128</v>
      </c>
      <c r="G31" s="417">
        <f t="shared" ref="G31:G41" si="0">IFERROR(+C31/E31,)</f>
        <v>5.2676446212184903E-2</v>
      </c>
      <c r="H31" s="475">
        <f t="shared" ref="H31:H41" si="1">IFERROR(+D31/F31,)</f>
        <v>5.2676446212184903E-2</v>
      </c>
      <c r="I31" s="476">
        <f t="shared" ref="I31:I41" si="2">+D31/$G$26</f>
        <v>3.3712925575798337E-2</v>
      </c>
      <c r="J31" s="349"/>
      <c r="K31" s="157"/>
      <c r="M31" s="157"/>
    </row>
    <row r="32" spans="2:14" ht="19.5" customHeight="1" x14ac:dyDescent="0.2">
      <c r="B32" s="434" t="s">
        <v>279</v>
      </c>
      <c r="C32" s="496">
        <f>+ACT_11!I19+ACT_11!I20</f>
        <v>0.1305</v>
      </c>
      <c r="D32" s="366">
        <f t="shared" ref="D32:D41" si="3">+D31+C32</f>
        <v>0.13724258511515966</v>
      </c>
      <c r="E32" s="175">
        <v>2.5464151693929101E-3</v>
      </c>
      <c r="F32" s="367">
        <f t="shared" ref="F32:F41" si="4">+E32+F31</f>
        <v>0.13054641516939292</v>
      </c>
      <c r="G32" s="417">
        <f t="shared" si="0"/>
        <v>51.248516568927158</v>
      </c>
      <c r="H32" s="475">
        <f t="shared" si="1"/>
        <v>1.0512934034770545</v>
      </c>
      <c r="I32" s="476">
        <f t="shared" si="2"/>
        <v>0.68621292557579827</v>
      </c>
      <c r="J32" s="349"/>
      <c r="K32" s="157"/>
      <c r="M32" s="157"/>
    </row>
    <row r="33" spans="2:11" ht="19.5" customHeight="1" x14ac:dyDescent="0.2">
      <c r="B33" s="434" t="s">
        <v>280</v>
      </c>
      <c r="C33" s="496">
        <v>2.3099999999999999E-2</v>
      </c>
      <c r="D33" s="366">
        <f t="shared" si="3"/>
        <v>0.16034258511515967</v>
      </c>
      <c r="E33" s="175">
        <v>2.3099999999999999E-2</v>
      </c>
      <c r="F33" s="367">
        <f t="shared" si="4"/>
        <v>0.15364641516939292</v>
      </c>
      <c r="G33" s="417">
        <f t="shared" si="0"/>
        <v>1</v>
      </c>
      <c r="H33" s="475">
        <f t="shared" si="1"/>
        <v>1.0435816868124408</v>
      </c>
      <c r="I33" s="476">
        <f t="shared" si="2"/>
        <v>0.80171292557579832</v>
      </c>
      <c r="J33" s="349"/>
      <c r="K33" s="157"/>
    </row>
    <row r="34" spans="2:11" ht="19.5" customHeight="1" x14ac:dyDescent="0.2">
      <c r="B34" s="434" t="s">
        <v>281</v>
      </c>
      <c r="C34" s="496">
        <v>1.32E-2</v>
      </c>
      <c r="D34" s="366">
        <f t="shared" si="3"/>
        <v>0.17354258511515966</v>
      </c>
      <c r="E34" s="175">
        <v>1.32E-2</v>
      </c>
      <c r="F34" s="367">
        <f>+E34+F33</f>
        <v>0.16684641516939291</v>
      </c>
      <c r="G34" s="417">
        <f t="shared" si="0"/>
        <v>1</v>
      </c>
      <c r="H34" s="475">
        <f t="shared" si="1"/>
        <v>1.040133735801086</v>
      </c>
      <c r="I34" s="476">
        <f t="shared" si="2"/>
        <v>0.86771292557579827</v>
      </c>
      <c r="J34" s="349"/>
      <c r="K34" s="227"/>
    </row>
    <row r="35" spans="2:11" ht="19.5" customHeight="1" x14ac:dyDescent="0.2">
      <c r="B35" s="434" t="s">
        <v>282</v>
      </c>
      <c r="C35" s="496">
        <v>2.6499999999999999E-2</v>
      </c>
      <c r="D35" s="366">
        <f t="shared" si="3"/>
        <v>0.20004258511515965</v>
      </c>
      <c r="E35" s="175">
        <v>2.6499999999999999E-2</v>
      </c>
      <c r="F35" s="367">
        <f t="shared" si="4"/>
        <v>0.19334641516939291</v>
      </c>
      <c r="G35" s="417">
        <f>IFERROR(+C35/E35,)</f>
        <v>1</v>
      </c>
      <c r="H35" s="475">
        <f t="shared" si="1"/>
        <v>1.0346330183567156</v>
      </c>
      <c r="I35" s="476">
        <f t="shared" si="2"/>
        <v>1.0002129255757981</v>
      </c>
      <c r="J35" s="349"/>
      <c r="K35" s="227"/>
    </row>
    <row r="36" spans="2:11" ht="19.5" customHeight="1" x14ac:dyDescent="0.2">
      <c r="B36" s="434" t="s">
        <v>283</v>
      </c>
      <c r="C36" s="496">
        <v>0</v>
      </c>
      <c r="D36" s="366">
        <f t="shared" si="3"/>
        <v>0.20004258511515965</v>
      </c>
      <c r="E36" s="175">
        <v>0</v>
      </c>
      <c r="F36" s="367">
        <f t="shared" si="4"/>
        <v>0.19334641516939291</v>
      </c>
      <c r="G36" s="417">
        <f t="shared" si="0"/>
        <v>0</v>
      </c>
      <c r="H36" s="475">
        <f t="shared" si="1"/>
        <v>1.0346330183567156</v>
      </c>
      <c r="I36" s="476">
        <f t="shared" si="2"/>
        <v>1.0002129255757981</v>
      </c>
      <c r="J36" s="349"/>
      <c r="K36" s="227"/>
    </row>
    <row r="37" spans="2:11" ht="19.5" customHeight="1" x14ac:dyDescent="0.2">
      <c r="B37" s="434" t="s">
        <v>284</v>
      </c>
      <c r="C37" s="496">
        <v>0</v>
      </c>
      <c r="D37" s="366">
        <f t="shared" si="3"/>
        <v>0.20004258511515965</v>
      </c>
      <c r="E37" s="175">
        <v>0</v>
      </c>
      <c r="F37" s="367">
        <f t="shared" si="4"/>
        <v>0.19334641516939291</v>
      </c>
      <c r="G37" s="417">
        <f t="shared" si="0"/>
        <v>0</v>
      </c>
      <c r="H37" s="475">
        <f t="shared" si="1"/>
        <v>1.0346330183567156</v>
      </c>
      <c r="I37" s="476">
        <f t="shared" si="2"/>
        <v>1.0002129255757981</v>
      </c>
      <c r="J37" s="349"/>
      <c r="K37" s="227"/>
    </row>
    <row r="38" spans="2:11" ht="19.5" customHeight="1" x14ac:dyDescent="0.2">
      <c r="B38" s="434" t="s">
        <v>285</v>
      </c>
      <c r="C38" s="496">
        <v>0</v>
      </c>
      <c r="D38" s="366">
        <f t="shared" si="3"/>
        <v>0.20004258511515965</v>
      </c>
      <c r="E38" s="175">
        <v>0</v>
      </c>
      <c r="F38" s="367">
        <f t="shared" si="4"/>
        <v>0.19334641516939291</v>
      </c>
      <c r="G38" s="417">
        <f t="shared" si="0"/>
        <v>0</v>
      </c>
      <c r="H38" s="475">
        <f t="shared" si="1"/>
        <v>1.0346330183567156</v>
      </c>
      <c r="I38" s="476">
        <f t="shared" si="2"/>
        <v>1.0002129255757981</v>
      </c>
      <c r="J38" s="349"/>
      <c r="K38" s="227"/>
    </row>
    <row r="39" spans="2:11" ht="19.5" customHeight="1" x14ac:dyDescent="0.2">
      <c r="B39" s="434" t="s">
        <v>286</v>
      </c>
      <c r="C39" s="496">
        <v>0</v>
      </c>
      <c r="D39" s="366">
        <f t="shared" si="3"/>
        <v>0.20004258511515965</v>
      </c>
      <c r="E39" s="175">
        <v>0</v>
      </c>
      <c r="F39" s="367">
        <f t="shared" si="4"/>
        <v>0.19334641516939291</v>
      </c>
      <c r="G39" s="417">
        <f t="shared" si="0"/>
        <v>0</v>
      </c>
      <c r="H39" s="475">
        <f t="shared" si="1"/>
        <v>1.0346330183567156</v>
      </c>
      <c r="I39" s="476">
        <f t="shared" si="2"/>
        <v>1.0002129255757981</v>
      </c>
      <c r="J39" s="349"/>
      <c r="K39" s="227"/>
    </row>
    <row r="40" spans="2:11" ht="19.5" customHeight="1" x14ac:dyDescent="0.2">
      <c r="B40" s="434" t="s">
        <v>287</v>
      </c>
      <c r="C40" s="496">
        <v>0</v>
      </c>
      <c r="D40" s="366">
        <f t="shared" si="3"/>
        <v>0.20004258511515965</v>
      </c>
      <c r="E40" s="175">
        <v>0</v>
      </c>
      <c r="F40" s="367">
        <f t="shared" si="4"/>
        <v>0.19334641516939291</v>
      </c>
      <c r="G40" s="417">
        <f t="shared" si="0"/>
        <v>0</v>
      </c>
      <c r="H40" s="475">
        <f t="shared" si="1"/>
        <v>1.0346330183567156</v>
      </c>
      <c r="I40" s="476">
        <f t="shared" si="2"/>
        <v>1.0002129255757981</v>
      </c>
      <c r="J40" s="349"/>
      <c r="K40" s="227"/>
    </row>
    <row r="41" spans="2:11" ht="19.5" customHeight="1" x14ac:dyDescent="0.2">
      <c r="B41" s="434" t="s">
        <v>288</v>
      </c>
      <c r="C41" s="496">
        <v>0</v>
      </c>
      <c r="D41" s="366">
        <f t="shared" si="3"/>
        <v>0.20004258511515965</v>
      </c>
      <c r="E41" s="175">
        <v>6.7000000000000002E-3</v>
      </c>
      <c r="F41" s="367">
        <f t="shared" si="4"/>
        <v>0.20004641516939292</v>
      </c>
      <c r="G41" s="417">
        <f t="shared" si="0"/>
        <v>0</v>
      </c>
      <c r="H41" s="475">
        <f t="shared" si="1"/>
        <v>0.99998085417211791</v>
      </c>
      <c r="I41" s="476">
        <f t="shared" si="2"/>
        <v>1.0002129255757981</v>
      </c>
      <c r="J41" s="349"/>
      <c r="K41" s="227"/>
    </row>
    <row r="42" spans="2:11" ht="72.75" customHeight="1" x14ac:dyDescent="0.2">
      <c r="B42" s="435" t="s">
        <v>289</v>
      </c>
      <c r="C42" s="637" t="s">
        <v>622</v>
      </c>
      <c r="D42" s="638"/>
      <c r="E42" s="638"/>
      <c r="F42" s="638"/>
      <c r="G42" s="638"/>
      <c r="H42" s="638"/>
      <c r="I42" s="639"/>
      <c r="J42" s="351"/>
      <c r="K42" s="227"/>
    </row>
    <row r="43" spans="2:11" ht="29.25" customHeight="1" x14ac:dyDescent="0.2">
      <c r="B43" s="616" t="s">
        <v>290</v>
      </c>
      <c r="C43" s="616"/>
      <c r="D43" s="616"/>
      <c r="E43" s="616"/>
      <c r="F43" s="616"/>
      <c r="G43" s="616"/>
      <c r="H43" s="616"/>
      <c r="I43" s="616"/>
      <c r="J43" s="328"/>
      <c r="K43" s="227"/>
    </row>
    <row r="44" spans="2:11" ht="43.5" customHeight="1" x14ac:dyDescent="0.2">
      <c r="B44" s="640"/>
      <c r="C44" s="640"/>
      <c r="D44" s="640"/>
      <c r="E44" s="640"/>
      <c r="F44" s="640"/>
      <c r="G44" s="640"/>
      <c r="H44" s="640"/>
      <c r="I44" s="640"/>
      <c r="J44" s="328"/>
      <c r="K44" s="227"/>
    </row>
    <row r="45" spans="2:11" ht="43.5" customHeight="1" x14ac:dyDescent="0.2">
      <c r="B45" s="640"/>
      <c r="C45" s="640"/>
      <c r="D45" s="640"/>
      <c r="E45" s="640"/>
      <c r="F45" s="640"/>
      <c r="G45" s="640"/>
      <c r="H45" s="640"/>
      <c r="I45" s="640"/>
      <c r="J45" s="351"/>
      <c r="K45" s="227"/>
    </row>
    <row r="46" spans="2:11" ht="43.5" customHeight="1" x14ac:dyDescent="0.2">
      <c r="B46" s="640"/>
      <c r="C46" s="640"/>
      <c r="D46" s="640"/>
      <c r="E46" s="640"/>
      <c r="F46" s="640"/>
      <c r="G46" s="640"/>
      <c r="H46" s="640"/>
      <c r="I46" s="640"/>
      <c r="J46" s="351"/>
      <c r="K46" s="227"/>
    </row>
    <row r="47" spans="2:11" ht="43.5" customHeight="1" x14ac:dyDescent="0.2">
      <c r="B47" s="640"/>
      <c r="C47" s="640"/>
      <c r="D47" s="640"/>
      <c r="E47" s="640"/>
      <c r="F47" s="640"/>
      <c r="G47" s="640"/>
      <c r="H47" s="640"/>
      <c r="I47" s="640"/>
      <c r="J47" s="351"/>
      <c r="K47" s="227"/>
    </row>
    <row r="48" spans="2:11" ht="43.5" customHeight="1" x14ac:dyDescent="0.2">
      <c r="B48" s="640"/>
      <c r="C48" s="640"/>
      <c r="D48" s="640"/>
      <c r="E48" s="640"/>
      <c r="F48" s="640"/>
      <c r="G48" s="640"/>
      <c r="H48" s="640"/>
      <c r="I48" s="640"/>
      <c r="J48" s="154"/>
      <c r="K48" s="227"/>
    </row>
    <row r="49" spans="2:11" ht="49.5" customHeight="1" x14ac:dyDescent="0.2">
      <c r="B49" s="432" t="s">
        <v>291</v>
      </c>
      <c r="C49" s="641" t="s">
        <v>616</v>
      </c>
      <c r="D49" s="642"/>
      <c r="E49" s="642"/>
      <c r="F49" s="642"/>
      <c r="G49" s="642"/>
      <c r="H49" s="642"/>
      <c r="I49" s="643"/>
      <c r="J49" s="352"/>
      <c r="K49" s="227"/>
    </row>
    <row r="50" spans="2:11" ht="49.5" customHeight="1" x14ac:dyDescent="0.2">
      <c r="B50" s="432" t="s">
        <v>292</v>
      </c>
      <c r="C50" s="644" t="s">
        <v>490</v>
      </c>
      <c r="D50" s="645"/>
      <c r="E50" s="645"/>
      <c r="F50" s="645"/>
      <c r="G50" s="645"/>
      <c r="H50" s="645"/>
      <c r="I50" s="646"/>
      <c r="J50" s="352"/>
      <c r="K50" s="227"/>
    </row>
    <row r="51" spans="2:11" ht="49.5" customHeight="1" x14ac:dyDescent="0.2">
      <c r="B51" s="435" t="s">
        <v>293</v>
      </c>
      <c r="C51" s="647" t="s">
        <v>434</v>
      </c>
      <c r="D51" s="648"/>
      <c r="E51" s="648"/>
      <c r="F51" s="648"/>
      <c r="G51" s="648"/>
      <c r="H51" s="648"/>
      <c r="I51" s="649"/>
      <c r="J51" s="352"/>
      <c r="K51" s="352"/>
    </row>
    <row r="52" spans="2:11" ht="29.25" customHeight="1" x14ac:dyDescent="0.2">
      <c r="B52" s="616" t="s">
        <v>294</v>
      </c>
      <c r="C52" s="616"/>
      <c r="D52" s="616"/>
      <c r="E52" s="616"/>
      <c r="F52" s="616"/>
      <c r="G52" s="616"/>
      <c r="H52" s="616"/>
      <c r="I52" s="616"/>
      <c r="J52" s="352"/>
      <c r="K52" s="352"/>
    </row>
    <row r="53" spans="2:11" ht="33" customHeight="1" x14ac:dyDescent="0.2">
      <c r="B53" s="650" t="s">
        <v>295</v>
      </c>
      <c r="C53" s="436" t="s">
        <v>296</v>
      </c>
      <c r="D53" s="651" t="s">
        <v>297</v>
      </c>
      <c r="E53" s="651"/>
      <c r="F53" s="651"/>
      <c r="G53" s="651" t="s">
        <v>298</v>
      </c>
      <c r="H53" s="651"/>
      <c r="I53" s="651"/>
      <c r="J53" s="353"/>
      <c r="K53" s="353"/>
    </row>
    <row r="54" spans="2:11" ht="31.5" customHeight="1" x14ac:dyDescent="0.2">
      <c r="B54" s="650"/>
      <c r="C54" s="159"/>
      <c r="D54" s="652"/>
      <c r="E54" s="652"/>
      <c r="F54" s="652"/>
      <c r="G54" s="653"/>
      <c r="H54" s="653"/>
      <c r="I54" s="653"/>
      <c r="J54" s="353"/>
      <c r="K54" s="353"/>
    </row>
    <row r="55" spans="2:11" ht="31.5" customHeight="1" x14ac:dyDescent="0.2">
      <c r="B55" s="435" t="s">
        <v>299</v>
      </c>
      <c r="C55" s="654" t="s">
        <v>453</v>
      </c>
      <c r="D55" s="654"/>
      <c r="E55" s="655" t="s">
        <v>300</v>
      </c>
      <c r="F55" s="655"/>
      <c r="G55" s="654" t="s">
        <v>453</v>
      </c>
      <c r="H55" s="654"/>
      <c r="I55" s="656"/>
      <c r="J55" s="355"/>
      <c r="K55" s="355"/>
    </row>
    <row r="56" spans="2:11" ht="31.5" customHeight="1" x14ac:dyDescent="0.2">
      <c r="B56" s="435" t="s">
        <v>301</v>
      </c>
      <c r="C56" s="652" t="s">
        <v>607</v>
      </c>
      <c r="D56" s="652"/>
      <c r="E56" s="650" t="s">
        <v>302</v>
      </c>
      <c r="F56" s="650"/>
      <c r="G56" s="657" t="s">
        <v>454</v>
      </c>
      <c r="H56" s="658"/>
      <c r="I56" s="659"/>
      <c r="J56" s="355"/>
      <c r="K56" s="355"/>
    </row>
    <row r="57" spans="2:11" ht="31.5" customHeight="1" x14ac:dyDescent="0.2">
      <c r="B57" s="435" t="s">
        <v>303</v>
      </c>
      <c r="C57" s="652"/>
      <c r="D57" s="652"/>
      <c r="E57" s="617" t="s">
        <v>304</v>
      </c>
      <c r="F57" s="617"/>
      <c r="G57" s="652"/>
      <c r="H57" s="652"/>
      <c r="I57" s="652"/>
      <c r="J57" s="356"/>
      <c r="K57" s="356"/>
    </row>
    <row r="58" spans="2:11" ht="31.5" customHeight="1" x14ac:dyDescent="0.2">
      <c r="B58" s="435" t="s">
        <v>305</v>
      </c>
      <c r="C58" s="652"/>
      <c r="D58" s="652"/>
      <c r="E58" s="617"/>
      <c r="F58" s="617"/>
      <c r="G58" s="652"/>
      <c r="H58" s="652"/>
      <c r="I58" s="652"/>
      <c r="J58" s="356"/>
      <c r="K58" s="356"/>
    </row>
    <row r="59" spans="2:11" ht="15" hidden="1" x14ac:dyDescent="0.25">
      <c r="B59" s="160"/>
      <c r="C59" s="160"/>
      <c r="D59" s="7"/>
      <c r="E59" s="7"/>
      <c r="F59" s="7"/>
      <c r="G59" s="7"/>
      <c r="H59" s="7"/>
      <c r="I59" s="161"/>
      <c r="J59" s="162"/>
      <c r="K59" s="162"/>
    </row>
    <row r="60" spans="2:11" hidden="1" x14ac:dyDescent="0.2">
      <c r="B60" s="357"/>
      <c r="C60" s="358"/>
      <c r="D60" s="358"/>
      <c r="E60" s="359"/>
      <c r="F60" s="359"/>
      <c r="G60" s="360"/>
      <c r="H60" s="361"/>
      <c r="I60" s="358"/>
      <c r="J60" s="362"/>
      <c r="K60" s="362"/>
    </row>
    <row r="61" spans="2:11" hidden="1" x14ac:dyDescent="0.2">
      <c r="B61" s="357"/>
      <c r="C61" s="358"/>
      <c r="D61" s="358"/>
      <c r="E61" s="359"/>
      <c r="F61" s="359"/>
      <c r="G61" s="360"/>
      <c r="H61" s="361"/>
      <c r="I61" s="358"/>
      <c r="J61" s="362"/>
      <c r="K61" s="362"/>
    </row>
    <row r="62" spans="2:11" hidden="1" x14ac:dyDescent="0.2">
      <c r="B62" s="357"/>
      <c r="C62" s="358"/>
      <c r="D62" s="358"/>
      <c r="E62" s="359"/>
      <c r="F62" s="359"/>
      <c r="G62" s="360"/>
      <c r="H62" s="361"/>
      <c r="I62" s="358"/>
      <c r="J62" s="362"/>
      <c r="K62" s="362"/>
    </row>
    <row r="63" spans="2:11" hidden="1" x14ac:dyDescent="0.2">
      <c r="B63" s="357"/>
      <c r="C63" s="358"/>
      <c r="D63" s="358"/>
      <c r="E63" s="359"/>
      <c r="F63" s="359"/>
      <c r="G63" s="360"/>
      <c r="H63" s="361"/>
      <c r="I63" s="358"/>
      <c r="J63" s="362"/>
      <c r="K63" s="362"/>
    </row>
    <row r="64" spans="2:11" hidden="1" x14ac:dyDescent="0.2">
      <c r="B64" s="357"/>
      <c r="C64" s="358"/>
      <c r="D64" s="358"/>
      <c r="E64" s="359"/>
      <c r="F64" s="359"/>
      <c r="G64" s="360"/>
      <c r="H64" s="361"/>
      <c r="I64" s="358"/>
      <c r="J64" s="362"/>
      <c r="K64" s="362"/>
    </row>
    <row r="65" spans="2:11" hidden="1" x14ac:dyDescent="0.2">
      <c r="B65" s="357"/>
      <c r="C65" s="358"/>
      <c r="D65" s="358"/>
      <c r="E65" s="359"/>
      <c r="F65" s="359"/>
      <c r="G65" s="360"/>
      <c r="H65" s="361"/>
      <c r="I65" s="358"/>
      <c r="J65" s="362"/>
      <c r="K65" s="362"/>
    </row>
    <row r="66" spans="2:11" hidden="1" x14ac:dyDescent="0.2">
      <c r="B66" s="357"/>
      <c r="C66" s="358"/>
      <c r="D66" s="358"/>
      <c r="E66" s="359"/>
      <c r="F66" s="359"/>
      <c r="G66" s="360"/>
      <c r="H66" s="361"/>
      <c r="I66" s="358"/>
      <c r="J66" s="362"/>
      <c r="K66" s="362"/>
    </row>
    <row r="67" spans="2:11" hidden="1" x14ac:dyDescent="0.2">
      <c r="B67" s="357"/>
      <c r="C67" s="358"/>
      <c r="D67" s="358"/>
      <c r="E67" s="359"/>
      <c r="F67" s="359"/>
      <c r="G67" s="360"/>
      <c r="H67" s="361"/>
      <c r="I67" s="358"/>
      <c r="J67" s="362"/>
      <c r="K67" s="362"/>
    </row>
    <row r="68" spans="2:11" hidden="1" x14ac:dyDescent="0.2"/>
  </sheetData>
  <sheetProtection autoFilter="0" pivotTables="0"/>
  <mergeCells count="65">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5:F5"/>
    <mergeCell ref="C2:I2"/>
    <mergeCell ref="C3:I3"/>
    <mergeCell ref="C4:I4"/>
    <mergeCell ref="G5:I5"/>
  </mergeCells>
  <dataValidations disablePrompts="1" count="7">
    <dataValidation type="list" allowBlank="1" showInputMessage="1" showErrorMessage="1" sqref="C10 I10">
      <formula1>$N$14:$N$15</formula1>
    </dataValidation>
    <dataValidation type="list" allowBlank="1" showInputMessage="1" showErrorMessage="1" sqref="H16:I16">
      <formula1>$N$8:$N$11</formula1>
    </dataValidation>
    <dataValidation type="list" allowBlank="1" showInputMessage="1" showErrorMessage="1" sqref="J13">
      <formula1>$M$24:$M$31</formula1>
    </dataValidation>
    <dataValidation type="list" allowBlank="1" showInputMessage="1" showErrorMessage="1" sqref="H15:J15">
      <formula1>M20:M22</formula1>
    </dataValidation>
    <dataValidation type="list" allowBlank="1" showInputMessage="1" showErrorMessage="1" sqref="C12:F12">
      <formula1>$K$10:$K$13</formula1>
    </dataValidation>
    <dataValidation type="list" allowBlank="1" showInputMessage="1" showErrorMessage="1" sqref="C27:E27">
      <formula1>$M$15:$M$18</formula1>
    </dataValidation>
    <dataValidation type="list" allowBlank="1" showInputMessage="1" showErrorMessage="1" sqref="C13:I13">
      <formula1>$N$17:$N$24</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P21"/>
  <sheetViews>
    <sheetView topLeftCell="B2" zoomScale="93" zoomScaleNormal="93" workbookViewId="0">
      <selection activeCell="F9" sqref="F9"/>
    </sheetView>
  </sheetViews>
  <sheetFormatPr baseColWidth="10" defaultColWidth="0" defaultRowHeight="15" zeroHeight="1" x14ac:dyDescent="0.25"/>
  <cols>
    <col min="1" max="1" width="1.28515625" hidden="1" customWidth="1"/>
    <col min="2" max="2" width="21.85546875" style="173" customWidth="1"/>
    <col min="3" max="3" width="34.5703125" customWidth="1"/>
    <col min="4" max="4" width="16.28515625" customWidth="1"/>
    <col min="5" max="5" width="5.85546875" customWidth="1"/>
    <col min="6" max="6" width="47" customWidth="1"/>
    <col min="7" max="7" width="16.140625" style="190" customWidth="1"/>
    <col min="8" max="8" width="16.140625" customWidth="1"/>
    <col min="9" max="9" width="16.28515625" customWidth="1"/>
    <col min="10" max="10" width="15.7109375" customWidth="1"/>
    <col min="11" max="11" width="32" customWidth="1"/>
    <col min="12" max="107" width="11.5703125" hidden="1" customWidth="1"/>
    <col min="108" max="108" width="11.42578125" hidden="1" customWidth="1"/>
    <col min="109" max="197" width="11.5703125" hidden="1" customWidth="1"/>
    <col min="198" max="198" width="1.42578125" hidden="1" customWidth="1"/>
    <col min="199" max="16384" width="11.5703125" hidden="1"/>
  </cols>
  <sheetData>
    <row r="1" spans="1:11" ht="15.75" hidden="1" thickBot="1" x14ac:dyDescent="0.3">
      <c r="B1" s="309"/>
      <c r="C1" s="310"/>
      <c r="D1" s="310"/>
      <c r="E1" s="310"/>
      <c r="F1" s="310"/>
      <c r="G1" s="310"/>
      <c r="H1" s="310"/>
      <c r="I1" s="310"/>
      <c r="J1" s="310"/>
      <c r="K1" s="311"/>
    </row>
    <row r="2" spans="1:11" ht="31.5" customHeight="1" x14ac:dyDescent="0.25">
      <c r="A2" s="438"/>
      <c r="B2" s="660"/>
      <c r="C2" s="661" t="s">
        <v>455</v>
      </c>
      <c r="D2" s="661"/>
      <c r="E2" s="661"/>
      <c r="F2" s="661"/>
      <c r="G2" s="661"/>
      <c r="H2" s="661"/>
      <c r="I2" s="661"/>
      <c r="J2" s="661"/>
      <c r="K2" s="661"/>
    </row>
    <row r="3" spans="1:11" ht="18" customHeight="1" x14ac:dyDescent="0.25">
      <c r="A3" s="438"/>
      <c r="B3" s="660"/>
      <c r="C3" s="661" t="s">
        <v>139</v>
      </c>
      <c r="D3" s="661"/>
      <c r="E3" s="661"/>
      <c r="F3" s="661"/>
      <c r="G3" s="661"/>
      <c r="H3" s="661"/>
      <c r="I3" s="661"/>
      <c r="J3" s="661"/>
      <c r="K3" s="661"/>
    </row>
    <row r="4" spans="1:11" ht="18" customHeight="1" x14ac:dyDescent="0.25">
      <c r="A4" s="438"/>
      <c r="B4" s="660"/>
      <c r="C4" s="661" t="s">
        <v>391</v>
      </c>
      <c r="D4" s="661"/>
      <c r="E4" s="661"/>
      <c r="F4" s="661"/>
      <c r="G4" s="661"/>
      <c r="H4" s="661"/>
      <c r="I4" s="661"/>
      <c r="J4" s="661"/>
      <c r="K4" s="661"/>
    </row>
    <row r="5" spans="1:11" ht="18" customHeight="1" x14ac:dyDescent="0.25">
      <c r="A5" s="438"/>
      <c r="B5" s="660"/>
      <c r="C5" s="661" t="s">
        <v>456</v>
      </c>
      <c r="D5" s="661"/>
      <c r="E5" s="661"/>
      <c r="F5" s="661"/>
      <c r="G5" s="661"/>
      <c r="H5" s="662" t="s">
        <v>451</v>
      </c>
      <c r="I5" s="662"/>
      <c r="J5" s="662"/>
      <c r="K5" s="662"/>
    </row>
    <row r="6" spans="1:11" ht="18" customHeight="1" x14ac:dyDescent="0.25">
      <c r="B6" s="312"/>
      <c r="C6" s="313"/>
      <c r="D6" s="313"/>
      <c r="E6" s="313"/>
      <c r="F6" s="313"/>
      <c r="G6" s="313"/>
      <c r="H6" s="313"/>
      <c r="I6" s="313"/>
      <c r="J6" s="314"/>
      <c r="K6" s="311"/>
    </row>
    <row r="7" spans="1:11" ht="51.75" customHeight="1" x14ac:dyDescent="0.25">
      <c r="B7" s="316" t="s">
        <v>403</v>
      </c>
      <c r="C7" s="663" t="s">
        <v>321</v>
      </c>
      <c r="D7" s="663"/>
      <c r="E7" s="663"/>
      <c r="F7" s="315"/>
      <c r="G7" s="313"/>
      <c r="H7" s="313"/>
      <c r="I7" s="313"/>
      <c r="J7" s="314"/>
      <c r="K7" s="311"/>
    </row>
    <row r="8" spans="1:11" ht="32.25" customHeight="1" x14ac:dyDescent="0.25">
      <c r="B8" s="317" t="s">
        <v>0</v>
      </c>
      <c r="C8" s="663" t="s">
        <v>452</v>
      </c>
      <c r="D8" s="663"/>
      <c r="E8" s="663"/>
      <c r="F8" s="315"/>
      <c r="G8" s="313"/>
      <c r="H8" s="313"/>
      <c r="I8" s="313"/>
      <c r="J8" s="314"/>
      <c r="K8" s="310"/>
    </row>
    <row r="9" spans="1:11" ht="32.25" customHeight="1" x14ac:dyDescent="0.25">
      <c r="B9" s="317" t="s">
        <v>317</v>
      </c>
      <c r="C9" s="663" t="s">
        <v>445</v>
      </c>
      <c r="D9" s="663"/>
      <c r="E9" s="663"/>
      <c r="F9" s="262"/>
      <c r="G9" s="313"/>
      <c r="H9" s="313"/>
      <c r="I9" s="313"/>
      <c r="J9" s="314"/>
      <c r="K9" s="310"/>
    </row>
    <row r="10" spans="1:11" ht="33.75" customHeight="1" x14ac:dyDescent="0.25">
      <c r="B10" s="317" t="s">
        <v>194</v>
      </c>
      <c r="C10" s="663" t="s">
        <v>446</v>
      </c>
      <c r="D10" s="663"/>
      <c r="E10" s="663"/>
      <c r="F10" s="315"/>
      <c r="G10" s="313"/>
      <c r="H10" s="313"/>
      <c r="I10" s="313"/>
      <c r="J10" s="314"/>
      <c r="K10" s="310"/>
    </row>
    <row r="11" spans="1:11" ht="33.75" customHeight="1" x14ac:dyDescent="0.25">
      <c r="B11" s="317" t="s">
        <v>392</v>
      </c>
      <c r="C11" s="663" t="s">
        <v>393</v>
      </c>
      <c r="D11" s="663"/>
      <c r="E11" s="663"/>
      <c r="F11" s="315"/>
      <c r="G11" s="313"/>
      <c r="H11" s="313"/>
      <c r="I11" s="313"/>
      <c r="J11" s="314"/>
      <c r="K11" s="310"/>
    </row>
    <row r="12" spans="1:11" x14ac:dyDescent="0.25">
      <c r="B12" s="309"/>
      <c r="C12" s="310"/>
      <c r="D12" s="310"/>
      <c r="E12" s="310"/>
      <c r="F12" s="310"/>
      <c r="G12" s="310"/>
      <c r="H12" s="310"/>
      <c r="I12" s="310"/>
      <c r="J12" s="310"/>
      <c r="K12" s="310"/>
    </row>
    <row r="13" spans="1:11" x14ac:dyDescent="0.25">
      <c r="B13" s="666" t="s">
        <v>457</v>
      </c>
      <c r="C13" s="667"/>
      <c r="D13" s="667"/>
      <c r="E13" s="667"/>
      <c r="F13" s="667"/>
      <c r="G13" s="667"/>
      <c r="H13" s="668"/>
      <c r="I13" s="664" t="s">
        <v>313</v>
      </c>
      <c r="J13" s="665"/>
      <c r="K13" s="665"/>
    </row>
    <row r="14" spans="1:11" s="174" customFormat="1" ht="56.25" customHeight="1" x14ac:dyDescent="0.25">
      <c r="B14" s="188" t="s">
        <v>318</v>
      </c>
      <c r="C14" s="188" t="s">
        <v>314</v>
      </c>
      <c r="D14" s="188" t="s">
        <v>374</v>
      </c>
      <c r="E14" s="188" t="s">
        <v>315</v>
      </c>
      <c r="F14" s="188" t="s">
        <v>316</v>
      </c>
      <c r="G14" s="188" t="s">
        <v>375</v>
      </c>
      <c r="H14" s="188" t="s">
        <v>376</v>
      </c>
      <c r="I14" s="187" t="s">
        <v>377</v>
      </c>
      <c r="J14" s="187" t="s">
        <v>378</v>
      </c>
      <c r="K14" s="187" t="s">
        <v>379</v>
      </c>
    </row>
    <row r="15" spans="1:11" s="251" customFormat="1" ht="120" x14ac:dyDescent="0.25">
      <c r="B15" s="673">
        <v>1</v>
      </c>
      <c r="C15" s="673" t="s">
        <v>333</v>
      </c>
      <c r="D15" s="675">
        <v>0.2</v>
      </c>
      <c r="E15" s="246">
        <v>1</v>
      </c>
      <c r="F15" s="245" t="s">
        <v>510</v>
      </c>
      <c r="G15" s="393">
        <v>1.32E-2</v>
      </c>
      <c r="H15" s="318">
        <v>43600</v>
      </c>
      <c r="I15" s="393">
        <f>G15</f>
        <v>1.32E-2</v>
      </c>
      <c r="J15" s="318">
        <v>43615</v>
      </c>
      <c r="K15" s="371" t="s">
        <v>560</v>
      </c>
    </row>
    <row r="16" spans="1:11" s="251" customFormat="1" x14ac:dyDescent="0.25">
      <c r="B16" s="674"/>
      <c r="C16" s="674"/>
      <c r="D16" s="676"/>
      <c r="E16" s="244">
        <v>2</v>
      </c>
      <c r="F16" s="245" t="s">
        <v>463</v>
      </c>
      <c r="G16" s="393">
        <v>6.742585115159668E-3</v>
      </c>
      <c r="H16" s="318">
        <v>43830</v>
      </c>
      <c r="I16" s="393">
        <f>+G16</f>
        <v>6.742585115159668E-3</v>
      </c>
      <c r="J16" s="318">
        <v>43516</v>
      </c>
      <c r="K16" s="371" t="s">
        <v>620</v>
      </c>
    </row>
    <row r="17" spans="2:11" s="251" customFormat="1" ht="90" x14ac:dyDescent="0.25">
      <c r="B17" s="674"/>
      <c r="C17" s="674"/>
      <c r="D17" s="676"/>
      <c r="E17" s="244">
        <v>3</v>
      </c>
      <c r="F17" s="245" t="s">
        <v>507</v>
      </c>
      <c r="G17" s="393">
        <v>2.3099999999999999E-2</v>
      </c>
      <c r="H17" s="318">
        <v>43579</v>
      </c>
      <c r="I17" s="393">
        <f>+G17</f>
        <v>2.3099999999999999E-2</v>
      </c>
      <c r="J17" s="318">
        <v>43585</v>
      </c>
      <c r="K17" s="371" t="s">
        <v>561</v>
      </c>
    </row>
    <row r="18" spans="2:11" s="251" customFormat="1" ht="120" x14ac:dyDescent="0.25">
      <c r="B18" s="674"/>
      <c r="C18" s="674"/>
      <c r="D18" s="676"/>
      <c r="E18" s="246">
        <v>4</v>
      </c>
      <c r="F18" s="245" t="s">
        <v>558</v>
      </c>
      <c r="G18" s="393">
        <v>2.6499999999999999E-2</v>
      </c>
      <c r="H18" s="318">
        <v>43631</v>
      </c>
      <c r="I18" s="393">
        <f>+G18</f>
        <v>2.6499999999999999E-2</v>
      </c>
      <c r="J18" s="318">
        <v>43646</v>
      </c>
      <c r="K18" s="318" t="s">
        <v>562</v>
      </c>
    </row>
    <row r="19" spans="2:11" s="251" customFormat="1" ht="75" x14ac:dyDescent="0.25">
      <c r="B19" s="674"/>
      <c r="C19" s="674"/>
      <c r="D19" s="676"/>
      <c r="E19" s="244">
        <v>5</v>
      </c>
      <c r="F19" s="245" t="s">
        <v>508</v>
      </c>
      <c r="G19" s="393">
        <v>0.128</v>
      </c>
      <c r="H19" s="318">
        <v>43524</v>
      </c>
      <c r="I19" s="393">
        <f>G19</f>
        <v>0.128</v>
      </c>
      <c r="J19" s="318">
        <v>43539</v>
      </c>
      <c r="K19" s="497" t="s">
        <v>621</v>
      </c>
    </row>
    <row r="20" spans="2:11" s="251" customFormat="1" ht="150" x14ac:dyDescent="0.25">
      <c r="B20" s="674"/>
      <c r="C20" s="674"/>
      <c r="D20" s="676"/>
      <c r="E20" s="244">
        <v>6</v>
      </c>
      <c r="F20" s="245" t="s">
        <v>509</v>
      </c>
      <c r="G20" s="393">
        <v>2.5000000000000001E-3</v>
      </c>
      <c r="H20" s="318">
        <v>43533</v>
      </c>
      <c r="I20" s="393">
        <f>+G20</f>
        <v>2.5000000000000001E-3</v>
      </c>
      <c r="J20" s="318">
        <v>43539</v>
      </c>
      <c r="K20" s="372" t="s">
        <v>567</v>
      </c>
    </row>
    <row r="21" spans="2:11" s="180" customFormat="1" ht="21.75" customHeight="1" x14ac:dyDescent="0.25">
      <c r="B21" s="669" t="s">
        <v>380</v>
      </c>
      <c r="C21" s="670"/>
      <c r="D21" s="454">
        <f>SUM(D15:D20)</f>
        <v>0.2</v>
      </c>
      <c r="E21" s="671" t="s">
        <v>119</v>
      </c>
      <c r="F21" s="672"/>
      <c r="G21" s="495">
        <f>SUBTOTAL(9,G15:G20)</f>
        <v>0.20004258511515965</v>
      </c>
      <c r="H21" s="222"/>
      <c r="I21" s="495">
        <f>SUBTOTAL(9,I15:I20)</f>
        <v>0.20004258511515965</v>
      </c>
      <c r="J21" s="189"/>
      <c r="K21" s="189"/>
    </row>
  </sheetData>
  <sheetProtection autoFilter="0" pivotTables="0"/>
  <autoFilter ref="B14:K20"/>
  <mergeCells count="18">
    <mergeCell ref="I13:K13"/>
    <mergeCell ref="B13:H13"/>
    <mergeCell ref="B21:C21"/>
    <mergeCell ref="E21:F21"/>
    <mergeCell ref="B15:B20"/>
    <mergeCell ref="C15:C20"/>
    <mergeCell ref="D15:D20"/>
    <mergeCell ref="C7:E7"/>
    <mergeCell ref="C8:E8"/>
    <mergeCell ref="C9:E9"/>
    <mergeCell ref="C10:E10"/>
    <mergeCell ref="C11:E11"/>
    <mergeCell ref="B2:B5"/>
    <mergeCell ref="C5:G5"/>
    <mergeCell ref="C2:K2"/>
    <mergeCell ref="C3:K3"/>
    <mergeCell ref="C4:K4"/>
    <mergeCell ref="H5:K5"/>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X67"/>
  <sheetViews>
    <sheetView topLeftCell="B32" zoomScaleNormal="100" workbookViewId="0">
      <selection activeCell="C11" sqref="C11:F11"/>
    </sheetView>
  </sheetViews>
  <sheetFormatPr baseColWidth="10" defaultColWidth="0" defaultRowHeight="12.75" zeroHeight="1" x14ac:dyDescent="0.2"/>
  <cols>
    <col min="1" max="1" width="1" style="326" hidden="1" customWidth="1"/>
    <col min="2" max="2" width="25.7109375" style="363" customWidth="1"/>
    <col min="3" max="6" width="20.7109375" style="326" customWidth="1"/>
    <col min="7" max="7" width="20.7109375" style="364" customWidth="1"/>
    <col min="8" max="9" width="20.7109375" style="326" customWidth="1"/>
    <col min="10" max="11" width="22.42578125" style="365" hidden="1" customWidth="1"/>
    <col min="12" max="21" width="0" style="227" hidden="1" customWidth="1"/>
    <col min="22" max="24" width="0" style="226" hidden="1" customWidth="1"/>
    <col min="25" max="16384" width="11.42578125" style="326" hidden="1"/>
  </cols>
  <sheetData>
    <row r="1" spans="2:14" ht="6" hidden="1" customHeight="1" x14ac:dyDescent="0.2"/>
    <row r="2" spans="2:14" ht="25.5" customHeight="1" x14ac:dyDescent="0.2">
      <c r="B2" s="607"/>
      <c r="C2" s="609" t="s">
        <v>464</v>
      </c>
      <c r="D2" s="609"/>
      <c r="E2" s="609"/>
      <c r="F2" s="609"/>
      <c r="G2" s="609"/>
      <c r="H2" s="609"/>
      <c r="I2" s="609"/>
      <c r="J2" s="325"/>
      <c r="K2" s="325"/>
      <c r="M2" s="153"/>
    </row>
    <row r="3" spans="2:14" ht="25.5" customHeight="1" x14ac:dyDescent="0.2">
      <c r="B3" s="607"/>
      <c r="C3" s="608" t="s">
        <v>139</v>
      </c>
      <c r="D3" s="608"/>
      <c r="E3" s="608"/>
      <c r="F3" s="608"/>
      <c r="G3" s="608"/>
      <c r="H3" s="608"/>
      <c r="I3" s="608"/>
      <c r="J3" s="325"/>
      <c r="K3" s="325"/>
      <c r="M3" s="153"/>
    </row>
    <row r="4" spans="2:14" ht="25.5" customHeight="1" x14ac:dyDescent="0.2">
      <c r="B4" s="607"/>
      <c r="C4" s="608" t="s">
        <v>222</v>
      </c>
      <c r="D4" s="608"/>
      <c r="E4" s="608"/>
      <c r="F4" s="608"/>
      <c r="G4" s="608"/>
      <c r="H4" s="608"/>
      <c r="I4" s="608"/>
      <c r="J4" s="325"/>
      <c r="K4" s="325"/>
      <c r="M4" s="153"/>
    </row>
    <row r="5" spans="2:14" ht="25.5" customHeight="1" x14ac:dyDescent="0.2">
      <c r="B5" s="607"/>
      <c r="C5" s="608" t="s">
        <v>223</v>
      </c>
      <c r="D5" s="608"/>
      <c r="E5" s="608"/>
      <c r="F5" s="608"/>
      <c r="G5" s="604" t="s">
        <v>451</v>
      </c>
      <c r="H5" s="604"/>
      <c r="I5" s="604"/>
      <c r="J5" s="325"/>
      <c r="K5" s="325"/>
      <c r="M5" s="153"/>
    </row>
    <row r="6" spans="2:14" ht="23.25" customHeight="1" x14ac:dyDescent="0.2">
      <c r="B6" s="610" t="s">
        <v>224</v>
      </c>
      <c r="C6" s="611"/>
      <c r="D6" s="611"/>
      <c r="E6" s="611"/>
      <c r="F6" s="611"/>
      <c r="G6" s="611"/>
      <c r="H6" s="611"/>
      <c r="I6" s="612"/>
      <c r="J6" s="154"/>
      <c r="K6" s="154"/>
    </row>
    <row r="7" spans="2:14" ht="24" customHeight="1" x14ac:dyDescent="0.2">
      <c r="B7" s="613" t="s">
        <v>225</v>
      </c>
      <c r="C7" s="614"/>
      <c r="D7" s="614"/>
      <c r="E7" s="614"/>
      <c r="F7" s="614"/>
      <c r="G7" s="614"/>
      <c r="H7" s="614"/>
      <c r="I7" s="615"/>
      <c r="J7" s="327"/>
      <c r="K7" s="327"/>
    </row>
    <row r="8" spans="2:14" ht="24" customHeight="1" x14ac:dyDescent="0.2">
      <c r="B8" s="616" t="s">
        <v>226</v>
      </c>
      <c r="C8" s="616"/>
      <c r="D8" s="616"/>
      <c r="E8" s="616"/>
      <c r="F8" s="616"/>
      <c r="G8" s="616"/>
      <c r="H8" s="616"/>
      <c r="I8" s="616"/>
      <c r="J8" s="328"/>
      <c r="K8" s="328"/>
      <c r="N8" s="329"/>
    </row>
    <row r="9" spans="2:14" ht="30.75" customHeight="1" x14ac:dyDescent="0.2">
      <c r="B9" s="330" t="s">
        <v>441</v>
      </c>
      <c r="C9" s="331">
        <v>12</v>
      </c>
      <c r="D9" s="617" t="s">
        <v>442</v>
      </c>
      <c r="E9" s="617"/>
      <c r="F9" s="677" t="s">
        <v>487</v>
      </c>
      <c r="G9" s="677"/>
      <c r="H9" s="677"/>
      <c r="I9" s="677"/>
      <c r="J9" s="332"/>
      <c r="K9" s="332"/>
      <c r="M9" s="153"/>
      <c r="N9" s="329"/>
    </row>
    <row r="10" spans="2:14" ht="30.75" customHeight="1" x14ac:dyDescent="0.2">
      <c r="B10" s="330" t="s">
        <v>227</v>
      </c>
      <c r="C10" s="331" t="s">
        <v>238</v>
      </c>
      <c r="D10" s="617" t="s">
        <v>228</v>
      </c>
      <c r="E10" s="617"/>
      <c r="F10" s="618" t="s">
        <v>452</v>
      </c>
      <c r="G10" s="618"/>
      <c r="H10" s="333" t="s">
        <v>229</v>
      </c>
      <c r="I10" s="334" t="s">
        <v>241</v>
      </c>
      <c r="J10" s="335"/>
      <c r="K10" s="335"/>
      <c r="M10" s="153"/>
      <c r="N10" s="329"/>
    </row>
    <row r="11" spans="2:14" ht="30.75" customHeight="1" x14ac:dyDescent="0.2">
      <c r="B11" s="330" t="s">
        <v>230</v>
      </c>
      <c r="C11" s="678" t="s">
        <v>323</v>
      </c>
      <c r="D11" s="678"/>
      <c r="E11" s="678"/>
      <c r="F11" s="678"/>
      <c r="G11" s="333" t="s">
        <v>231</v>
      </c>
      <c r="H11" s="621">
        <v>967</v>
      </c>
      <c r="I11" s="621"/>
      <c r="J11" s="336"/>
      <c r="K11" s="336"/>
      <c r="M11" s="153"/>
      <c r="N11" s="329"/>
    </row>
    <row r="12" spans="2:14" ht="30.75" customHeight="1" x14ac:dyDescent="0.2">
      <c r="B12" s="330" t="s">
        <v>234</v>
      </c>
      <c r="C12" s="622" t="s">
        <v>468</v>
      </c>
      <c r="D12" s="622"/>
      <c r="E12" s="622"/>
      <c r="F12" s="622"/>
      <c r="G12" s="333" t="s">
        <v>235</v>
      </c>
      <c r="H12" s="623" t="s">
        <v>467</v>
      </c>
      <c r="I12" s="623"/>
      <c r="J12" s="337"/>
      <c r="K12" s="337"/>
      <c r="M12" s="156"/>
    </row>
    <row r="13" spans="2:14" ht="30.75" customHeight="1" x14ac:dyDescent="0.2">
      <c r="B13" s="330" t="s">
        <v>236</v>
      </c>
      <c r="C13" s="624" t="s">
        <v>257</v>
      </c>
      <c r="D13" s="624"/>
      <c r="E13" s="624"/>
      <c r="F13" s="624"/>
      <c r="G13" s="624"/>
      <c r="H13" s="624"/>
      <c r="I13" s="624"/>
      <c r="J13" s="338"/>
      <c r="K13" s="338"/>
      <c r="M13" s="156"/>
    </row>
    <row r="14" spans="2:14" ht="30.75" customHeight="1" x14ac:dyDescent="0.2">
      <c r="B14" s="330" t="s">
        <v>237</v>
      </c>
      <c r="C14" s="625" t="s">
        <v>324</v>
      </c>
      <c r="D14" s="625"/>
      <c r="E14" s="625"/>
      <c r="F14" s="625"/>
      <c r="G14" s="625"/>
      <c r="H14" s="625"/>
      <c r="I14" s="625"/>
      <c r="J14" s="335"/>
      <c r="K14" s="335"/>
      <c r="M14" s="156"/>
      <c r="N14" s="329"/>
    </row>
    <row r="15" spans="2:14" ht="30.75" customHeight="1" x14ac:dyDescent="0.2">
      <c r="B15" s="330" t="s">
        <v>239</v>
      </c>
      <c r="C15" s="618" t="s">
        <v>334</v>
      </c>
      <c r="D15" s="618"/>
      <c r="E15" s="618"/>
      <c r="F15" s="618"/>
      <c r="G15" s="333" t="s">
        <v>240</v>
      </c>
      <c r="H15" s="626" t="s">
        <v>252</v>
      </c>
      <c r="I15" s="626"/>
      <c r="J15" s="335"/>
      <c r="K15" s="335"/>
      <c r="M15" s="156"/>
      <c r="N15" s="329"/>
    </row>
    <row r="16" spans="2:14" ht="30.75" customHeight="1" x14ac:dyDescent="0.2">
      <c r="B16" s="330" t="s">
        <v>242</v>
      </c>
      <c r="C16" s="679" t="s">
        <v>447</v>
      </c>
      <c r="D16" s="679"/>
      <c r="E16" s="679"/>
      <c r="F16" s="679"/>
      <c r="G16" s="333" t="s">
        <v>243</v>
      </c>
      <c r="H16" s="626" t="s">
        <v>233</v>
      </c>
      <c r="I16" s="626"/>
      <c r="J16" s="335"/>
      <c r="K16" s="335"/>
      <c r="M16" s="156"/>
    </row>
    <row r="17" spans="2:14" ht="40.5" customHeight="1" x14ac:dyDescent="0.2">
      <c r="B17" s="330" t="s">
        <v>244</v>
      </c>
      <c r="C17" s="680" t="s">
        <v>335</v>
      </c>
      <c r="D17" s="680"/>
      <c r="E17" s="680"/>
      <c r="F17" s="680"/>
      <c r="G17" s="680"/>
      <c r="H17" s="680"/>
      <c r="I17" s="680"/>
      <c r="J17" s="338"/>
      <c r="K17" s="338"/>
      <c r="M17" s="156"/>
      <c r="N17" s="329"/>
    </row>
    <row r="18" spans="2:14" ht="30.75" customHeight="1" x14ac:dyDescent="0.2">
      <c r="B18" s="330" t="s">
        <v>247</v>
      </c>
      <c r="C18" s="618" t="s">
        <v>336</v>
      </c>
      <c r="D18" s="618"/>
      <c r="E18" s="618"/>
      <c r="F18" s="618"/>
      <c r="G18" s="618"/>
      <c r="H18" s="618"/>
      <c r="I18" s="618"/>
      <c r="J18" s="339"/>
      <c r="K18" s="339"/>
      <c r="M18" s="156"/>
      <c r="N18" s="329"/>
    </row>
    <row r="19" spans="2:14" ht="30.75" customHeight="1" x14ac:dyDescent="0.2">
      <c r="B19" s="330" t="s">
        <v>249</v>
      </c>
      <c r="C19" s="628" t="s">
        <v>307</v>
      </c>
      <c r="D19" s="628"/>
      <c r="E19" s="628"/>
      <c r="F19" s="628"/>
      <c r="G19" s="628"/>
      <c r="H19" s="628"/>
      <c r="I19" s="628"/>
      <c r="J19" s="340"/>
      <c r="K19" s="340"/>
      <c r="M19" s="156"/>
      <c r="N19" s="329"/>
    </row>
    <row r="20" spans="2:14" ht="30.75" customHeight="1" x14ac:dyDescent="0.2">
      <c r="B20" s="330" t="s">
        <v>251</v>
      </c>
      <c r="C20" s="629" t="s">
        <v>308</v>
      </c>
      <c r="D20" s="629"/>
      <c r="E20" s="629"/>
      <c r="F20" s="629"/>
      <c r="G20" s="629"/>
      <c r="H20" s="629"/>
      <c r="I20" s="629"/>
      <c r="J20" s="341"/>
      <c r="K20" s="341"/>
      <c r="M20" s="156"/>
      <c r="N20" s="329"/>
    </row>
    <row r="21" spans="2:14" ht="27.75" customHeight="1" x14ac:dyDescent="0.2">
      <c r="B21" s="617" t="s">
        <v>254</v>
      </c>
      <c r="C21" s="630" t="s">
        <v>255</v>
      </c>
      <c r="D21" s="630"/>
      <c r="E21" s="630"/>
      <c r="F21" s="631" t="s">
        <v>256</v>
      </c>
      <c r="G21" s="631"/>
      <c r="H21" s="631"/>
      <c r="I21" s="631"/>
      <c r="J21" s="342"/>
      <c r="K21" s="342"/>
      <c r="M21" s="156"/>
      <c r="N21" s="329"/>
    </row>
    <row r="22" spans="2:14" ht="27" customHeight="1" x14ac:dyDescent="0.2">
      <c r="B22" s="617"/>
      <c r="C22" s="628" t="s">
        <v>309</v>
      </c>
      <c r="D22" s="628"/>
      <c r="E22" s="628"/>
      <c r="F22" s="628" t="s">
        <v>310</v>
      </c>
      <c r="G22" s="628"/>
      <c r="H22" s="628"/>
      <c r="I22" s="628"/>
      <c r="J22" s="340"/>
      <c r="K22" s="340"/>
      <c r="M22" s="156"/>
      <c r="N22" s="329"/>
    </row>
    <row r="23" spans="2:14" ht="39.75" customHeight="1" x14ac:dyDescent="0.2">
      <c r="B23" s="330" t="s">
        <v>258</v>
      </c>
      <c r="C23" s="625" t="s">
        <v>308</v>
      </c>
      <c r="D23" s="625"/>
      <c r="E23" s="625"/>
      <c r="F23" s="625" t="s">
        <v>308</v>
      </c>
      <c r="G23" s="625"/>
      <c r="H23" s="625"/>
      <c r="I23" s="625"/>
      <c r="J23" s="335"/>
      <c r="K23" s="335"/>
      <c r="M23" s="156"/>
      <c r="N23" s="329"/>
    </row>
    <row r="24" spans="2:14" ht="44.25" customHeight="1" x14ac:dyDescent="0.2">
      <c r="B24" s="330" t="s">
        <v>260</v>
      </c>
      <c r="C24" s="628" t="s">
        <v>312</v>
      </c>
      <c r="D24" s="628"/>
      <c r="E24" s="628"/>
      <c r="F24" s="628" t="s">
        <v>311</v>
      </c>
      <c r="G24" s="628"/>
      <c r="H24" s="628"/>
      <c r="I24" s="628"/>
      <c r="J24" s="339"/>
      <c r="K24" s="339"/>
      <c r="M24" s="157"/>
      <c r="N24" s="329"/>
    </row>
    <row r="25" spans="2:14" ht="29.25" customHeight="1" x14ac:dyDescent="0.2">
      <c r="B25" s="330" t="s">
        <v>262</v>
      </c>
      <c r="C25" s="681">
        <v>43466</v>
      </c>
      <c r="D25" s="618"/>
      <c r="E25" s="618"/>
      <c r="F25" s="333" t="s">
        <v>263</v>
      </c>
      <c r="G25" s="682">
        <f>+'Sección 2. Metas - Presupuesto'!H15</f>
        <v>99891999</v>
      </c>
      <c r="H25" s="683"/>
      <c r="I25" s="684"/>
      <c r="J25" s="343"/>
      <c r="K25" s="343"/>
      <c r="M25" s="157"/>
    </row>
    <row r="26" spans="2:14" ht="27" customHeight="1" x14ac:dyDescent="0.2">
      <c r="B26" s="330" t="s">
        <v>264</v>
      </c>
      <c r="C26" s="681">
        <v>43830</v>
      </c>
      <c r="D26" s="618"/>
      <c r="E26" s="618"/>
      <c r="F26" s="333" t="s">
        <v>265</v>
      </c>
      <c r="G26" s="685">
        <f>+'Sección 2. Metas - Presupuesto'!I15</f>
        <v>181318183</v>
      </c>
      <c r="H26" s="686"/>
      <c r="I26" s="687"/>
      <c r="J26" s="344"/>
      <c r="K26" s="344"/>
      <c r="M26" s="157"/>
    </row>
    <row r="27" spans="2:14" ht="47.25" customHeight="1" x14ac:dyDescent="0.2">
      <c r="B27" s="330" t="s">
        <v>266</v>
      </c>
      <c r="C27" s="626" t="s">
        <v>245</v>
      </c>
      <c r="D27" s="626"/>
      <c r="E27" s="626"/>
      <c r="F27" s="345" t="s">
        <v>267</v>
      </c>
      <c r="G27" s="688" t="s">
        <v>155</v>
      </c>
      <c r="H27" s="689"/>
      <c r="I27" s="690"/>
      <c r="J27" s="342"/>
      <c r="K27" s="342"/>
      <c r="M27" s="157"/>
    </row>
    <row r="28" spans="2:14" ht="30" customHeight="1" x14ac:dyDescent="0.2">
      <c r="B28" s="616" t="s">
        <v>268</v>
      </c>
      <c r="C28" s="616"/>
      <c r="D28" s="616"/>
      <c r="E28" s="616"/>
      <c r="F28" s="616"/>
      <c r="G28" s="616"/>
      <c r="H28" s="616"/>
      <c r="I28" s="616"/>
      <c r="J28" s="328"/>
      <c r="K28" s="328"/>
      <c r="M28" s="157"/>
    </row>
    <row r="29" spans="2:14" ht="56.25" customHeight="1" x14ac:dyDescent="0.2">
      <c r="B29" s="346" t="s">
        <v>269</v>
      </c>
      <c r="C29" s="346" t="s">
        <v>270</v>
      </c>
      <c r="D29" s="346" t="s">
        <v>271</v>
      </c>
      <c r="E29" s="346" t="s">
        <v>272</v>
      </c>
      <c r="F29" s="346" t="s">
        <v>273</v>
      </c>
      <c r="G29" s="347" t="s">
        <v>274</v>
      </c>
      <c r="H29" s="347" t="s">
        <v>275</v>
      </c>
      <c r="I29" s="346" t="s">
        <v>276</v>
      </c>
      <c r="J29" s="340"/>
      <c r="K29" s="340"/>
      <c r="M29" s="157"/>
    </row>
    <row r="30" spans="2:14" ht="19.5" customHeight="1" x14ac:dyDescent="0.2">
      <c r="B30" s="348" t="s">
        <v>277</v>
      </c>
      <c r="C30" s="175">
        <v>0</v>
      </c>
      <c r="D30" s="366">
        <f>+C30</f>
        <v>0</v>
      </c>
      <c r="E30" s="175">
        <v>0</v>
      </c>
      <c r="F30" s="367">
        <f>+E30</f>
        <v>0</v>
      </c>
      <c r="G30" s="368">
        <f>IFERROR(+C30/E30,C30)</f>
        <v>0</v>
      </c>
      <c r="H30" s="369">
        <f>IFERROR(+D30/F30,)</f>
        <v>0</v>
      </c>
      <c r="I30" s="370">
        <f>+D30/$G$26</f>
        <v>0</v>
      </c>
      <c r="J30" s="349"/>
      <c r="K30" s="349"/>
      <c r="M30" s="157"/>
    </row>
    <row r="31" spans="2:14" ht="19.5" customHeight="1" x14ac:dyDescent="0.2">
      <c r="B31" s="348" t="s">
        <v>278</v>
      </c>
      <c r="C31" s="175">
        <v>0</v>
      </c>
      <c r="D31" s="366">
        <f>+C31+D30</f>
        <v>0</v>
      </c>
      <c r="E31" s="175">
        <v>0</v>
      </c>
      <c r="F31" s="367">
        <f>+E31+F30</f>
        <v>0</v>
      </c>
      <c r="G31" s="368">
        <f t="shared" ref="G31:G41" si="0">IFERROR(+C31/E31,C31)</f>
        <v>0</v>
      </c>
      <c r="H31" s="369">
        <f t="shared" ref="H31:H41" si="1">IFERROR(+D31/F31,)</f>
        <v>0</v>
      </c>
      <c r="I31" s="370">
        <f t="shared" ref="I31:I41" si="2">+D31/$G$26</f>
        <v>0</v>
      </c>
      <c r="J31" s="349"/>
      <c r="K31" s="349"/>
      <c r="M31" s="157"/>
    </row>
    <row r="32" spans="2:14" ht="19.5" customHeight="1" x14ac:dyDescent="0.2">
      <c r="B32" s="348" t="s">
        <v>279</v>
      </c>
      <c r="C32" s="175">
        <v>0.05</v>
      </c>
      <c r="D32" s="366">
        <f t="shared" ref="D32:D41" si="3">+C32+D31</f>
        <v>0.05</v>
      </c>
      <c r="E32" s="175">
        <v>0.05</v>
      </c>
      <c r="F32" s="367">
        <f t="shared" ref="F32:F41" si="4">+E32+F31</f>
        <v>0.05</v>
      </c>
      <c r="G32" s="368">
        <f t="shared" si="0"/>
        <v>1</v>
      </c>
      <c r="H32" s="369">
        <f t="shared" si="1"/>
        <v>1</v>
      </c>
      <c r="I32" s="370">
        <f t="shared" si="2"/>
        <v>2.7575833362503972E-10</v>
      </c>
      <c r="J32" s="349"/>
      <c r="K32" s="349"/>
      <c r="M32" s="157"/>
    </row>
    <row r="33" spans="2:11" ht="19.5" customHeight="1" x14ac:dyDescent="0.2">
      <c r="B33" s="348" t="s">
        <v>280</v>
      </c>
      <c r="C33" s="175">
        <v>0</v>
      </c>
      <c r="D33" s="366">
        <f t="shared" si="3"/>
        <v>0.05</v>
      </c>
      <c r="E33" s="175">
        <v>0</v>
      </c>
      <c r="F33" s="367">
        <f t="shared" si="4"/>
        <v>0.05</v>
      </c>
      <c r="G33" s="368">
        <f t="shared" si="0"/>
        <v>0</v>
      </c>
      <c r="H33" s="369">
        <f t="shared" si="1"/>
        <v>1</v>
      </c>
      <c r="I33" s="370">
        <f t="shared" si="2"/>
        <v>2.7575833362503972E-10</v>
      </c>
      <c r="J33" s="349"/>
      <c r="K33" s="349"/>
    </row>
    <row r="34" spans="2:11" ht="19.5" customHeight="1" x14ac:dyDescent="0.2">
      <c r="B34" s="348" t="s">
        <v>281</v>
      </c>
      <c r="C34" s="175">
        <v>0</v>
      </c>
      <c r="D34" s="366">
        <f t="shared" si="3"/>
        <v>0.05</v>
      </c>
      <c r="E34" s="175">
        <v>0</v>
      </c>
      <c r="F34" s="367">
        <f t="shared" si="4"/>
        <v>0.05</v>
      </c>
      <c r="G34" s="368">
        <f t="shared" si="0"/>
        <v>0</v>
      </c>
      <c r="H34" s="369">
        <f t="shared" si="1"/>
        <v>1</v>
      </c>
      <c r="I34" s="370">
        <f t="shared" si="2"/>
        <v>2.7575833362503972E-10</v>
      </c>
      <c r="J34" s="349"/>
      <c r="K34" s="349"/>
    </row>
    <row r="35" spans="2:11" ht="19.5" customHeight="1" x14ac:dyDescent="0.2">
      <c r="B35" s="348" t="s">
        <v>282</v>
      </c>
      <c r="C35" s="175">
        <v>0</v>
      </c>
      <c r="D35" s="366">
        <f t="shared" si="3"/>
        <v>0.05</v>
      </c>
      <c r="E35" s="175">
        <v>0</v>
      </c>
      <c r="F35" s="367">
        <f t="shared" si="4"/>
        <v>0.05</v>
      </c>
      <c r="G35" s="368">
        <f t="shared" si="0"/>
        <v>0</v>
      </c>
      <c r="H35" s="369">
        <f t="shared" si="1"/>
        <v>1</v>
      </c>
      <c r="I35" s="370">
        <f t="shared" si="2"/>
        <v>2.7575833362503972E-10</v>
      </c>
      <c r="J35" s="349"/>
      <c r="K35" s="349"/>
    </row>
    <row r="36" spans="2:11" ht="19.5" customHeight="1" x14ac:dyDescent="0.2">
      <c r="B36" s="348" t="s">
        <v>283</v>
      </c>
      <c r="C36" s="175">
        <v>0</v>
      </c>
      <c r="D36" s="366">
        <f t="shared" si="3"/>
        <v>0.05</v>
      </c>
      <c r="E36" s="175">
        <v>0</v>
      </c>
      <c r="F36" s="367">
        <f t="shared" si="4"/>
        <v>0.05</v>
      </c>
      <c r="G36" s="368">
        <f t="shared" si="0"/>
        <v>0</v>
      </c>
      <c r="H36" s="369">
        <f t="shared" si="1"/>
        <v>1</v>
      </c>
      <c r="I36" s="370">
        <f t="shared" si="2"/>
        <v>2.7575833362503972E-10</v>
      </c>
      <c r="J36" s="349"/>
      <c r="K36" s="349"/>
    </row>
    <row r="37" spans="2:11" ht="19.5" customHeight="1" x14ac:dyDescent="0.2">
      <c r="B37" s="348" t="s">
        <v>284</v>
      </c>
      <c r="C37" s="175">
        <v>0</v>
      </c>
      <c r="D37" s="366">
        <f t="shared" si="3"/>
        <v>0.05</v>
      </c>
      <c r="E37" s="175">
        <v>0</v>
      </c>
      <c r="F37" s="367">
        <f>+E37+F36</f>
        <v>0.05</v>
      </c>
      <c r="G37" s="368">
        <f t="shared" si="0"/>
        <v>0</v>
      </c>
      <c r="H37" s="369">
        <f t="shared" si="1"/>
        <v>1</v>
      </c>
      <c r="I37" s="370">
        <f t="shared" si="2"/>
        <v>2.7575833362503972E-10</v>
      </c>
      <c r="J37" s="349"/>
      <c r="K37" s="349"/>
    </row>
    <row r="38" spans="2:11" ht="19.5" customHeight="1" x14ac:dyDescent="0.2">
      <c r="B38" s="348" t="s">
        <v>285</v>
      </c>
      <c r="C38" s="175">
        <v>0</v>
      </c>
      <c r="D38" s="366">
        <f t="shared" si="3"/>
        <v>0.05</v>
      </c>
      <c r="E38" s="175">
        <v>0.09</v>
      </c>
      <c r="F38" s="367">
        <f>+E38+F37</f>
        <v>0.14000000000000001</v>
      </c>
      <c r="G38" s="368">
        <f t="shared" si="0"/>
        <v>0</v>
      </c>
      <c r="H38" s="369">
        <f t="shared" si="1"/>
        <v>0.35714285714285715</v>
      </c>
      <c r="I38" s="370">
        <f t="shared" si="2"/>
        <v>2.7575833362503972E-10</v>
      </c>
      <c r="J38" s="349"/>
      <c r="K38" s="349"/>
    </row>
    <row r="39" spans="2:11" ht="19.5" customHeight="1" x14ac:dyDescent="0.2">
      <c r="B39" s="348" t="s">
        <v>286</v>
      </c>
      <c r="C39" s="175">
        <v>0</v>
      </c>
      <c r="D39" s="366">
        <f t="shared" si="3"/>
        <v>0.05</v>
      </c>
      <c r="E39" s="175">
        <v>0.09</v>
      </c>
      <c r="F39" s="367">
        <f t="shared" si="4"/>
        <v>0.23</v>
      </c>
      <c r="G39" s="368">
        <f t="shared" si="0"/>
        <v>0</v>
      </c>
      <c r="H39" s="369">
        <f t="shared" si="1"/>
        <v>0.21739130434782608</v>
      </c>
      <c r="I39" s="370">
        <f t="shared" si="2"/>
        <v>2.7575833362503972E-10</v>
      </c>
      <c r="J39" s="349"/>
      <c r="K39" s="349"/>
    </row>
    <row r="40" spans="2:11" ht="19.5" customHeight="1" x14ac:dyDescent="0.2">
      <c r="B40" s="348" t="s">
        <v>287</v>
      </c>
      <c r="C40" s="175">
        <v>0</v>
      </c>
      <c r="D40" s="366">
        <f t="shared" si="3"/>
        <v>0.05</v>
      </c>
      <c r="E40" s="175">
        <v>0.04</v>
      </c>
      <c r="F40" s="367">
        <f t="shared" si="4"/>
        <v>0.27</v>
      </c>
      <c r="G40" s="368">
        <f t="shared" si="0"/>
        <v>0</v>
      </c>
      <c r="H40" s="369">
        <f t="shared" si="1"/>
        <v>0.18518518518518517</v>
      </c>
      <c r="I40" s="370">
        <f t="shared" si="2"/>
        <v>2.7575833362503972E-10</v>
      </c>
      <c r="J40" s="349"/>
      <c r="K40" s="349"/>
    </row>
    <row r="41" spans="2:11" ht="19.5" customHeight="1" x14ac:dyDescent="0.2">
      <c r="B41" s="348" t="s">
        <v>288</v>
      </c>
      <c r="C41" s="175">
        <v>0</v>
      </c>
      <c r="D41" s="366">
        <f t="shared" si="3"/>
        <v>0.05</v>
      </c>
      <c r="E41" s="175">
        <v>0.03</v>
      </c>
      <c r="F41" s="367">
        <f t="shared" si="4"/>
        <v>0.30000000000000004</v>
      </c>
      <c r="G41" s="368">
        <f t="shared" si="0"/>
        <v>0</v>
      </c>
      <c r="H41" s="369">
        <f t="shared" si="1"/>
        <v>0.16666666666666666</v>
      </c>
      <c r="I41" s="370">
        <f t="shared" si="2"/>
        <v>2.7575833362503972E-10</v>
      </c>
      <c r="J41" s="349"/>
      <c r="K41" s="349"/>
    </row>
    <row r="42" spans="2:11" ht="54" customHeight="1" x14ac:dyDescent="0.2">
      <c r="B42" s="350" t="s">
        <v>289</v>
      </c>
      <c r="C42" s="637" t="s">
        <v>563</v>
      </c>
      <c r="D42" s="638"/>
      <c r="E42" s="638"/>
      <c r="F42" s="638"/>
      <c r="G42" s="638"/>
      <c r="H42" s="638"/>
      <c r="I42" s="639"/>
      <c r="J42" s="351"/>
      <c r="K42" s="351"/>
    </row>
    <row r="43" spans="2:11" ht="29.25" customHeight="1" x14ac:dyDescent="0.2">
      <c r="B43" s="616" t="s">
        <v>290</v>
      </c>
      <c r="C43" s="616"/>
      <c r="D43" s="616"/>
      <c r="E43" s="616"/>
      <c r="F43" s="616"/>
      <c r="G43" s="616"/>
      <c r="H43" s="616"/>
      <c r="I43" s="616"/>
      <c r="J43" s="328"/>
      <c r="K43" s="328"/>
    </row>
    <row r="44" spans="2:11" ht="41.25" customHeight="1" x14ac:dyDescent="0.2">
      <c r="B44" s="640"/>
      <c r="C44" s="640"/>
      <c r="D44" s="640"/>
      <c r="E44" s="640"/>
      <c r="F44" s="640"/>
      <c r="G44" s="640"/>
      <c r="H44" s="640"/>
      <c r="I44" s="640"/>
      <c r="J44" s="328"/>
      <c r="K44" s="328"/>
    </row>
    <row r="45" spans="2:11" ht="41.25" customHeight="1" x14ac:dyDescent="0.2">
      <c r="B45" s="640"/>
      <c r="C45" s="640"/>
      <c r="D45" s="640"/>
      <c r="E45" s="640"/>
      <c r="F45" s="640"/>
      <c r="G45" s="640"/>
      <c r="H45" s="640"/>
      <c r="I45" s="640"/>
      <c r="J45" s="351"/>
      <c r="K45" s="351"/>
    </row>
    <row r="46" spans="2:11" ht="41.25" customHeight="1" x14ac:dyDescent="0.2">
      <c r="B46" s="640"/>
      <c r="C46" s="640"/>
      <c r="D46" s="640"/>
      <c r="E46" s="640"/>
      <c r="F46" s="640"/>
      <c r="G46" s="640"/>
      <c r="H46" s="640"/>
      <c r="I46" s="640"/>
      <c r="J46" s="351"/>
      <c r="K46" s="351"/>
    </row>
    <row r="47" spans="2:11" ht="41.25" customHeight="1" x14ac:dyDescent="0.2">
      <c r="B47" s="640"/>
      <c r="C47" s="640"/>
      <c r="D47" s="640"/>
      <c r="E47" s="640"/>
      <c r="F47" s="640"/>
      <c r="G47" s="640"/>
      <c r="H47" s="640"/>
      <c r="I47" s="640"/>
      <c r="J47" s="351"/>
      <c r="K47" s="351"/>
    </row>
    <row r="48" spans="2:11" ht="41.25" customHeight="1" x14ac:dyDescent="0.2">
      <c r="B48" s="640"/>
      <c r="C48" s="640"/>
      <c r="D48" s="640"/>
      <c r="E48" s="640"/>
      <c r="F48" s="640"/>
      <c r="G48" s="640"/>
      <c r="H48" s="640"/>
      <c r="I48" s="640"/>
      <c r="J48" s="154"/>
      <c r="K48" s="154"/>
    </row>
    <row r="49" spans="2:11" ht="75.599999999999994" customHeight="1" x14ac:dyDescent="0.2">
      <c r="B49" s="330" t="s">
        <v>291</v>
      </c>
      <c r="C49" s="691" t="s">
        <v>617</v>
      </c>
      <c r="D49" s="645"/>
      <c r="E49" s="645"/>
      <c r="F49" s="645"/>
      <c r="G49" s="645"/>
      <c r="H49" s="645"/>
      <c r="I49" s="646"/>
      <c r="J49" s="352"/>
      <c r="K49" s="352"/>
    </row>
    <row r="50" spans="2:11" ht="34.5" customHeight="1" x14ac:dyDescent="0.2">
      <c r="B50" s="330" t="s">
        <v>292</v>
      </c>
      <c r="C50" s="644" t="s">
        <v>490</v>
      </c>
      <c r="D50" s="645"/>
      <c r="E50" s="645"/>
      <c r="F50" s="645"/>
      <c r="G50" s="645"/>
      <c r="H50" s="645"/>
      <c r="I50" s="646"/>
      <c r="J50" s="352"/>
      <c r="K50" s="352"/>
    </row>
    <row r="51" spans="2:11" ht="84" customHeight="1" x14ac:dyDescent="0.2">
      <c r="B51" s="350" t="s">
        <v>293</v>
      </c>
      <c r="C51" s="692" t="s">
        <v>443</v>
      </c>
      <c r="D51" s="693"/>
      <c r="E51" s="693"/>
      <c r="F51" s="693"/>
      <c r="G51" s="693"/>
      <c r="H51" s="693"/>
      <c r="I51" s="693"/>
      <c r="J51" s="352"/>
      <c r="K51" s="352"/>
    </row>
    <row r="52" spans="2:11" ht="29.25" customHeight="1" x14ac:dyDescent="0.2">
      <c r="B52" s="616" t="s">
        <v>294</v>
      </c>
      <c r="C52" s="616"/>
      <c r="D52" s="616"/>
      <c r="E52" s="616"/>
      <c r="F52" s="616"/>
      <c r="G52" s="616"/>
      <c r="H52" s="616"/>
      <c r="I52" s="616"/>
      <c r="J52" s="352"/>
      <c r="K52" s="352"/>
    </row>
    <row r="53" spans="2:11" ht="33" customHeight="1" x14ac:dyDescent="0.2">
      <c r="B53" s="650" t="s">
        <v>295</v>
      </c>
      <c r="C53" s="346" t="s">
        <v>296</v>
      </c>
      <c r="D53" s="651" t="s">
        <v>297</v>
      </c>
      <c r="E53" s="651"/>
      <c r="F53" s="651"/>
      <c r="G53" s="651" t="s">
        <v>298</v>
      </c>
      <c r="H53" s="651"/>
      <c r="I53" s="651"/>
      <c r="J53" s="353"/>
      <c r="K53" s="353"/>
    </row>
    <row r="54" spans="2:11" ht="31.5" customHeight="1" x14ac:dyDescent="0.2">
      <c r="B54" s="650"/>
      <c r="C54" s="159"/>
      <c r="D54" s="652"/>
      <c r="E54" s="652"/>
      <c r="F54" s="652"/>
      <c r="G54" s="653"/>
      <c r="H54" s="653"/>
      <c r="I54" s="653"/>
      <c r="J54" s="353"/>
      <c r="K54" s="353"/>
    </row>
    <row r="55" spans="2:11" ht="43.5" customHeight="1" x14ac:dyDescent="0.2">
      <c r="B55" s="350" t="s">
        <v>299</v>
      </c>
      <c r="C55" s="654" t="s">
        <v>453</v>
      </c>
      <c r="D55" s="654"/>
      <c r="E55" s="655" t="s">
        <v>300</v>
      </c>
      <c r="F55" s="655"/>
      <c r="G55" s="654" t="s">
        <v>453</v>
      </c>
      <c r="H55" s="654"/>
      <c r="I55" s="654"/>
      <c r="J55" s="355"/>
      <c r="K55" s="355"/>
    </row>
    <row r="56" spans="2:11" ht="31.5" customHeight="1" x14ac:dyDescent="0.2">
      <c r="B56" s="350" t="s">
        <v>301</v>
      </c>
      <c r="C56" s="652" t="s">
        <v>615</v>
      </c>
      <c r="D56" s="652"/>
      <c r="E56" s="650" t="s">
        <v>302</v>
      </c>
      <c r="F56" s="650"/>
      <c r="G56" s="657" t="s">
        <v>454</v>
      </c>
      <c r="H56" s="658"/>
      <c r="I56" s="659"/>
      <c r="J56" s="355"/>
      <c r="K56" s="355"/>
    </row>
    <row r="57" spans="2:11" ht="31.5" customHeight="1" x14ac:dyDescent="0.2">
      <c r="B57" s="350" t="s">
        <v>303</v>
      </c>
      <c r="C57" s="652"/>
      <c r="D57" s="652"/>
      <c r="E57" s="617" t="s">
        <v>304</v>
      </c>
      <c r="F57" s="617"/>
      <c r="G57" s="652"/>
      <c r="H57" s="652"/>
      <c r="I57" s="652"/>
      <c r="J57" s="356"/>
      <c r="K57" s="356"/>
    </row>
    <row r="58" spans="2:11" ht="31.5" customHeight="1" x14ac:dyDescent="0.2">
      <c r="B58" s="350" t="s">
        <v>305</v>
      </c>
      <c r="C58" s="652"/>
      <c r="D58" s="652"/>
      <c r="E58" s="617"/>
      <c r="F58" s="617"/>
      <c r="G58" s="652"/>
      <c r="H58" s="652"/>
      <c r="I58" s="652"/>
      <c r="J58" s="356"/>
      <c r="K58" s="356"/>
    </row>
    <row r="59" spans="2:11" ht="15" hidden="1" x14ac:dyDescent="0.25">
      <c r="B59" s="160"/>
      <c r="C59" s="160"/>
      <c r="D59" s="7"/>
      <c r="E59" s="7"/>
      <c r="F59" s="7"/>
      <c r="G59" s="7"/>
      <c r="H59" s="7"/>
      <c r="I59" s="161"/>
      <c r="J59" s="162"/>
      <c r="K59" s="162"/>
    </row>
    <row r="60" spans="2:11" hidden="1" x14ac:dyDescent="0.2">
      <c r="B60" s="357"/>
      <c r="C60" s="358"/>
      <c r="D60" s="358"/>
      <c r="E60" s="359"/>
      <c r="F60" s="359"/>
      <c r="G60" s="360"/>
      <c r="H60" s="361"/>
      <c r="I60" s="358"/>
      <c r="J60" s="362"/>
      <c r="K60" s="362"/>
    </row>
    <row r="61" spans="2:11" hidden="1" x14ac:dyDescent="0.2">
      <c r="B61" s="357"/>
      <c r="C61" s="358"/>
      <c r="D61" s="358"/>
      <c r="E61" s="359"/>
      <c r="F61" s="359"/>
      <c r="G61" s="360"/>
      <c r="H61" s="361"/>
      <c r="I61" s="358"/>
      <c r="J61" s="362"/>
      <c r="K61" s="362"/>
    </row>
    <row r="62" spans="2:11" hidden="1" x14ac:dyDescent="0.2">
      <c r="B62" s="357"/>
      <c r="C62" s="358"/>
      <c r="D62" s="358"/>
      <c r="E62" s="359"/>
      <c r="F62" s="359"/>
      <c r="G62" s="360"/>
      <c r="H62" s="361"/>
      <c r="I62" s="358"/>
      <c r="J62" s="362"/>
      <c r="K62" s="362"/>
    </row>
    <row r="63" spans="2:11" hidden="1" x14ac:dyDescent="0.2">
      <c r="B63" s="357"/>
      <c r="C63" s="358"/>
      <c r="D63" s="358"/>
      <c r="E63" s="359"/>
      <c r="F63" s="359"/>
      <c r="G63" s="360"/>
      <c r="H63" s="361"/>
      <c r="I63" s="358"/>
      <c r="J63" s="362"/>
      <c r="K63" s="362"/>
    </row>
    <row r="64" spans="2:11" hidden="1" x14ac:dyDescent="0.2">
      <c r="B64" s="357"/>
      <c r="C64" s="358"/>
      <c r="D64" s="358"/>
      <c r="E64" s="359"/>
      <c r="F64" s="359"/>
      <c r="G64" s="360"/>
      <c r="H64" s="361"/>
      <c r="I64" s="358"/>
      <c r="J64" s="362"/>
      <c r="K64" s="362"/>
    </row>
    <row r="65" spans="2:11" hidden="1" x14ac:dyDescent="0.2">
      <c r="B65" s="357"/>
      <c r="C65" s="358"/>
      <c r="D65" s="358"/>
      <c r="E65" s="359"/>
      <c r="F65" s="359"/>
      <c r="G65" s="360"/>
      <c r="H65" s="361"/>
      <c r="I65" s="358"/>
      <c r="J65" s="362"/>
      <c r="K65" s="362"/>
    </row>
    <row r="66" spans="2:11" hidden="1" x14ac:dyDescent="0.2">
      <c r="B66" s="357"/>
      <c r="C66" s="358"/>
      <c r="D66" s="358"/>
      <c r="E66" s="359"/>
      <c r="F66" s="359"/>
      <c r="G66" s="360"/>
      <c r="H66" s="361"/>
      <c r="I66" s="358"/>
      <c r="J66" s="362"/>
      <c r="K66" s="362"/>
    </row>
    <row r="67" spans="2:11" hidden="1" x14ac:dyDescent="0.2">
      <c r="B67" s="357"/>
      <c r="C67" s="358"/>
      <c r="D67" s="358"/>
      <c r="E67" s="359"/>
      <c r="F67" s="359"/>
      <c r="G67" s="360"/>
      <c r="H67" s="361"/>
      <c r="I67" s="358"/>
      <c r="J67" s="362"/>
      <c r="K67" s="362"/>
    </row>
  </sheetData>
  <sheetProtection autoFilter="0" pivotTables="0"/>
  <mergeCells count="65">
    <mergeCell ref="C57:D57"/>
    <mergeCell ref="E57:F58"/>
    <mergeCell ref="G57:I58"/>
    <mergeCell ref="C58:D58"/>
    <mergeCell ref="C55:D55"/>
    <mergeCell ref="E55:F55"/>
    <mergeCell ref="G55:I55"/>
    <mergeCell ref="C56:D56"/>
    <mergeCell ref="E56:F56"/>
    <mergeCell ref="G56:I56"/>
    <mergeCell ref="C51:I51"/>
    <mergeCell ref="B52:I52"/>
    <mergeCell ref="B53:B54"/>
    <mergeCell ref="D53:F53"/>
    <mergeCell ref="G53:I53"/>
    <mergeCell ref="D54:F54"/>
    <mergeCell ref="G54:I54"/>
    <mergeCell ref="C42:I42"/>
    <mergeCell ref="B43:I43"/>
    <mergeCell ref="B44:I48"/>
    <mergeCell ref="C49:I49"/>
    <mergeCell ref="C50:I50"/>
    <mergeCell ref="C26:E26"/>
    <mergeCell ref="G26:I26"/>
    <mergeCell ref="C27:E27"/>
    <mergeCell ref="G27:I27"/>
    <mergeCell ref="B28:I28"/>
    <mergeCell ref="C23:E23"/>
    <mergeCell ref="F23:I23"/>
    <mergeCell ref="C24:E24"/>
    <mergeCell ref="F24:I24"/>
    <mergeCell ref="C25:E25"/>
    <mergeCell ref="G25:I25"/>
    <mergeCell ref="C17:I17"/>
    <mergeCell ref="C18:I18"/>
    <mergeCell ref="C19:I19"/>
    <mergeCell ref="C20:I20"/>
    <mergeCell ref="B21:B22"/>
    <mergeCell ref="C21:E21"/>
    <mergeCell ref="F21:I21"/>
    <mergeCell ref="C22:E22"/>
    <mergeCell ref="F22:I22"/>
    <mergeCell ref="C14:I14"/>
    <mergeCell ref="C15:F15"/>
    <mergeCell ref="H15:I15"/>
    <mergeCell ref="C16:F16"/>
    <mergeCell ref="H16:I16"/>
    <mergeCell ref="C11:F11"/>
    <mergeCell ref="H11:I11"/>
    <mergeCell ref="C12:F12"/>
    <mergeCell ref="H12:I12"/>
    <mergeCell ref="C13:I13"/>
    <mergeCell ref="B6:I6"/>
    <mergeCell ref="B7:I7"/>
    <mergeCell ref="B8:I8"/>
    <mergeCell ref="D9:E9"/>
    <mergeCell ref="D10:E10"/>
    <mergeCell ref="F10:G10"/>
    <mergeCell ref="F9:I9"/>
    <mergeCell ref="B2:B5"/>
    <mergeCell ref="C5:F5"/>
    <mergeCell ref="C2:I2"/>
    <mergeCell ref="C3:I3"/>
    <mergeCell ref="C4:I4"/>
    <mergeCell ref="G5:I5"/>
  </mergeCells>
  <dataValidations disablePrompts="1" count="7">
    <dataValidation type="list" allowBlank="1" showInputMessage="1" showErrorMessage="1" sqref="C27:E27">
      <formula1>$M$15:$M$18</formula1>
    </dataValidation>
    <dataValidation type="list" allowBlank="1" showInputMessage="1" showErrorMessage="1" sqref="K15">
      <formula1>O20:O22</formula1>
    </dataValidation>
    <dataValidation type="list" allowBlank="1" showInputMessage="1" showErrorMessage="1" sqref="H15:J15">
      <formula1>M20:M22</formula1>
    </dataValidation>
    <dataValidation type="list" allowBlank="1" showInputMessage="1" showErrorMessage="1" sqref="J13:K13">
      <formula1>$M$24:$M$31</formula1>
    </dataValidation>
    <dataValidation type="list" allowBlank="1" showInputMessage="1" showErrorMessage="1" sqref="C13:I13">
      <formula1>$N$17:$N$24</formula1>
    </dataValidation>
    <dataValidation type="list" allowBlank="1" showInputMessage="1" showErrorMessage="1" sqref="H16:I16">
      <formula1>$N$8:$N$11</formula1>
    </dataValidation>
    <dataValidation type="list" allowBlank="1" showInputMessage="1" showErrorMessage="1" sqref="C10 I10">
      <formula1>$N$14:$N$15</formula1>
    </dataValidation>
  </dataValidation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'11'!$K$10:$K$13</xm:f>
          </x14:formula1>
          <xm:sqref>C12:F12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GO36"/>
  <sheetViews>
    <sheetView zoomScaleNormal="100" workbookViewId="0">
      <selection activeCell="A36" activeCellId="2" sqref="F20 A35:XFD35 A36:XFD36"/>
    </sheetView>
  </sheetViews>
  <sheetFormatPr baseColWidth="10" defaultColWidth="0" defaultRowHeight="15" zeroHeight="1" x14ac:dyDescent="0.25"/>
  <cols>
    <col min="1" max="1" width="21.85546875" style="271" customWidth="1"/>
    <col min="2" max="2" width="34.5703125" style="7" customWidth="1"/>
    <col min="3" max="3" width="16.28515625" style="7" customWidth="1"/>
    <col min="4" max="4" width="5.85546875" style="7" customWidth="1"/>
    <col min="5" max="5" width="47" style="7" customWidth="1"/>
    <col min="6" max="7" width="16.140625" style="7" customWidth="1"/>
    <col min="8" max="8" width="16.28515625" style="7" customWidth="1"/>
    <col min="9" max="9" width="15.7109375" style="7" customWidth="1"/>
    <col min="10" max="10" width="32" style="7" customWidth="1"/>
    <col min="11" max="106" width="11.5703125" style="7" hidden="1" customWidth="1"/>
    <col min="107" max="107" width="11.42578125" style="7" hidden="1" customWidth="1"/>
    <col min="108" max="196" width="11.5703125" style="7" hidden="1" customWidth="1"/>
    <col min="197" max="197" width="1.42578125" style="7" hidden="1" customWidth="1"/>
    <col min="198" max="16384" width="11.5703125" style="7" hidden="1"/>
  </cols>
  <sheetData>
    <row r="1" spans="1:10" ht="30.75" customHeight="1" x14ac:dyDescent="0.25">
      <c r="A1" s="694"/>
      <c r="B1" s="695" t="s">
        <v>464</v>
      </c>
      <c r="C1" s="695"/>
      <c r="D1" s="695"/>
      <c r="E1" s="695"/>
      <c r="F1" s="695"/>
      <c r="G1" s="695"/>
      <c r="H1" s="695"/>
      <c r="I1" s="695"/>
      <c r="J1" s="695"/>
    </row>
    <row r="2" spans="1:10" ht="18" customHeight="1" x14ac:dyDescent="0.25">
      <c r="A2" s="694"/>
      <c r="B2" s="695" t="s">
        <v>139</v>
      </c>
      <c r="C2" s="695"/>
      <c r="D2" s="695"/>
      <c r="E2" s="695"/>
      <c r="F2" s="695"/>
      <c r="G2" s="695"/>
      <c r="H2" s="695"/>
      <c r="I2" s="695"/>
      <c r="J2" s="695"/>
    </row>
    <row r="3" spans="1:10" ht="18" customHeight="1" x14ac:dyDescent="0.25">
      <c r="A3" s="694"/>
      <c r="B3" s="695" t="s">
        <v>391</v>
      </c>
      <c r="C3" s="695"/>
      <c r="D3" s="695"/>
      <c r="E3" s="695"/>
      <c r="F3" s="695"/>
      <c r="G3" s="695"/>
      <c r="H3" s="695"/>
      <c r="I3" s="695"/>
      <c r="J3" s="695"/>
    </row>
    <row r="4" spans="1:10" ht="18" customHeight="1" x14ac:dyDescent="0.25">
      <c r="A4" s="694"/>
      <c r="B4" s="695" t="s">
        <v>456</v>
      </c>
      <c r="C4" s="695"/>
      <c r="D4" s="695"/>
      <c r="E4" s="695"/>
      <c r="F4" s="695"/>
      <c r="G4" s="696" t="s">
        <v>451</v>
      </c>
      <c r="H4" s="696"/>
      <c r="I4" s="696"/>
      <c r="J4" s="696"/>
    </row>
    <row r="5" spans="1:10" ht="9" customHeight="1" x14ac:dyDescent="0.25">
      <c r="A5" s="373"/>
      <c r="B5" s="374"/>
      <c r="C5" s="374"/>
      <c r="D5" s="374"/>
      <c r="E5" s="374"/>
      <c r="F5" s="374"/>
      <c r="G5" s="374"/>
      <c r="H5" s="374"/>
      <c r="I5" s="375"/>
      <c r="J5" s="9"/>
    </row>
    <row r="6" spans="1:10" ht="51.75" customHeight="1" x14ac:dyDescent="0.25">
      <c r="A6" s="316" t="s">
        <v>403</v>
      </c>
      <c r="B6" s="663" t="s">
        <v>321</v>
      </c>
      <c r="C6" s="663"/>
      <c r="D6" s="663"/>
      <c r="E6" s="315"/>
      <c r="F6" s="374"/>
      <c r="G6" s="374"/>
      <c r="H6" s="374"/>
      <c r="I6" s="375"/>
      <c r="J6" s="9"/>
    </row>
    <row r="7" spans="1:10" ht="32.25" customHeight="1" x14ac:dyDescent="0.25">
      <c r="A7" s="317" t="s">
        <v>0</v>
      </c>
      <c r="B7" s="663" t="s">
        <v>452</v>
      </c>
      <c r="C7" s="663"/>
      <c r="D7" s="663"/>
      <c r="E7" s="315"/>
      <c r="F7" s="374"/>
      <c r="G7" s="374"/>
      <c r="H7" s="374"/>
      <c r="I7" s="375"/>
      <c r="J7" s="264"/>
    </row>
    <row r="8" spans="1:10" ht="32.25" customHeight="1" x14ac:dyDescent="0.25">
      <c r="A8" s="317" t="s">
        <v>317</v>
      </c>
      <c r="B8" s="663" t="s">
        <v>445</v>
      </c>
      <c r="C8" s="663"/>
      <c r="D8" s="663"/>
      <c r="E8" s="262"/>
      <c r="F8" s="374"/>
      <c r="G8" s="374"/>
      <c r="H8" s="374"/>
      <c r="I8" s="375"/>
      <c r="J8" s="264"/>
    </row>
    <row r="9" spans="1:10" ht="33.75" customHeight="1" x14ac:dyDescent="0.25">
      <c r="A9" s="317" t="s">
        <v>194</v>
      </c>
      <c r="B9" s="663" t="s">
        <v>446</v>
      </c>
      <c r="C9" s="663"/>
      <c r="D9" s="663"/>
      <c r="E9" s="315"/>
      <c r="F9" s="374"/>
      <c r="G9" s="374"/>
      <c r="H9" s="374"/>
      <c r="I9" s="375"/>
      <c r="J9" s="264"/>
    </row>
    <row r="10" spans="1:10" ht="33.75" customHeight="1" x14ac:dyDescent="0.25">
      <c r="A10" s="317" t="s">
        <v>392</v>
      </c>
      <c r="B10" s="663" t="s">
        <v>486</v>
      </c>
      <c r="C10" s="663"/>
      <c r="D10" s="663"/>
      <c r="E10" s="315"/>
      <c r="F10" s="374"/>
      <c r="G10" s="374"/>
      <c r="H10" s="374"/>
      <c r="I10" s="375"/>
      <c r="J10" s="264"/>
    </row>
    <row r="11" spans="1:10" ht="8.25" customHeight="1" x14ac:dyDescent="0.25">
      <c r="A11" s="266"/>
      <c r="B11" s="264"/>
      <c r="C11" s="264"/>
      <c r="D11" s="264"/>
      <c r="E11" s="264"/>
      <c r="F11" s="264"/>
      <c r="G11" s="264"/>
      <c r="H11" s="264"/>
      <c r="I11" s="264"/>
      <c r="J11" s="264"/>
    </row>
    <row r="12" spans="1:10" x14ac:dyDescent="0.25">
      <c r="A12" s="707" t="s">
        <v>457</v>
      </c>
      <c r="B12" s="708"/>
      <c r="C12" s="708"/>
      <c r="D12" s="708"/>
      <c r="E12" s="708"/>
      <c r="F12" s="708"/>
      <c r="G12" s="709"/>
      <c r="H12" s="697" t="s">
        <v>313</v>
      </c>
      <c r="I12" s="698"/>
      <c r="J12" s="698"/>
    </row>
    <row r="13" spans="1:10" s="378" customFormat="1" ht="56.25" customHeight="1" x14ac:dyDescent="0.25">
      <c r="A13" s="376" t="s">
        <v>318</v>
      </c>
      <c r="B13" s="376" t="s">
        <v>314</v>
      </c>
      <c r="C13" s="376" t="s">
        <v>374</v>
      </c>
      <c r="D13" s="376" t="s">
        <v>315</v>
      </c>
      <c r="E13" s="376" t="s">
        <v>316</v>
      </c>
      <c r="F13" s="376" t="s">
        <v>375</v>
      </c>
      <c r="G13" s="376" t="s">
        <v>376</v>
      </c>
      <c r="H13" s="377" t="s">
        <v>377</v>
      </c>
      <c r="I13" s="377" t="s">
        <v>378</v>
      </c>
      <c r="J13" s="377" t="s">
        <v>379</v>
      </c>
    </row>
    <row r="14" spans="1:10" s="381" customFormat="1" ht="135" x14ac:dyDescent="0.25">
      <c r="A14" s="451">
        <v>1</v>
      </c>
      <c r="B14" s="451" t="s">
        <v>370</v>
      </c>
      <c r="C14" s="491">
        <v>0.05</v>
      </c>
      <c r="D14" s="379">
        <v>1</v>
      </c>
      <c r="E14" s="380" t="s">
        <v>503</v>
      </c>
      <c r="F14" s="478">
        <v>0.05</v>
      </c>
      <c r="G14" s="212">
        <v>43554</v>
      </c>
      <c r="H14" s="478">
        <v>0.05</v>
      </c>
      <c r="I14" s="212">
        <v>43554</v>
      </c>
      <c r="J14" s="448" t="s">
        <v>563</v>
      </c>
    </row>
    <row r="15" spans="1:10" s="381" customFormat="1" ht="60" x14ac:dyDescent="0.25">
      <c r="A15" s="701">
        <v>2</v>
      </c>
      <c r="B15" s="701" t="s">
        <v>340</v>
      </c>
      <c r="C15" s="699">
        <v>0.1</v>
      </c>
      <c r="D15" s="379">
        <v>1</v>
      </c>
      <c r="E15" s="380" t="s">
        <v>504</v>
      </c>
      <c r="F15" s="478">
        <v>0.09</v>
      </c>
      <c r="G15" s="198">
        <v>43738</v>
      </c>
      <c r="H15" s="478"/>
      <c r="I15" s="197"/>
      <c r="J15" s="449" t="s">
        <v>433</v>
      </c>
    </row>
    <row r="16" spans="1:10" s="381" customFormat="1" x14ac:dyDescent="0.25">
      <c r="A16" s="702"/>
      <c r="B16" s="702"/>
      <c r="C16" s="700"/>
      <c r="D16" s="379">
        <v>2</v>
      </c>
      <c r="E16" s="380" t="s">
        <v>438</v>
      </c>
      <c r="F16" s="478">
        <v>0.01</v>
      </c>
      <c r="G16" s="212">
        <v>43830</v>
      </c>
      <c r="H16" s="478"/>
      <c r="I16" s="197"/>
      <c r="J16" s="391"/>
    </row>
    <row r="17" spans="1:10" s="381" customFormat="1" ht="30" x14ac:dyDescent="0.25">
      <c r="A17" s="451">
        <v>3</v>
      </c>
      <c r="B17" s="451" t="s">
        <v>436</v>
      </c>
      <c r="C17" s="492">
        <v>0.09</v>
      </c>
      <c r="D17" s="379">
        <v>1</v>
      </c>
      <c r="E17" s="382" t="s">
        <v>505</v>
      </c>
      <c r="F17" s="478">
        <v>0.09</v>
      </c>
      <c r="G17" s="212">
        <v>43768</v>
      </c>
      <c r="H17" s="478"/>
      <c r="I17" s="197"/>
      <c r="J17" s="392"/>
    </row>
    <row r="18" spans="1:10" s="381" customFormat="1" ht="45" x14ac:dyDescent="0.25">
      <c r="A18" s="701">
        <v>4</v>
      </c>
      <c r="B18" s="701" t="s">
        <v>437</v>
      </c>
      <c r="C18" s="699">
        <v>0.06</v>
      </c>
      <c r="D18" s="383">
        <v>1</v>
      </c>
      <c r="E18" s="384" t="s">
        <v>506</v>
      </c>
      <c r="F18" s="488">
        <v>0.04</v>
      </c>
      <c r="G18" s="212">
        <v>43799</v>
      </c>
      <c r="H18" s="493"/>
      <c r="I18" s="198"/>
      <c r="J18" s="394"/>
    </row>
    <row r="19" spans="1:10" s="381" customFormat="1" x14ac:dyDescent="0.25">
      <c r="A19" s="702"/>
      <c r="B19" s="702"/>
      <c r="C19" s="700"/>
      <c r="D19" s="379">
        <v>2</v>
      </c>
      <c r="E19" s="382" t="s">
        <v>438</v>
      </c>
      <c r="F19" s="489">
        <v>0.02</v>
      </c>
      <c r="G19" s="212">
        <v>43830</v>
      </c>
      <c r="H19" s="478"/>
      <c r="I19" s="197"/>
      <c r="J19" s="392"/>
    </row>
    <row r="20" spans="1:10" s="270" customFormat="1" ht="21.75" hidden="1" customHeight="1" x14ac:dyDescent="0.25">
      <c r="A20" s="703" t="s">
        <v>380</v>
      </c>
      <c r="B20" s="704"/>
      <c r="C20" s="490">
        <f>SUM(C14:C19)</f>
        <v>0.30000000000000004</v>
      </c>
      <c r="D20" s="705" t="s">
        <v>119</v>
      </c>
      <c r="E20" s="706"/>
      <c r="F20" s="490">
        <f>SUBTOTAL(9,F14:F19)</f>
        <v>0.30000000000000004</v>
      </c>
      <c r="G20" s="387"/>
      <c r="H20" s="494">
        <f>SUBTOTAL(9,H14:H19)</f>
        <v>0.05</v>
      </c>
      <c r="I20" s="389"/>
      <c r="J20" s="389"/>
    </row>
    <row r="21" spans="1:10" hidden="1" x14ac:dyDescent="0.25"/>
    <row r="22" spans="1:10" hidden="1" x14ac:dyDescent="0.25"/>
    <row r="23" spans="1:10" hidden="1" x14ac:dyDescent="0.25">
      <c r="H23" s="390"/>
    </row>
    <row r="24" spans="1:10" hidden="1" x14ac:dyDescent="0.25"/>
    <row r="25" spans="1:10" hidden="1" x14ac:dyDescent="0.25"/>
    <row r="26" spans="1:10" hidden="1" x14ac:dyDescent="0.25"/>
    <row r="27" spans="1:10" hidden="1" x14ac:dyDescent="0.25"/>
    <row r="28" spans="1:10" hidden="1" x14ac:dyDescent="0.25"/>
    <row r="29" spans="1:10" hidden="1" x14ac:dyDescent="0.25"/>
    <row r="30" spans="1:10" hidden="1" x14ac:dyDescent="0.25"/>
    <row r="31" spans="1:10" hidden="1" x14ac:dyDescent="0.25"/>
    <row r="32" spans="1:10" hidden="1" x14ac:dyDescent="0.25"/>
    <row r="33" spans="7:7" hidden="1" x14ac:dyDescent="0.25">
      <c r="G33" s="7" t="s">
        <v>433</v>
      </c>
    </row>
    <row r="34" spans="7:7" hidden="1" x14ac:dyDescent="0.25"/>
    <row r="35" spans="7:7" hidden="1" x14ac:dyDescent="0.25"/>
    <row r="36" spans="7:7" hidden="1" x14ac:dyDescent="0.25"/>
  </sheetData>
  <sheetProtection autoFilter="0" pivotTables="0"/>
  <autoFilter ref="A13:J19"/>
  <mergeCells count="21">
    <mergeCell ref="A20:B20"/>
    <mergeCell ref="D20:E20"/>
    <mergeCell ref="A18:A19"/>
    <mergeCell ref="B18:B19"/>
    <mergeCell ref="B8:D8"/>
    <mergeCell ref="B9:D9"/>
    <mergeCell ref="B10:D10"/>
    <mergeCell ref="A12:G12"/>
    <mergeCell ref="H12:J12"/>
    <mergeCell ref="C18:C19"/>
    <mergeCell ref="A15:A16"/>
    <mergeCell ref="B15:B16"/>
    <mergeCell ref="C15:C16"/>
    <mergeCell ref="B6:D6"/>
    <mergeCell ref="B7:D7"/>
    <mergeCell ref="A1:A4"/>
    <mergeCell ref="B4:F4"/>
    <mergeCell ref="B1:J1"/>
    <mergeCell ref="B2:J2"/>
    <mergeCell ref="B3:J3"/>
    <mergeCell ref="G4:J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X67"/>
  <sheetViews>
    <sheetView zoomScaleNormal="100" workbookViewId="0">
      <selection activeCell="E8" sqref="E8:H8"/>
    </sheetView>
  </sheetViews>
  <sheetFormatPr baseColWidth="10" defaultColWidth="0" defaultRowHeight="12.75" zeroHeight="1" x14ac:dyDescent="0.2"/>
  <cols>
    <col min="1" max="1" width="25.42578125" style="150" customWidth="1"/>
    <col min="2" max="2" width="14.5703125" style="151" customWidth="1"/>
    <col min="3" max="3" width="20.140625" style="151" customWidth="1"/>
    <col min="4" max="4" width="16.42578125" style="151" customWidth="1"/>
    <col min="5" max="5" width="25" style="151" customWidth="1"/>
    <col min="6" max="6" width="22" style="152" customWidth="1"/>
    <col min="7" max="7" width="20.5703125" style="151" customWidth="1"/>
    <col min="8" max="8" width="22.42578125" style="151" customWidth="1"/>
    <col min="9" max="11" width="11.42578125" style="151" hidden="1" customWidth="1"/>
    <col min="12" max="24" width="0" style="151" hidden="1" customWidth="1"/>
    <col min="25" max="16384" width="11.42578125" style="151" hidden="1"/>
  </cols>
  <sheetData>
    <row r="1" spans="1:8" ht="36" customHeight="1" x14ac:dyDescent="0.2">
      <c r="A1" s="710"/>
      <c r="B1" s="712" t="s">
        <v>450</v>
      </c>
      <c r="C1" s="712"/>
      <c r="D1" s="712"/>
      <c r="E1" s="712"/>
      <c r="F1" s="712"/>
      <c r="G1" s="712"/>
      <c r="H1" s="712"/>
    </row>
    <row r="2" spans="1:8" ht="25.5" customHeight="1" x14ac:dyDescent="0.2">
      <c r="A2" s="710"/>
      <c r="B2" s="711" t="s">
        <v>139</v>
      </c>
      <c r="C2" s="711"/>
      <c r="D2" s="711"/>
      <c r="E2" s="711"/>
      <c r="F2" s="711"/>
      <c r="G2" s="711"/>
      <c r="H2" s="711"/>
    </row>
    <row r="3" spans="1:8" ht="25.5" customHeight="1" x14ac:dyDescent="0.2">
      <c r="A3" s="710"/>
      <c r="B3" s="711" t="s">
        <v>222</v>
      </c>
      <c r="C3" s="711"/>
      <c r="D3" s="711"/>
      <c r="E3" s="711"/>
      <c r="F3" s="711"/>
      <c r="G3" s="711"/>
      <c r="H3" s="711"/>
    </row>
    <row r="4" spans="1:8" ht="25.5" customHeight="1" x14ac:dyDescent="0.2">
      <c r="A4" s="710"/>
      <c r="B4" s="711" t="s">
        <v>223</v>
      </c>
      <c r="C4" s="711"/>
      <c r="D4" s="711"/>
      <c r="E4" s="711"/>
      <c r="F4" s="713" t="s">
        <v>451</v>
      </c>
      <c r="G4" s="713"/>
      <c r="H4" s="713"/>
    </row>
    <row r="5" spans="1:8" ht="23.25" customHeight="1" x14ac:dyDescent="0.2">
      <c r="A5" s="610" t="s">
        <v>224</v>
      </c>
      <c r="B5" s="611"/>
      <c r="C5" s="611"/>
      <c r="D5" s="611"/>
      <c r="E5" s="611"/>
      <c r="F5" s="611"/>
      <c r="G5" s="611"/>
      <c r="H5" s="612"/>
    </row>
    <row r="6" spans="1:8" ht="24" customHeight="1" x14ac:dyDescent="0.2">
      <c r="A6" s="714" t="s">
        <v>225</v>
      </c>
      <c r="B6" s="715"/>
      <c r="C6" s="715"/>
      <c r="D6" s="715"/>
      <c r="E6" s="715"/>
      <c r="F6" s="715"/>
      <c r="G6" s="715"/>
      <c r="H6" s="716"/>
    </row>
    <row r="7" spans="1:8" ht="24" customHeight="1" x14ac:dyDescent="0.2">
      <c r="A7" s="717" t="s">
        <v>226</v>
      </c>
      <c r="B7" s="717"/>
      <c r="C7" s="717"/>
      <c r="D7" s="717"/>
      <c r="E7" s="717"/>
      <c r="F7" s="717"/>
      <c r="G7" s="717"/>
      <c r="H7" s="717"/>
    </row>
    <row r="8" spans="1:8" ht="30.75" customHeight="1" x14ac:dyDescent="0.2">
      <c r="A8" s="201" t="s">
        <v>441</v>
      </c>
      <c r="B8" s="200">
        <v>13</v>
      </c>
      <c r="C8" s="718" t="s">
        <v>442</v>
      </c>
      <c r="D8" s="718"/>
      <c r="E8" s="720" t="s">
        <v>626</v>
      </c>
      <c r="F8" s="720"/>
      <c r="G8" s="720"/>
      <c r="H8" s="720"/>
    </row>
    <row r="9" spans="1:8" ht="30.75" customHeight="1" x14ac:dyDescent="0.2">
      <c r="A9" s="201" t="s">
        <v>227</v>
      </c>
      <c r="B9" s="200" t="s">
        <v>241</v>
      </c>
      <c r="C9" s="718" t="s">
        <v>228</v>
      </c>
      <c r="D9" s="718"/>
      <c r="E9" s="719" t="s">
        <v>452</v>
      </c>
      <c r="F9" s="719"/>
      <c r="G9" s="155" t="s">
        <v>229</v>
      </c>
      <c r="H9" s="439" t="s">
        <v>241</v>
      </c>
    </row>
    <row r="10" spans="1:8" ht="30.75" customHeight="1" x14ac:dyDescent="0.2">
      <c r="A10" s="201" t="s">
        <v>230</v>
      </c>
      <c r="B10" s="721" t="s">
        <v>323</v>
      </c>
      <c r="C10" s="721"/>
      <c r="D10" s="721"/>
      <c r="E10" s="721"/>
      <c r="F10" s="155" t="s">
        <v>231</v>
      </c>
      <c r="G10" s="722">
        <v>967</v>
      </c>
      <c r="H10" s="722"/>
    </row>
    <row r="11" spans="1:8" ht="30.75" customHeight="1" x14ac:dyDescent="0.2">
      <c r="A11" s="201" t="s">
        <v>234</v>
      </c>
      <c r="B11" s="723" t="s">
        <v>468</v>
      </c>
      <c r="C11" s="723"/>
      <c r="D11" s="723"/>
      <c r="E11" s="723"/>
      <c r="F11" s="155" t="s">
        <v>235</v>
      </c>
      <c r="G11" s="724" t="s">
        <v>465</v>
      </c>
      <c r="H11" s="724"/>
    </row>
    <row r="12" spans="1:8" ht="30.75" customHeight="1" x14ac:dyDescent="0.2">
      <c r="A12" s="201" t="s">
        <v>236</v>
      </c>
      <c r="B12" s="725" t="s">
        <v>257</v>
      </c>
      <c r="C12" s="725"/>
      <c r="D12" s="725"/>
      <c r="E12" s="725"/>
      <c r="F12" s="725"/>
      <c r="G12" s="725"/>
      <c r="H12" s="725"/>
    </row>
    <row r="13" spans="1:8" ht="30.75" customHeight="1" x14ac:dyDescent="0.2">
      <c r="A13" s="201" t="s">
        <v>237</v>
      </c>
      <c r="B13" s="726" t="s">
        <v>324</v>
      </c>
      <c r="C13" s="726"/>
      <c r="D13" s="726"/>
      <c r="E13" s="726"/>
      <c r="F13" s="726"/>
      <c r="G13" s="726"/>
      <c r="H13" s="726"/>
    </row>
    <row r="14" spans="1:8" ht="44.25" customHeight="1" x14ac:dyDescent="0.2">
      <c r="A14" s="201" t="s">
        <v>239</v>
      </c>
      <c r="B14" s="719" t="s">
        <v>338</v>
      </c>
      <c r="C14" s="719"/>
      <c r="D14" s="719"/>
      <c r="E14" s="719"/>
      <c r="F14" s="155" t="s">
        <v>240</v>
      </c>
      <c r="G14" s="727" t="s">
        <v>252</v>
      </c>
      <c r="H14" s="727"/>
    </row>
    <row r="15" spans="1:8" ht="30.75" customHeight="1" x14ac:dyDescent="0.2">
      <c r="A15" s="201" t="s">
        <v>242</v>
      </c>
      <c r="B15" s="728" t="s">
        <v>447</v>
      </c>
      <c r="C15" s="728"/>
      <c r="D15" s="728"/>
      <c r="E15" s="728"/>
      <c r="F15" s="155" t="s">
        <v>243</v>
      </c>
      <c r="G15" s="727" t="s">
        <v>233</v>
      </c>
      <c r="H15" s="727"/>
    </row>
    <row r="16" spans="1:8" ht="40.5" customHeight="1" x14ac:dyDescent="0.2">
      <c r="A16" s="201" t="s">
        <v>244</v>
      </c>
      <c r="B16" s="729" t="s">
        <v>339</v>
      </c>
      <c r="C16" s="729"/>
      <c r="D16" s="729"/>
      <c r="E16" s="729"/>
      <c r="F16" s="729"/>
      <c r="G16" s="729"/>
      <c r="H16" s="729"/>
    </row>
    <row r="17" spans="1:8" ht="30.75" customHeight="1" x14ac:dyDescent="0.2">
      <c r="A17" s="201" t="s">
        <v>247</v>
      </c>
      <c r="B17" s="719" t="s">
        <v>336</v>
      </c>
      <c r="C17" s="719"/>
      <c r="D17" s="719"/>
      <c r="E17" s="719"/>
      <c r="F17" s="719"/>
      <c r="G17" s="719"/>
      <c r="H17" s="719"/>
    </row>
    <row r="18" spans="1:8" ht="30.75" customHeight="1" x14ac:dyDescent="0.2">
      <c r="A18" s="201" t="s">
        <v>249</v>
      </c>
      <c r="B18" s="730" t="s">
        <v>307</v>
      </c>
      <c r="C18" s="730"/>
      <c r="D18" s="730"/>
      <c r="E18" s="730"/>
      <c r="F18" s="730"/>
      <c r="G18" s="730"/>
      <c r="H18" s="730"/>
    </row>
    <row r="19" spans="1:8" ht="30.75" customHeight="1" x14ac:dyDescent="0.2">
      <c r="A19" s="201" t="s">
        <v>251</v>
      </c>
      <c r="B19" s="731" t="s">
        <v>308</v>
      </c>
      <c r="C19" s="731"/>
      <c r="D19" s="731"/>
      <c r="E19" s="731"/>
      <c r="F19" s="731"/>
      <c r="G19" s="731"/>
      <c r="H19" s="731"/>
    </row>
    <row r="20" spans="1:8" ht="27.75" customHeight="1" x14ac:dyDescent="0.2">
      <c r="A20" s="718" t="s">
        <v>254</v>
      </c>
      <c r="B20" s="732" t="s">
        <v>255</v>
      </c>
      <c r="C20" s="732"/>
      <c r="D20" s="732"/>
      <c r="E20" s="733" t="s">
        <v>256</v>
      </c>
      <c r="F20" s="733"/>
      <c r="G20" s="733"/>
      <c r="H20" s="733"/>
    </row>
    <row r="21" spans="1:8" ht="27" customHeight="1" x14ac:dyDescent="0.2">
      <c r="A21" s="718"/>
      <c r="B21" s="628" t="s">
        <v>309</v>
      </c>
      <c r="C21" s="628"/>
      <c r="D21" s="628"/>
      <c r="E21" s="628" t="s">
        <v>310</v>
      </c>
      <c r="F21" s="628"/>
      <c r="G21" s="628"/>
      <c r="H21" s="628"/>
    </row>
    <row r="22" spans="1:8" ht="39.75" customHeight="1" x14ac:dyDescent="0.2">
      <c r="A22" s="201" t="s">
        <v>258</v>
      </c>
      <c r="B22" s="625" t="s">
        <v>308</v>
      </c>
      <c r="C22" s="625"/>
      <c r="D22" s="625"/>
      <c r="E22" s="625" t="s">
        <v>308</v>
      </c>
      <c r="F22" s="625"/>
      <c r="G22" s="625"/>
      <c r="H22" s="625"/>
    </row>
    <row r="23" spans="1:8" ht="44.25" customHeight="1" x14ac:dyDescent="0.2">
      <c r="A23" s="201" t="s">
        <v>260</v>
      </c>
      <c r="B23" s="628" t="s">
        <v>312</v>
      </c>
      <c r="C23" s="628"/>
      <c r="D23" s="628"/>
      <c r="E23" s="628" t="s">
        <v>311</v>
      </c>
      <c r="F23" s="628"/>
      <c r="G23" s="628"/>
      <c r="H23" s="628"/>
    </row>
    <row r="24" spans="1:8" ht="29.25" customHeight="1" x14ac:dyDescent="0.2">
      <c r="A24" s="201" t="s">
        <v>262</v>
      </c>
      <c r="B24" s="734">
        <v>43466</v>
      </c>
      <c r="C24" s="719"/>
      <c r="D24" s="719"/>
      <c r="E24" s="155" t="s">
        <v>263</v>
      </c>
      <c r="F24" s="735">
        <f>+'Sección 2. Metas - Presupuesto'!H17</f>
        <v>569946000</v>
      </c>
      <c r="G24" s="736"/>
      <c r="H24" s="737"/>
    </row>
    <row r="25" spans="1:8" ht="27" customHeight="1" x14ac:dyDescent="0.2">
      <c r="A25" s="201" t="s">
        <v>264</v>
      </c>
      <c r="B25" s="734">
        <v>43830</v>
      </c>
      <c r="C25" s="719"/>
      <c r="D25" s="719"/>
      <c r="E25" s="155" t="s">
        <v>265</v>
      </c>
      <c r="F25" s="738">
        <f>+'Sección 2. Metas - Presupuesto'!I17</f>
        <v>1328652000</v>
      </c>
      <c r="G25" s="738"/>
      <c r="H25" s="738"/>
    </row>
    <row r="26" spans="1:8" ht="47.25" customHeight="1" x14ac:dyDescent="0.2">
      <c r="A26" s="201" t="s">
        <v>266</v>
      </c>
      <c r="B26" s="727" t="s">
        <v>245</v>
      </c>
      <c r="C26" s="727"/>
      <c r="D26" s="727"/>
      <c r="E26" s="178" t="s">
        <v>267</v>
      </c>
      <c r="F26" s="739" t="s">
        <v>155</v>
      </c>
      <c r="G26" s="739"/>
      <c r="H26" s="739"/>
    </row>
    <row r="27" spans="1:8" ht="30" customHeight="1" x14ac:dyDescent="0.2">
      <c r="A27" s="717" t="s">
        <v>268</v>
      </c>
      <c r="B27" s="717"/>
      <c r="C27" s="717"/>
      <c r="D27" s="717"/>
      <c r="E27" s="717"/>
      <c r="F27" s="717"/>
      <c r="G27" s="717"/>
      <c r="H27" s="717"/>
    </row>
    <row r="28" spans="1:8" ht="56.25" customHeight="1" x14ac:dyDescent="0.2">
      <c r="A28" s="199" t="s">
        <v>269</v>
      </c>
      <c r="B28" s="199" t="s">
        <v>270</v>
      </c>
      <c r="C28" s="199" t="s">
        <v>271</v>
      </c>
      <c r="D28" s="199" t="s">
        <v>272</v>
      </c>
      <c r="E28" s="199" t="s">
        <v>273</v>
      </c>
      <c r="F28" s="158" t="s">
        <v>274</v>
      </c>
      <c r="G28" s="158" t="s">
        <v>275</v>
      </c>
      <c r="H28" s="199" t="s">
        <v>276</v>
      </c>
    </row>
    <row r="29" spans="1:8" ht="19.5" customHeight="1" x14ac:dyDescent="0.2">
      <c r="A29" s="202" t="s">
        <v>277</v>
      </c>
      <c r="B29" s="175">
        <v>0</v>
      </c>
      <c r="C29" s="169">
        <f>+B29</f>
        <v>0</v>
      </c>
      <c r="D29" s="175">
        <v>0</v>
      </c>
      <c r="E29" s="170">
        <f>+D29</f>
        <v>0</v>
      </c>
      <c r="F29" s="171">
        <f>IFERROR(+B29/D29,)</f>
        <v>0</v>
      </c>
      <c r="G29" s="172">
        <f>IFERROR(+C29/E29,C29)</f>
        <v>0</v>
      </c>
      <c r="H29" s="179">
        <f>+C29/$F$25</f>
        <v>0</v>
      </c>
    </row>
    <row r="30" spans="1:8" ht="19.5" customHeight="1" x14ac:dyDescent="0.2">
      <c r="A30" s="202" t="s">
        <v>278</v>
      </c>
      <c r="B30" s="175">
        <f>+ACT_13!H20</f>
        <v>1.4999999999999999E-2</v>
      </c>
      <c r="C30" s="169">
        <f>+B30+C29</f>
        <v>1.4999999999999999E-2</v>
      </c>
      <c r="D30" s="175">
        <v>1.4999999999999999E-2</v>
      </c>
      <c r="E30" s="170">
        <f>+D30+E29</f>
        <v>1.4999999999999999E-2</v>
      </c>
      <c r="F30" s="171">
        <f t="shared" ref="F30:F40" si="0">IFERROR(+B30/D30,)</f>
        <v>1</v>
      </c>
      <c r="G30" s="172">
        <f t="shared" ref="G30:G40" si="1">IFERROR(+C30/E30,C30)</f>
        <v>1</v>
      </c>
      <c r="H30" s="179">
        <f t="shared" ref="H30:H40" si="2">+C30/$F$25</f>
        <v>1.128963791873267E-11</v>
      </c>
    </row>
    <row r="31" spans="1:8" ht="19.5" customHeight="1" x14ac:dyDescent="0.2">
      <c r="A31" s="202" t="s">
        <v>279</v>
      </c>
      <c r="B31" s="175">
        <f>+ACT_13!H14+ACT_13!H16</f>
        <v>6.4000000000000003E-3</v>
      </c>
      <c r="C31" s="169">
        <f t="shared" ref="C31:C40" si="3">+B31+C30</f>
        <v>2.1399999999999999E-2</v>
      </c>
      <c r="D31" s="175">
        <v>0</v>
      </c>
      <c r="E31" s="170">
        <f t="shared" ref="E31:E40" si="4">+D31+E30</f>
        <v>1.4999999999999999E-2</v>
      </c>
      <c r="F31" s="171">
        <f t="shared" si="0"/>
        <v>0</v>
      </c>
      <c r="G31" s="172">
        <f t="shared" si="1"/>
        <v>1.4266666666666667</v>
      </c>
      <c r="H31" s="179">
        <f t="shared" si="2"/>
        <v>1.6106550097391943E-11</v>
      </c>
    </row>
    <row r="32" spans="1:8" ht="19.5" customHeight="1" x14ac:dyDescent="0.2">
      <c r="A32" s="202" t="s">
        <v>280</v>
      </c>
      <c r="B32" s="175">
        <v>2.5000000000000001E-3</v>
      </c>
      <c r="C32" s="169">
        <f t="shared" si="3"/>
        <v>2.3899999999999998E-2</v>
      </c>
      <c r="D32" s="175">
        <f>+ACT_13!F14+ACT_13!F15+ACT_13!F16</f>
        <v>8.8999999999999999E-3</v>
      </c>
      <c r="E32" s="170">
        <f t="shared" si="4"/>
        <v>2.3899999999999998E-2</v>
      </c>
      <c r="F32" s="171">
        <f t="shared" si="0"/>
        <v>0.2808988764044944</v>
      </c>
      <c r="G32" s="172">
        <f t="shared" si="1"/>
        <v>1</v>
      </c>
      <c r="H32" s="179">
        <f t="shared" si="2"/>
        <v>1.7988156417180719E-11</v>
      </c>
    </row>
    <row r="33" spans="1:8" ht="19.5" customHeight="1" x14ac:dyDescent="0.2">
      <c r="A33" s="202" t="s">
        <v>281</v>
      </c>
      <c r="B33" s="175">
        <v>0</v>
      </c>
      <c r="C33" s="169">
        <f t="shared" si="3"/>
        <v>2.3899999999999998E-2</v>
      </c>
      <c r="D33" s="175">
        <v>0</v>
      </c>
      <c r="E33" s="170">
        <f t="shared" si="4"/>
        <v>2.3899999999999998E-2</v>
      </c>
      <c r="F33" s="171">
        <f t="shared" si="0"/>
        <v>0</v>
      </c>
      <c r="G33" s="172">
        <f t="shared" si="1"/>
        <v>1</v>
      </c>
      <c r="H33" s="179">
        <f t="shared" si="2"/>
        <v>1.7988156417180719E-11</v>
      </c>
    </row>
    <row r="34" spans="1:8" ht="19.5" customHeight="1" x14ac:dyDescent="0.2">
      <c r="A34" s="202" t="s">
        <v>282</v>
      </c>
      <c r="B34" s="175">
        <v>9.2999999999999992E-3</v>
      </c>
      <c r="C34" s="169">
        <f t="shared" si="3"/>
        <v>3.3199999999999993E-2</v>
      </c>
      <c r="D34" s="175">
        <v>9.2999999999999992E-3</v>
      </c>
      <c r="E34" s="170">
        <f t="shared" si="4"/>
        <v>3.3199999999999993E-2</v>
      </c>
      <c r="F34" s="171">
        <f t="shared" si="0"/>
        <v>1</v>
      </c>
      <c r="G34" s="172">
        <f t="shared" si="1"/>
        <v>1</v>
      </c>
      <c r="H34" s="179">
        <f t="shared" si="2"/>
        <v>2.4987731926794973E-11</v>
      </c>
    </row>
    <row r="35" spans="1:8" ht="19.5" customHeight="1" x14ac:dyDescent="0.2">
      <c r="A35" s="202" t="s">
        <v>283</v>
      </c>
      <c r="B35" s="175">
        <v>0</v>
      </c>
      <c r="C35" s="169">
        <f t="shared" si="3"/>
        <v>3.3199999999999993E-2</v>
      </c>
      <c r="D35" s="175">
        <v>0</v>
      </c>
      <c r="E35" s="170">
        <f t="shared" si="4"/>
        <v>3.3199999999999993E-2</v>
      </c>
      <c r="F35" s="171">
        <f t="shared" si="0"/>
        <v>0</v>
      </c>
      <c r="G35" s="172">
        <f t="shared" si="1"/>
        <v>1</v>
      </c>
      <c r="H35" s="179">
        <f t="shared" si="2"/>
        <v>2.4987731926794973E-11</v>
      </c>
    </row>
    <row r="36" spans="1:8" ht="19.5" customHeight="1" x14ac:dyDescent="0.2">
      <c r="A36" s="202" t="s">
        <v>284</v>
      </c>
      <c r="B36" s="175">
        <v>0</v>
      </c>
      <c r="C36" s="169">
        <f t="shared" si="3"/>
        <v>3.3199999999999993E-2</v>
      </c>
      <c r="D36" s="175">
        <v>0.23749999999999999</v>
      </c>
      <c r="E36" s="170">
        <f t="shared" si="4"/>
        <v>0.2707</v>
      </c>
      <c r="F36" s="171">
        <f t="shared" si="0"/>
        <v>0</v>
      </c>
      <c r="G36" s="172">
        <f t="shared" si="1"/>
        <v>0.12264499445881047</v>
      </c>
      <c r="H36" s="179">
        <f t="shared" si="2"/>
        <v>2.4987731926794973E-11</v>
      </c>
    </row>
    <row r="37" spans="1:8" ht="19.5" customHeight="1" x14ac:dyDescent="0.2">
      <c r="A37" s="202" t="s">
        <v>285</v>
      </c>
      <c r="B37" s="175">
        <v>0</v>
      </c>
      <c r="C37" s="169">
        <f t="shared" si="3"/>
        <v>3.3199999999999993E-2</v>
      </c>
      <c r="D37" s="175">
        <v>1.67E-2</v>
      </c>
      <c r="E37" s="170">
        <f t="shared" si="4"/>
        <v>0.28739999999999999</v>
      </c>
      <c r="F37" s="171">
        <f t="shared" si="0"/>
        <v>0</v>
      </c>
      <c r="G37" s="172">
        <f t="shared" si="1"/>
        <v>0.11551844119693805</v>
      </c>
      <c r="H37" s="179">
        <f t="shared" si="2"/>
        <v>2.4987731926794973E-11</v>
      </c>
    </row>
    <row r="38" spans="1:8" ht="19.5" customHeight="1" x14ac:dyDescent="0.2">
      <c r="A38" s="202" t="s">
        <v>286</v>
      </c>
      <c r="B38" s="175">
        <v>0</v>
      </c>
      <c r="C38" s="169">
        <f t="shared" si="3"/>
        <v>3.3199999999999993E-2</v>
      </c>
      <c r="D38" s="175">
        <v>0</v>
      </c>
      <c r="E38" s="170">
        <f t="shared" si="4"/>
        <v>0.28739999999999999</v>
      </c>
      <c r="F38" s="171">
        <f t="shared" si="0"/>
        <v>0</v>
      </c>
      <c r="G38" s="172">
        <f t="shared" si="1"/>
        <v>0.11551844119693805</v>
      </c>
      <c r="H38" s="179">
        <f t="shared" si="2"/>
        <v>2.4987731926794973E-11</v>
      </c>
    </row>
    <row r="39" spans="1:8" ht="19.5" customHeight="1" x14ac:dyDescent="0.2">
      <c r="A39" s="202" t="s">
        <v>287</v>
      </c>
      <c r="B39" s="175">
        <v>0</v>
      </c>
      <c r="C39" s="169">
        <f t="shared" si="3"/>
        <v>3.3199999999999993E-2</v>
      </c>
      <c r="D39" s="175">
        <v>0</v>
      </c>
      <c r="E39" s="170">
        <f t="shared" si="4"/>
        <v>0.28739999999999999</v>
      </c>
      <c r="F39" s="171">
        <f t="shared" si="0"/>
        <v>0</v>
      </c>
      <c r="G39" s="172">
        <f t="shared" si="1"/>
        <v>0.11551844119693805</v>
      </c>
      <c r="H39" s="179">
        <f t="shared" si="2"/>
        <v>2.4987731926794973E-11</v>
      </c>
    </row>
    <row r="40" spans="1:8" ht="19.5" customHeight="1" x14ac:dyDescent="0.2">
      <c r="A40" s="202" t="s">
        <v>288</v>
      </c>
      <c r="B40" s="175">
        <v>0</v>
      </c>
      <c r="C40" s="169">
        <f t="shared" si="3"/>
        <v>3.3199999999999993E-2</v>
      </c>
      <c r="D40" s="175">
        <v>2.5999999999999999E-3</v>
      </c>
      <c r="E40" s="170">
        <f t="shared" si="4"/>
        <v>0.28999999999999998</v>
      </c>
      <c r="F40" s="171">
        <f t="shared" si="0"/>
        <v>0</v>
      </c>
      <c r="G40" s="172">
        <f t="shared" si="1"/>
        <v>0.11448275862068964</v>
      </c>
      <c r="H40" s="179">
        <f t="shared" si="2"/>
        <v>2.4987731926794973E-11</v>
      </c>
    </row>
    <row r="41" spans="1:8" ht="78.75" customHeight="1" x14ac:dyDescent="0.2">
      <c r="A41" s="205" t="s">
        <v>289</v>
      </c>
      <c r="B41" s="637" t="s">
        <v>614</v>
      </c>
      <c r="C41" s="638"/>
      <c r="D41" s="638"/>
      <c r="E41" s="638"/>
      <c r="F41" s="638"/>
      <c r="G41" s="638"/>
      <c r="H41" s="639"/>
    </row>
    <row r="42" spans="1:8" ht="29.25" customHeight="1" x14ac:dyDescent="0.2">
      <c r="A42" s="717" t="s">
        <v>290</v>
      </c>
      <c r="B42" s="717"/>
      <c r="C42" s="717"/>
      <c r="D42" s="717"/>
      <c r="E42" s="717"/>
      <c r="F42" s="717"/>
      <c r="G42" s="717"/>
      <c r="H42" s="717"/>
    </row>
    <row r="43" spans="1:8" ht="42.75" customHeight="1" x14ac:dyDescent="0.2">
      <c r="A43" s="740"/>
      <c r="B43" s="740"/>
      <c r="C43" s="740"/>
      <c r="D43" s="740"/>
      <c r="E43" s="740"/>
      <c r="F43" s="740"/>
      <c r="G43" s="740"/>
      <c r="H43" s="740"/>
    </row>
    <row r="44" spans="1:8" ht="42.75" customHeight="1" x14ac:dyDescent="0.2">
      <c r="A44" s="740"/>
      <c r="B44" s="740"/>
      <c r="C44" s="740"/>
      <c r="D44" s="740"/>
      <c r="E44" s="740"/>
      <c r="F44" s="740"/>
      <c r="G44" s="740"/>
      <c r="H44" s="740"/>
    </row>
    <row r="45" spans="1:8" ht="42.75" customHeight="1" x14ac:dyDescent="0.2">
      <c r="A45" s="740"/>
      <c r="B45" s="740"/>
      <c r="C45" s="740"/>
      <c r="D45" s="740"/>
      <c r="E45" s="740"/>
      <c r="F45" s="740"/>
      <c r="G45" s="740"/>
      <c r="H45" s="740"/>
    </row>
    <row r="46" spans="1:8" ht="42.75" customHeight="1" x14ac:dyDescent="0.2">
      <c r="A46" s="740"/>
      <c r="B46" s="740"/>
      <c r="C46" s="740"/>
      <c r="D46" s="740"/>
      <c r="E46" s="740"/>
      <c r="F46" s="740"/>
      <c r="G46" s="740"/>
      <c r="H46" s="740"/>
    </row>
    <row r="47" spans="1:8" ht="42.75" customHeight="1" x14ac:dyDescent="0.2">
      <c r="A47" s="740"/>
      <c r="B47" s="740"/>
      <c r="C47" s="740"/>
      <c r="D47" s="740"/>
      <c r="E47" s="740"/>
      <c r="F47" s="740"/>
      <c r="G47" s="740"/>
      <c r="H47" s="740"/>
    </row>
    <row r="48" spans="1:8" ht="85.5" customHeight="1" x14ac:dyDescent="0.2">
      <c r="A48" s="201" t="s">
        <v>291</v>
      </c>
      <c r="B48" s="741" t="s">
        <v>618</v>
      </c>
      <c r="C48" s="742"/>
      <c r="D48" s="742"/>
      <c r="E48" s="742"/>
      <c r="F48" s="742"/>
      <c r="G48" s="742"/>
      <c r="H48" s="742"/>
    </row>
    <row r="49" spans="1:8" ht="34.5" customHeight="1" x14ac:dyDescent="0.2">
      <c r="A49" s="201" t="s">
        <v>292</v>
      </c>
      <c r="B49" s="644" t="s">
        <v>497</v>
      </c>
      <c r="C49" s="645"/>
      <c r="D49" s="645"/>
      <c r="E49" s="645"/>
      <c r="F49" s="645"/>
      <c r="G49" s="645"/>
      <c r="H49" s="646"/>
    </row>
    <row r="50" spans="1:8" ht="156.75" customHeight="1" x14ac:dyDescent="0.2">
      <c r="A50" s="203" t="s">
        <v>293</v>
      </c>
      <c r="B50" s="692" t="s">
        <v>444</v>
      </c>
      <c r="C50" s="693"/>
      <c r="D50" s="693"/>
      <c r="E50" s="693"/>
      <c r="F50" s="693"/>
      <c r="G50" s="693"/>
      <c r="H50" s="693"/>
    </row>
    <row r="51" spans="1:8" ht="29.25" customHeight="1" x14ac:dyDescent="0.2">
      <c r="A51" s="717" t="s">
        <v>294</v>
      </c>
      <c r="B51" s="717"/>
      <c r="C51" s="717"/>
      <c r="D51" s="717"/>
      <c r="E51" s="717"/>
      <c r="F51" s="717"/>
      <c r="G51" s="717"/>
      <c r="H51" s="717"/>
    </row>
    <row r="52" spans="1:8" ht="33" customHeight="1" x14ac:dyDescent="0.2">
      <c r="A52" s="743" t="s">
        <v>295</v>
      </c>
      <c r="B52" s="204" t="s">
        <v>296</v>
      </c>
      <c r="C52" s="744" t="s">
        <v>297</v>
      </c>
      <c r="D52" s="744"/>
      <c r="E52" s="744"/>
      <c r="F52" s="744" t="s">
        <v>298</v>
      </c>
      <c r="G52" s="744"/>
      <c r="H52" s="744"/>
    </row>
    <row r="53" spans="1:8" ht="31.5" customHeight="1" x14ac:dyDescent="0.2">
      <c r="A53" s="743"/>
      <c r="B53" s="176"/>
      <c r="C53" s="652"/>
      <c r="D53" s="652"/>
      <c r="E53" s="652"/>
      <c r="F53" s="652"/>
      <c r="G53" s="652"/>
      <c r="H53" s="652"/>
    </row>
    <row r="54" spans="1:8" ht="55.5" customHeight="1" x14ac:dyDescent="0.2">
      <c r="A54" s="203" t="s">
        <v>299</v>
      </c>
      <c r="B54" s="654" t="s">
        <v>453</v>
      </c>
      <c r="C54" s="654"/>
      <c r="D54" s="746" t="s">
        <v>300</v>
      </c>
      <c r="E54" s="746"/>
      <c r="F54" s="654" t="s">
        <v>453</v>
      </c>
      <c r="G54" s="654"/>
      <c r="H54" s="654"/>
    </row>
    <row r="55" spans="1:8" ht="31.5" customHeight="1" x14ac:dyDescent="0.2">
      <c r="A55" s="203" t="s">
        <v>301</v>
      </c>
      <c r="B55" s="652" t="s">
        <v>607</v>
      </c>
      <c r="C55" s="652"/>
      <c r="D55" s="747" t="s">
        <v>302</v>
      </c>
      <c r="E55" s="747"/>
      <c r="F55" s="657" t="s">
        <v>454</v>
      </c>
      <c r="G55" s="658"/>
      <c r="H55" s="659"/>
    </row>
    <row r="56" spans="1:8" ht="31.5" customHeight="1" x14ac:dyDescent="0.2">
      <c r="A56" s="203" t="s">
        <v>303</v>
      </c>
      <c r="B56" s="652"/>
      <c r="C56" s="652"/>
      <c r="D56" s="745" t="s">
        <v>304</v>
      </c>
      <c r="E56" s="745"/>
      <c r="F56" s="652"/>
      <c r="G56" s="652"/>
      <c r="H56" s="652"/>
    </row>
    <row r="57" spans="1:8" ht="31.5" customHeight="1" x14ac:dyDescent="0.2">
      <c r="A57" s="203" t="s">
        <v>305</v>
      </c>
      <c r="B57" s="652"/>
      <c r="C57" s="652"/>
      <c r="D57" s="745"/>
      <c r="E57" s="745"/>
      <c r="F57" s="652"/>
      <c r="G57" s="652"/>
      <c r="H57" s="652"/>
    </row>
    <row r="58" spans="1:8" ht="15" hidden="1" x14ac:dyDescent="0.25">
      <c r="A58" s="160"/>
      <c r="B58" s="160"/>
      <c r="C58" s="7"/>
      <c r="D58" s="7"/>
      <c r="E58" s="7"/>
      <c r="F58" s="7"/>
      <c r="G58" s="7"/>
      <c r="H58" s="161"/>
    </row>
    <row r="59" spans="1:8" hidden="1" x14ac:dyDescent="0.2">
      <c r="A59" s="163"/>
      <c r="B59" s="164"/>
      <c r="C59" s="164"/>
      <c r="D59" s="165"/>
      <c r="E59" s="165"/>
      <c r="F59" s="166"/>
      <c r="G59" s="167"/>
      <c r="H59" s="164"/>
    </row>
    <row r="60" spans="1:8" hidden="1" x14ac:dyDescent="0.2">
      <c r="A60" s="163"/>
      <c r="B60" s="164"/>
      <c r="C60" s="164"/>
      <c r="D60" s="165"/>
      <c r="E60" s="165"/>
      <c r="F60" s="166"/>
      <c r="G60" s="167"/>
      <c r="H60" s="164"/>
    </row>
    <row r="61" spans="1:8" hidden="1" x14ac:dyDescent="0.2">
      <c r="A61" s="163"/>
      <c r="B61" s="164"/>
      <c r="C61" s="164"/>
      <c r="D61" s="165"/>
      <c r="E61" s="165"/>
      <c r="F61" s="166"/>
      <c r="G61" s="167"/>
      <c r="H61" s="164"/>
    </row>
    <row r="62" spans="1:8" hidden="1" x14ac:dyDescent="0.2">
      <c r="A62" s="163"/>
      <c r="B62" s="164"/>
      <c r="C62" s="164"/>
      <c r="D62" s="165"/>
      <c r="E62" s="165"/>
      <c r="F62" s="166"/>
      <c r="G62" s="167"/>
      <c r="H62" s="164"/>
    </row>
    <row r="63" spans="1:8" hidden="1" x14ac:dyDescent="0.2">
      <c r="A63" s="163"/>
      <c r="B63" s="164"/>
      <c r="C63" s="164"/>
      <c r="D63" s="165"/>
      <c r="E63" s="165"/>
      <c r="F63" s="166"/>
      <c r="G63" s="167"/>
      <c r="H63" s="164"/>
    </row>
    <row r="64" spans="1:8" hidden="1" x14ac:dyDescent="0.2">
      <c r="A64" s="163"/>
      <c r="B64" s="164"/>
      <c r="C64" s="164"/>
      <c r="D64" s="165"/>
      <c r="E64" s="165"/>
      <c r="F64" s="166"/>
      <c r="G64" s="167"/>
      <c r="H64" s="164"/>
    </row>
    <row r="65" spans="1:8" hidden="1" x14ac:dyDescent="0.2">
      <c r="A65" s="163"/>
      <c r="B65" s="164"/>
      <c r="C65" s="164"/>
      <c r="D65" s="165"/>
      <c r="E65" s="165"/>
      <c r="F65" s="166"/>
      <c r="G65" s="167"/>
      <c r="H65" s="164"/>
    </row>
    <row r="66" spans="1:8" hidden="1" x14ac:dyDescent="0.2">
      <c r="A66" s="163"/>
      <c r="B66" s="164"/>
      <c r="C66" s="164"/>
      <c r="D66" s="165"/>
      <c r="E66" s="165"/>
      <c r="F66" s="166"/>
      <c r="G66" s="167"/>
      <c r="H66" s="164"/>
    </row>
    <row r="67" spans="1:8" hidden="1" x14ac:dyDescent="0.2"/>
  </sheetData>
  <sheetProtection autoFilter="0" pivotTables="0"/>
  <mergeCells count="65">
    <mergeCell ref="B56:C56"/>
    <mergeCell ref="D56:E57"/>
    <mergeCell ref="F56:H57"/>
    <mergeCell ref="B57:C57"/>
    <mergeCell ref="B54:C54"/>
    <mergeCell ref="D54:E54"/>
    <mergeCell ref="F54:H54"/>
    <mergeCell ref="B55:C55"/>
    <mergeCell ref="D55:E55"/>
    <mergeCell ref="F55:H55"/>
    <mergeCell ref="B50:H50"/>
    <mergeCell ref="A51:H51"/>
    <mergeCell ref="A52:A53"/>
    <mergeCell ref="C52:E52"/>
    <mergeCell ref="F52:H52"/>
    <mergeCell ref="C53:E53"/>
    <mergeCell ref="F53:H53"/>
    <mergeCell ref="B41:H41"/>
    <mergeCell ref="A42:H42"/>
    <mergeCell ref="A43:H47"/>
    <mergeCell ref="B48:H48"/>
    <mergeCell ref="B49:H49"/>
    <mergeCell ref="B25:D25"/>
    <mergeCell ref="F25:H25"/>
    <mergeCell ref="B26:D26"/>
    <mergeCell ref="F26:H26"/>
    <mergeCell ref="A27:H27"/>
    <mergeCell ref="B22:D22"/>
    <mergeCell ref="E22:H22"/>
    <mergeCell ref="B23:D23"/>
    <mergeCell ref="E23:H23"/>
    <mergeCell ref="B24:D24"/>
    <mergeCell ref="F24:H24"/>
    <mergeCell ref="B16:H16"/>
    <mergeCell ref="B17:H17"/>
    <mergeCell ref="B18:H18"/>
    <mergeCell ref="B19:H19"/>
    <mergeCell ref="A20:A21"/>
    <mergeCell ref="B20:D20"/>
    <mergeCell ref="E20:H20"/>
    <mergeCell ref="B21:D21"/>
    <mergeCell ref="E21:H21"/>
    <mergeCell ref="B13:H13"/>
    <mergeCell ref="B14:E14"/>
    <mergeCell ref="G14:H14"/>
    <mergeCell ref="B15:E15"/>
    <mergeCell ref="G15:H15"/>
    <mergeCell ref="B10:E10"/>
    <mergeCell ref="G10:H10"/>
    <mergeCell ref="B11:E11"/>
    <mergeCell ref="G11:H11"/>
    <mergeCell ref="B12:H12"/>
    <mergeCell ref="A5:H5"/>
    <mergeCell ref="A6:H6"/>
    <mergeCell ref="A7:H7"/>
    <mergeCell ref="C8:D8"/>
    <mergeCell ref="C9:D9"/>
    <mergeCell ref="E9:F9"/>
    <mergeCell ref="E8:H8"/>
    <mergeCell ref="A1:A4"/>
    <mergeCell ref="B4:E4"/>
    <mergeCell ref="B1:H1"/>
    <mergeCell ref="B2:H2"/>
    <mergeCell ref="B3:H3"/>
    <mergeCell ref="F4:H4"/>
  </mergeCells>
  <dataValidations disablePrompts="1" count="5">
    <dataValidation type="list" allowBlank="1" showInputMessage="1" showErrorMessage="1" sqref="B9 H9">
      <formula1>#REF!</formula1>
    </dataValidation>
    <dataValidation type="list" allowBlank="1" showInputMessage="1" showErrorMessage="1" sqref="G15:H15">
      <formula1>#REF!</formula1>
    </dataValidation>
    <dataValidation type="list" allowBlank="1" showInputMessage="1" showErrorMessage="1" sqref="B12:H12">
      <formula1>#REF!</formula1>
    </dataValidation>
    <dataValidation type="list" allowBlank="1" showInputMessage="1" showErrorMessage="1" sqref="G14:H14">
      <formula1>#REF!</formula1>
    </dataValidation>
    <dataValidation type="list" allowBlank="1" showInputMessage="1" showErrorMessage="1" sqref="B26:D26">
      <formula1>#REF!</formula1>
    </dataValidation>
  </dataValidations>
  <pageMargins left="0.7" right="0.7" top="0.75" bottom="0.75" header="0.3" footer="0.3"/>
  <drawing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'11'!$K$10:$K$13</xm:f>
          </x14:formula1>
          <xm:sqref>B11:E11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L41"/>
  <sheetViews>
    <sheetView zoomScaleNormal="100" workbookViewId="0">
      <selection sqref="A1:A4"/>
    </sheetView>
  </sheetViews>
  <sheetFormatPr baseColWidth="10" defaultColWidth="0" defaultRowHeight="15" zeroHeight="1" x14ac:dyDescent="0.25"/>
  <cols>
    <col min="1" max="1" width="21.85546875" style="271" customWidth="1"/>
    <col min="2" max="2" width="34.5703125" style="7" customWidth="1"/>
    <col min="3" max="3" width="15.5703125" style="7" customWidth="1"/>
    <col min="4" max="4" width="5.85546875" style="7" customWidth="1"/>
    <col min="5" max="5" width="47" style="7" customWidth="1"/>
    <col min="6" max="6" width="15.5703125" style="7" customWidth="1"/>
    <col min="7" max="7" width="16.140625" style="7" customWidth="1"/>
    <col min="8" max="8" width="16.28515625" style="7" customWidth="1"/>
    <col min="9" max="9" width="15.7109375" style="7" customWidth="1"/>
    <col min="10" max="10" width="32" style="7" customWidth="1"/>
    <col min="11" max="103" width="11.5703125" style="7" hidden="1" customWidth="1"/>
    <col min="104" max="104" width="11.42578125" style="7" hidden="1" customWidth="1"/>
    <col min="105" max="193" width="11.5703125" style="7" hidden="1" customWidth="1"/>
    <col min="194" max="194" width="1.42578125" style="7" hidden="1" customWidth="1"/>
    <col min="195" max="16384" width="11.5703125" style="7" hidden="1"/>
  </cols>
  <sheetData>
    <row r="1" spans="1:10" ht="34.5" customHeight="1" x14ac:dyDescent="0.25">
      <c r="A1" s="694"/>
      <c r="B1" s="695" t="s">
        <v>455</v>
      </c>
      <c r="C1" s="695"/>
      <c r="D1" s="695"/>
      <c r="E1" s="695"/>
      <c r="F1" s="695"/>
      <c r="G1" s="695"/>
      <c r="H1" s="695"/>
      <c r="I1" s="695"/>
      <c r="J1" s="695"/>
    </row>
    <row r="2" spans="1:10" ht="15.75" customHeight="1" x14ac:dyDescent="0.25">
      <c r="A2" s="694"/>
      <c r="B2" s="695" t="s">
        <v>139</v>
      </c>
      <c r="C2" s="695"/>
      <c r="D2" s="695"/>
      <c r="E2" s="695"/>
      <c r="F2" s="695"/>
      <c r="G2" s="695"/>
      <c r="H2" s="695"/>
      <c r="I2" s="695"/>
      <c r="J2" s="695"/>
    </row>
    <row r="3" spans="1:10" x14ac:dyDescent="0.25">
      <c r="A3" s="694"/>
      <c r="B3" s="695" t="s">
        <v>391</v>
      </c>
      <c r="C3" s="695"/>
      <c r="D3" s="695"/>
      <c r="E3" s="695"/>
      <c r="F3" s="695"/>
      <c r="G3" s="695"/>
      <c r="H3" s="695"/>
      <c r="I3" s="695"/>
      <c r="J3" s="695"/>
    </row>
    <row r="4" spans="1:10" x14ac:dyDescent="0.25">
      <c r="A4" s="694"/>
      <c r="B4" s="695" t="s">
        <v>456</v>
      </c>
      <c r="C4" s="695"/>
      <c r="D4" s="695"/>
      <c r="E4" s="695"/>
      <c r="F4" s="695"/>
      <c r="G4" s="696" t="s">
        <v>451</v>
      </c>
      <c r="H4" s="696"/>
      <c r="I4" s="696"/>
      <c r="J4" s="696"/>
    </row>
    <row r="5" spans="1:10" x14ac:dyDescent="0.25">
      <c r="A5" s="373"/>
      <c r="B5" s="374"/>
      <c r="C5" s="374"/>
      <c r="D5" s="374"/>
      <c r="E5" s="374"/>
      <c r="F5" s="374"/>
      <c r="G5" s="374"/>
      <c r="H5" s="374"/>
      <c r="I5" s="375"/>
      <c r="J5" s="264"/>
    </row>
    <row r="6" spans="1:10" ht="48" x14ac:dyDescent="0.25">
      <c r="A6" s="316" t="s">
        <v>403</v>
      </c>
      <c r="B6" s="663" t="s">
        <v>321</v>
      </c>
      <c r="C6" s="663"/>
      <c r="D6" s="663"/>
      <c r="E6" s="315"/>
      <c r="F6" s="374"/>
      <c r="G6" s="374"/>
      <c r="H6" s="374"/>
      <c r="I6" s="375"/>
      <c r="J6" s="264"/>
    </row>
    <row r="7" spans="1:10" ht="27" customHeight="1" x14ac:dyDescent="0.25">
      <c r="A7" s="317" t="s">
        <v>0</v>
      </c>
      <c r="B7" s="663" t="s">
        <v>452</v>
      </c>
      <c r="C7" s="663"/>
      <c r="D7" s="663"/>
      <c r="E7" s="315"/>
      <c r="F7" s="374"/>
      <c r="G7" s="374"/>
      <c r="H7" s="374"/>
      <c r="I7" s="375"/>
      <c r="J7" s="264"/>
    </row>
    <row r="8" spans="1:10" ht="24" x14ac:dyDescent="0.25">
      <c r="A8" s="317" t="s">
        <v>317</v>
      </c>
      <c r="B8" s="663" t="s">
        <v>445</v>
      </c>
      <c r="C8" s="663"/>
      <c r="D8" s="663"/>
      <c r="E8" s="262"/>
      <c r="F8" s="374"/>
      <c r="G8" s="374"/>
      <c r="H8" s="374"/>
      <c r="I8" s="375"/>
      <c r="J8" s="264"/>
    </row>
    <row r="9" spans="1:10" x14ac:dyDescent="0.25">
      <c r="A9" s="317" t="s">
        <v>194</v>
      </c>
      <c r="B9" s="663" t="s">
        <v>446</v>
      </c>
      <c r="C9" s="663"/>
      <c r="D9" s="663"/>
      <c r="E9" s="315"/>
      <c r="F9" s="374"/>
      <c r="G9" s="374"/>
      <c r="H9" s="374"/>
      <c r="I9" s="375"/>
      <c r="J9" s="264"/>
    </row>
    <row r="10" spans="1:10" ht="61.5" customHeight="1" x14ac:dyDescent="0.25">
      <c r="A10" s="317" t="s">
        <v>392</v>
      </c>
      <c r="B10" s="663" t="s">
        <v>394</v>
      </c>
      <c r="C10" s="663"/>
      <c r="D10" s="663"/>
      <c r="E10" s="315"/>
      <c r="F10" s="374"/>
      <c r="G10" s="374"/>
      <c r="H10" s="374"/>
      <c r="I10" s="375"/>
      <c r="J10" s="264"/>
    </row>
    <row r="11" spans="1:10" x14ac:dyDescent="0.25">
      <c r="A11" s="266"/>
      <c r="B11" s="264"/>
      <c r="C11" s="264"/>
      <c r="D11" s="264"/>
      <c r="E11" s="264"/>
      <c r="F11" s="264"/>
      <c r="G11" s="264"/>
      <c r="H11" s="264"/>
      <c r="I11" s="264"/>
      <c r="J11" s="264"/>
    </row>
    <row r="12" spans="1:10" x14ac:dyDescent="0.25">
      <c r="A12" s="707" t="s">
        <v>458</v>
      </c>
      <c r="B12" s="708"/>
      <c r="C12" s="708"/>
      <c r="D12" s="708"/>
      <c r="E12" s="708"/>
      <c r="F12" s="708"/>
      <c r="G12" s="709"/>
      <c r="H12" s="697" t="s">
        <v>313</v>
      </c>
      <c r="I12" s="698"/>
      <c r="J12" s="698"/>
    </row>
    <row r="13" spans="1:10" s="378" customFormat="1" ht="60" x14ac:dyDescent="0.25">
      <c r="A13" s="376" t="s">
        <v>318</v>
      </c>
      <c r="B13" s="376" t="s">
        <v>314</v>
      </c>
      <c r="C13" s="376" t="s">
        <v>374</v>
      </c>
      <c r="D13" s="376" t="s">
        <v>315</v>
      </c>
      <c r="E13" s="376" t="s">
        <v>316</v>
      </c>
      <c r="F13" s="376" t="s">
        <v>375</v>
      </c>
      <c r="G13" s="376" t="s">
        <v>376</v>
      </c>
      <c r="H13" s="377" t="s">
        <v>377</v>
      </c>
      <c r="I13" s="377" t="s">
        <v>378</v>
      </c>
      <c r="J13" s="377" t="s">
        <v>379</v>
      </c>
    </row>
    <row r="14" spans="1:10" s="397" customFormat="1" ht="105" x14ac:dyDescent="0.25">
      <c r="A14" s="751">
        <v>1</v>
      </c>
      <c r="B14" s="751" t="s">
        <v>371</v>
      </c>
      <c r="C14" s="754">
        <f>SUM(F14:F17)</f>
        <v>1.15E-2</v>
      </c>
      <c r="D14" s="395">
        <v>1</v>
      </c>
      <c r="E14" s="396" t="s">
        <v>538</v>
      </c>
      <c r="F14" s="393">
        <v>3.2000000000000002E-3</v>
      </c>
      <c r="G14" s="213">
        <v>43579</v>
      </c>
      <c r="H14" s="393">
        <f>F14</f>
        <v>3.2000000000000002E-3</v>
      </c>
      <c r="I14" s="185">
        <v>43525</v>
      </c>
      <c r="J14" s="399" t="s">
        <v>564</v>
      </c>
    </row>
    <row r="15" spans="1:10" s="397" customFormat="1" ht="90" x14ac:dyDescent="0.25">
      <c r="A15" s="752"/>
      <c r="B15" s="752"/>
      <c r="C15" s="755"/>
      <c r="D15" s="395">
        <v>2</v>
      </c>
      <c r="E15" s="396" t="s">
        <v>536</v>
      </c>
      <c r="F15" s="393">
        <v>2.5000000000000001E-3</v>
      </c>
      <c r="G15" s="213">
        <v>43579</v>
      </c>
      <c r="H15" s="393">
        <f>F15</f>
        <v>2.5000000000000001E-3</v>
      </c>
      <c r="I15" s="213">
        <v>43579</v>
      </c>
      <c r="J15" s="399" t="s">
        <v>565</v>
      </c>
    </row>
    <row r="16" spans="1:10" s="397" customFormat="1" ht="105" x14ac:dyDescent="0.25">
      <c r="A16" s="752"/>
      <c r="B16" s="752"/>
      <c r="C16" s="755"/>
      <c r="D16" s="395">
        <v>3</v>
      </c>
      <c r="E16" s="396" t="s">
        <v>537</v>
      </c>
      <c r="F16" s="393">
        <v>3.2000000000000002E-3</v>
      </c>
      <c r="G16" s="213">
        <v>43579</v>
      </c>
      <c r="H16" s="393">
        <f>F16</f>
        <v>3.2000000000000002E-3</v>
      </c>
      <c r="I16" s="185">
        <v>43525</v>
      </c>
      <c r="J16" s="399" t="s">
        <v>566</v>
      </c>
    </row>
    <row r="17" spans="1:10" s="397" customFormat="1" ht="120" x14ac:dyDescent="0.25">
      <c r="A17" s="753"/>
      <c r="B17" s="753"/>
      <c r="C17" s="756"/>
      <c r="D17" s="395">
        <v>4</v>
      </c>
      <c r="E17" s="396" t="s">
        <v>589</v>
      </c>
      <c r="F17" s="393">
        <v>2.5999999999999999E-3</v>
      </c>
      <c r="G17" s="213">
        <v>43646</v>
      </c>
      <c r="H17" s="393">
        <f>F17</f>
        <v>2.5999999999999999E-3</v>
      </c>
      <c r="I17" s="213">
        <v>43646</v>
      </c>
      <c r="J17" s="399" t="s">
        <v>613</v>
      </c>
    </row>
    <row r="18" spans="1:10" s="397" customFormat="1" ht="60" x14ac:dyDescent="0.25">
      <c r="A18" s="748">
        <v>2</v>
      </c>
      <c r="B18" s="749" t="s">
        <v>531</v>
      </c>
      <c r="C18" s="750">
        <f>SUM(F18:F24)</f>
        <v>4.0999999999999995E-2</v>
      </c>
      <c r="D18" s="379">
        <v>1</v>
      </c>
      <c r="E18" s="440" t="s">
        <v>532</v>
      </c>
      <c r="F18" s="393">
        <v>1.6E-2</v>
      </c>
      <c r="G18" s="185">
        <v>43738</v>
      </c>
      <c r="H18" s="393"/>
      <c r="I18" s="185"/>
      <c r="J18" s="400" t="s">
        <v>433</v>
      </c>
    </row>
    <row r="19" spans="1:10" s="397" customFormat="1" x14ac:dyDescent="0.25">
      <c r="A19" s="748"/>
      <c r="B19" s="749"/>
      <c r="C19" s="750"/>
      <c r="D19" s="395">
        <v>2</v>
      </c>
      <c r="E19" s="440" t="s">
        <v>438</v>
      </c>
      <c r="F19" s="393">
        <v>0</v>
      </c>
      <c r="G19" s="185">
        <v>43829</v>
      </c>
      <c r="H19" s="393"/>
      <c r="I19" s="185"/>
      <c r="J19" s="400"/>
    </row>
    <row r="20" spans="1:10" s="397" customFormat="1" ht="60" x14ac:dyDescent="0.25">
      <c r="A20" s="748"/>
      <c r="B20" s="749"/>
      <c r="C20" s="750"/>
      <c r="D20" s="395">
        <v>3</v>
      </c>
      <c r="E20" s="385" t="s">
        <v>498</v>
      </c>
      <c r="F20" s="393">
        <v>1.4999999999999999E-2</v>
      </c>
      <c r="G20" s="185">
        <v>43515</v>
      </c>
      <c r="H20" s="393">
        <f>F20</f>
        <v>1.4999999999999999E-2</v>
      </c>
      <c r="I20" s="185">
        <v>43515</v>
      </c>
      <c r="J20" s="400" t="s">
        <v>610</v>
      </c>
    </row>
    <row r="21" spans="1:10" s="397" customFormat="1" ht="60" x14ac:dyDescent="0.25">
      <c r="A21" s="748"/>
      <c r="B21" s="749"/>
      <c r="C21" s="750"/>
      <c r="D21" s="379">
        <v>4</v>
      </c>
      <c r="E21" s="385" t="s">
        <v>499</v>
      </c>
      <c r="F21" s="393">
        <v>4.3E-3</v>
      </c>
      <c r="G21" s="185">
        <v>43631</v>
      </c>
      <c r="H21" s="393">
        <f>F21</f>
        <v>4.3E-3</v>
      </c>
      <c r="I21" s="185">
        <v>43631</v>
      </c>
      <c r="J21" s="440" t="s">
        <v>611</v>
      </c>
    </row>
    <row r="22" spans="1:10" s="397" customFormat="1" ht="60" x14ac:dyDescent="0.25">
      <c r="A22" s="748"/>
      <c r="B22" s="749"/>
      <c r="C22" s="750"/>
      <c r="D22" s="395">
        <v>5</v>
      </c>
      <c r="E22" s="385" t="s">
        <v>500</v>
      </c>
      <c r="F22" s="393">
        <v>2.3999999999999998E-3</v>
      </c>
      <c r="G22" s="185">
        <v>43631</v>
      </c>
      <c r="H22" s="393">
        <f>F22</f>
        <v>2.3999999999999998E-3</v>
      </c>
      <c r="I22" s="185">
        <v>43631</v>
      </c>
      <c r="J22" s="440" t="s">
        <v>612</v>
      </c>
    </row>
    <row r="23" spans="1:10" s="397" customFormat="1" ht="60" x14ac:dyDescent="0.25">
      <c r="A23" s="748"/>
      <c r="B23" s="749"/>
      <c r="C23" s="750"/>
      <c r="D23" s="395">
        <v>6</v>
      </c>
      <c r="E23" s="385" t="s">
        <v>501</v>
      </c>
      <c r="F23" s="393">
        <v>2.5999999999999999E-3</v>
      </c>
      <c r="G23" s="185">
        <v>43801</v>
      </c>
      <c r="H23" s="393"/>
      <c r="I23" s="198"/>
      <c r="J23" s="400"/>
    </row>
    <row r="24" spans="1:10" s="397" customFormat="1" ht="60" x14ac:dyDescent="0.25">
      <c r="A24" s="748"/>
      <c r="B24" s="749"/>
      <c r="C24" s="750"/>
      <c r="D24" s="479">
        <v>7</v>
      </c>
      <c r="E24" s="385" t="s">
        <v>502</v>
      </c>
      <c r="F24" s="393">
        <v>6.9999999999999999E-4</v>
      </c>
      <c r="G24" s="185">
        <v>43714</v>
      </c>
      <c r="H24" s="393"/>
      <c r="I24" s="198"/>
      <c r="J24" s="400"/>
    </row>
    <row r="25" spans="1:10" s="397" customFormat="1" ht="120" x14ac:dyDescent="0.25">
      <c r="A25" s="748">
        <v>3</v>
      </c>
      <c r="B25" s="749" t="s">
        <v>533</v>
      </c>
      <c r="C25" s="750">
        <f>SUM(F25:F26)</f>
        <v>0.23749999999999999</v>
      </c>
      <c r="D25" s="379">
        <v>1</v>
      </c>
      <c r="E25" s="385" t="s">
        <v>534</v>
      </c>
      <c r="F25" s="393">
        <v>0.1075</v>
      </c>
      <c r="G25" s="185">
        <v>43707</v>
      </c>
      <c r="H25" s="393"/>
      <c r="I25" s="198"/>
      <c r="J25" s="400"/>
    </row>
    <row r="26" spans="1:10" s="397" customFormat="1" ht="120" x14ac:dyDescent="0.25">
      <c r="A26" s="748"/>
      <c r="B26" s="749"/>
      <c r="C26" s="750"/>
      <c r="D26" s="379">
        <v>2</v>
      </c>
      <c r="E26" s="385" t="s">
        <v>535</v>
      </c>
      <c r="F26" s="393">
        <v>0.13</v>
      </c>
      <c r="G26" s="185">
        <v>43707</v>
      </c>
      <c r="H26" s="393"/>
      <c r="I26" s="198"/>
      <c r="J26" s="400"/>
    </row>
    <row r="27" spans="1:10" s="270" customFormat="1" ht="15" customHeight="1" x14ac:dyDescent="0.25">
      <c r="A27" s="703" t="s">
        <v>380</v>
      </c>
      <c r="B27" s="704"/>
      <c r="C27" s="487">
        <f>SUM(C14:C26)</f>
        <v>0.28999999999999998</v>
      </c>
      <c r="D27" s="705" t="s">
        <v>119</v>
      </c>
      <c r="E27" s="706"/>
      <c r="F27" s="386">
        <f>SUBTOTAL(9,F14:F26)</f>
        <v>0.28999999999999998</v>
      </c>
      <c r="G27" s="387"/>
      <c r="H27" s="388">
        <f>SUBTOTAL(9,H14:H26)</f>
        <v>3.32E-2</v>
      </c>
      <c r="I27" s="389"/>
      <c r="J27" s="389"/>
    </row>
    <row r="28" spans="1:10" hidden="1" x14ac:dyDescent="0.25"/>
    <row r="29" spans="1:10" hidden="1" x14ac:dyDescent="0.25"/>
    <row r="30" spans="1:10" hidden="1" x14ac:dyDescent="0.25">
      <c r="F30" s="398"/>
      <c r="G30" s="390"/>
    </row>
    <row r="31" spans="1:10" hidden="1" x14ac:dyDescent="0.25">
      <c r="F31" s="398"/>
      <c r="G31" s="390"/>
      <c r="H31" s="390"/>
    </row>
    <row r="32" spans="1:10" hidden="1" x14ac:dyDescent="0.25">
      <c r="F32" s="398"/>
      <c r="G32" s="390"/>
    </row>
    <row r="33" spans="6:7" hidden="1" x14ac:dyDescent="0.25">
      <c r="F33" s="398"/>
      <c r="G33" s="390"/>
    </row>
    <row r="34" spans="6:7" hidden="1" x14ac:dyDescent="0.25">
      <c r="F34" s="398"/>
      <c r="G34" s="390"/>
    </row>
    <row r="35" spans="6:7" hidden="1" x14ac:dyDescent="0.25">
      <c r="F35" s="398"/>
      <c r="G35" s="390"/>
    </row>
    <row r="36" spans="6:7" hidden="1" x14ac:dyDescent="0.25">
      <c r="F36" s="398"/>
      <c r="G36" s="390"/>
    </row>
    <row r="37" spans="6:7" hidden="1" x14ac:dyDescent="0.25">
      <c r="F37" s="398"/>
      <c r="G37" s="390"/>
    </row>
    <row r="38" spans="6:7" hidden="1" x14ac:dyDescent="0.25">
      <c r="F38" s="398"/>
      <c r="G38" s="390"/>
    </row>
    <row r="39" spans="6:7" hidden="1" x14ac:dyDescent="0.25">
      <c r="F39" s="398"/>
      <c r="G39" s="390"/>
    </row>
    <row r="40" spans="6:7" hidden="1" x14ac:dyDescent="0.25">
      <c r="F40" s="398"/>
      <c r="G40" s="390"/>
    </row>
    <row r="41" spans="6:7" hidden="1" x14ac:dyDescent="0.25"/>
  </sheetData>
  <sheetProtection autoFilter="0" pivotTables="0"/>
  <autoFilter ref="A13:GL26"/>
  <mergeCells count="24">
    <mergeCell ref="H12:J12"/>
    <mergeCell ref="B8:D8"/>
    <mergeCell ref="B9:D9"/>
    <mergeCell ref="B10:D10"/>
    <mergeCell ref="A12:G12"/>
    <mergeCell ref="A14:A17"/>
    <mergeCell ref="B14:B17"/>
    <mergeCell ref="C14:C17"/>
    <mergeCell ref="B6:D6"/>
    <mergeCell ref="B7:D7"/>
    <mergeCell ref="A1:A4"/>
    <mergeCell ref="B4:F4"/>
    <mergeCell ref="B1:J1"/>
    <mergeCell ref="B2:J2"/>
    <mergeCell ref="B3:J3"/>
    <mergeCell ref="G4:J4"/>
    <mergeCell ref="D27:E27"/>
    <mergeCell ref="A27:B27"/>
    <mergeCell ref="A18:A24"/>
    <mergeCell ref="B18:B24"/>
    <mergeCell ref="A25:A26"/>
    <mergeCell ref="B25:B26"/>
    <mergeCell ref="C25:C26"/>
    <mergeCell ref="C18:C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Sección 1. Metas - Magnitud</vt:lpstr>
      <vt:lpstr>Sección 2. Metas - Presupuesto</vt:lpstr>
      <vt:lpstr>Sección 3. Metas Producto</vt:lpstr>
      <vt:lpstr>11</vt:lpstr>
      <vt:lpstr>ACT_11</vt:lpstr>
      <vt:lpstr>12</vt:lpstr>
      <vt:lpstr>ACT_12</vt:lpstr>
      <vt:lpstr>13</vt:lpstr>
      <vt:lpstr>ACT_13</vt:lpstr>
      <vt:lpstr>14</vt:lpstr>
      <vt:lpstr>ACT_14</vt:lpstr>
      <vt:lpstr>15</vt:lpstr>
      <vt:lpstr>ACT_15</vt:lpstr>
      <vt:lpstr>16</vt:lpstr>
      <vt:lpstr>ACT_16</vt:lpstr>
      <vt:lpstr>17</vt:lpstr>
      <vt:lpstr>ACT_17</vt:lpstr>
      <vt:lpstr>18</vt:lpstr>
      <vt:lpstr>ACT 18</vt:lpstr>
      <vt:lpstr>Variables</vt:lpstr>
      <vt:lpstr>Sección 4. Territorialización</vt:lpstr>
      <vt:lpstr>'Sección 3. Metas Producto'!Área_de_impresión</vt:lpstr>
      <vt:lpstr>'Sección 4. Territorialización'!Área_de_impresión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Luz Dary Guerrero Tibata</cp:lastModifiedBy>
  <cp:lastPrinted>2018-07-18T21:32:32Z</cp:lastPrinted>
  <dcterms:created xsi:type="dcterms:W3CDTF">2010-03-25T16:40:43Z</dcterms:created>
  <dcterms:modified xsi:type="dcterms:W3CDTF">2019-07-24T14:06:51Z</dcterms:modified>
</cp:coreProperties>
</file>