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Perfil ldguerrero\Documents\5. POAS DARY SSM 2019\1. PLANES OPERATIVOS ANUALES 2019\1. POAS INVERSIÓN\POAS LUDIN\"/>
    </mc:Choice>
  </mc:AlternateContent>
  <bookViews>
    <workbookView xWindow="0" yWindow="0" windowWidth="15930" windowHeight="10920" tabRatio="770"/>
  </bookViews>
  <sheets>
    <sheet name="Sección 1. Metas - Magnitud" sheetId="13" r:id="rId1"/>
    <sheet name="Sección 2. Metas - Presupuesto" sheetId="12" r:id="rId2"/>
    <sheet name="Sección 3. Metas Producto" sheetId="5" r:id="rId3"/>
    <sheet name="8" sheetId="30" r:id="rId4"/>
    <sheet name="ACT_8" sheetId="31" r:id="rId5"/>
    <sheet name="9" sheetId="15" r:id="rId6"/>
    <sheet name="ACT_9" sheetId="29" r:id="rId7"/>
    <sheet name="Variables" sheetId="27" r:id="rId8"/>
    <sheet name="Sección 4. Territorialización" sheetId="9" state="hidden" r:id="rId9"/>
  </sheets>
  <externalReferences>
    <externalReference r:id="rId10"/>
  </externalReferences>
  <definedNames>
    <definedName name="_xlnm._FilterDatabase" localSheetId="4" hidden="1">ACT_8!$A$13:$IU$19</definedName>
    <definedName name="_xlnm._FilterDatabase" localSheetId="6" hidden="1">ACT_9!$F$13:$I$17</definedName>
    <definedName name="_xlnm._FilterDatabase" localSheetId="0" hidden="1">'Sección 1. Metas - Magnitud'!$A$13:$Z$13</definedName>
    <definedName name="_xlnm._FilterDatabase" localSheetId="1" hidden="1">'Sección 2. Metas - Presupuesto'!$A$12:$AA$20</definedName>
    <definedName name="_xlnm._FilterDatabase" localSheetId="7" hidden="1">Variables!$C$2:$C$8</definedName>
    <definedName name="_xlnm.Print_Area" localSheetId="2">'Sección 3. Metas Producto'!$A$5:$AF$12</definedName>
    <definedName name="_xlnm.Print_Area" localSheetId="8">'Sección 4. Territorialización'!$A$1:$S$63</definedName>
    <definedName name="CONDICION_POBLACIONAL" localSheetId="4">[1]Variables!$C$1:$C$24</definedName>
    <definedName name="CONDICION_POBLACIONAL" localSheetId="6">[1]Variables!$C$1:$C$24</definedName>
    <definedName name="CONDICION_POBLACIONAL" localSheetId="7">#REF!</definedName>
    <definedName name="CONDICION_POBLACIONAL">#REF!</definedName>
    <definedName name="GRUPO_ETAREO" localSheetId="4">[1]Variables!$A$1:$A$8</definedName>
    <definedName name="GRUPO_ETAREO" localSheetId="6">[1]Variables!$A$1:$A$8</definedName>
    <definedName name="GRUPO_ETAREO">#REF!</definedName>
    <definedName name="GRUPO_ETAREOS" localSheetId="5">#REF!</definedName>
    <definedName name="GRUPO_ETAREOS" localSheetId="4">#REF!</definedName>
    <definedName name="GRUPO_ETAREOS" localSheetId="6">#REF!</definedName>
    <definedName name="GRUPO_ETAREOS" localSheetId="8">#REF!</definedName>
    <definedName name="GRUPO_ETAREOS">#REF!</definedName>
    <definedName name="GRUPO_ETARIO" localSheetId="5">#REF!</definedName>
    <definedName name="GRUPO_ETARIO" localSheetId="4">#REF!</definedName>
    <definedName name="GRUPO_ETARIO" localSheetId="6">#REF!</definedName>
    <definedName name="GRUPO_ETARIO">#REF!</definedName>
    <definedName name="GRUPO_ETNICO" localSheetId="5">#REF!</definedName>
    <definedName name="GRUPO_ETNICO" localSheetId="4">#REF!</definedName>
    <definedName name="GRUPO_ETNICO" localSheetId="6">#REF!</definedName>
    <definedName name="GRUPO_ETNICO">#REF!</definedName>
    <definedName name="GRUPOETNICO" localSheetId="5">#REF!</definedName>
    <definedName name="GRUPOETNICO" localSheetId="4">#REF!</definedName>
    <definedName name="GRUPOETNICO" localSheetId="6">#REF!</definedName>
    <definedName name="GRUPOETNICO" localSheetId="8">#REF!</definedName>
    <definedName name="GRUPOETNICO">#REF!</definedName>
    <definedName name="GRUPOS_ETNICOS" localSheetId="4">[1]Variables!$H$1:$H$8</definedName>
    <definedName name="GRUPOS_ETNICOS" localSheetId="6">[1]Variables!$H$1:$H$8</definedName>
    <definedName name="GRUPOS_ETNICOS" localSheetId="7">#REF!</definedName>
    <definedName name="GRUPOS_ETNICOS">#REF!</definedName>
    <definedName name="LOCALIDAD" localSheetId="5">#REF!</definedName>
    <definedName name="LOCALIDAD" localSheetId="4">#REF!</definedName>
    <definedName name="LOCALIDAD" localSheetId="6">#REF!</definedName>
    <definedName name="LOCALIDAD">#REF!</definedName>
    <definedName name="LOCALIZACION" localSheetId="5">#REF!</definedName>
    <definedName name="LOCALIZACION" localSheetId="4">#REF!</definedName>
    <definedName name="LOCALIZACION" localSheetId="6">#REF!</definedName>
    <definedName name="LOCALIZACION">#REF!</definedName>
  </definedNames>
  <calcPr calcId="162913"/>
</workbook>
</file>

<file path=xl/calcChain.xml><?xml version="1.0" encoding="utf-8"?>
<calcChain xmlns="http://schemas.openxmlformats.org/spreadsheetml/2006/main">
  <c r="G25" i="29" l="1"/>
  <c r="G22" i="29"/>
  <c r="G21" i="29"/>
  <c r="M16" i="12" l="1"/>
  <c r="N16" i="12"/>
  <c r="O16" i="12"/>
  <c r="P16" i="12"/>
  <c r="Q16" i="12"/>
  <c r="R16" i="12"/>
  <c r="M13" i="12"/>
  <c r="N13" i="12"/>
  <c r="O13" i="12"/>
  <c r="P13" i="12"/>
  <c r="Q13" i="12"/>
  <c r="R13" i="12"/>
  <c r="K20" i="12" l="1"/>
  <c r="F19" i="12"/>
  <c r="G19" i="12"/>
  <c r="H19" i="12"/>
  <c r="I19" i="12"/>
  <c r="J19" i="12"/>
  <c r="F20" i="12"/>
  <c r="G20" i="12"/>
  <c r="H20" i="12"/>
  <c r="I20" i="12"/>
  <c r="J20" i="12"/>
  <c r="G32" i="15" l="1"/>
  <c r="G31" i="15"/>
  <c r="G30" i="15"/>
  <c r="G29" i="15"/>
  <c r="C31" i="15"/>
  <c r="S16" i="12"/>
  <c r="T16" i="12"/>
  <c r="U16" i="12"/>
  <c r="V16" i="12"/>
  <c r="W16" i="12"/>
  <c r="X16" i="12"/>
  <c r="S13" i="12"/>
  <c r="T13" i="12"/>
  <c r="U13" i="12"/>
  <c r="V13" i="12"/>
  <c r="W13" i="12"/>
  <c r="X13" i="12"/>
  <c r="W19" i="13"/>
  <c r="V19" i="13"/>
  <c r="U19" i="13"/>
  <c r="T19" i="13"/>
  <c r="S19" i="13"/>
  <c r="R19" i="13"/>
  <c r="P19" i="13"/>
  <c r="N19" i="13"/>
  <c r="M19" i="13"/>
  <c r="L19" i="13"/>
  <c r="V16" i="13"/>
  <c r="T16" i="13"/>
  <c r="S16" i="13"/>
  <c r="R16" i="13"/>
  <c r="O16" i="13"/>
  <c r="N16" i="13"/>
  <c r="M16" i="13"/>
  <c r="L16" i="13"/>
  <c r="F40" i="15"/>
  <c r="F39" i="15"/>
  <c r="F38" i="15"/>
  <c r="F37" i="15"/>
  <c r="F36" i="15"/>
  <c r="F35" i="15"/>
  <c r="F34" i="15"/>
  <c r="F33" i="15"/>
  <c r="F32" i="15"/>
  <c r="F31" i="15"/>
  <c r="F30" i="15"/>
  <c r="F29" i="15"/>
  <c r="F40" i="30"/>
  <c r="F39" i="30"/>
  <c r="F38" i="30"/>
  <c r="F37" i="30"/>
  <c r="F36" i="30"/>
  <c r="F35" i="30"/>
  <c r="F34" i="30"/>
  <c r="F33" i="30"/>
  <c r="F32" i="30"/>
  <c r="F31" i="30"/>
  <c r="F30" i="30"/>
  <c r="F29" i="30"/>
  <c r="H18" i="29"/>
  <c r="F18" i="29"/>
  <c r="C18" i="29"/>
  <c r="H20" i="31"/>
  <c r="F20" i="31"/>
  <c r="C20" i="31"/>
  <c r="R19" i="12"/>
  <c r="C16" i="12"/>
  <c r="C13" i="12"/>
  <c r="B16" i="12"/>
  <c r="B13" i="12"/>
  <c r="A16" i="12"/>
  <c r="A13" i="12"/>
  <c r="AA12" i="5"/>
  <c r="AC12" i="5"/>
  <c r="B41" i="15"/>
  <c r="C7" i="31"/>
  <c r="L18" i="12"/>
  <c r="L15" i="12"/>
  <c r="E29" i="15"/>
  <c r="E30" i="15"/>
  <c r="E31" i="15"/>
  <c r="C29" i="15"/>
  <c r="H29" i="15"/>
  <c r="W14" i="13"/>
  <c r="V14" i="13"/>
  <c r="U14" i="13"/>
  <c r="T14" i="13"/>
  <c r="S14" i="13"/>
  <c r="R14" i="13"/>
  <c r="Q14" i="13"/>
  <c r="P14" i="13"/>
  <c r="Y13" i="12"/>
  <c r="AA13" i="12" s="1"/>
  <c r="O14" i="13"/>
  <c r="N14" i="13"/>
  <c r="M14" i="13"/>
  <c r="L14" i="13"/>
  <c r="K15" i="13"/>
  <c r="K14" i="13"/>
  <c r="I14" i="13"/>
  <c r="W15" i="13"/>
  <c r="W16" i="13"/>
  <c r="X19" i="12"/>
  <c r="V15" i="13"/>
  <c r="U15" i="13"/>
  <c r="U16" i="13"/>
  <c r="V19" i="12"/>
  <c r="T15" i="13"/>
  <c r="U19" i="12"/>
  <c r="S15" i="13"/>
  <c r="R15" i="13"/>
  <c r="Q15" i="13"/>
  <c r="P15" i="13"/>
  <c r="O15" i="13"/>
  <c r="N15" i="13"/>
  <c r="M15" i="13"/>
  <c r="N19" i="12"/>
  <c r="L15" i="13"/>
  <c r="Y14" i="13"/>
  <c r="J14" i="13"/>
  <c r="E14" i="13"/>
  <c r="A14" i="13"/>
  <c r="G18" i="12"/>
  <c r="G15" i="12"/>
  <c r="E29" i="30"/>
  <c r="E30" i="30"/>
  <c r="E31" i="30"/>
  <c r="E32" i="30"/>
  <c r="E33" i="30"/>
  <c r="E34" i="30"/>
  <c r="E35" i="30"/>
  <c r="E36" i="30"/>
  <c r="E37" i="30"/>
  <c r="E38" i="30"/>
  <c r="E39" i="30"/>
  <c r="E40" i="30"/>
  <c r="C29" i="30"/>
  <c r="C30" i="30"/>
  <c r="Y17" i="13"/>
  <c r="T23" i="27"/>
  <c r="S23" i="27"/>
  <c r="R23" i="27"/>
  <c r="E17" i="13"/>
  <c r="C8" i="5"/>
  <c r="C7" i="5"/>
  <c r="C6" i="5"/>
  <c r="C9" i="12"/>
  <c r="C8" i="12"/>
  <c r="C7" i="12"/>
  <c r="C6" i="12"/>
  <c r="A17" i="13"/>
  <c r="W18" i="13"/>
  <c r="V18" i="13"/>
  <c r="U18" i="13"/>
  <c r="T18" i="13"/>
  <c r="T17" i="13"/>
  <c r="S18" i="13"/>
  <c r="R18" i="13"/>
  <c r="Q18" i="13"/>
  <c r="P18" i="13"/>
  <c r="O18" i="13"/>
  <c r="N18" i="13"/>
  <c r="M18" i="13"/>
  <c r="L18" i="13"/>
  <c r="W17" i="13"/>
  <c r="V17" i="13"/>
  <c r="U17" i="13"/>
  <c r="S17" i="13"/>
  <c r="T20" i="12"/>
  <c r="R17" i="13"/>
  <c r="Q17" i="13"/>
  <c r="Q19" i="13"/>
  <c r="P17" i="13"/>
  <c r="O17" i="13"/>
  <c r="N17" i="13"/>
  <c r="O20" i="12"/>
  <c r="M17" i="13"/>
  <c r="N20" i="12"/>
  <c r="L17" i="13"/>
  <c r="K18" i="13"/>
  <c r="K17" i="13"/>
  <c r="J17" i="13"/>
  <c r="I17" i="13"/>
  <c r="S63" i="9"/>
  <c r="C30" i="15"/>
  <c r="H30" i="15"/>
  <c r="C32" i="15"/>
  <c r="C33" i="15"/>
  <c r="H31" i="15"/>
  <c r="Y17" i="12"/>
  <c r="Z17" i="12" s="1"/>
  <c r="Q19" i="12"/>
  <c r="W20" i="12"/>
  <c r="P20" i="12"/>
  <c r="S20" i="12"/>
  <c r="X18" i="13"/>
  <c r="X20" i="12"/>
  <c r="T19" i="12"/>
  <c r="M20" i="12"/>
  <c r="AB12" i="5"/>
  <c r="H30" i="30"/>
  <c r="C31" i="30"/>
  <c r="M19" i="12"/>
  <c r="W19" i="12"/>
  <c r="P19" i="12"/>
  <c r="H29" i="30"/>
  <c r="E32" i="15"/>
  <c r="V20" i="12"/>
  <c r="Q20" i="12"/>
  <c r="Y18" i="12"/>
  <c r="U20" i="12"/>
  <c r="S19" i="12"/>
  <c r="O19" i="12"/>
  <c r="E18" i="12"/>
  <c r="Y15" i="12"/>
  <c r="Z15" i="12" s="1"/>
  <c r="Y14" i="12"/>
  <c r="Z14" i="12" s="1"/>
  <c r="H31" i="30"/>
  <c r="C32" i="30"/>
  <c r="R20" i="12"/>
  <c r="E33" i="15"/>
  <c r="H32" i="30"/>
  <c r="C33" i="30"/>
  <c r="E34" i="15"/>
  <c r="H33" i="30"/>
  <c r="C34" i="30"/>
  <c r="C35" i="30"/>
  <c r="E35" i="15"/>
  <c r="E36" i="15"/>
  <c r="E37" i="15"/>
  <c r="E38" i="15"/>
  <c r="E39" i="15"/>
  <c r="E40" i="15"/>
  <c r="Q16" i="13"/>
  <c r="P16" i="13"/>
  <c r="H34" i="30"/>
  <c r="X14" i="13"/>
  <c r="H35" i="30"/>
  <c r="C36" i="30"/>
  <c r="X15" i="13"/>
  <c r="X16" i="13"/>
  <c r="G30" i="30"/>
  <c r="G34" i="30"/>
  <c r="G36" i="30"/>
  <c r="G31" i="30"/>
  <c r="G29" i="30"/>
  <c r="G35" i="30"/>
  <c r="G33" i="30"/>
  <c r="G32" i="30"/>
  <c r="H36" i="30"/>
  <c r="C37" i="30"/>
  <c r="H37" i="30"/>
  <c r="C38" i="30"/>
  <c r="G37" i="30"/>
  <c r="H38" i="30"/>
  <c r="C39" i="30"/>
  <c r="G38" i="30"/>
  <c r="C40" i="30"/>
  <c r="H39" i="30"/>
  <c r="G39" i="30"/>
  <c r="H40" i="30"/>
  <c r="G40" i="30"/>
  <c r="X17" i="13"/>
  <c r="X19" i="13"/>
  <c r="C34" i="15"/>
  <c r="G33" i="15"/>
  <c r="H33" i="15"/>
  <c r="H32" i="15"/>
  <c r="O19" i="13"/>
  <c r="C35" i="15"/>
  <c r="G34" i="15"/>
  <c r="H34" i="15"/>
  <c r="H35" i="15"/>
  <c r="G35" i="15"/>
  <c r="C36" i="15"/>
  <c r="G36" i="15"/>
  <c r="H36" i="15"/>
  <c r="C37" i="15"/>
  <c r="G37" i="15"/>
  <c r="C38" i="15"/>
  <c r="H37" i="15"/>
  <c r="H38" i="15"/>
  <c r="G38" i="15"/>
  <c r="C39" i="15"/>
  <c r="H39" i="15"/>
  <c r="C40" i="15"/>
  <c r="G39" i="15"/>
  <c r="H40" i="15"/>
  <c r="G40" i="15"/>
  <c r="AA14" i="12" l="1"/>
  <c r="Y20" i="12"/>
  <c r="Z20" i="12" s="1"/>
  <c r="AA17" i="12"/>
  <c r="Y19" i="12"/>
  <c r="Z19" i="12" s="1"/>
  <c r="L20" i="12"/>
  <c r="Z18" i="12"/>
  <c r="Y16" i="12"/>
  <c r="AA16" i="12" s="1"/>
  <c r="Z13" i="12"/>
  <c r="AA18" i="12"/>
  <c r="E15" i="12"/>
  <c r="E19" i="12"/>
  <c r="AA19" i="12" l="1"/>
  <c r="Z16" i="12"/>
  <c r="E20" i="12"/>
  <c r="AA20" i="12" s="1"/>
  <c r="AA15" i="12"/>
</calcChain>
</file>

<file path=xl/sharedStrings.xml><?xml version="1.0" encoding="utf-8"?>
<sst xmlns="http://schemas.openxmlformats.org/spreadsheetml/2006/main" count="749" uniqueCount="465">
  <si>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</si>
  <si>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</si>
  <si>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</si>
  <si>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</si>
  <si>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</si>
  <si>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</si>
  <si>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</si>
  <si>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</si>
  <si>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</si>
  <si>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</si>
  <si>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</si>
  <si>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</si>
  <si>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</si>
  <si>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</si>
  <si>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</si>
  <si>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</si>
  <si>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</si>
  <si>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</si>
  <si>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</si>
  <si>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</si>
  <si>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</si>
  <si>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</si>
  <si>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</si>
  <si>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</si>
  <si>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</si>
  <si>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</si>
  <si>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</si>
  <si>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</si>
  <si>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</si>
  <si>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</si>
  <si>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</si>
  <si>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</si>
  <si>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</si>
  <si>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</si>
  <si>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</si>
  <si>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</si>
  <si>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</si>
  <si>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</si>
  <si>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</si>
  <si>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</si>
  <si>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</si>
  <si>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</si>
  <si>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</si>
  <si>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</si>
  <si>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</si>
  <si>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</si>
  <si>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</si>
  <si>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</si>
  <si>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</si>
  <si>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</si>
  <si>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</si>
  <si>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</si>
  <si>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</si>
  <si>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</si>
  <si>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</si>
  <si>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</si>
  <si>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</si>
  <si>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</si>
  <si>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</si>
  <si>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</si>
  <si>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</si>
  <si>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</si>
  <si>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</si>
  <si>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</si>
  <si>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</si>
  <si>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</si>
  <si>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</si>
  <si>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</si>
  <si>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</si>
  <si>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</si>
  <si>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</si>
  <si>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</si>
  <si>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</si>
  <si>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</si>
  <si>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</si>
  <si>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</si>
  <si>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</si>
  <si>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</si>
  <si>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</si>
  <si>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</si>
  <si>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</si>
  <si>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</si>
  <si>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</si>
  <si>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</si>
  <si>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</si>
  <si>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</si>
  <si>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</si>
  <si>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</si>
  <si>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</si>
  <si>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</si>
  <si>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</si>
  <si>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</si>
  <si>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</si>
  <si>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</si>
  <si>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</si>
  <si>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</si>
  <si>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</si>
  <si>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</si>
  <si>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</si>
  <si>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</si>
  <si>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</si>
  <si>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</si>
  <si>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</si>
  <si>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</si>
  <si>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</si>
  <si>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</si>
  <si>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</si>
  <si>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</si>
  <si>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</si>
  <si>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</si>
  <si>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</si>
  <si>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</si>
  <si>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</si>
  <si>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</si>
  <si>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</si>
  <si>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</si>
  <si>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</si>
  <si>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</si>
  <si>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</si>
  <si>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</si>
  <si>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</si>
  <si>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</si>
  <si>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</si>
  <si>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</si>
  <si>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</si>
  <si>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</si>
  <si>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</si>
  <si>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</si>
  <si>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</si>
  <si>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</si>
  <si>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</si>
  <si>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</si>
  <si>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</si>
  <si>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</si>
  <si>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</si>
  <si>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</si>
  <si>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</si>
  <si>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</si>
  <si>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</si>
  <si>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</si>
  <si>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</si>
  <si>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</si>
  <si>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</si>
  <si>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</si>
  <si>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</si>
  <si>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</si>
  <si>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</si>
  <si>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</si>
  <si>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</si>
  <si>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</si>
  <si>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</si>
  <si>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</si>
  <si>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</si>
  <si>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</si>
  <si>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</si>
  <si>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</si>
  <si>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</si>
  <si>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</si>
  <si>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</si>
  <si>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</si>
  <si>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</si>
  <si>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</si>
  <si>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</si>
  <si>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</si>
  <si>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</si>
  <si>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</si>
  <si>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</si>
  <si>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</si>
  <si>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</si>
  <si>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</si>
  <si>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</si>
  <si>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</si>
  <si>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</si>
  <si>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</si>
  <si>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</si>
  <si>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</si>
  <si>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</si>
  <si>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</si>
  <si>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</si>
  <si>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</si>
  <si>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</si>
  <si>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</si>
  <si>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</si>
  <si>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</si>
  <si>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</si>
  <si>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</si>
  <si>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</si>
  <si>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</si>
  <si>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</si>
  <si>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</si>
  <si>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</si>
  <si>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</si>
  <si>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</si>
  <si>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</si>
  <si>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</si>
  <si>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</si>
  <si>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</si>
  <si>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</si>
  <si>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</si>
  <si>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</si>
  <si>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</si>
  <si>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</si>
  <si>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</si>
  <si>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</si>
  <si>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</si>
  <si>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</si>
  <si>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</si>
  <si>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</si>
  <si>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</si>
  <si>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</si>
  <si>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</si>
  <si>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PROGRAMACIÓN PLAN DE DESARROLLO</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</si>
  <si>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</si>
  <si>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</si>
  <si>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</si>
  <si>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</si>
  <si>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</si>
  <si>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</si>
  <si>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</si>
  <si>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</si>
  <si>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</si>
  <si>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</si>
  <si>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</si>
  <si>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</si>
  <si>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META PROYECTO</t>
  </si>
  <si>
    <t>PROGRAMADO VIGENCIA</t>
  </si>
  <si>
    <t>VARIABLES FÓRMULA DEL INDICADOR</t>
  </si>
  <si>
    <t>% de Cumplimiento= (Numerador / Denominador )*100</t>
  </si>
  <si>
    <t>Versión: 5.0</t>
  </si>
  <si>
    <t>MAGNITUD VIGENCIA</t>
  </si>
  <si>
    <t>MAGNITUD RESERVA</t>
  </si>
  <si>
    <t>MAGNITUD  VIGENCIA</t>
  </si>
  <si>
    <t>Corresponde al presupuesto y magnitud programados de vigencia y de reserva para cada una de las localidades.</t>
  </si>
  <si>
    <r>
      <t>EJECUTADO _</t>
    </r>
    <r>
      <rPr>
        <b/>
        <u/>
        <sz val="8"/>
        <rFont val="Arial"/>
        <family val="2"/>
      </rPr>
      <t>MES</t>
    </r>
    <r>
      <rPr>
        <b/>
        <sz val="8"/>
        <rFont val="Arial"/>
        <family val="2"/>
      </rPr>
      <t>_</t>
    </r>
  </si>
  <si>
    <t>TIPO DE ANUALIZACIÓN</t>
  </si>
  <si>
    <t xml:space="preserve">TIPO DE ANUALIZACIÓN </t>
  </si>
  <si>
    <t>VIGENCIA 2016</t>
  </si>
  <si>
    <t>VIGENCIA 2017</t>
  </si>
  <si>
    <t>VIGENCIA 2018</t>
  </si>
  <si>
    <t>VIGENCIA 2019</t>
  </si>
  <si>
    <t>VIGENCIA 2020</t>
  </si>
  <si>
    <t>Formato de Hoja de Vida Indicador</t>
  </si>
  <si>
    <t xml:space="preserve">CODIGO: PE01-PR01-F03 </t>
  </si>
  <si>
    <t>HOJA DE VIDA INDICADOR</t>
  </si>
  <si>
    <t>SECRETARÍA DISTRITAL DE MOVILIDAD</t>
  </si>
  <si>
    <t>SECCIÓN 1. Identificación del Indicador</t>
  </si>
  <si>
    <t>Constante</t>
  </si>
  <si>
    <t>3. Fuente PMR</t>
  </si>
  <si>
    <t>4. Dependencia responsable</t>
  </si>
  <si>
    <t>5. Meta con territorialización</t>
  </si>
  <si>
    <t>6. Proyecto</t>
  </si>
  <si>
    <t>7. Código del Proyecto</t>
  </si>
  <si>
    <t>Estratégico</t>
  </si>
  <si>
    <t>8. Proceso</t>
  </si>
  <si>
    <t>9. Código del proceso</t>
  </si>
  <si>
    <t>10. Objetivo estratégico</t>
  </si>
  <si>
    <t>11. Meta Producto</t>
  </si>
  <si>
    <t>SI</t>
  </si>
  <si>
    <t>12. Nombre del indicador</t>
  </si>
  <si>
    <t>13. Tipología</t>
  </si>
  <si>
    <t>NO</t>
  </si>
  <si>
    <t>14. Fecha de programación</t>
  </si>
  <si>
    <t>15. Tipo anualización</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</si>
  <si>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</si>
  <si>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</si>
  <si>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</si>
  <si>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</si>
  <si>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</si>
  <si>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</si>
  <si>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</si>
  <si>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</si>
  <si>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</si>
  <si>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</si>
  <si>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</si>
  <si>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</si>
  <si>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</si>
  <si>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</si>
  <si>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</si>
  <si>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</si>
  <si>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</si>
  <si>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</si>
  <si>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</si>
  <si>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</si>
  <si>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</si>
  <si>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</si>
  <si>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</si>
  <si>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</si>
  <si>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</si>
  <si>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</si>
  <si>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</si>
  <si>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</si>
  <si>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</si>
  <si>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</si>
  <si>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</si>
  <si>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</si>
  <si>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</si>
  <si>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</si>
  <si>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</si>
  <si>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</si>
  <si>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</si>
  <si>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</si>
  <si>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</si>
  <si>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</si>
  <si>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</si>
  <si>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</si>
  <si>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</si>
  <si>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</si>
  <si>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</si>
  <si>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</si>
  <si>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</si>
  <si>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</si>
  <si>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</si>
  <si>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</si>
  <si>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</si>
  <si>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</si>
  <si>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</si>
  <si>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</si>
  <si>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</si>
  <si>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</si>
  <si>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</si>
  <si>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</si>
  <si>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</si>
  <si>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</si>
  <si>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</si>
  <si>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</si>
  <si>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07- Eje Transversal Gobierno legítimo, fortalecimiento local y eficiencia</t>
  </si>
  <si>
    <t>188 - Servicio a la ciudadanía para la movilidad</t>
  </si>
  <si>
    <t>COMPONENTES DE LA MISIÓN</t>
  </si>
  <si>
    <t>Porcentaje</t>
  </si>
  <si>
    <t>Porcentaje de avance en actividades ejecutadas</t>
  </si>
  <si>
    <t>Sección No. 2: EJECUCIÓN</t>
  </si>
  <si>
    <t>2. ACTIVIDADES PRIMARIAS</t>
  </si>
  <si>
    <t>4. No.</t>
  </si>
  <si>
    <t>5. ACTIVIDADES SECUNDARIAS</t>
  </si>
  <si>
    <t>SUBSECRETARÍA RESPONSABLE:</t>
  </si>
  <si>
    <t>1. NÚMERO</t>
  </si>
  <si>
    <t>SUBSECRETARÍA DE GESTIÓN CORPORATIVA</t>
  </si>
  <si>
    <t>NASLY JENNIFER RUÍZ GONZÁLEZ</t>
  </si>
  <si>
    <t>Ser referente mundial al contar con un equipo humano comprometido y competente.</t>
  </si>
  <si>
    <t>N.A.</t>
  </si>
  <si>
    <t>Mantener el 80% de satisfacción con los servicios prestados por las entidades del Sector Movilidad</t>
  </si>
  <si>
    <t xml:space="preserve">ESTIMACIONES DE POBLACIÓN 1985-2005  (4) Y PROYECCIONES DE POBLACIÓN 2005-2020 NACIONAL, DEPARTAMENTAL Y MUNICIPAL POR SEXO, GRUPOS QUINQUENALES DE EDAD </t>
  </si>
  <si>
    <t>965 - Movilidad transparente y contra la corrupción</t>
  </si>
  <si>
    <t>Porcentaje de satisfacción</t>
  </si>
  <si>
    <t>CONSTANTE</t>
  </si>
  <si>
    <t>965 - MOVILIDAD TRANSPARENTE Y CONTRA LA CORRUPCIÓN</t>
  </si>
  <si>
    <t>Implementar el 100% de la estrategia anual sobre Transparencia, Ética y Probidad - TEP</t>
  </si>
  <si>
    <t>PE01</t>
  </si>
  <si>
    <t>Movilidad Transparente y contra la Corrupción.</t>
  </si>
  <si>
    <t>Estrategia TEP</t>
  </si>
  <si>
    <t>Medir el cumplimiento en la ejecución de las actividades propuestas para la implementación de la estrategia de Transparencia, la Ética y la Probidad en la SDM</t>
  </si>
  <si>
    <t>Registros y soportes administrativos - P.A.A.</t>
  </si>
  <si>
    <t>Porcentaje de avance en actividades ejecutadas / Porcentaje total  de avance de actividades programado en la vigencia</t>
  </si>
  <si>
    <t>Son las actividades ponderadas porcentualmente que en el periodo de reporte se culminaron y se registran en el anexo de actividades</t>
  </si>
  <si>
    <t>Porcentaje total  de avance de actividades programado en la vigencia</t>
  </si>
  <si>
    <t>Total de porcentaje de actividades primarias y/o secundarias programado en la vigencia</t>
  </si>
  <si>
    <t>Julieth Rojas Betancour</t>
  </si>
  <si>
    <t>Carlos Andrés Bonilla Pretel</t>
  </si>
  <si>
    <t>Nasly Jennifer Ruíz G.</t>
  </si>
  <si>
    <t>Logística para actividades de Transparencia, Ética y Probidad - TEP</t>
  </si>
  <si>
    <t>Implementar el 100% de la estrategia anual para la sostenibilidad del Subsistema de Control Interno</t>
  </si>
  <si>
    <t>Oficina de Control Interno</t>
  </si>
  <si>
    <t>Movilidad Transparente y contra la Corrupción</t>
  </si>
  <si>
    <t>PV01</t>
  </si>
  <si>
    <t>Sostenibilidad del Subsistema de Control Interno</t>
  </si>
  <si>
    <t>Medir el cumplimiento en la ejecución de las actividades propuestas para la implementación de la estrategia de sostenibilidad del Subsistema de Control Interno</t>
  </si>
  <si>
    <t>N.A: Se relaciona la meta producto a la cual está asociado el proyecto 965 pero el reporte de la amgnitud está a cargo del proyecto 1044 de la Dirección de Servicio al Ciudadano</t>
  </si>
  <si>
    <t>42 - Transparencia, Gestión Pública y Servicio a la Ciudaanía</t>
  </si>
  <si>
    <t>Jaime Daniel Arias Guarin</t>
  </si>
  <si>
    <t>Nasly Jennifer Ruíz González</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</si>
  <si>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</si>
  <si>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3. PONDERACIÓN
ACTIVIDAD PRIMARIA</t>
  </si>
  <si>
    <t>6. PONDERACIÓN
ACTIVIDAD SECUNDARIA</t>
  </si>
  <si>
    <t>7. FECHA ESTIMADA DE  EJECUCIÓN</t>
  </si>
  <si>
    <t>8. AVANCE PONDERADO</t>
  </si>
  <si>
    <t>9. FECHA EJECUCIÓN</t>
  </si>
  <si>
    <t>10. OBSERVACIONES</t>
  </si>
  <si>
    <t>TOTAL MAGNITUD VIGENCIA</t>
  </si>
  <si>
    <t>5. Ser transparente, incluyente, equitativa en género y garantista de la participación e involucramiento ciudadanos y del sector privado</t>
  </si>
  <si>
    <t>SUBSECRETARÍA DE GESTIÓN CORPORATIVA 
OFICINA ASESORA DE PLANEACIÓN
OFICINA DE CONTROL INTERNO</t>
  </si>
  <si>
    <t>Formato de programación y seguimiento al Plan Operativo Anual de gestión con inversión</t>
  </si>
  <si>
    <r>
      <t>Formato de Anexo de Ac</t>
    </r>
    <r>
      <rPr>
        <b/>
        <sz val="10"/>
        <color indexed="8"/>
        <rFont val="Arial"/>
        <family val="2"/>
      </rPr>
      <t>tividades</t>
    </r>
  </si>
  <si>
    <t>CODIGO Y NOMBRE DEL PROYECTO DE INVERSIÓN O DEL POA SIN INVERSIÓN</t>
  </si>
  <si>
    <t>META POA ASOCIADA</t>
  </si>
  <si>
    <t>9 - Implementar el 100% de la estrategia anual para la sostenibilidad del Subsistema de Control Interno</t>
  </si>
  <si>
    <t>8 - Implementar el 100% de la estrategia anual sobre Transparencia, Ética y Probidad - TEP</t>
  </si>
  <si>
    <t>PILAR / EJES</t>
  </si>
  <si>
    <t>02- Pilar Democracia Urbana</t>
  </si>
  <si>
    <t>04- Eje Transversal Nuevo Ordenamiento Territorial</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</si>
  <si>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</si>
  <si>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</si>
  <si>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</si>
  <si>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</si>
  <si>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</si>
  <si>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</si>
  <si>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</si>
  <si>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</si>
  <si>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</si>
  <si>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</si>
  <si>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</si>
  <si>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</si>
  <si>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</si>
  <si>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</si>
  <si>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</si>
  <si>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</si>
  <si>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</si>
  <si>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</si>
  <si>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</si>
  <si>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</si>
  <si>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</si>
  <si>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</si>
  <si>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</si>
  <si>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</si>
  <si>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</si>
  <si>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190 - Modernización Física</t>
  </si>
  <si>
    <t>192 - Fortalecimiento institucional a través del uso de TIC</t>
  </si>
  <si>
    <t>Diego Nairo Useche Rueda</t>
  </si>
  <si>
    <t>Adquisición material POP para incentivar cultura TEP</t>
  </si>
  <si>
    <t>1. Código Meta</t>
  </si>
  <si>
    <t xml:space="preserve">2.  Descripción Meta </t>
  </si>
  <si>
    <t>2.  Descripción Meta</t>
  </si>
  <si>
    <t>SISTEMA INTEGRADO DE GESTION DISTRITAL  BAJO EL ESTÁNDAR MIPG</t>
  </si>
  <si>
    <t>Versión: 1.0</t>
  </si>
  <si>
    <t>SISTEMA INTEGRADO DE GESTION DISTRITAL BAJO EL ESTÁNDAR MIPG</t>
  </si>
  <si>
    <t>VERSIÓN 1.0</t>
  </si>
  <si>
    <t>CÓDIGO: PE01-PR01-F07</t>
  </si>
  <si>
    <t>Enero de 2019</t>
  </si>
  <si>
    <t xml:space="preserve">SEGUIMIENTO PLAN OPERATIVO ANUAL - POA                                         VIGENCIA: 2019 </t>
  </si>
  <si>
    <t>Sección No. 1: PROGRAMACIÓN  VIGENCIA _2019_</t>
  </si>
  <si>
    <t>Plan Anual de Auditorías Internas - PAAI OCI de la vigencia 2019.</t>
  </si>
  <si>
    <t>Porcentaje de avance en actividades ejecutadas / Porcentaje total de actividades programadas en la vigencia 2019</t>
  </si>
  <si>
    <t>Porcentaje total  de actividades programadas en la vigencia 2019</t>
  </si>
  <si>
    <t>Suscribir los contratos para la consolidación del equipo técnico de la OCI</t>
  </si>
  <si>
    <t>Apoyar a la OCI en la realización de las actividades señaladas en el PAAI de la vigencia con los profesionales para el segundo trimestre</t>
  </si>
  <si>
    <t>Apoyar a la OCI en la realización de las actividades señaladas en el PAAI de la vigencia con los profesionales para el tercer trimestre</t>
  </si>
  <si>
    <t>Apoyar a la OCI en la realización de las actividades señaladas en el PAAI de la vigencia con los profesionales para el cuarto trimestre</t>
  </si>
  <si>
    <r>
      <t>Sección No. 1: PROGRAMACIÓN  VIGENCIA _</t>
    </r>
    <r>
      <rPr>
        <b/>
        <u/>
        <sz val="11"/>
        <color indexed="56"/>
        <rFont val="Calibri"/>
        <family val="2"/>
      </rPr>
      <t>2019</t>
    </r>
    <r>
      <rPr>
        <b/>
        <sz val="11"/>
        <color indexed="56"/>
        <rFont val="Calibri"/>
        <family val="2"/>
      </rPr>
      <t>_</t>
    </r>
  </si>
  <si>
    <t>Contratar la logística para el desarrollo de actividades de Transparencia Etica y Probidad 2019-2020</t>
  </si>
  <si>
    <t>Realizar cine foro TEP</t>
  </si>
  <si>
    <t>Contratar la producción de material P.O.P. TEP 2019-2020</t>
  </si>
  <si>
    <t>Aprobar la producción de material P.O.P. TEP</t>
  </si>
  <si>
    <r>
      <t xml:space="preserve">SEGUIMIENTO VIGENCIA </t>
    </r>
    <r>
      <rPr>
        <b/>
        <u/>
        <sz val="10"/>
        <rFont val="Arial"/>
        <family val="2"/>
      </rPr>
      <t>2019</t>
    </r>
  </si>
  <si>
    <t xml:space="preserve">
OFICINA ASESORA DE PLANEACIÓN INSTITUCIONAL
OFICINA DE CONTROL INTERNO</t>
  </si>
  <si>
    <t>Oficina Asesora de Planeación Institucional</t>
  </si>
  <si>
    <t>Estrategia para la sostenibilidad del Subsistema de Control Interno</t>
  </si>
  <si>
    <t>NA</t>
  </si>
  <si>
    <t>N/A</t>
  </si>
  <si>
    <t>SEGUIMIENTO VIGENCIA 2019</t>
  </si>
  <si>
    <t>5. Ser transparente, incluyente, equitativa en género y garantista de la participación e involucramiento ciudadanos y del sector privado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</si>
  <si>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</si>
  <si>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OBJETIVOS DE LA CALIDAD</t>
  </si>
  <si>
    <t>2. Prestar servicios eficientes, oportunos y de calidad a la ciudadanía, tanto en gestión como en trámites de la movilidad.</t>
  </si>
  <si>
    <t>30 de junio</t>
  </si>
  <si>
    <t>Se firmó contrato con COMPENSAR 1740-2019, para prestar servicios logisticos para  desarrollar las actividades de Transparencia, Ética y Probidad</t>
  </si>
  <si>
    <t>Realizar la segunda jornada de rendición de cuentas y diálogo ciudadano, sectoriales, respecto a la vigencia 2019</t>
  </si>
  <si>
    <t>Entegar material POP relacionado con integridad, y plegables de rendición de cuentas</t>
  </si>
  <si>
    <t>Aida Nelly Linares Velandia</t>
  </si>
  <si>
    <t xml:space="preserve">Se suscribieron los contratos de prestación de servicios (2019-732 y  2019-1276) de los profesionales para apoyar ejercicios de evaluación, seguimiento y auditoria a los componentes del sistema de control interno y a los subsistemas de gestión implementados. Se realizaron las actividades programadas para este periodo en el PAAI, el cual con corte a Junio presenta un avance del 51%.  </t>
  </si>
  <si>
    <t xml:space="preserve">En lo corrido del semestre, el Plan Anual de Auditorias Internas vigencia 2019, presenta un avance del 51% y  para el segundo trimestre se culminó el proceso de contratación de los profesionales para apoyar ejercicios de evaluación, seguimiento y auditoria a los componentes del sistema de control interno y a los subsistemas de gestión implementados. En tal sentido, de acuerdo al la hoja de actividades se lleva un avance del 72%. </t>
  </si>
  <si>
    <t>La Oficina de Control Interno en desarrollo de sus roles asignados, verifica la eficacia y efectividad del desarrollo, sostenibilidad y mejora del Sistema de Control Interno y lo establecido en las metas ODS, en especial la acción 143 "Reducir sustancialmente la corrupción y el soborno en todas sus formas", teniendo en cuenta que el Proyecto de Inversión 965 "Movilidad Transparente y contra la Corrupción" cuenta con la meta 9 - "Implementar el 100% de la estrategia anual para la sostenibilidad del Subsistema de Control Interno", lo cual se realiza a través de la planeación, organización, dirección y control de las actividades propias de la misma, lo que a su vez contribuye a la mejora continua y al logro de los objetivos institucionales.</t>
  </si>
  <si>
    <t>Estas actividades tienen como finalidad promover y afianzar en los servidores públicos de la SDM  los valores y principios de integridad. De igual forma, la contribución de estos elementos permiten fortalecer la lucha en contra de la corrupción.</t>
  </si>
  <si>
    <t>Se firmó contrato con COMPENSAR 1740-2019, cuyo objeto es prestar servicios logisticos. Dentro de estos servicios,  se desarrollarán las actividades de Transparencia, Ética y Probidad, permitiendo de esta manera la apropiación de los valores y principios del Código de Integridad  de la entidad y la lucha contra la corrupción.</t>
  </si>
  <si>
    <t>Durante el perido reportado y  de acuerdo con las modificaciones presentadas con ocasión al rediseño institucional,  se realizó la gestión para suscripcion de los contratos en el mes de junio,   para apoyar las actividades programadas por la OCI en cumplimiento del PAAI 2019.</t>
  </si>
  <si>
    <t>Formato de Anexo de Actividades</t>
  </si>
  <si>
    <t>OBJETIVO ESTRATÉGICO Y DE CALIDAD SDM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</si>
</sst>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_);_(* \(#,##0.00\);_(* &quot;-&quot;??_);_(@_)"/>
    <numFmt numFmtId="165" formatCode="_-* #,##0.00\ &quot;€&quot;_-;\-* #,##0.00\ &quot;€&quot;_-;_-* &quot;-&quot;??\ &quot;€&quot;_-;_-@_-"/>
    <numFmt numFmtId="166" formatCode="_-* #,##0.00\ _€_-;\-* #,##0.00\ _€_-;_-* &quot;-&quot;??\ _€_-;_-@_-"/>
    <numFmt numFmtId="167" formatCode="_ * #,##0.00_ ;_ * \-#,##0.00_ ;_ * &quot;-&quot;??_ ;_ @_ "/>
    <numFmt numFmtId="168" formatCode="0.0%"/>
    <numFmt numFmtId="169" formatCode="&quot;$&quot;\ #,##0"/>
  </numFmts>
  <fonts count="60" x14ac:knownFonts="1">
    <font>
      <sz val="11"/>
      <color theme="1"/>
      <name val="Calibri"/>
      <family val="2"/>
      <scheme val="minor"/>
    </font>
    <font>
      <sz val="11"/>
      <color indexed="8"/>
      <name val="Calibri"/>
      <family val="2"/>
    </font>
    <font>
      <sz val="11"/>
      <color indexed="8"/>
      <name val="Calibri"/>
      <family val="2"/>
    </font>
    <font>
      <b/>
      <sz val="10"/>
      <name val="Arial"/>
      <family val="2"/>
    </font>
    <font>
      <sz val="10"/>
      <name val="Arial"/>
      <family val="2"/>
    </font>
    <font>
      <sz val="12"/>
      <name val="Arial"/>
      <family val="2"/>
    </font>
    <font>
      <sz val="8"/>
      <name val="Calibri"/>
      <family val="2"/>
    </font>
    <font>
      <sz val="10"/>
      <name val="Arial"/>
      <family val="2"/>
    </font>
    <font>
      <b/>
      <sz val="9"/>
      <name val="Arial"/>
      <family val="2"/>
    </font>
    <font>
      <sz val="9"/>
      <name val="Arial"/>
      <family val="2"/>
    </font>
    <font>
      <u/>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sz val="8"/>
      <name val="Arial"/>
      <family val="2"/>
    </font>
    <font>
      <sz val="8"/>
      <name val="Arial"/>
      <family val="2"/>
    </font>
    <font>
      <u/>
      <sz val="11"/>
      <name val="Arial"/>
      <family val="2"/>
    </font>
    <font>
      <u/>
      <sz val="9"/>
      <name val="Arial"/>
      <family val="2"/>
    </font>
    <font>
      <sz val="11"/>
      <name val="Calibri"/>
      <family val="2"/>
    </font>
    <font>
      <b/>
      <sz val="11"/>
      <color indexed="56"/>
      <name val="Calibri"/>
      <family val="2"/>
    </font>
    <font>
      <b/>
      <sz val="10"/>
      <color indexed="8"/>
      <name val="Arial"/>
      <family val="2"/>
    </font>
    <font>
      <b/>
      <u/>
      <sz val="11"/>
      <color indexed="56"/>
      <name val="Calibri"/>
      <family val="2"/>
    </font>
    <font>
      <b/>
      <u/>
      <sz val="10"/>
      <name val="Arial"/>
      <family val="2"/>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9"/>
      <color theme="1"/>
      <name val="Arial"/>
      <family val="2"/>
    </font>
    <font>
      <sz val="9"/>
      <color theme="1"/>
      <name val="Arial"/>
      <family val="2"/>
    </font>
    <font>
      <sz val="9"/>
      <color theme="1"/>
      <name val="Calibri"/>
      <family val="2"/>
      <scheme val="minor"/>
    </font>
    <font>
      <b/>
      <sz val="9"/>
      <color theme="1"/>
      <name val="Calibri"/>
      <family val="2"/>
      <scheme val="minor"/>
    </font>
    <font>
      <sz val="9"/>
      <color indexed="8"/>
      <name val="Calibri"/>
      <family val="2"/>
      <scheme val="minor"/>
    </font>
    <font>
      <b/>
      <sz val="18"/>
      <color theme="1"/>
      <name val="Arial"/>
      <family val="2"/>
    </font>
    <font>
      <b/>
      <sz val="11"/>
      <color theme="1"/>
      <name val="Arial"/>
      <family val="2"/>
    </font>
    <font>
      <sz val="11"/>
      <color theme="1"/>
      <name val="Arial"/>
      <family val="2"/>
    </font>
    <font>
      <b/>
      <sz val="10"/>
      <color theme="1"/>
      <name val="Arial"/>
      <family val="2"/>
    </font>
    <font>
      <sz val="10"/>
      <color theme="1"/>
      <name val="Arial"/>
      <family val="2"/>
    </font>
    <font>
      <sz val="9"/>
      <color theme="0" tint="-0.34998626667073579"/>
      <name val="Arial"/>
      <family val="2"/>
    </font>
    <font>
      <sz val="9"/>
      <color theme="0" tint="-0.14999847407452621"/>
      <name val="Arial"/>
      <family val="2"/>
    </font>
    <font>
      <sz val="9"/>
      <color theme="0" tint="-0.249977111117893"/>
      <name val="Arial"/>
      <family val="2"/>
    </font>
    <font>
      <sz val="10"/>
      <color rgb="FFFF0000"/>
      <name val="Arial"/>
      <family val="2"/>
    </font>
    <font>
      <sz val="7"/>
      <color theme="1"/>
      <name val="Arial"/>
      <family val="2"/>
    </font>
    <font>
      <sz val="9"/>
      <color theme="4"/>
      <name val="Arial"/>
      <family val="2"/>
    </font>
    <font>
      <b/>
      <sz val="9"/>
      <color theme="4"/>
      <name val="Arial"/>
      <family val="2"/>
    </font>
    <font>
      <b/>
      <sz val="11"/>
      <color theme="1"/>
      <name val="Calibri"/>
      <family val="2"/>
    </font>
    <font>
      <sz val="10"/>
      <color rgb="FF000000"/>
      <name val="Arial"/>
      <family val="2"/>
    </font>
    <font>
      <sz val="12"/>
      <color theme="1"/>
      <name val="Calibri"/>
      <family val="2"/>
      <scheme val="minor"/>
    </font>
    <font>
      <b/>
      <sz val="12"/>
      <color theme="1"/>
      <name val="Arial"/>
      <family val="2"/>
    </font>
    <font>
      <sz val="9"/>
      <color rgb="FF000000"/>
      <name val="Arial"/>
      <family val="2"/>
    </font>
    <font>
      <b/>
      <sz val="11"/>
      <color theme="3" tint="-0.499984740745262"/>
      <name val="Calibri"/>
      <family val="2"/>
      <scheme val="minor"/>
    </font>
    <font>
      <sz val="9"/>
      <color rgb="FFFF0000"/>
      <name val="Arial"/>
      <family val="2"/>
    </font>
    <font>
      <b/>
      <sz val="14"/>
      <color theme="1"/>
      <name val="Arial"/>
      <family val="2"/>
    </font>
    <font>
      <b/>
      <sz val="11"/>
      <color theme="0"/>
      <name val="Arial"/>
      <family val="2"/>
    </font>
    <font>
      <sz val="11"/>
      <name val="Calibri"/>
      <family val="2"/>
      <scheme val="minor"/>
    </font>
    <font>
      <b/>
      <sz val="11"/>
      <name val="Calibri"/>
      <family val="2"/>
      <scheme val="minor"/>
    </font>
  </fonts>
  <fills count="24">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FFFFF"/>
        <bgColor indexed="64"/>
      </patternFill>
    </fill>
    <fill>
      <patternFill patternType="solid">
        <fgColor theme="0" tint="-0.14996795556505021"/>
        <bgColor theme="0" tint="-0.34998626667073579"/>
      </patternFill>
    </fill>
    <fill>
      <patternFill patternType="solid">
        <fgColor rgb="FF00CCFF"/>
        <bgColor indexed="64"/>
      </patternFill>
    </fill>
    <fill>
      <patternFill patternType="solid">
        <fgColor theme="4" tint="0.59999389629810485"/>
        <bgColor indexed="64"/>
      </patternFill>
    </fill>
    <fill>
      <patternFill patternType="solid">
        <fgColor rgb="FFFFFFFF"/>
        <bgColor rgb="FFFFFFFF"/>
      </patternFill>
    </fill>
    <fill>
      <patternFill patternType="solid">
        <fgColor theme="4" tint="-0.499984740745262"/>
        <bgColor indexed="64"/>
      </patternFill>
    </fill>
    <fill>
      <patternFill patternType="solid">
        <fgColor rgb="FF00B0F0"/>
        <bgColor indexed="64"/>
      </patternFill>
    </fill>
    <fill>
      <patternFill patternType="solid">
        <fgColor rgb="FFFFFF00"/>
        <bgColor indexed="64"/>
      </patternFill>
    </fill>
    <fill>
      <patternFill patternType="solid">
        <fgColor theme="0"/>
        <bgColor rgb="FFFFFFFF"/>
      </patternFill>
    </fill>
    <fill>
      <patternFill patternType="solid">
        <fgColor rgb="FF33CCFF"/>
        <bgColor indexed="64"/>
      </patternFill>
    </fill>
    <fill>
      <patternFill patternType="solid">
        <fgColor theme="3" tint="-0.499984740745262"/>
        <bgColor indexed="64"/>
      </patternFill>
    </fill>
    <fill>
      <patternFill patternType="solid">
        <fgColor theme="0" tint="-0.14999847407452621"/>
        <bgColor theme="0" tint="-0.34998626667073579"/>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s>
  <cellStyleXfs count="25">
    <xf numFmtId="0" fontId="0" fillId="0" borderId="0"/>
    <xf numFmtId="167" fontId="7" fillId="0" borderId="0" applyFont="0" applyFill="0" applyBorder="0" applyAlignment="0" applyProtection="0"/>
    <xf numFmtId="167" fontId="4" fillId="0" borderId="0" applyFont="0" applyFill="0" applyBorder="0" applyAlignment="0" applyProtection="0"/>
    <xf numFmtId="0" fontId="10" fillId="0" borderId="0" applyNumberFormat="0" applyFill="0" applyBorder="0" applyAlignment="0" applyProtection="0">
      <alignment vertical="top"/>
      <protection locked="0"/>
    </xf>
    <xf numFmtId="164"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167" fontId="4" fillId="0" borderId="0" applyFont="0" applyFill="0" applyBorder="0" applyAlignment="0" applyProtection="0"/>
    <xf numFmtId="166"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4" fillId="0" borderId="0"/>
    <xf numFmtId="0" fontId="4" fillId="0" borderId="0"/>
    <xf numFmtId="0" fontId="7" fillId="0" borderId="0"/>
    <xf numFmtId="0" fontId="4" fillId="0" borderId="0"/>
    <xf numFmtId="0" fontId="4" fillId="0" borderId="0"/>
    <xf numFmtId="0" fontId="9" fillId="0" borderId="0"/>
    <xf numFmtId="0" fontId="4" fillId="0" borderId="0"/>
    <xf numFmtId="9" fontId="27" fillId="0" borderId="0" applyFont="0" applyFill="0" applyBorder="0" applyAlignment="0" applyProtection="0"/>
    <xf numFmtId="9"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cellStyleXfs>
  <cellXfs count="540">
    <xf numFmtId="0" fontId="0" fillId="0" borderId="0" xfId="0"/>
    <xf numFmtId="0" fontId="7" fillId="0" borderId="0" xfId="15"/>
    <xf numFmtId="0" fontId="7" fillId="0" borderId="0" xfId="15" applyAlignment="1">
      <alignment wrapText="1"/>
    </xf>
    <xf numFmtId="0" fontId="4" fillId="0" borderId="0" xfId="19"/>
    <xf numFmtId="3" fontId="3" fillId="2" borderId="0" xfId="19" applyNumberFormat="1" applyFont="1" applyFill="1" applyBorder="1" applyAlignment="1">
      <alignment vertical="center"/>
    </xf>
    <xf numFmtId="0" fontId="0" fillId="0" borderId="0" xfId="0" applyFill="1" applyProtection="1"/>
    <xf numFmtId="0" fontId="4" fillId="0" borderId="0" xfId="0" applyFont="1" applyFill="1" applyProtection="1"/>
    <xf numFmtId="0" fontId="30" fillId="0" borderId="0" xfId="0" applyFont="1" applyBorder="1" applyAlignment="1" applyProtection="1">
      <alignment horizontal="center" vertical="center" wrapText="1"/>
    </xf>
    <xf numFmtId="0" fontId="5" fillId="0" borderId="0" xfId="0" applyFont="1" applyFill="1" applyAlignment="1" applyProtection="1">
      <alignment horizontal="center"/>
    </xf>
    <xf numFmtId="0" fontId="0" fillId="0" borderId="0" xfId="0" applyProtection="1"/>
    <xf numFmtId="0" fontId="31" fillId="0" borderId="0" xfId="0" applyFont="1" applyBorder="1" applyAlignment="1">
      <alignment horizontal="center" vertical="center" wrapText="1"/>
    </xf>
    <xf numFmtId="0" fontId="0" fillId="5" borderId="0" xfId="0" applyFill="1" applyBorder="1" applyProtection="1"/>
    <xf numFmtId="0" fontId="7" fillId="0" borderId="0" xfId="15" applyBorder="1" applyAlignment="1">
      <alignment horizontal="center"/>
    </xf>
    <xf numFmtId="0" fontId="3" fillId="6" borderId="1" xfId="19" applyFont="1" applyFill="1" applyBorder="1" applyAlignment="1">
      <alignment horizontal="center" vertical="center"/>
    </xf>
    <xf numFmtId="0" fontId="4" fillId="0" borderId="1" xfId="19" applyBorder="1"/>
    <xf numFmtId="0" fontId="3" fillId="6" borderId="1" xfId="19" applyFont="1" applyFill="1" applyBorder="1" applyAlignment="1">
      <alignment horizontal="center"/>
    </xf>
    <xf numFmtId="0" fontId="4" fillId="0" borderId="1" xfId="0" applyFont="1" applyBorder="1" applyAlignment="1">
      <alignment vertical="center" wrapText="1"/>
    </xf>
    <xf numFmtId="0" fontId="4" fillId="0" borderId="0" xfId="19" applyAlignment="1">
      <alignment vertical="center"/>
    </xf>
    <xf numFmtId="0" fontId="4" fillId="0" borderId="0" xfId="19" applyAlignment="1">
      <alignment horizontal="center" vertical="center"/>
    </xf>
    <xf numFmtId="0" fontId="3" fillId="0" borderId="0" xfId="19" applyFont="1" applyBorder="1" applyAlignment="1">
      <alignment vertical="center"/>
    </xf>
    <xf numFmtId="0" fontId="4" fillId="0" borderId="0" xfId="19" applyBorder="1" applyAlignment="1">
      <alignment vertical="center"/>
    </xf>
    <xf numFmtId="0" fontId="4" fillId="0" borderId="1" xfId="19" applyBorder="1" applyAlignment="1">
      <alignment vertical="center"/>
    </xf>
    <xf numFmtId="0" fontId="4" fillId="0" borderId="1" xfId="19" applyBorder="1" applyAlignment="1">
      <alignment vertical="center" wrapText="1"/>
    </xf>
    <xf numFmtId="0" fontId="4" fillId="0" borderId="1" xfId="19" applyBorder="1" applyAlignment="1">
      <alignment horizontal="center" vertical="center"/>
    </xf>
    <xf numFmtId="0" fontId="32" fillId="0" borderId="0" xfId="0" applyFont="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4" fillId="0" borderId="0" xfId="0" applyFont="1" applyBorder="1" applyProtection="1"/>
    <xf numFmtId="0" fontId="35" fillId="0" borderId="0" xfId="0" applyFont="1" applyBorder="1" applyAlignment="1" applyProtection="1">
      <alignment vertical="center" wrapText="1"/>
    </xf>
    <xf numFmtId="0" fontId="35" fillId="0" borderId="0" xfId="0" applyFont="1" applyBorder="1" applyAlignment="1" applyProtection="1">
      <alignment horizontal="center" vertical="center" wrapText="1"/>
    </xf>
    <xf numFmtId="0" fontId="34" fillId="0" borderId="0" xfId="0" applyFont="1" applyProtection="1"/>
    <xf numFmtId="0" fontId="9" fillId="0" borderId="0" xfId="0" applyFont="1" applyFill="1" applyBorder="1" applyAlignment="1" applyProtection="1">
      <alignment vertical="top" wrapText="1"/>
    </xf>
    <xf numFmtId="0" fontId="9" fillId="0" borderId="0" xfId="0" applyFont="1" applyFill="1" applyBorder="1" applyAlignment="1" applyProtection="1">
      <alignment horizontal="center" vertical="center" wrapText="1"/>
    </xf>
    <xf numFmtId="0" fontId="34" fillId="0" borderId="0" xfId="0" applyFont="1" applyFill="1" applyProtection="1"/>
    <xf numFmtId="0" fontId="36" fillId="0" borderId="0" xfId="0" applyFont="1" applyProtection="1"/>
    <xf numFmtId="0" fontId="36" fillId="0" borderId="0" xfId="0" applyFont="1" applyAlignment="1" applyProtection="1">
      <alignment horizontal="center" vertical="center"/>
    </xf>
    <xf numFmtId="0" fontId="9" fillId="0" borderId="0" xfId="15" applyFont="1" applyAlignment="1">
      <alignment wrapText="1"/>
    </xf>
    <xf numFmtId="0" fontId="9" fillId="0" borderId="0" xfId="15" applyFont="1"/>
    <xf numFmtId="0" fontId="9" fillId="0" borderId="2" xfId="15" applyFont="1" applyBorder="1" applyAlignment="1">
      <alignment horizontal="center" vertical="center"/>
    </xf>
    <xf numFmtId="0" fontId="9" fillId="0" borderId="3" xfId="19" applyFont="1" applyBorder="1" applyAlignment="1">
      <alignment horizontal="center" vertical="center"/>
    </xf>
    <xf numFmtId="169" fontId="9" fillId="0" borderId="2" xfId="15" applyNumberFormat="1" applyFont="1" applyBorder="1" applyAlignment="1">
      <alignment horizontal="right" vertical="center" wrapText="1"/>
    </xf>
    <xf numFmtId="169" fontId="9" fillId="0" borderId="4" xfId="15" applyNumberFormat="1" applyFont="1" applyBorder="1" applyAlignment="1">
      <alignment horizontal="right" vertical="center" wrapText="1"/>
    </xf>
    <xf numFmtId="168" fontId="9" fillId="0" borderId="4" xfId="15" applyNumberFormat="1" applyFont="1" applyBorder="1" applyAlignment="1">
      <alignment horizontal="right" vertical="center" wrapText="1"/>
    </xf>
    <xf numFmtId="169" fontId="9" fillId="0" borderId="2" xfId="15" applyNumberFormat="1" applyFont="1" applyBorder="1" applyAlignment="1" applyProtection="1">
      <alignment horizontal="right" vertical="center" wrapText="1"/>
      <protection locked="0"/>
    </xf>
    <xf numFmtId="169" fontId="9" fillId="0" borderId="4" xfId="15" applyNumberFormat="1" applyFont="1" applyBorder="1" applyAlignment="1" applyProtection="1">
      <alignment horizontal="center" vertical="center" wrapText="1"/>
      <protection locked="0"/>
    </xf>
    <xf numFmtId="168" fontId="9" fillId="0" borderId="4" xfId="15" applyNumberFormat="1" applyFont="1" applyBorder="1" applyAlignment="1" applyProtection="1">
      <alignment horizontal="right" vertical="center" wrapText="1"/>
      <protection locked="0"/>
    </xf>
    <xf numFmtId="168" fontId="9" fillId="0" borderId="5" xfId="15" applyNumberFormat="1" applyFont="1" applyBorder="1" applyAlignment="1" applyProtection="1">
      <alignment horizontal="right" vertical="center" wrapText="1"/>
      <protection locked="0"/>
    </xf>
    <xf numFmtId="0" fontId="9" fillId="0" borderId="6" xfId="15" applyFont="1" applyBorder="1" applyAlignment="1">
      <alignment horizontal="justify" vertical="center" wrapText="1"/>
    </xf>
    <xf numFmtId="0" fontId="9" fillId="0" borderId="5" xfId="15" applyFont="1" applyBorder="1"/>
    <xf numFmtId="0" fontId="9" fillId="0" borderId="4" xfId="15" applyFont="1" applyBorder="1"/>
    <xf numFmtId="0" fontId="9" fillId="0" borderId="3" xfId="15" applyFont="1" applyBorder="1"/>
    <xf numFmtId="0" fontId="9" fillId="0" borderId="7" xfId="19" applyFont="1" applyBorder="1" applyAlignment="1">
      <alignment horizontal="center" vertical="center"/>
    </xf>
    <xf numFmtId="169" fontId="9" fillId="0" borderId="8" xfId="15" applyNumberFormat="1" applyFont="1" applyBorder="1" applyAlignment="1" applyProtection="1">
      <alignment horizontal="right" vertical="center" wrapText="1"/>
      <protection locked="0"/>
    </xf>
    <xf numFmtId="169" fontId="9" fillId="0" borderId="9" xfId="15" applyNumberFormat="1" applyFont="1" applyBorder="1" applyAlignment="1" applyProtection="1">
      <alignment horizontal="center" vertical="center" wrapText="1"/>
      <protection locked="0"/>
    </xf>
    <xf numFmtId="168" fontId="9" fillId="0" borderId="9" xfId="15" applyNumberFormat="1" applyFont="1" applyBorder="1" applyAlignment="1" applyProtection="1">
      <alignment horizontal="right" vertical="center" wrapText="1"/>
      <protection locked="0"/>
    </xf>
    <xf numFmtId="168" fontId="9" fillId="0" borderId="1" xfId="15" applyNumberFormat="1" applyFont="1" applyBorder="1" applyAlignment="1" applyProtection="1">
      <alignment horizontal="right" vertical="center" wrapText="1"/>
      <protection locked="0"/>
    </xf>
    <xf numFmtId="0" fontId="9" fillId="0" borderId="10" xfId="15" applyFont="1" applyBorder="1" applyAlignment="1">
      <alignment horizontal="justify" vertical="center" wrapText="1"/>
    </xf>
    <xf numFmtId="0" fontId="9" fillId="0" borderId="8" xfId="15" applyFont="1" applyBorder="1" applyAlignment="1">
      <alignment horizontal="center" vertical="center"/>
    </xf>
    <xf numFmtId="169" fontId="9" fillId="0" borderId="8" xfId="15" applyNumberFormat="1" applyFont="1" applyBorder="1" applyAlignment="1">
      <alignment horizontal="right" vertical="center" wrapText="1"/>
    </xf>
    <xf numFmtId="169" fontId="9" fillId="0" borderId="9" xfId="15" applyNumberFormat="1" applyFont="1" applyBorder="1" applyAlignment="1">
      <alignment horizontal="right" vertical="center" wrapText="1"/>
    </xf>
    <xf numFmtId="168" fontId="9" fillId="0" borderId="9" xfId="15" applyNumberFormat="1" applyFont="1" applyBorder="1" applyAlignment="1">
      <alignment horizontal="right" vertical="center" wrapText="1"/>
    </xf>
    <xf numFmtId="0" fontId="9" fillId="0" borderId="1" xfId="15" applyFont="1" applyBorder="1"/>
    <xf numFmtId="0" fontId="9" fillId="0" borderId="9" xfId="15" applyFont="1" applyBorder="1"/>
    <xf numFmtId="0" fontId="9" fillId="0" borderId="7" xfId="15" applyFont="1" applyBorder="1"/>
    <xf numFmtId="0" fontId="9" fillId="0" borderId="11" xfId="15" applyFont="1" applyBorder="1" applyAlignment="1">
      <alignment horizontal="center" vertical="center"/>
    </xf>
    <xf numFmtId="0" fontId="9" fillId="0" borderId="12" xfId="19" applyFont="1" applyBorder="1" applyAlignment="1">
      <alignment horizontal="center" vertical="center"/>
    </xf>
    <xf numFmtId="169" fontId="9" fillId="0" borderId="13" xfId="15" applyNumberFormat="1" applyFont="1" applyBorder="1" applyAlignment="1">
      <alignment horizontal="right" vertical="center" wrapText="1"/>
    </xf>
    <xf numFmtId="169" fontId="9" fillId="0" borderId="14" xfId="15" applyNumberFormat="1" applyFont="1" applyBorder="1" applyAlignment="1">
      <alignment horizontal="right" vertical="center" wrapText="1"/>
    </xf>
    <xf numFmtId="168" fontId="9" fillId="0" borderId="14" xfId="15" applyNumberFormat="1" applyFont="1" applyBorder="1" applyAlignment="1">
      <alignment horizontal="right" vertical="center" wrapText="1"/>
    </xf>
    <xf numFmtId="169" fontId="9" fillId="0" borderId="15" xfId="15" applyNumberFormat="1" applyFont="1" applyBorder="1" applyAlignment="1" applyProtection="1">
      <alignment horizontal="right" vertical="center" wrapText="1"/>
      <protection locked="0"/>
    </xf>
    <xf numFmtId="169" fontId="9" fillId="0" borderId="16" xfId="15" applyNumberFormat="1" applyFont="1" applyBorder="1" applyAlignment="1" applyProtection="1">
      <alignment horizontal="center" vertical="center" wrapText="1"/>
      <protection locked="0"/>
    </xf>
    <xf numFmtId="168" fontId="9" fillId="0" borderId="16" xfId="15" applyNumberFormat="1" applyFont="1" applyBorder="1" applyAlignment="1" applyProtection="1">
      <alignment horizontal="right" vertical="center" wrapText="1"/>
      <protection locked="0"/>
    </xf>
    <xf numFmtId="0" fontId="9" fillId="0" borderId="17" xfId="15" applyFont="1" applyBorder="1" applyAlignment="1">
      <alignment horizontal="justify" vertical="center" wrapText="1"/>
    </xf>
    <xf numFmtId="0" fontId="9" fillId="0" borderId="18" xfId="15" applyFont="1" applyBorder="1"/>
    <xf numFmtId="0" fontId="9" fillId="0" borderId="14" xfId="15" applyFont="1" applyBorder="1"/>
    <xf numFmtId="0" fontId="9" fillId="0" borderId="12" xfId="15" applyFont="1" applyBorder="1"/>
    <xf numFmtId="169" fontId="9" fillId="7" borderId="19" xfId="15" applyNumberFormat="1" applyFont="1" applyFill="1" applyBorder="1" applyAlignment="1">
      <alignment horizontal="right" vertical="center" wrapText="1"/>
    </xf>
    <xf numFmtId="169" fontId="9" fillId="7" borderId="20" xfId="15" applyNumberFormat="1" applyFont="1" applyFill="1" applyBorder="1" applyAlignment="1">
      <alignment horizontal="right" vertical="center" wrapText="1"/>
    </xf>
    <xf numFmtId="168" fontId="9" fillId="7" borderId="20" xfId="15" applyNumberFormat="1" applyFont="1" applyFill="1" applyBorder="1" applyAlignment="1">
      <alignment horizontal="right" vertical="center" wrapText="1"/>
    </xf>
    <xf numFmtId="169" fontId="9" fillId="7" borderId="21" xfId="15" applyNumberFormat="1" applyFont="1" applyFill="1" applyBorder="1" applyAlignment="1">
      <alignment horizontal="right" vertical="center" wrapText="1"/>
    </xf>
    <xf numFmtId="169" fontId="9" fillId="7" borderId="20" xfId="15" applyNumberFormat="1" applyFont="1" applyFill="1" applyBorder="1" applyAlignment="1" applyProtection="1">
      <alignment horizontal="center" vertical="center" wrapText="1"/>
    </xf>
    <xf numFmtId="168" fontId="9" fillId="7" borderId="22" xfId="15" applyNumberFormat="1" applyFont="1" applyFill="1" applyBorder="1" applyAlignment="1">
      <alignment horizontal="right" vertical="center" wrapText="1"/>
    </xf>
    <xf numFmtId="168" fontId="9" fillId="7" borderId="23" xfId="15" applyNumberFormat="1" applyFont="1" applyFill="1" applyBorder="1" applyAlignment="1">
      <alignment horizontal="right" vertical="center" wrapText="1"/>
    </xf>
    <xf numFmtId="3" fontId="9" fillId="7" borderId="22" xfId="15" applyNumberFormat="1" applyFont="1" applyFill="1" applyBorder="1" applyAlignment="1">
      <alignment horizontal="righ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pplyProtection="1">
      <alignment vertical="center" wrapText="1"/>
    </xf>
    <xf numFmtId="0" fontId="37" fillId="0" borderId="0" xfId="0" applyFont="1" applyBorder="1" applyAlignment="1">
      <alignment horizontal="center" vertical="center" wrapText="1"/>
    </xf>
    <xf numFmtId="0" fontId="4" fillId="0" borderId="0" xfId="15" applyFont="1" applyAlignment="1">
      <alignment wrapText="1"/>
    </xf>
    <xf numFmtId="0" fontId="4" fillId="0" borderId="0" xfId="15" applyFont="1"/>
    <xf numFmtId="0" fontId="32" fillId="0" borderId="0" xfId="0" applyFont="1" applyBorder="1" applyAlignment="1">
      <alignment horizontal="center" vertical="center" wrapText="1"/>
    </xf>
    <xf numFmtId="0" fontId="4" fillId="0" borderId="1" xfId="16" applyBorder="1" applyAlignment="1">
      <alignment vertical="center"/>
    </xf>
    <xf numFmtId="0" fontId="8" fillId="6" borderId="1" xfId="16" applyFont="1" applyFill="1" applyBorder="1" applyAlignment="1">
      <alignment horizontal="center" vertical="center"/>
    </xf>
    <xf numFmtId="0" fontId="4" fillId="0" borderId="0" xfId="16"/>
    <xf numFmtId="0" fontId="8" fillId="6" borderId="1" xfId="16" applyFont="1" applyFill="1" applyBorder="1" applyAlignment="1">
      <alignment horizontal="center" wrapText="1"/>
    </xf>
    <xf numFmtId="0" fontId="4" fillId="0" borderId="1" xfId="16" applyBorder="1" applyAlignment="1">
      <alignment wrapText="1"/>
    </xf>
    <xf numFmtId="0" fontId="12" fillId="3" borderId="24" xfId="18" applyFont="1" applyFill="1" applyBorder="1" applyAlignment="1">
      <alignment horizontal="center" vertical="center"/>
    </xf>
    <xf numFmtId="0" fontId="12" fillId="3" borderId="25" xfId="18" applyFont="1" applyFill="1" applyBorder="1" applyAlignment="1">
      <alignment horizontal="center" vertical="center"/>
    </xf>
    <xf numFmtId="0" fontId="12" fillId="3" borderId="26" xfId="18" applyFont="1" applyFill="1" applyBorder="1" applyAlignment="1">
      <alignment horizontal="center" vertical="center"/>
    </xf>
    <xf numFmtId="0" fontId="8" fillId="6" borderId="1" xfId="16" applyFont="1" applyFill="1" applyBorder="1" applyAlignment="1">
      <alignment horizontal="center" vertical="center" wrapText="1"/>
    </xf>
    <xf numFmtId="0" fontId="4" fillId="0" borderId="1" xfId="16" applyBorder="1"/>
    <xf numFmtId="3" fontId="8" fillId="0" borderId="1" xfId="16" applyNumberFormat="1" applyFont="1" applyFill="1" applyBorder="1" applyAlignment="1">
      <alignment horizontal="right"/>
    </xf>
    <xf numFmtId="0" fontId="12" fillId="3" borderId="27" xfId="18" applyFont="1" applyFill="1" applyBorder="1" applyAlignment="1">
      <alignment horizontal="center" vertical="center" wrapText="1"/>
    </xf>
    <xf numFmtId="0" fontId="12" fillId="3" borderId="28" xfId="18" applyFont="1" applyFill="1" applyBorder="1" applyAlignment="1">
      <alignment horizontal="center" vertical="center" wrapText="1"/>
    </xf>
    <xf numFmtId="0" fontId="12" fillId="3" borderId="29" xfId="18" applyFont="1" applyFill="1" applyBorder="1" applyAlignment="1">
      <alignment horizontal="center" vertical="center" wrapText="1"/>
    </xf>
    <xf numFmtId="0" fontId="8" fillId="0" borderId="1" xfId="16" applyFont="1" applyFill="1" applyBorder="1" applyAlignment="1">
      <alignment horizontal="center"/>
    </xf>
    <xf numFmtId="0" fontId="8" fillId="4" borderId="30" xfId="18" applyFont="1" applyFill="1" applyBorder="1"/>
    <xf numFmtId="0" fontId="9" fillId="4" borderId="31" xfId="18" applyFont="1" applyFill="1" applyBorder="1" applyAlignment="1">
      <alignment horizontal="center"/>
    </xf>
    <xf numFmtId="0" fontId="9" fillId="4" borderId="0" xfId="18" applyFont="1" applyFill="1" applyBorder="1" applyAlignment="1">
      <alignment horizontal="center"/>
    </xf>
    <xf numFmtId="0" fontId="9" fillId="4" borderId="32" xfId="18" applyFont="1" applyFill="1" applyBorder="1" applyAlignment="1">
      <alignment horizontal="center"/>
    </xf>
    <xf numFmtId="3" fontId="9" fillId="0" borderId="1" xfId="16" applyNumberFormat="1" applyFont="1" applyFill="1" applyBorder="1" applyAlignment="1"/>
    <xf numFmtId="0" fontId="9" fillId="0" borderId="33" xfId="18" applyFont="1" applyFill="1" applyBorder="1" applyAlignment="1">
      <alignment horizontal="center"/>
    </xf>
    <xf numFmtId="3" fontId="9" fillId="0" borderId="27" xfId="18" applyNumberFormat="1" applyFont="1" applyFill="1" applyBorder="1" applyAlignment="1"/>
    <xf numFmtId="3" fontId="9" fillId="0" borderId="28" xfId="18" applyNumberFormat="1" applyFont="1" applyFill="1" applyBorder="1" applyAlignment="1"/>
    <xf numFmtId="3" fontId="9" fillId="0" borderId="29" xfId="18" applyNumberFormat="1" applyFont="1" applyFill="1" applyBorder="1" applyAlignment="1"/>
    <xf numFmtId="0" fontId="9" fillId="0" borderId="34" xfId="18" applyFont="1" applyFill="1" applyBorder="1" applyAlignment="1">
      <alignment horizontal="center"/>
    </xf>
    <xf numFmtId="3" fontId="9" fillId="0" borderId="35" xfId="18" applyNumberFormat="1" applyFont="1" applyFill="1" applyBorder="1" applyAlignment="1"/>
    <xf numFmtId="3" fontId="9" fillId="0" borderId="36" xfId="18" applyNumberFormat="1" applyFont="1" applyFill="1" applyBorder="1" applyAlignment="1"/>
    <xf numFmtId="3" fontId="9" fillId="0" borderId="37" xfId="18" applyNumberFormat="1" applyFont="1" applyFill="1" applyBorder="1" applyAlignment="1"/>
    <xf numFmtId="3" fontId="4" fillId="0" borderId="1" xfId="16" applyNumberFormat="1" applyBorder="1"/>
    <xf numFmtId="0" fontId="4" fillId="0" borderId="0" xfId="19" applyFont="1"/>
    <xf numFmtId="0" fontId="4" fillId="0" borderId="1" xfId="19" applyFont="1" applyBorder="1" applyAlignment="1">
      <alignment vertical="center"/>
    </xf>
    <xf numFmtId="0" fontId="4" fillId="0" borderId="0" xfId="19" applyFont="1" applyAlignment="1">
      <alignment vertical="center"/>
    </xf>
    <xf numFmtId="0" fontId="4" fillId="0" borderId="0" xfId="19" applyFont="1" applyBorder="1" applyAlignment="1">
      <alignment horizontal="center" vertical="center"/>
    </xf>
    <xf numFmtId="3" fontId="4" fillId="0" borderId="1" xfId="16" applyNumberFormat="1" applyFont="1" applyFill="1" applyBorder="1" applyAlignment="1"/>
    <xf numFmtId="0" fontId="4" fillId="0" borderId="0" xfId="16" applyFont="1"/>
    <xf numFmtId="0" fontId="14" fillId="3" borderId="24" xfId="18" applyFont="1" applyFill="1" applyBorder="1" applyAlignment="1">
      <alignment horizontal="centerContinuous" vertical="center"/>
    </xf>
    <xf numFmtId="0" fontId="14" fillId="3" borderId="25" xfId="18" applyFont="1" applyFill="1" applyBorder="1" applyAlignment="1">
      <alignment horizontal="centerContinuous" vertical="center"/>
    </xf>
    <xf numFmtId="0" fontId="14" fillId="3" borderId="26" xfId="18" applyFont="1" applyFill="1" applyBorder="1" applyAlignment="1">
      <alignment horizontal="centerContinuous" vertical="center"/>
    </xf>
    <xf numFmtId="0" fontId="4" fillId="0" borderId="0" xfId="19" applyFont="1" applyAlignment="1">
      <alignment horizontal="center" vertical="center"/>
    </xf>
    <xf numFmtId="0" fontId="14" fillId="3" borderId="27" xfId="18" applyFont="1" applyFill="1" applyBorder="1" applyAlignment="1">
      <alignment horizontal="center" vertical="center" wrapText="1"/>
    </xf>
    <xf numFmtId="0" fontId="14" fillId="3" borderId="28" xfId="18" applyFont="1" applyFill="1" applyBorder="1" applyAlignment="1">
      <alignment horizontal="center" vertical="center" wrapText="1"/>
    </xf>
    <xf numFmtId="0" fontId="14" fillId="3" borderId="29" xfId="18" applyFont="1" applyFill="1" applyBorder="1" applyAlignment="1">
      <alignment horizontal="center" vertical="center" wrapText="1"/>
    </xf>
    <xf numFmtId="0" fontId="3" fillId="4" borderId="30" xfId="18" applyFont="1" applyFill="1" applyBorder="1"/>
    <xf numFmtId="0" fontId="4" fillId="4" borderId="31" xfId="18" applyFont="1" applyFill="1" applyBorder="1" applyAlignment="1">
      <alignment horizontal="center"/>
    </xf>
    <xf numFmtId="0" fontId="4" fillId="4" borderId="0" xfId="18" applyFont="1" applyFill="1" applyBorder="1" applyAlignment="1">
      <alignment horizontal="center"/>
    </xf>
    <xf numFmtId="0" fontId="4" fillId="4" borderId="32" xfId="18" applyFont="1" applyFill="1" applyBorder="1" applyAlignment="1">
      <alignment horizontal="center"/>
    </xf>
    <xf numFmtId="0" fontId="3" fillId="0" borderId="33" xfId="18" applyFont="1" applyFill="1" applyBorder="1" applyAlignment="1">
      <alignment horizontal="center"/>
    </xf>
    <xf numFmtId="3" fontId="3" fillId="0" borderId="27" xfId="18" applyNumberFormat="1" applyFont="1" applyFill="1" applyBorder="1" applyAlignment="1">
      <alignment horizontal="right"/>
    </xf>
    <xf numFmtId="3" fontId="3" fillId="0" borderId="28" xfId="18" applyNumberFormat="1" applyFont="1" applyFill="1" applyBorder="1" applyAlignment="1">
      <alignment horizontal="right"/>
    </xf>
    <xf numFmtId="3" fontId="3" fillId="0" borderId="29" xfId="18" applyNumberFormat="1" applyFont="1" applyFill="1" applyBorder="1" applyAlignment="1">
      <alignment horizontal="right"/>
    </xf>
    <xf numFmtId="0" fontId="4" fillId="0" borderId="33" xfId="18" applyFont="1" applyFill="1" applyBorder="1" applyAlignment="1">
      <alignment horizontal="center"/>
    </xf>
    <xf numFmtId="3" fontId="4" fillId="0" borderId="27" xfId="18" applyNumberFormat="1" applyFont="1" applyFill="1" applyBorder="1" applyAlignment="1"/>
    <xf numFmtId="3" fontId="4" fillId="0" borderId="28" xfId="18" applyNumberFormat="1" applyFont="1" applyFill="1" applyBorder="1" applyAlignment="1"/>
    <xf numFmtId="3" fontId="4" fillId="0" borderId="29" xfId="18" applyNumberFormat="1" applyFont="1" applyFill="1" applyBorder="1" applyAlignment="1"/>
    <xf numFmtId="0" fontId="33" fillId="0" borderId="0" xfId="0" applyFont="1" applyFill="1" applyBorder="1" applyAlignment="1" applyProtection="1">
      <alignment horizontal="center" vertical="center" wrapText="1"/>
    </xf>
    <xf numFmtId="0" fontId="8" fillId="8" borderId="18" xfId="0" applyFont="1" applyFill="1" applyBorder="1" applyAlignment="1" applyProtection="1">
      <alignment horizontal="center" vertical="center" wrapText="1"/>
    </xf>
    <xf numFmtId="0" fontId="8" fillId="8" borderId="1" xfId="0" applyFont="1" applyFill="1" applyBorder="1" applyAlignment="1" applyProtection="1">
      <alignment horizontal="center" vertical="center" wrapText="1"/>
    </xf>
    <xf numFmtId="10" fontId="13" fillId="8" borderId="1" xfId="13" applyNumberFormat="1"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3" fillId="8" borderId="1" xfId="15" applyFont="1" applyFill="1" applyBorder="1" applyAlignment="1">
      <alignment horizontal="center" vertical="center" wrapText="1"/>
    </xf>
    <xf numFmtId="0" fontId="4" fillId="9" borderId="1" xfId="0" applyFont="1" applyFill="1" applyBorder="1" applyAlignment="1" applyProtection="1">
      <alignment horizontal="center" vertical="center" wrapText="1"/>
    </xf>
    <xf numFmtId="0" fontId="38" fillId="0" borderId="1" xfId="0" applyFont="1" applyFill="1" applyBorder="1" applyAlignment="1" applyProtection="1">
      <alignment horizontal="center" vertical="center"/>
    </xf>
    <xf numFmtId="169" fontId="9" fillId="0" borderId="38" xfId="15" applyNumberFormat="1" applyFont="1" applyBorder="1" applyAlignment="1">
      <alignment horizontal="right" vertical="center" wrapText="1"/>
    </xf>
    <xf numFmtId="169" fontId="9" fillId="0" borderId="39" xfId="15" applyNumberFormat="1" applyFont="1" applyBorder="1" applyAlignment="1">
      <alignment horizontal="right" vertical="center" wrapText="1"/>
    </xf>
    <xf numFmtId="169" fontId="9" fillId="0" borderId="40" xfId="15" applyNumberFormat="1" applyFont="1" applyBorder="1" applyAlignment="1">
      <alignment horizontal="right" vertical="center" wrapText="1"/>
    </xf>
    <xf numFmtId="169" fontId="9" fillId="7" borderId="41" xfId="15" applyNumberFormat="1" applyFont="1" applyFill="1" applyBorder="1" applyAlignment="1">
      <alignment horizontal="right" vertical="center" wrapText="1"/>
    </xf>
    <xf numFmtId="0" fontId="17" fillId="8" borderId="1" xfId="15" applyFont="1" applyFill="1" applyBorder="1" applyAlignment="1">
      <alignment horizontal="center" vertical="center" wrapText="1"/>
    </xf>
    <xf numFmtId="0" fontId="19" fillId="7" borderId="9" xfId="15" applyFont="1" applyFill="1" applyBorder="1" applyAlignment="1"/>
    <xf numFmtId="0" fontId="19" fillId="7" borderId="39" xfId="15" applyFont="1" applyFill="1" applyBorder="1" applyAlignment="1"/>
    <xf numFmtId="0" fontId="19" fillId="7" borderId="10" xfId="15" applyFont="1" applyFill="1" applyBorder="1" applyAlignment="1"/>
    <xf numFmtId="3" fontId="19" fillId="7" borderId="1" xfId="15" applyNumberFormat="1" applyFont="1" applyFill="1" applyBorder="1" applyAlignment="1">
      <alignment horizontal="right" vertical="center" wrapText="1"/>
    </xf>
    <xf numFmtId="0" fontId="9" fillId="0" borderId="1" xfId="15" applyFont="1" applyBorder="1" applyAlignment="1">
      <alignment horizontal="center" vertical="center"/>
    </xf>
    <xf numFmtId="0" fontId="9" fillId="0" borderId="1" xfId="19" applyFont="1" applyBorder="1" applyAlignment="1">
      <alignment horizontal="center" vertical="center"/>
    </xf>
    <xf numFmtId="0" fontId="4" fillId="5" borderId="1" xfId="0" applyFont="1" applyFill="1" applyBorder="1" applyAlignment="1" applyProtection="1">
      <alignment horizontal="center" vertical="center" wrapText="1"/>
    </xf>
    <xf numFmtId="0" fontId="8" fillId="8" borderId="10" xfId="0" applyFont="1" applyFill="1" applyBorder="1" applyAlignment="1" applyProtection="1">
      <alignment horizontal="center" vertical="center" wrapText="1"/>
    </xf>
    <xf numFmtId="168" fontId="15" fillId="0"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39" fillId="0" borderId="0" xfId="0" applyFont="1" applyFill="1" applyProtection="1"/>
    <xf numFmtId="0" fontId="39" fillId="0" borderId="0" xfId="0" applyFont="1" applyFill="1" applyAlignment="1" applyProtection="1">
      <alignment horizontal="center" vertical="center"/>
    </xf>
    <xf numFmtId="10" fontId="39" fillId="5" borderId="1" xfId="20" applyNumberFormat="1" applyFont="1" applyFill="1" applyBorder="1" applyAlignment="1" applyProtection="1">
      <alignment horizontal="center" vertical="center" wrapText="1"/>
    </xf>
    <xf numFmtId="0" fontId="39" fillId="0" borderId="0" xfId="0" applyFont="1" applyProtection="1"/>
    <xf numFmtId="0" fontId="40" fillId="0" borderId="0" xfId="0" applyFont="1" applyAlignment="1">
      <alignment horizontal="center"/>
    </xf>
    <xf numFmtId="0" fontId="41" fillId="0" borderId="0" xfId="0" applyFont="1"/>
    <xf numFmtId="0" fontId="40" fillId="0" borderId="0" xfId="0" applyFont="1"/>
    <xf numFmtId="0" fontId="41" fillId="0" borderId="0" xfId="0" applyFont="1" applyFill="1"/>
    <xf numFmtId="0" fontId="33" fillId="0" borderId="0" xfId="0" applyFont="1" applyFill="1"/>
    <xf numFmtId="0" fontId="33" fillId="0" borderId="0" xfId="0" applyFont="1"/>
    <xf numFmtId="0" fontId="40" fillId="0" borderId="0" xfId="0" applyFont="1" applyFill="1" applyBorder="1" applyAlignment="1" applyProtection="1">
      <alignment horizontal="center" vertical="center" wrapText="1"/>
      <protection locked="0"/>
    </xf>
    <xf numFmtId="0" fontId="42" fillId="0" borderId="0" xfId="13" applyFont="1" applyFill="1" applyAlignment="1" applyProtection="1">
      <alignment vertical="center" wrapText="1"/>
    </xf>
    <xf numFmtId="0" fontId="3" fillId="0" borderId="0" xfId="17" applyFont="1" applyFill="1" applyBorder="1" applyAlignment="1" applyProtection="1">
      <alignment horizontal="center" vertical="center"/>
    </xf>
    <xf numFmtId="0" fontId="40" fillId="0" borderId="0" xfId="17" applyFont="1" applyFill="1" applyBorder="1" applyAlignment="1">
      <alignment horizontal="center" vertical="center"/>
    </xf>
    <xf numFmtId="0" fontId="38" fillId="0" borderId="0" xfId="17" applyFont="1" applyFill="1" applyBorder="1" applyAlignment="1">
      <alignment horizontal="center" vertical="center"/>
    </xf>
    <xf numFmtId="0" fontId="43" fillId="0" borderId="0" xfId="0" applyFont="1" applyFill="1"/>
    <xf numFmtId="0" fontId="15" fillId="0" borderId="0" xfId="17" applyFont="1" applyFill="1" applyBorder="1" applyAlignment="1">
      <alignment horizontal="center" vertical="top" wrapText="1"/>
    </xf>
    <xf numFmtId="0" fontId="8" fillId="10" borderId="1" xfId="17" applyFont="1" applyFill="1" applyBorder="1" applyAlignment="1">
      <alignment horizontal="left" vertical="center" wrapText="1"/>
    </xf>
    <xf numFmtId="0" fontId="8" fillId="10" borderId="1" xfId="17" applyFont="1" applyFill="1" applyBorder="1" applyAlignment="1">
      <alignment vertical="center" wrapText="1"/>
    </xf>
    <xf numFmtId="0" fontId="15" fillId="0" borderId="0" xfId="17" applyFont="1" applyFill="1" applyBorder="1" applyAlignment="1">
      <alignment horizontal="center" vertical="center"/>
    </xf>
    <xf numFmtId="1" fontId="13" fillId="0" borderId="0" xfId="7" applyNumberFormat="1" applyFont="1" applyFill="1" applyBorder="1" applyAlignment="1">
      <alignment horizontal="center" vertical="center" wrapText="1"/>
    </xf>
    <xf numFmtId="0" fontId="13" fillId="0" borderId="0" xfId="21" applyNumberFormat="1" applyFont="1" applyFill="1" applyBorder="1" applyAlignment="1">
      <alignment horizontal="center" vertical="center" wrapText="1"/>
    </xf>
    <xf numFmtId="0" fontId="42" fillId="0" borderId="0" xfId="13" applyFont="1" applyFill="1" applyAlignment="1" applyProtection="1">
      <alignment vertical="center"/>
    </xf>
    <xf numFmtId="0" fontId="15" fillId="0" borderId="0" xfId="17" applyFont="1" applyFill="1" applyBorder="1" applyAlignment="1">
      <alignment horizontal="left" vertical="center" wrapText="1"/>
    </xf>
    <xf numFmtId="0" fontId="15" fillId="0" borderId="0"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20" fillId="0" borderId="0" xfId="17" applyFont="1" applyFill="1" applyBorder="1" applyAlignment="1">
      <alignment horizontal="center" vertical="center"/>
    </xf>
    <xf numFmtId="9" fontId="13" fillId="0" borderId="0" xfId="21" applyFont="1" applyFill="1" applyBorder="1" applyAlignment="1">
      <alignment horizontal="center" vertical="center"/>
    </xf>
    <xf numFmtId="0" fontId="44" fillId="0" borderId="0" xfId="13" applyFont="1" applyFill="1" applyAlignment="1" applyProtection="1">
      <alignment vertical="center"/>
    </xf>
    <xf numFmtId="168" fontId="15" fillId="0" borderId="0" xfId="21" applyNumberFormat="1" applyFont="1" applyFill="1" applyBorder="1" applyAlignment="1">
      <alignment horizontal="center" vertical="top" wrapText="1"/>
    </xf>
    <xf numFmtId="9" fontId="15" fillId="0" borderId="0" xfId="21" applyFont="1" applyFill="1" applyBorder="1" applyAlignment="1">
      <alignment horizontal="center" vertical="top" wrapText="1"/>
    </xf>
    <xf numFmtId="0" fontId="8" fillId="10" borderId="1" xfId="17" applyFont="1" applyFill="1" applyBorder="1" applyAlignment="1">
      <alignment horizontal="center" vertical="center" wrapText="1"/>
    </xf>
    <xf numFmtId="0" fontId="8" fillId="10" borderId="1" xfId="0" applyFont="1" applyFill="1" applyBorder="1" applyAlignment="1">
      <alignment horizontal="center" vertical="center" wrapText="1"/>
    </xf>
    <xf numFmtId="9" fontId="39" fillId="0" borderId="0" xfId="20" applyFont="1" applyFill="1" applyBorder="1" applyAlignment="1">
      <alignment horizontal="center" vertical="center" wrapText="1"/>
    </xf>
    <xf numFmtId="0" fontId="45" fillId="0" borderId="0" xfId="17" applyFont="1" applyFill="1" applyBorder="1" applyAlignment="1" applyProtection="1">
      <alignment horizontal="center" vertical="center" wrapText="1"/>
      <protection locked="0"/>
    </xf>
    <xf numFmtId="0" fontId="3" fillId="0" borderId="0" xfId="17" applyFont="1" applyFill="1" applyBorder="1" applyAlignment="1">
      <alignment horizontal="center" vertical="center"/>
    </xf>
    <xf numFmtId="0" fontId="41" fillId="0" borderId="0" xfId="0" applyFont="1" applyFill="1" applyBorder="1" applyAlignment="1">
      <alignment horizontal="center" vertical="center"/>
    </xf>
    <xf numFmtId="0" fontId="3" fillId="0" borderId="0" xfId="17" applyFont="1" applyFill="1" applyBorder="1" applyAlignment="1" applyProtection="1">
      <alignment horizontal="center" vertical="center" wrapText="1"/>
      <protection locked="0"/>
    </xf>
    <xf numFmtId="0" fontId="9" fillId="2" borderId="1" xfId="17" applyFont="1" applyFill="1" applyBorder="1" applyAlignment="1" applyProtection="1">
      <alignment vertical="center" wrapText="1"/>
      <protection locked="0"/>
    </xf>
    <xf numFmtId="0" fontId="4" fillId="0" borderId="0" xfId="17" applyFont="1" applyFill="1" applyBorder="1" applyAlignment="1" applyProtection="1">
      <alignment horizontal="center" vertical="center"/>
      <protection locked="0"/>
    </xf>
    <xf numFmtId="0" fontId="4" fillId="0" borderId="0" xfId="17" applyFont="1" applyFill="1" applyBorder="1" applyAlignment="1" applyProtection="1">
      <alignment vertical="center" wrapText="1"/>
      <protection locked="0"/>
    </xf>
    <xf numFmtId="0" fontId="46" fillId="0" borderId="0" xfId="0" applyFont="1" applyProtection="1"/>
    <xf numFmtId="0" fontId="46" fillId="0" borderId="0" xfId="0" applyFont="1" applyAlignment="1" applyProtection="1">
      <alignment horizontal="center"/>
    </xf>
    <xf numFmtId="0" fontId="46" fillId="0" borderId="0" xfId="0" applyFont="1" applyFill="1" applyAlignment="1" applyProtection="1">
      <alignment horizontal="center"/>
    </xf>
    <xf numFmtId="0" fontId="3" fillId="2" borderId="0" xfId="17" applyFont="1" applyFill="1" applyAlignment="1">
      <alignment horizontal="center" vertical="center"/>
    </xf>
    <xf numFmtId="0" fontId="4" fillId="2" borderId="0" xfId="17" applyFont="1" applyFill="1" applyAlignment="1">
      <alignment vertical="center"/>
    </xf>
    <xf numFmtId="0" fontId="4" fillId="2" borderId="0" xfId="17" applyFont="1" applyFill="1" applyAlignment="1">
      <alignment vertical="top" wrapText="1"/>
    </xf>
    <xf numFmtId="9" fontId="3" fillId="2" borderId="0" xfId="21" applyFont="1" applyFill="1" applyAlignment="1">
      <alignment vertical="center"/>
    </xf>
    <xf numFmtId="9" fontId="4" fillId="2" borderId="0" xfId="21" applyFont="1" applyFill="1" applyAlignment="1">
      <alignment vertical="center"/>
    </xf>
    <xf numFmtId="0" fontId="4" fillId="0" borderId="0" xfId="17" applyFont="1" applyFill="1" applyAlignment="1">
      <alignment vertical="center"/>
    </xf>
    <xf numFmtId="10" fontId="47" fillId="5" borderId="1" xfId="20" applyNumberFormat="1" applyFont="1" applyFill="1" applyBorder="1" applyAlignment="1" applyProtection="1">
      <alignment horizontal="center" vertical="center" wrapText="1"/>
      <protection locked="0"/>
    </xf>
    <xf numFmtId="10" fontId="47" fillId="2" borderId="1" xfId="20" applyNumberFormat="1" applyFont="1" applyFill="1" applyBorder="1" applyAlignment="1">
      <alignment horizontal="center" vertical="center"/>
    </xf>
    <xf numFmtId="10" fontId="9" fillId="2" borderId="1" xfId="20" applyNumberFormat="1" applyFont="1" applyFill="1" applyBorder="1" applyAlignment="1">
      <alignment horizontal="center" vertical="center"/>
    </xf>
    <xf numFmtId="10" fontId="9" fillId="5" borderId="1" xfId="20" applyNumberFormat="1" applyFont="1" applyFill="1" applyBorder="1" applyAlignment="1" applyProtection="1">
      <alignment horizontal="center" vertical="center" wrapText="1"/>
      <protection locked="0"/>
    </xf>
    <xf numFmtId="10" fontId="48" fillId="0" borderId="1" xfId="20" applyNumberFormat="1" applyFont="1" applyBorder="1" applyAlignment="1">
      <alignment horizontal="center" vertical="center" wrapText="1"/>
    </xf>
    <xf numFmtId="10" fontId="47" fillId="0" borderId="1" xfId="20" applyNumberFormat="1" applyFont="1" applyBorder="1" applyAlignment="1">
      <alignment horizontal="center" vertical="center" wrapText="1"/>
    </xf>
    <xf numFmtId="0" fontId="9" fillId="2" borderId="1" xfId="17" applyFont="1" applyFill="1" applyBorder="1" applyAlignment="1">
      <alignment vertical="center"/>
    </xf>
    <xf numFmtId="0" fontId="0" fillId="0" borderId="0" xfId="0" applyAlignment="1">
      <alignment horizontal="center"/>
    </xf>
    <xf numFmtId="0" fontId="29" fillId="0" borderId="0" xfId="0" applyFont="1" applyFill="1" applyBorder="1" applyAlignment="1">
      <alignment horizontal="center" vertical="center" wrapText="1"/>
    </xf>
    <xf numFmtId="0" fontId="0" fillId="0" borderId="1" xfId="0" applyBorder="1" applyAlignment="1">
      <alignment horizontal="center" vertical="center" wrapText="1"/>
    </xf>
    <xf numFmtId="0" fontId="8" fillId="5" borderId="1" xfId="18" applyFont="1" applyFill="1" applyBorder="1" applyAlignment="1">
      <alignment horizontal="center"/>
    </xf>
    <xf numFmtId="3" fontId="8" fillId="5" borderId="1" xfId="13" applyNumberFormat="1" applyFont="1" applyFill="1" applyBorder="1" applyAlignment="1">
      <alignment horizontal="right"/>
    </xf>
    <xf numFmtId="0" fontId="9" fillId="5" borderId="1" xfId="18" applyFont="1" applyFill="1" applyBorder="1" applyAlignment="1">
      <alignment horizontal="center"/>
    </xf>
    <xf numFmtId="3" fontId="9" fillId="5" borderId="1" xfId="13" applyNumberFormat="1" applyFont="1" applyFill="1" applyBorder="1" applyAlignment="1"/>
    <xf numFmtId="0" fontId="15" fillId="0" borderId="1" xfId="13" applyFont="1" applyFill="1" applyBorder="1" applyAlignment="1" applyProtection="1">
      <alignment vertical="center" wrapText="1"/>
    </xf>
    <xf numFmtId="9" fontId="15" fillId="0" borderId="1" xfId="0" applyNumberFormat="1" applyFont="1" applyFill="1" applyBorder="1" applyAlignment="1" applyProtection="1">
      <alignment horizontal="center" vertical="center" wrapText="1"/>
    </xf>
    <xf numFmtId="0" fontId="8" fillId="10" borderId="1" xfId="17" applyFont="1" applyFill="1" applyBorder="1" applyAlignment="1" applyProtection="1">
      <alignment horizontal="justify" vertical="center" wrapText="1"/>
      <protection locked="0"/>
    </xf>
    <xf numFmtId="0" fontId="8" fillId="10" borderId="1" xfId="17" applyFont="1" applyFill="1" applyBorder="1" applyAlignment="1">
      <alignment horizontal="justify" vertical="center" wrapText="1"/>
    </xf>
    <xf numFmtId="0" fontId="8" fillId="10" borderId="1" xfId="17" applyFont="1" applyFill="1" applyBorder="1" applyAlignment="1" applyProtection="1">
      <alignment horizontal="center" vertical="center" wrapText="1"/>
      <protection locked="0"/>
    </xf>
    <xf numFmtId="0" fontId="8" fillId="10" borderId="1" xfId="17" applyFont="1" applyFill="1" applyBorder="1" applyAlignment="1">
      <alignment horizontal="center" vertical="center"/>
    </xf>
    <xf numFmtId="0" fontId="0" fillId="5" borderId="1" xfId="0" applyFill="1" applyBorder="1" applyAlignment="1">
      <alignment vertical="center" wrapText="1"/>
    </xf>
    <xf numFmtId="0" fontId="9" fillId="5" borderId="1" xfId="17" applyFont="1" applyFill="1" applyBorder="1" applyAlignment="1">
      <alignment horizontal="center" vertical="center"/>
    </xf>
    <xf numFmtId="0" fontId="8" fillId="10" borderId="1" xfId="17" applyFont="1" applyFill="1" applyBorder="1" applyAlignment="1">
      <alignment vertical="top" wrapText="1"/>
    </xf>
    <xf numFmtId="10" fontId="33" fillId="0" borderId="1" xfId="20" applyNumberFormat="1" applyFont="1" applyBorder="1" applyAlignment="1">
      <alignment horizontal="center" vertical="center" wrapText="1"/>
    </xf>
    <xf numFmtId="0" fontId="0" fillId="0" borderId="0" xfId="0" applyAlignment="1">
      <alignment horizontal="center" vertical="center"/>
    </xf>
    <xf numFmtId="17" fontId="0" fillId="5" borderId="1" xfId="0" applyNumberFormat="1" applyFill="1" applyBorder="1" applyAlignment="1">
      <alignment horizontal="center" vertical="center" wrapText="1"/>
    </xf>
    <xf numFmtId="0" fontId="29" fillId="11" borderId="18" xfId="0" applyFont="1" applyFill="1" applyBorder="1" applyAlignment="1">
      <alignment horizontal="center" vertical="center" wrapText="1"/>
    </xf>
    <xf numFmtId="0" fontId="29" fillId="10" borderId="1" xfId="0" applyFont="1" applyFill="1" applyBorder="1" applyAlignment="1">
      <alignment horizontal="center" vertical="center" wrapText="1"/>
    </xf>
    <xf numFmtId="10" fontId="49" fillId="11" borderId="1" xfId="20" applyNumberFormat="1" applyFont="1" applyFill="1" applyBorder="1" applyAlignment="1">
      <alignment horizontal="center" vertical="center" wrapText="1"/>
    </xf>
    <xf numFmtId="9" fontId="49" fillId="11" borderId="1" xfId="20" applyFont="1" applyFill="1" applyBorder="1" applyAlignment="1">
      <alignment horizontal="center" vertical="center" wrapText="1"/>
    </xf>
    <xf numFmtId="0" fontId="29" fillId="10" borderId="1" xfId="0" applyFont="1" applyFill="1" applyBorder="1" applyAlignment="1">
      <alignment vertical="center" wrapText="1"/>
    </xf>
    <xf numFmtId="0" fontId="3" fillId="6" borderId="1" xfId="16" applyFont="1" applyFill="1" applyBorder="1" applyAlignment="1">
      <alignment horizontal="center" vertical="center"/>
    </xf>
    <xf numFmtId="14" fontId="9" fillId="0" borderId="1" xfId="17" applyNumberFormat="1" applyFont="1" applyFill="1" applyBorder="1" applyAlignment="1" applyProtection="1">
      <alignment vertical="center" wrapText="1"/>
      <protection locked="0"/>
    </xf>
    <xf numFmtId="0" fontId="50" fillId="12" borderId="1" xfId="0" applyFont="1" applyFill="1" applyBorder="1" applyAlignment="1">
      <alignment horizontal="justify" vertical="center" wrapText="1"/>
    </xf>
    <xf numFmtId="0" fontId="50" fillId="0" borderId="1" xfId="0" applyFont="1" applyBorder="1" applyAlignment="1">
      <alignment horizontal="justify" vertical="center" wrapText="1"/>
    </xf>
    <xf numFmtId="0" fontId="0" fillId="0" borderId="1" xfId="0" applyFont="1" applyBorder="1" applyAlignment="1"/>
    <xf numFmtId="17" fontId="0" fillId="0" borderId="1" xfId="0" applyNumberFormat="1" applyFill="1" applyBorder="1" applyAlignment="1">
      <alignment horizontal="center" vertical="center" wrapText="1"/>
    </xf>
    <xf numFmtId="0" fontId="8" fillId="10" borderId="1" xfId="17" applyFont="1" applyFill="1" applyBorder="1" applyAlignment="1">
      <alignment horizontal="center" vertical="center" wrapText="1"/>
    </xf>
    <xf numFmtId="0" fontId="9" fillId="5" borderId="1" xfId="17" applyFont="1" applyFill="1" applyBorder="1" applyAlignment="1">
      <alignment horizontal="center" vertical="center"/>
    </xf>
    <xf numFmtId="0" fontId="8" fillId="10" borderId="1" xfId="17" applyFont="1" applyFill="1" applyBorder="1" applyAlignment="1">
      <alignment horizontal="left" vertical="center" wrapText="1"/>
    </xf>
    <xf numFmtId="0" fontId="8" fillId="10" borderId="1" xfId="17" applyFont="1" applyFill="1" applyBorder="1" applyAlignment="1">
      <alignment horizontal="center" vertical="center"/>
    </xf>
    <xf numFmtId="0" fontId="8" fillId="10" borderId="1" xfId="17" applyFont="1" applyFill="1" applyBorder="1" applyAlignment="1">
      <alignment horizontal="justify" vertical="center" wrapText="1"/>
    </xf>
    <xf numFmtId="0" fontId="8" fillId="10" borderId="1" xfId="17" applyFont="1" applyFill="1" applyBorder="1" applyAlignment="1" applyProtection="1">
      <alignment horizontal="center" vertical="center" wrapText="1"/>
      <protection locked="0"/>
    </xf>
    <xf numFmtId="0" fontId="8" fillId="10" borderId="1" xfId="17" applyFont="1" applyFill="1" applyBorder="1" applyAlignment="1" applyProtection="1">
      <alignment horizontal="justify" vertical="center" wrapText="1"/>
      <protection locked="0"/>
    </xf>
    <xf numFmtId="9" fontId="27" fillId="5" borderId="1" xfId="20" applyNumberFormat="1" applyFont="1" applyFill="1" applyBorder="1" applyAlignment="1">
      <alignment horizontal="center" vertical="center"/>
    </xf>
    <xf numFmtId="9" fontId="27" fillId="0" borderId="1" xfId="20" applyNumberFormat="1" applyFont="1" applyBorder="1" applyAlignment="1">
      <alignment horizontal="center" vertical="center"/>
    </xf>
    <xf numFmtId="9" fontId="49" fillId="11" borderId="1" xfId="20" applyNumberFormat="1" applyFont="1" applyFill="1" applyBorder="1" applyAlignment="1">
      <alignment horizontal="center" vertical="center" wrapText="1"/>
    </xf>
    <xf numFmtId="10" fontId="4" fillId="0" borderId="1" xfId="20" applyNumberFormat="1" applyFont="1" applyBorder="1" applyAlignment="1" applyProtection="1">
      <alignment horizontal="center" vertical="center" wrapText="1"/>
    </xf>
    <xf numFmtId="10" fontId="39" fillId="0" borderId="1" xfId="20" applyNumberFormat="1" applyFont="1" applyFill="1" applyBorder="1" applyAlignment="1" applyProtection="1">
      <alignment horizontal="center" vertical="center" wrapText="1"/>
    </xf>
    <xf numFmtId="0" fontId="40" fillId="0" borderId="0" xfId="0" applyFont="1" applyFill="1" applyProtection="1"/>
    <xf numFmtId="0" fontId="9" fillId="5" borderId="1" xfId="17" applyFont="1" applyFill="1" applyBorder="1" applyAlignment="1">
      <alignment horizontal="center" vertical="center"/>
    </xf>
    <xf numFmtId="0" fontId="8" fillId="10" borderId="1" xfId="17" applyFont="1" applyFill="1" applyBorder="1" applyAlignment="1">
      <alignment horizontal="left" vertical="center" wrapText="1"/>
    </xf>
    <xf numFmtId="0" fontId="0" fillId="0" borderId="1" xfId="0" applyBorder="1" applyAlignment="1">
      <alignment wrapText="1"/>
    </xf>
    <xf numFmtId="0" fontId="0" fillId="0" borderId="0" xfId="0" applyFont="1" applyAlignment="1"/>
    <xf numFmtId="168" fontId="47" fillId="5" borderId="1" xfId="20" applyNumberFormat="1" applyFont="1" applyFill="1" applyBorder="1" applyAlignment="1" applyProtection="1">
      <alignment horizontal="center" vertical="center" wrapText="1"/>
      <protection locked="0"/>
    </xf>
    <xf numFmtId="9" fontId="27" fillId="0" borderId="1" xfId="20" applyNumberFormat="1" applyFont="1" applyFill="1" applyBorder="1" applyAlignment="1">
      <alignment horizontal="center" vertical="center"/>
    </xf>
    <xf numFmtId="9" fontId="29" fillId="10" borderId="1" xfId="20" applyNumberFormat="1" applyFont="1" applyFill="1" applyBorder="1" applyAlignment="1">
      <alignment horizontal="center" vertical="center" wrapText="1"/>
    </xf>
    <xf numFmtId="17" fontId="0" fillId="0" borderId="1" xfId="0" applyNumberFormat="1" applyBorder="1" applyAlignment="1">
      <alignment horizontal="justify" vertical="center" wrapText="1"/>
    </xf>
    <xf numFmtId="0" fontId="0" fillId="0" borderId="1" xfId="0" applyBorder="1" applyAlignment="1">
      <alignment horizontal="justify" vertical="center" wrapText="1"/>
    </xf>
    <xf numFmtId="10" fontId="39" fillId="0" borderId="1" xfId="20" applyNumberFormat="1" applyFont="1" applyFill="1" applyBorder="1" applyAlignment="1" applyProtection="1">
      <alignment horizontal="center" vertical="center" wrapText="1"/>
      <protection locked="0"/>
    </xf>
    <xf numFmtId="10" fontId="39" fillId="0" borderId="1" xfId="20" applyNumberFormat="1" applyFont="1" applyBorder="1" applyAlignment="1" applyProtection="1">
      <alignment horizontal="center" vertical="center" wrapText="1"/>
      <protection locked="0"/>
    </xf>
    <xf numFmtId="9" fontId="38" fillId="0" borderId="1" xfId="0" applyNumberFormat="1" applyFont="1" applyFill="1" applyBorder="1" applyAlignment="1" applyProtection="1">
      <alignment horizontal="center" vertical="center"/>
      <protection locked="0"/>
    </xf>
    <xf numFmtId="9" fontId="38" fillId="0" borderId="1" xfId="0" applyNumberFormat="1" applyFont="1" applyBorder="1" applyAlignment="1" applyProtection="1">
      <alignment horizontal="center" vertical="center"/>
      <protection locked="0"/>
    </xf>
    <xf numFmtId="0" fontId="13" fillId="8" borderId="1" xfId="13" applyFont="1" applyFill="1" applyBorder="1" applyAlignment="1" applyProtection="1">
      <alignment horizontal="center" vertical="center" wrapText="1"/>
    </xf>
    <xf numFmtId="10" fontId="15" fillId="0" borderId="1" xfId="0" applyNumberFormat="1" applyFont="1" applyFill="1" applyBorder="1" applyAlignment="1" applyProtection="1">
      <alignment horizontal="center" vertical="center" wrapText="1"/>
    </xf>
    <xf numFmtId="0" fontId="9" fillId="5" borderId="1" xfId="17" applyFont="1" applyFill="1" applyBorder="1" applyAlignment="1">
      <alignment horizontal="center" vertical="center"/>
    </xf>
    <xf numFmtId="0" fontId="41" fillId="0" borderId="0" xfId="0" applyFont="1" applyFill="1" applyAlignment="1" applyProtection="1">
      <alignment horizontal="center" vertical="center"/>
    </xf>
    <xf numFmtId="0" fontId="4" fillId="0" borderId="0" xfId="0" applyFont="1" applyBorder="1" applyAlignment="1" applyProtection="1">
      <alignment horizontal="center" vertical="center"/>
    </xf>
    <xf numFmtId="169" fontId="4" fillId="0" borderId="1" xfId="4" applyNumberFormat="1" applyFont="1" applyBorder="1" applyAlignment="1" applyProtection="1">
      <alignment horizontal="center" vertical="center" wrapText="1"/>
    </xf>
    <xf numFmtId="169" fontId="4" fillId="0" borderId="1" xfId="4" applyNumberFormat="1" applyFont="1" applyFill="1" applyBorder="1" applyAlignment="1" applyProtection="1">
      <alignment horizontal="center" vertical="center"/>
    </xf>
    <xf numFmtId="169" fontId="4" fillId="5" borderId="1" xfId="4" applyNumberFormat="1" applyFont="1" applyFill="1" applyBorder="1" applyAlignment="1" applyProtection="1">
      <alignment horizontal="center" vertical="center" wrapText="1"/>
    </xf>
    <xf numFmtId="169" fontId="4" fillId="0" borderId="1" xfId="8" applyNumberFormat="1" applyFont="1" applyBorder="1" applyAlignment="1" applyProtection="1">
      <alignment horizontal="center" vertical="center" wrapText="1"/>
    </xf>
    <xf numFmtId="0" fontId="51" fillId="0" borderId="0" xfId="0" applyFont="1" applyFill="1" applyProtection="1"/>
    <xf numFmtId="0" fontId="15" fillId="9" borderId="1" xfId="0" applyNumberFormat="1" applyFont="1" applyFill="1" applyBorder="1" applyAlignment="1" applyProtection="1">
      <alignment horizontal="left" vertical="center" wrapText="1"/>
    </xf>
    <xf numFmtId="0" fontId="0" fillId="0" borderId="0" xfId="0" applyFill="1" applyAlignment="1" applyProtection="1">
      <alignment horizontal="center" vertical="center"/>
    </xf>
    <xf numFmtId="0" fontId="0" fillId="0" borderId="0" xfId="0" applyAlignment="1" applyProtection="1">
      <alignment horizontal="center" vertical="center"/>
    </xf>
    <xf numFmtId="0" fontId="0" fillId="5" borderId="0" xfId="0" applyFill="1" applyAlignment="1">
      <alignment horizontal="center"/>
    </xf>
    <xf numFmtId="0" fontId="0" fillId="5" borderId="0" xfId="0" applyFill="1"/>
    <xf numFmtId="0" fontId="40" fillId="5" borderId="0" xfId="0" applyFont="1" applyFill="1" applyBorder="1" applyAlignment="1" applyProtection="1">
      <alignment horizontal="center" vertical="center" wrapText="1"/>
      <protection locked="0"/>
    </xf>
    <xf numFmtId="0" fontId="29" fillId="5" borderId="0" xfId="0" applyFont="1" applyFill="1" applyBorder="1" applyAlignment="1">
      <alignment horizontal="center"/>
    </xf>
    <xf numFmtId="0" fontId="32" fillId="5" borderId="1" xfId="0" applyFont="1" applyFill="1" applyBorder="1" applyAlignment="1" applyProtection="1">
      <alignment horizontal="justify" vertical="center" wrapText="1"/>
    </xf>
    <xf numFmtId="0" fontId="32" fillId="5" borderId="1" xfId="0" applyFont="1" applyFill="1" applyBorder="1" applyAlignment="1" applyProtection="1">
      <alignment vertical="center" wrapText="1"/>
    </xf>
    <xf numFmtId="0" fontId="29" fillId="11" borderId="1" xfId="0" applyFont="1" applyFill="1" applyBorder="1" applyAlignment="1">
      <alignment horizontal="center" vertical="center" wrapText="1"/>
    </xf>
    <xf numFmtId="0" fontId="0" fillId="0" borderId="1" xfId="0" applyFont="1" applyBorder="1" applyAlignment="1">
      <alignment horizontal="justify" vertical="center" wrapText="1"/>
    </xf>
    <xf numFmtId="9" fontId="0" fillId="5" borderId="1" xfId="0" applyNumberFormat="1" applyFont="1" applyFill="1" applyBorder="1" applyAlignment="1">
      <alignment horizontal="center" vertical="center" wrapText="1"/>
    </xf>
    <xf numFmtId="17" fontId="0" fillId="0" borderId="1"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17" fontId="0" fillId="0" borderId="1" xfId="0" applyNumberFormat="1" applyFont="1" applyBorder="1" applyAlignment="1">
      <alignment horizontal="justify" vertical="center" wrapText="1"/>
    </xf>
    <xf numFmtId="168" fontId="0" fillId="0" borderId="1" xfId="0" applyNumberFormat="1" applyFont="1" applyBorder="1" applyAlignment="1">
      <alignment horizontal="center" vertical="center" wrapText="1"/>
    </xf>
    <xf numFmtId="168" fontId="0" fillId="5" borderId="1" xfId="0" applyNumberFormat="1" applyFont="1" applyFill="1" applyBorder="1" applyAlignment="1">
      <alignment horizontal="center" vertical="center" wrapText="1"/>
    </xf>
    <xf numFmtId="0" fontId="0" fillId="0" borderId="0" xfId="0" applyAlignment="1">
      <alignment vertical="center"/>
    </xf>
    <xf numFmtId="0" fontId="32" fillId="0" borderId="1" xfId="0" applyFont="1" applyBorder="1" applyAlignment="1" applyProtection="1">
      <alignment vertical="center" wrapText="1"/>
    </xf>
    <xf numFmtId="0" fontId="41" fillId="5" borderId="0" xfId="0" applyFont="1" applyFill="1" applyBorder="1" applyAlignment="1" applyProtection="1">
      <alignment horizontal="center"/>
      <protection locked="0"/>
    </xf>
    <xf numFmtId="168" fontId="13" fillId="9" borderId="1" xfId="0" applyNumberFormat="1" applyFont="1" applyFill="1" applyBorder="1" applyAlignment="1" applyProtection="1">
      <alignment horizontal="left" vertical="center" wrapText="1"/>
    </xf>
    <xf numFmtId="9" fontId="4" fillId="9" borderId="1" xfId="20" applyFont="1" applyFill="1" applyBorder="1" applyAlignment="1" applyProtection="1">
      <alignment horizontal="center" vertical="center" wrapText="1"/>
    </xf>
    <xf numFmtId="9" fontId="4" fillId="0" borderId="1" xfId="20" applyFont="1" applyBorder="1" applyAlignment="1" applyProtection="1">
      <alignment horizontal="center" vertical="center" wrapText="1"/>
    </xf>
    <xf numFmtId="9" fontId="41" fillId="0" borderId="0" xfId="20" applyFont="1" applyFill="1" applyAlignment="1" applyProtection="1">
      <alignment horizontal="center" vertical="center"/>
    </xf>
    <xf numFmtId="169" fontId="3" fillId="7" borderId="1" xfId="4" applyNumberFormat="1" applyFont="1" applyFill="1" applyBorder="1" applyAlignment="1" applyProtection="1">
      <alignment horizontal="center" vertical="center" wrapText="1"/>
    </xf>
    <xf numFmtId="0" fontId="4" fillId="0" borderId="0" xfId="19" applyAlignment="1">
      <alignment wrapText="1"/>
    </xf>
    <xf numFmtId="0" fontId="0" fillId="0" borderId="1" xfId="0" applyFont="1" applyBorder="1" applyAlignment="1">
      <alignment wrapText="1"/>
    </xf>
    <xf numFmtId="0" fontId="0" fillId="0" borderId="1" xfId="0" applyBorder="1" applyAlignment="1">
      <alignment horizontal="center" wrapText="1"/>
    </xf>
    <xf numFmtId="17" fontId="0" fillId="5" borderId="1" xfId="0" applyNumberFormat="1" applyFont="1" applyFill="1" applyBorder="1" applyAlignment="1">
      <alignment horizontal="center" vertical="center" wrapText="1"/>
    </xf>
    <xf numFmtId="0" fontId="0" fillId="5" borderId="1" xfId="0" applyFill="1" applyBorder="1" applyAlignment="1">
      <alignment horizontal="justify" vertical="center" wrapText="1"/>
    </xf>
    <xf numFmtId="17" fontId="0" fillId="0" borderId="1" xfId="0" applyNumberFormat="1" applyBorder="1" applyAlignment="1">
      <alignment horizontal="center" vertical="center" wrapText="1"/>
    </xf>
    <xf numFmtId="169" fontId="4" fillId="5" borderId="1" xfId="6" applyNumberFormat="1" applyFont="1" applyFill="1" applyBorder="1" applyAlignment="1" applyProtection="1">
      <alignment horizontal="center" vertical="center"/>
      <protection locked="0"/>
    </xf>
    <xf numFmtId="169" fontId="4" fillId="5" borderId="1" xfId="6" applyNumberFormat="1" applyFont="1" applyFill="1" applyBorder="1" applyAlignment="1" applyProtection="1">
      <alignment horizontal="center" vertical="center" wrapText="1"/>
      <protection locked="0"/>
    </xf>
    <xf numFmtId="10" fontId="4" fillId="5" borderId="1" xfId="20" applyNumberFormat="1" applyFont="1" applyFill="1" applyBorder="1" applyAlignment="1" applyProtection="1">
      <alignment horizontal="center" vertical="center" wrapText="1"/>
      <protection locked="0"/>
    </xf>
    <xf numFmtId="9" fontId="4" fillId="5" borderId="1" xfId="20" applyFont="1" applyFill="1" applyBorder="1" applyAlignment="1" applyProtection="1">
      <alignment horizontal="center" vertical="center" wrapText="1"/>
      <protection locked="0"/>
    </xf>
    <xf numFmtId="169" fontId="4" fillId="0" borderId="1" xfId="6" applyNumberFormat="1" applyFont="1" applyFill="1" applyBorder="1" applyAlignment="1" applyProtection="1">
      <alignment horizontal="center" vertical="center"/>
      <protection locked="0"/>
    </xf>
    <xf numFmtId="169" fontId="4" fillId="0" borderId="1" xfId="6" applyNumberFormat="1" applyFont="1" applyBorder="1" applyAlignment="1" applyProtection="1">
      <alignment horizontal="center" vertical="center" wrapText="1"/>
      <protection locked="0"/>
    </xf>
    <xf numFmtId="10" fontId="4" fillId="5" borderId="1" xfId="20" applyNumberFormat="1" applyFont="1" applyFill="1" applyBorder="1" applyAlignment="1" applyProtection="1">
      <alignment horizontal="center" vertical="center" wrapText="1"/>
    </xf>
    <xf numFmtId="9" fontId="4" fillId="5" borderId="1" xfId="20" applyFont="1" applyFill="1" applyBorder="1" applyAlignment="1" applyProtection="1">
      <alignment horizontal="center" vertical="center" wrapText="1"/>
    </xf>
    <xf numFmtId="169" fontId="4" fillId="13" borderId="1" xfId="6" applyNumberFormat="1" applyFont="1" applyFill="1" applyBorder="1" applyAlignment="1" applyProtection="1">
      <alignment horizontal="center" vertical="center" wrapText="1"/>
      <protection locked="0"/>
    </xf>
    <xf numFmtId="0" fontId="0" fillId="5" borderId="0" xfId="0" applyFont="1" applyFill="1" applyAlignment="1"/>
    <xf numFmtId="9" fontId="0" fillId="0" borderId="0" xfId="20" applyFont="1"/>
    <xf numFmtId="9" fontId="0" fillId="0" borderId="0" xfId="0" applyNumberFormat="1"/>
    <xf numFmtId="0" fontId="58" fillId="5" borderId="0" xfId="0" applyFont="1" applyFill="1" applyAlignment="1">
      <alignment horizontal="center"/>
    </xf>
    <xf numFmtId="0" fontId="58" fillId="5" borderId="0" xfId="0" applyFont="1" applyFill="1"/>
    <xf numFmtId="0" fontId="8" fillId="5" borderId="1" xfId="0" applyFont="1" applyFill="1" applyBorder="1" applyAlignment="1" applyProtection="1">
      <alignment horizontal="justify" vertical="center" wrapText="1"/>
    </xf>
    <xf numFmtId="0" fontId="59" fillId="5" borderId="0" xfId="0" applyFont="1" applyFill="1" applyBorder="1" applyAlignment="1">
      <alignment horizontal="center"/>
    </xf>
    <xf numFmtId="0" fontId="8" fillId="5" borderId="1" xfId="0" applyFont="1" applyFill="1" applyBorder="1" applyAlignment="1" applyProtection="1">
      <alignment vertical="center" wrapText="1"/>
    </xf>
    <xf numFmtId="0" fontId="58" fillId="5" borderId="0" xfId="0" applyFont="1" applyFill="1" applyAlignment="1"/>
    <xf numFmtId="10" fontId="3" fillId="7" borderId="1" xfId="20" applyNumberFormat="1" applyFont="1" applyFill="1" applyBorder="1" applyAlignment="1" applyProtection="1">
      <alignment horizontal="center" vertical="center" wrapText="1"/>
    </xf>
    <xf numFmtId="10" fontId="3" fillId="7" borderId="1" xfId="20" applyNumberFormat="1" applyFont="1" applyFill="1" applyBorder="1" applyAlignment="1" applyProtection="1">
      <alignment horizontal="center" vertical="center"/>
    </xf>
    <xf numFmtId="169" fontId="3" fillId="23" borderId="1" xfId="0" applyNumberFormat="1" applyFont="1" applyFill="1" applyBorder="1" applyAlignment="1" applyProtection="1">
      <alignment horizontal="center" vertical="center" wrapText="1"/>
    </xf>
    <xf numFmtId="169" fontId="4" fillId="5" borderId="1" xfId="4" applyNumberFormat="1" applyFont="1" applyFill="1" applyBorder="1" applyAlignment="1" applyProtection="1">
      <alignment horizontal="center" vertical="center"/>
    </xf>
    <xf numFmtId="168" fontId="4" fillId="13" borderId="1" xfId="0" applyNumberFormat="1" applyFont="1" applyFill="1" applyBorder="1" applyAlignment="1" applyProtection="1">
      <alignment horizontal="center" vertical="center" wrapText="1"/>
      <protection locked="0"/>
    </xf>
    <xf numFmtId="169" fontId="4" fillId="13" borderId="1" xfId="0" applyNumberFormat="1" applyFont="1" applyFill="1" applyBorder="1" applyAlignment="1" applyProtection="1">
      <alignment horizontal="center" vertical="center" wrapText="1"/>
      <protection locked="0"/>
    </xf>
    <xf numFmtId="169" fontId="4" fillId="5" borderId="1" xfId="4" applyNumberFormat="1" applyFont="1" applyFill="1" applyBorder="1" applyAlignment="1" applyProtection="1">
      <alignment horizontal="center" vertical="center" wrapText="1"/>
      <protection locked="0"/>
    </xf>
    <xf numFmtId="169" fontId="4" fillId="13" borderId="1" xfId="4" applyNumberFormat="1" applyFont="1" applyFill="1" applyBorder="1" applyAlignment="1" applyProtection="1">
      <alignment horizontal="center" vertical="center" wrapText="1"/>
      <protection locked="0"/>
    </xf>
    <xf numFmtId="9" fontId="4" fillId="13" borderId="1" xfId="2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xf>
    <xf numFmtId="0" fontId="38" fillId="0" borderId="1" xfId="0" applyFont="1" applyFill="1" applyBorder="1" applyAlignment="1" applyProtection="1">
      <alignment horizontal="center" vertical="center" wrapText="1"/>
    </xf>
    <xf numFmtId="0" fontId="38" fillId="0" borderId="1" xfId="0" applyFont="1" applyFill="1" applyBorder="1" applyAlignment="1" applyProtection="1">
      <alignment horizontal="center" vertical="center"/>
    </xf>
    <xf numFmtId="0" fontId="33" fillId="0" borderId="0" xfId="0" applyFont="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13" fillId="14" borderId="1" xfId="0" applyFont="1" applyFill="1" applyBorder="1" applyAlignment="1" applyProtection="1">
      <alignment horizontal="center" vertical="center"/>
    </xf>
    <xf numFmtId="0" fontId="32" fillId="0" borderId="1" xfId="0" applyFont="1" applyBorder="1" applyAlignment="1" applyProtection="1">
      <alignment horizontal="center" vertical="center" wrapText="1"/>
    </xf>
    <xf numFmtId="0" fontId="39" fillId="0" borderId="1" xfId="0" applyFont="1" applyFill="1" applyBorder="1" applyAlignment="1" applyProtection="1">
      <alignment horizontal="justify" vertical="center" wrapText="1"/>
    </xf>
    <xf numFmtId="0" fontId="39" fillId="0" borderId="1" xfId="0" applyFont="1" applyFill="1" applyBorder="1" applyAlignment="1" applyProtection="1">
      <alignment horizontal="center" vertical="center" wrapText="1"/>
    </xf>
    <xf numFmtId="0" fontId="13" fillId="6" borderId="1" xfId="0" applyFont="1" applyFill="1" applyBorder="1" applyAlignment="1" applyProtection="1">
      <alignment horizontal="center" vertical="center" wrapText="1"/>
    </xf>
    <xf numFmtId="0" fontId="13" fillId="8" borderId="1" xfId="13" applyFont="1" applyFill="1" applyBorder="1" applyAlignment="1" applyProtection="1">
      <alignment horizontal="center" vertical="center" wrapText="1"/>
    </xf>
    <xf numFmtId="0" fontId="39" fillId="0" borderId="1" xfId="0" applyFont="1" applyBorder="1" applyAlignment="1" applyProtection="1">
      <alignment horizontal="center" vertical="center" wrapText="1"/>
    </xf>
    <xf numFmtId="0" fontId="39" fillId="5" borderId="1" xfId="0" applyFont="1" applyFill="1" applyBorder="1" applyAlignment="1" applyProtection="1">
      <alignment horizontal="justify" vertical="center" wrapText="1"/>
    </xf>
    <xf numFmtId="10" fontId="39" fillId="5" borderId="1" xfId="20" applyNumberFormat="1" applyFont="1" applyFill="1" applyBorder="1" applyAlignment="1" applyProtection="1">
      <alignment horizontal="justify" vertical="center" wrapText="1"/>
    </xf>
    <xf numFmtId="0" fontId="13" fillId="8" borderId="1" xfId="0" applyFont="1" applyFill="1" applyBorder="1" applyAlignment="1" applyProtection="1">
      <alignment horizontal="center" vertical="center" wrapText="1"/>
    </xf>
    <xf numFmtId="10" fontId="39" fillId="0" borderId="1" xfId="20" applyNumberFormat="1" applyFont="1" applyFill="1" applyBorder="1" applyAlignment="1" applyProtection="1">
      <alignment horizontal="justify" vertical="center" wrapText="1"/>
    </xf>
    <xf numFmtId="0" fontId="38"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14" borderId="1" xfId="0" applyFont="1" applyFill="1" applyBorder="1" applyAlignment="1" applyProtection="1">
      <alignment horizontal="center" vertical="center" wrapText="1"/>
    </xf>
    <xf numFmtId="0" fontId="51" fillId="0" borderId="1" xfId="0" applyFont="1" applyFill="1" applyBorder="1" applyAlignment="1" applyProtection="1">
      <alignment horizontal="center"/>
    </xf>
    <xf numFmtId="0" fontId="52" fillId="0" borderId="9" xfId="0" applyFont="1" applyFill="1" applyBorder="1" applyAlignment="1" applyProtection="1">
      <alignment horizontal="center" vertical="center" wrapText="1"/>
    </xf>
    <xf numFmtId="0" fontId="52" fillId="0" borderId="39" xfId="0" applyFont="1" applyFill="1" applyBorder="1" applyAlignment="1" applyProtection="1">
      <alignment horizontal="center" vertical="center" wrapText="1"/>
    </xf>
    <xf numFmtId="0" fontId="52" fillId="0" borderId="10" xfId="0" applyFont="1" applyFill="1" applyBorder="1" applyAlignment="1" applyProtection="1">
      <alignment horizontal="center" vertical="center" wrapText="1"/>
    </xf>
    <xf numFmtId="0" fontId="52" fillId="0" borderId="9" xfId="0" applyFont="1" applyFill="1" applyBorder="1" applyAlignment="1" applyProtection="1">
      <alignment horizontal="center" vertical="center"/>
    </xf>
    <xf numFmtId="0" fontId="52" fillId="0" borderId="39" xfId="0" applyFont="1" applyFill="1" applyBorder="1" applyAlignment="1" applyProtection="1">
      <alignment horizontal="center" vertical="center"/>
    </xf>
    <xf numFmtId="0" fontId="52" fillId="0" borderId="10" xfId="0" applyFont="1" applyFill="1" applyBorder="1" applyAlignment="1" applyProtection="1">
      <alignment horizontal="center" vertical="center"/>
    </xf>
    <xf numFmtId="0" fontId="13" fillId="0" borderId="1" xfId="0" applyFont="1" applyFill="1" applyBorder="1" applyAlignment="1" applyProtection="1">
      <alignment horizontal="center" vertical="center" wrapText="1"/>
    </xf>
    <xf numFmtId="0" fontId="13" fillId="14" borderId="9" xfId="0" applyFont="1" applyFill="1" applyBorder="1" applyAlignment="1" applyProtection="1">
      <alignment horizontal="center" vertical="center" wrapText="1"/>
    </xf>
    <xf numFmtId="0" fontId="13" fillId="14" borderId="39" xfId="0" applyFont="1" applyFill="1" applyBorder="1" applyAlignment="1" applyProtection="1">
      <alignment horizontal="center" vertical="center" wrapText="1"/>
    </xf>
    <xf numFmtId="0" fontId="13" fillId="14" borderId="10" xfId="0" applyFont="1" applyFill="1" applyBorder="1" applyAlignment="1" applyProtection="1">
      <alignment horizontal="center" vertical="center" wrapText="1"/>
    </xf>
    <xf numFmtId="0" fontId="3" fillId="14" borderId="14" xfId="0" applyFont="1" applyFill="1" applyBorder="1" applyAlignment="1" applyProtection="1">
      <alignment horizontal="center" vertical="center" wrapText="1"/>
    </xf>
    <xf numFmtId="0" fontId="3" fillId="14" borderId="40" xfId="0" applyFont="1" applyFill="1" applyBorder="1" applyAlignment="1" applyProtection="1">
      <alignment horizontal="center" vertical="center" wrapText="1"/>
    </xf>
    <xf numFmtId="0" fontId="3" fillId="14" borderId="42" xfId="0" applyFont="1" applyFill="1" applyBorder="1" applyAlignment="1" applyProtection="1">
      <alignment horizontal="center" vertical="center" wrapText="1"/>
    </xf>
    <xf numFmtId="0" fontId="13" fillId="14" borderId="1" xfId="0" applyFont="1" applyFill="1" applyBorder="1" applyAlignment="1" applyProtection="1">
      <alignment horizontal="center" vertical="center" wrapText="1"/>
    </xf>
    <xf numFmtId="0" fontId="13" fillId="2" borderId="1" xfId="17" applyFont="1" applyFill="1" applyBorder="1" applyAlignment="1" applyProtection="1">
      <alignment horizontal="center" vertical="center"/>
    </xf>
    <xf numFmtId="0" fontId="9" fillId="2" borderId="1" xfId="17" applyFont="1" applyFill="1" applyBorder="1" applyAlignment="1" applyProtection="1">
      <alignment horizontal="center" vertical="center" wrapText="1"/>
      <protection locked="0"/>
    </xf>
    <xf numFmtId="0" fontId="8" fillId="10" borderId="1" xfId="17" applyFont="1" applyFill="1" applyBorder="1" applyAlignment="1" applyProtection="1">
      <alignment horizontal="justify" vertical="center" wrapText="1"/>
      <protection locked="0"/>
    </xf>
    <xf numFmtId="0" fontId="9" fillId="2" borderId="1" xfId="17" applyFont="1" applyFill="1" applyBorder="1" applyAlignment="1" applyProtection="1">
      <alignment horizontal="center" vertical="center"/>
      <protection locked="0"/>
    </xf>
    <xf numFmtId="0" fontId="8" fillId="10" borderId="1" xfId="17" applyFont="1" applyFill="1" applyBorder="1" applyAlignment="1" applyProtection="1">
      <alignment horizontal="left" vertical="center" wrapText="1"/>
      <protection locked="0"/>
    </xf>
    <xf numFmtId="0" fontId="8" fillId="10" borderId="1" xfId="17" applyFont="1" applyFill="1" applyBorder="1" applyAlignment="1">
      <alignment horizontal="justify" vertical="center" wrapText="1"/>
    </xf>
    <xf numFmtId="0" fontId="8" fillId="10" borderId="1" xfId="17" applyFont="1" applyFill="1" applyBorder="1" applyAlignment="1" applyProtection="1">
      <alignment horizontal="center" vertical="center" wrapText="1"/>
      <protection locked="0"/>
    </xf>
    <xf numFmtId="0" fontId="8" fillId="2" borderId="1" xfId="17" applyFont="1" applyFill="1" applyBorder="1" applyAlignment="1" applyProtection="1">
      <alignment horizontal="center" vertical="center" wrapText="1"/>
      <protection locked="0"/>
    </xf>
    <xf numFmtId="0" fontId="8" fillId="10" borderId="1" xfId="17" applyFont="1" applyFill="1" applyBorder="1" applyAlignment="1">
      <alignment horizontal="justify" vertical="center"/>
    </xf>
    <xf numFmtId="0" fontId="32" fillId="15" borderId="1" xfId="17" applyFont="1" applyFill="1" applyBorder="1" applyAlignment="1">
      <alignment horizontal="center" vertical="center"/>
    </xf>
    <xf numFmtId="14" fontId="9" fillId="2" borderId="1" xfId="17" applyNumberFormat="1" applyFont="1" applyFill="1" applyBorder="1" applyAlignment="1">
      <alignment horizontal="center" vertical="center" wrapText="1"/>
    </xf>
    <xf numFmtId="0" fontId="9" fillId="5" borderId="1" xfId="17" applyFont="1" applyFill="1" applyBorder="1" applyAlignment="1">
      <alignment horizontal="center" vertical="center" wrapText="1"/>
    </xf>
    <xf numFmtId="168" fontId="9" fillId="0" borderId="1" xfId="21" applyNumberFormat="1" applyFont="1" applyFill="1" applyBorder="1" applyAlignment="1">
      <alignment horizontal="center" vertical="center" wrapText="1"/>
    </xf>
    <xf numFmtId="0" fontId="9" fillId="5" borderId="1" xfId="17" applyFont="1" applyFill="1" applyBorder="1" applyAlignment="1">
      <alignment horizontal="center" vertical="center"/>
    </xf>
    <xf numFmtId="9" fontId="8" fillId="0" borderId="1" xfId="21" applyFont="1" applyFill="1" applyBorder="1" applyAlignment="1">
      <alignment horizontal="center" vertical="center"/>
    </xf>
    <xf numFmtId="0" fontId="32" fillId="15" borderId="9" xfId="17" applyFont="1" applyFill="1" applyBorder="1" applyAlignment="1">
      <alignment horizontal="center" vertical="center"/>
    </xf>
    <xf numFmtId="0" fontId="32" fillId="15" borderId="39" xfId="17" applyFont="1" applyFill="1" applyBorder="1" applyAlignment="1">
      <alignment horizontal="center" vertical="center"/>
    </xf>
    <xf numFmtId="0" fontId="32" fillId="15" borderId="10" xfId="17" applyFont="1" applyFill="1" applyBorder="1" applyAlignment="1">
      <alignment horizontal="center" vertical="center"/>
    </xf>
    <xf numFmtId="0" fontId="32" fillId="0" borderId="1" xfId="17" applyFont="1" applyFill="1" applyBorder="1" applyAlignment="1">
      <alignment horizontal="center" vertical="center"/>
    </xf>
    <xf numFmtId="0" fontId="4" fillId="16" borderId="62" xfId="0" applyFont="1" applyFill="1" applyBorder="1" applyAlignment="1">
      <alignment horizontal="left" vertical="center" wrapText="1"/>
    </xf>
    <xf numFmtId="0" fontId="4" fillId="16" borderId="63" xfId="0" applyFont="1" applyFill="1" applyBorder="1" applyAlignment="1">
      <alignment horizontal="left" vertical="center" wrapText="1"/>
    </xf>
    <xf numFmtId="0" fontId="4" fillId="16" borderId="64" xfId="0" applyFont="1" applyFill="1" applyBorder="1" applyAlignment="1">
      <alignment horizontal="left" vertical="center" wrapText="1"/>
    </xf>
    <xf numFmtId="0" fontId="50" fillId="16" borderId="65" xfId="0" applyFont="1" applyFill="1" applyBorder="1" applyAlignment="1">
      <alignment horizontal="left" vertical="center" wrapText="1"/>
    </xf>
    <xf numFmtId="0" fontId="50" fillId="16" borderId="66" xfId="0" applyFont="1" applyFill="1" applyBorder="1" applyAlignment="1">
      <alignment horizontal="left" vertical="center" wrapText="1"/>
    </xf>
    <xf numFmtId="0" fontId="50" fillId="16" borderId="67" xfId="0" applyFont="1" applyFill="1" applyBorder="1" applyAlignment="1">
      <alignment horizontal="left" vertical="center" wrapText="1"/>
    </xf>
    <xf numFmtId="0" fontId="9" fillId="5" borderId="1" xfId="17" applyFont="1" applyFill="1" applyBorder="1" applyAlignment="1">
      <alignment horizontal="justify" vertical="center" wrapText="1"/>
    </xf>
    <xf numFmtId="0" fontId="21" fillId="2" borderId="1" xfId="17" applyFont="1" applyFill="1" applyBorder="1" applyAlignment="1">
      <alignment horizontal="center" vertical="center"/>
    </xf>
    <xf numFmtId="0" fontId="8" fillId="10" borderId="1" xfId="17" applyFont="1" applyFill="1" applyBorder="1" applyAlignment="1">
      <alignment horizontal="left" vertical="center" wrapText="1"/>
    </xf>
    <xf numFmtId="0" fontId="8" fillId="10" borderId="1" xfId="17" applyFont="1" applyFill="1" applyBorder="1" applyAlignment="1">
      <alignment horizontal="center" vertical="center"/>
    </xf>
    <xf numFmtId="9" fontId="8" fillId="10" borderId="1" xfId="21" applyFont="1" applyFill="1" applyBorder="1" applyAlignment="1">
      <alignment horizontal="center" vertical="center"/>
    </xf>
    <xf numFmtId="0" fontId="8" fillId="5" borderId="1" xfId="17" applyFont="1" applyFill="1" applyBorder="1" applyAlignment="1">
      <alignment horizontal="center" vertical="center" wrapText="1"/>
    </xf>
    <xf numFmtId="0" fontId="9" fillId="0" borderId="1" xfId="17" applyFont="1" applyBorder="1" applyAlignment="1">
      <alignment horizontal="center" vertical="center" wrapText="1"/>
    </xf>
    <xf numFmtId="1" fontId="9" fillId="5" borderId="1" xfId="7" applyNumberFormat="1" applyFont="1" applyFill="1" applyBorder="1" applyAlignment="1">
      <alignment horizontal="center" vertical="center" wrapText="1"/>
    </xf>
    <xf numFmtId="9" fontId="9" fillId="2" borderId="1" xfId="21" applyFont="1" applyFill="1" applyBorder="1" applyAlignment="1">
      <alignment horizontal="center" vertical="center"/>
    </xf>
    <xf numFmtId="0" fontId="9" fillId="5" borderId="1" xfId="21" applyNumberFormat="1" applyFont="1" applyFill="1" applyBorder="1" applyAlignment="1">
      <alignment horizontal="center" vertical="center" wrapText="1"/>
    </xf>
    <xf numFmtId="0" fontId="9" fillId="0" borderId="1" xfId="17" applyFont="1" applyFill="1" applyBorder="1" applyAlignment="1">
      <alignment horizontal="center" vertical="center" wrapText="1"/>
    </xf>
    <xf numFmtId="0" fontId="9" fillId="0" borderId="1" xfId="17" applyFont="1" applyFill="1" applyBorder="1" applyAlignment="1">
      <alignment horizontal="center" vertical="center"/>
    </xf>
    <xf numFmtId="49" fontId="9" fillId="2" borderId="1" xfId="17" applyNumberFormat="1" applyFont="1" applyFill="1" applyBorder="1" applyAlignment="1">
      <alignment horizontal="center" vertical="center"/>
    </xf>
    <xf numFmtId="0" fontId="33" fillId="5" borderId="1" xfId="0" applyFont="1" applyFill="1" applyBorder="1" applyAlignment="1">
      <alignment horizontal="center" vertical="center"/>
    </xf>
    <xf numFmtId="0" fontId="38" fillId="0" borderId="1" xfId="17" applyFont="1" applyFill="1" applyBorder="1" applyAlignment="1">
      <alignment horizontal="center" vertical="center"/>
    </xf>
    <xf numFmtId="0" fontId="38" fillId="15" borderId="1" xfId="17" applyFont="1" applyFill="1" applyBorder="1" applyAlignment="1">
      <alignment horizontal="center" vertical="center"/>
    </xf>
    <xf numFmtId="0" fontId="41" fillId="0" borderId="1" xfId="0" applyFont="1" applyBorder="1" applyAlignment="1" applyProtection="1">
      <alignment horizontal="center"/>
      <protection locked="0"/>
    </xf>
    <xf numFmtId="0" fontId="38" fillId="0" borderId="1" xfId="0" applyFont="1" applyFill="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5" borderId="1" xfId="0" applyFont="1" applyFill="1" applyBorder="1" applyAlignment="1" applyProtection="1">
      <alignment horizontal="center" vertical="center" wrapText="1"/>
      <protection locked="0"/>
    </xf>
    <xf numFmtId="0" fontId="32" fillId="5" borderId="1" xfId="0" applyFont="1" applyFill="1" applyBorder="1" applyAlignment="1" applyProtection="1">
      <alignment horizontal="center" vertical="center" wrapText="1"/>
    </xf>
    <xf numFmtId="0" fontId="0" fillId="0" borderId="18" xfId="0" applyBorder="1" applyAlignment="1">
      <alignment horizontal="center" vertical="center"/>
    </xf>
    <xf numFmtId="0" fontId="0" fillId="0" borderId="43" xfId="0" applyBorder="1" applyAlignment="1">
      <alignment horizontal="center" vertical="center"/>
    </xf>
    <xf numFmtId="0" fontId="0" fillId="0" borderId="5" xfId="0" applyBorder="1" applyAlignment="1">
      <alignment horizontal="center" vertical="center"/>
    </xf>
    <xf numFmtId="9" fontId="27" fillId="5" borderId="18" xfId="20" applyNumberFormat="1" applyFont="1" applyFill="1" applyBorder="1" applyAlignment="1">
      <alignment horizontal="center" vertical="center"/>
    </xf>
    <xf numFmtId="9" fontId="27" fillId="5" borderId="43" xfId="20" applyNumberFormat="1" applyFont="1" applyFill="1" applyBorder="1" applyAlignment="1">
      <alignment horizontal="center" vertical="center"/>
    </xf>
    <xf numFmtId="9" fontId="27" fillId="5" borderId="5" xfId="20" applyNumberFormat="1" applyFont="1" applyFill="1" applyBorder="1" applyAlignment="1">
      <alignment horizontal="center" vertical="center"/>
    </xf>
    <xf numFmtId="0" fontId="0" fillId="0" borderId="18" xfId="0" applyBorder="1" applyAlignment="1">
      <alignment horizontal="center" vertical="center" wrapText="1"/>
    </xf>
    <xf numFmtId="0" fontId="0" fillId="0" borderId="43" xfId="0" applyBorder="1" applyAlignment="1">
      <alignment horizontal="center" vertical="center" wrapText="1"/>
    </xf>
    <xf numFmtId="0" fontId="0" fillId="0" borderId="5" xfId="0" applyBorder="1" applyAlignment="1">
      <alignment horizontal="center" vertical="center" wrapText="1"/>
    </xf>
    <xf numFmtId="9" fontId="27" fillId="0" borderId="18" xfId="20" applyNumberFormat="1" applyFont="1" applyBorder="1" applyAlignment="1">
      <alignment horizontal="center" vertical="center"/>
    </xf>
    <xf numFmtId="9" fontId="27" fillId="0" borderId="43" xfId="20" applyNumberFormat="1" applyFont="1" applyBorder="1" applyAlignment="1">
      <alignment horizontal="center" vertical="center"/>
    </xf>
    <xf numFmtId="9" fontId="27" fillId="0" borderId="5" xfId="20" applyNumberFormat="1" applyFont="1" applyBorder="1" applyAlignment="1">
      <alignment horizontal="center" vertical="center"/>
    </xf>
    <xf numFmtId="0" fontId="29" fillId="5" borderId="1" xfId="0" applyFont="1" applyFill="1" applyBorder="1" applyAlignment="1">
      <alignment horizontal="center" vertical="center"/>
    </xf>
    <xf numFmtId="0" fontId="41" fillId="5" borderId="1" xfId="0" applyFont="1" applyFill="1" applyBorder="1" applyAlignment="1" applyProtection="1">
      <alignment horizontal="center"/>
      <protection locked="0"/>
    </xf>
    <xf numFmtId="0" fontId="40" fillId="5" borderId="1" xfId="0" applyFont="1" applyFill="1" applyBorder="1" applyAlignment="1" applyProtection="1">
      <alignment horizontal="center" vertical="center" wrapText="1"/>
      <protection locked="0"/>
    </xf>
    <xf numFmtId="0" fontId="29" fillId="11" borderId="9" xfId="0" applyFont="1" applyFill="1" applyBorder="1" applyAlignment="1">
      <alignment horizontal="center" vertical="center" wrapText="1"/>
    </xf>
    <xf numFmtId="0" fontId="29" fillId="11" borderId="10" xfId="0" applyFont="1" applyFill="1" applyBorder="1" applyAlignment="1">
      <alignment horizontal="center" vertical="center" wrapText="1"/>
    </xf>
    <xf numFmtId="9" fontId="49" fillId="11" borderId="9" xfId="20" applyFont="1" applyFill="1" applyBorder="1" applyAlignment="1">
      <alignment horizontal="center" vertical="center" wrapText="1"/>
    </xf>
    <xf numFmtId="9" fontId="49" fillId="11" borderId="10" xfId="20" applyFont="1" applyFill="1" applyBorder="1" applyAlignment="1">
      <alignment horizontal="center" vertical="center" wrapText="1"/>
    </xf>
    <xf numFmtId="0" fontId="28" fillId="17" borderId="44" xfId="0" applyFont="1" applyFill="1" applyBorder="1" applyAlignment="1">
      <alignment horizontal="center"/>
    </xf>
    <xf numFmtId="0" fontId="28" fillId="17" borderId="0" xfId="0" applyFont="1" applyFill="1" applyBorder="1" applyAlignment="1">
      <alignment horizontal="center"/>
    </xf>
    <xf numFmtId="0" fontId="54" fillId="18" borderId="9" xfId="0" applyFont="1" applyFill="1" applyBorder="1" applyAlignment="1">
      <alignment horizontal="center"/>
    </xf>
    <xf numFmtId="0" fontId="54" fillId="18" borderId="39" xfId="0" applyFont="1" applyFill="1" applyBorder="1" applyAlignment="1">
      <alignment horizontal="center"/>
    </xf>
    <xf numFmtId="0" fontId="54" fillId="18" borderId="10" xfId="0" applyFont="1" applyFill="1" applyBorder="1" applyAlignment="1">
      <alignment horizontal="center"/>
    </xf>
    <xf numFmtId="0" fontId="13" fillId="2" borderId="31" xfId="17" applyFont="1" applyFill="1" applyBorder="1" applyAlignment="1" applyProtection="1">
      <alignment horizontal="center" vertical="center"/>
    </xf>
    <xf numFmtId="0" fontId="13" fillId="2" borderId="0" xfId="17" applyFont="1" applyFill="1" applyBorder="1" applyAlignment="1" applyProtection="1">
      <alignment horizontal="center" vertical="center"/>
    </xf>
    <xf numFmtId="0" fontId="13" fillId="2" borderId="32" xfId="17" applyFont="1" applyFill="1" applyBorder="1" applyAlignment="1" applyProtection="1">
      <alignment horizontal="center" vertical="center"/>
    </xf>
    <xf numFmtId="0" fontId="9" fillId="0" borderId="1" xfId="17" applyFont="1" applyFill="1" applyBorder="1" applyAlignment="1">
      <alignment horizontal="justify" vertical="center" wrapText="1"/>
    </xf>
    <xf numFmtId="0" fontId="55" fillId="5" borderId="1" xfId="17" applyFont="1" applyFill="1" applyBorder="1" applyAlignment="1">
      <alignment horizontal="center" vertical="center" wrapText="1"/>
    </xf>
    <xf numFmtId="0" fontId="9" fillId="0" borderId="1" xfId="17" applyFont="1" applyBorder="1" applyAlignment="1">
      <alignment horizontal="left" vertical="center" wrapText="1"/>
    </xf>
    <xf numFmtId="0" fontId="9" fillId="19" borderId="1" xfId="17" applyFont="1" applyFill="1" applyBorder="1" applyAlignment="1">
      <alignment horizontal="center" vertical="center"/>
    </xf>
    <xf numFmtId="9" fontId="9" fillId="0" borderId="1" xfId="21" applyFont="1" applyFill="1" applyBorder="1" applyAlignment="1">
      <alignment horizontal="center" vertical="center"/>
    </xf>
    <xf numFmtId="17" fontId="9" fillId="20" borderId="68" xfId="0" applyNumberFormat="1" applyFont="1" applyFill="1" applyBorder="1" applyAlignment="1">
      <alignment horizontal="justify" vertical="center" wrapText="1"/>
    </xf>
    <xf numFmtId="0" fontId="22" fillId="5" borderId="63" xfId="0" applyFont="1" applyFill="1" applyBorder="1" applyAlignment="1">
      <alignment horizontal="justify" vertical="center" wrapText="1"/>
    </xf>
    <xf numFmtId="0" fontId="22" fillId="5" borderId="64" xfId="0" applyFont="1" applyFill="1" applyBorder="1" applyAlignment="1">
      <alignment horizontal="justify" vertical="center" wrapText="1"/>
    </xf>
    <xf numFmtId="0" fontId="9" fillId="5" borderId="59" xfId="0" applyFont="1" applyFill="1" applyBorder="1" applyAlignment="1">
      <alignment horizontal="justify" vertical="center" wrapText="1"/>
    </xf>
    <xf numFmtId="0" fontId="9" fillId="5" borderId="60" xfId="0" applyFont="1" applyFill="1" applyBorder="1" applyAlignment="1">
      <alignment horizontal="justify" vertical="center" wrapText="1"/>
    </xf>
    <xf numFmtId="0" fontId="9" fillId="5" borderId="61" xfId="0" applyFont="1" applyFill="1" applyBorder="1" applyAlignment="1">
      <alignment horizontal="justify" vertical="center" wrapText="1"/>
    </xf>
    <xf numFmtId="0" fontId="53" fillId="5" borderId="62" xfId="0" applyFont="1" applyFill="1" applyBorder="1" applyAlignment="1">
      <alignment horizontal="justify" vertical="center" wrapText="1"/>
    </xf>
    <xf numFmtId="0" fontId="53" fillId="5" borderId="63" xfId="0" applyFont="1" applyFill="1" applyBorder="1" applyAlignment="1">
      <alignment horizontal="justify" vertical="center" wrapText="1"/>
    </xf>
    <xf numFmtId="0" fontId="53" fillId="5" borderId="64" xfId="0" applyFont="1" applyFill="1" applyBorder="1" applyAlignment="1">
      <alignment horizontal="justify" vertical="center" wrapText="1"/>
    </xf>
    <xf numFmtId="0" fontId="53" fillId="5" borderId="65" xfId="0" applyFont="1" applyFill="1" applyBorder="1" applyAlignment="1">
      <alignment horizontal="justify" vertical="center" wrapText="1"/>
    </xf>
    <xf numFmtId="0" fontId="53" fillId="5" borderId="66" xfId="0" applyFont="1" applyFill="1" applyBorder="1" applyAlignment="1">
      <alignment horizontal="justify" vertical="center" wrapText="1"/>
    </xf>
    <xf numFmtId="0" fontId="53" fillId="5" borderId="67" xfId="0" applyFont="1" applyFill="1" applyBorder="1" applyAlignment="1">
      <alignment horizontal="justify" vertical="center" wrapText="1"/>
    </xf>
    <xf numFmtId="0" fontId="9" fillId="0" borderId="1" xfId="17" applyFont="1" applyFill="1" applyBorder="1" applyAlignment="1" applyProtection="1">
      <alignment horizontal="center" vertical="center" wrapText="1"/>
      <protection locked="0"/>
    </xf>
    <xf numFmtId="0" fontId="8" fillId="0" borderId="1" xfId="17" applyFont="1" applyFill="1" applyBorder="1" applyAlignment="1" applyProtection="1">
      <alignment horizontal="center" vertical="center" wrapText="1"/>
      <protection locked="0"/>
    </xf>
    <xf numFmtId="0" fontId="28" fillId="17" borderId="1" xfId="0" applyFont="1" applyFill="1" applyBorder="1" applyAlignment="1">
      <alignment horizontal="center" vertical="center"/>
    </xf>
    <xf numFmtId="0" fontId="59" fillId="5" borderId="1" xfId="0" applyFont="1" applyFill="1" applyBorder="1" applyAlignment="1">
      <alignment horizontal="center" vertical="center"/>
    </xf>
    <xf numFmtId="0" fontId="4" fillId="5" borderId="1" xfId="0" applyFont="1" applyFill="1" applyBorder="1" applyAlignment="1" applyProtection="1">
      <alignment horizontal="center"/>
      <protection locked="0"/>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0" fontId="0" fillId="0" borderId="1" xfId="0" applyFont="1" applyBorder="1" applyAlignment="1">
      <alignment horizontal="center" vertical="center"/>
    </xf>
    <xf numFmtId="0" fontId="22" fillId="0" borderId="1" xfId="0" applyFont="1" applyBorder="1"/>
    <xf numFmtId="0" fontId="0" fillId="0" borderId="1" xfId="0" applyFont="1" applyBorder="1" applyAlignment="1">
      <alignment horizontal="center" vertical="center" wrapText="1"/>
    </xf>
    <xf numFmtId="9" fontId="0" fillId="0" borderId="1" xfId="0" applyNumberFormat="1" applyFont="1" applyBorder="1" applyAlignment="1">
      <alignment horizontal="center" vertical="center"/>
    </xf>
    <xf numFmtId="9" fontId="49" fillId="11" borderId="1" xfId="20" applyFont="1" applyFill="1" applyBorder="1" applyAlignment="1">
      <alignment horizontal="center" vertical="center" wrapText="1"/>
    </xf>
    <xf numFmtId="0" fontId="8" fillId="5" borderId="1" xfId="0" applyFont="1" applyFill="1" applyBorder="1" applyAlignment="1" applyProtection="1">
      <alignment horizontal="center" vertical="center" wrapText="1"/>
    </xf>
    <xf numFmtId="0" fontId="29" fillId="11" borderId="1" xfId="0" applyFont="1" applyFill="1" applyBorder="1" applyAlignment="1">
      <alignment horizontal="center" vertical="center" wrapText="1"/>
    </xf>
    <xf numFmtId="0" fontId="54" fillId="18" borderId="1" xfId="0" applyFont="1" applyFill="1" applyBorder="1" applyAlignment="1">
      <alignment horizontal="center" vertical="center"/>
    </xf>
    <xf numFmtId="49" fontId="14" fillId="3" borderId="52" xfId="18" applyNumberFormat="1" applyFont="1" applyFill="1" applyBorder="1" applyAlignment="1">
      <alignment horizontal="center" vertical="center" wrapText="1"/>
    </xf>
    <xf numFmtId="49" fontId="14" fillId="3" borderId="33" xfId="18" applyNumberFormat="1" applyFont="1" applyFill="1" applyBorder="1" applyAlignment="1">
      <alignment horizontal="center" vertical="center" wrapText="1"/>
    </xf>
    <xf numFmtId="0" fontId="3" fillId="0" borderId="1" xfId="18" applyFont="1" applyBorder="1" applyAlignment="1">
      <alignment horizontal="center" vertical="center" wrapText="1"/>
    </xf>
    <xf numFmtId="3" fontId="3" fillId="6" borderId="10" xfId="19" applyNumberFormat="1" applyFont="1" applyFill="1" applyBorder="1" applyAlignment="1">
      <alignment horizontal="center" vertical="center"/>
    </xf>
    <xf numFmtId="3" fontId="3" fillId="6" borderId="1" xfId="19" applyNumberFormat="1" applyFont="1" applyFill="1" applyBorder="1" applyAlignment="1">
      <alignment horizontal="center" vertical="center"/>
    </xf>
    <xf numFmtId="0" fontId="3" fillId="6" borderId="1" xfId="16" applyFont="1" applyFill="1" applyBorder="1" applyAlignment="1">
      <alignment horizontal="center" vertical="center"/>
    </xf>
    <xf numFmtId="0" fontId="3" fillId="0" borderId="45" xfId="18" applyFont="1" applyFill="1" applyBorder="1" applyAlignment="1">
      <alignment horizontal="center" vertical="center" wrapText="1"/>
    </xf>
    <xf numFmtId="0" fontId="3" fillId="0" borderId="23" xfId="18" applyFont="1" applyFill="1" applyBorder="1" applyAlignment="1">
      <alignment horizontal="center" vertical="center" wrapText="1"/>
    </xf>
    <xf numFmtId="0" fontId="3" fillId="0" borderId="46" xfId="18" applyFont="1" applyFill="1" applyBorder="1" applyAlignment="1">
      <alignment horizontal="center" vertical="center" wrapText="1"/>
    </xf>
    <xf numFmtId="49" fontId="12" fillId="3" borderId="47" xfId="18" applyNumberFormat="1" applyFont="1" applyFill="1" applyBorder="1" applyAlignment="1">
      <alignment horizontal="center" vertical="center" wrapText="1"/>
    </xf>
    <xf numFmtId="49" fontId="12" fillId="3" borderId="48" xfId="18" applyNumberFormat="1" applyFont="1" applyFill="1" applyBorder="1" applyAlignment="1">
      <alignment horizontal="center" vertical="center" wrapText="1"/>
    </xf>
    <xf numFmtId="0" fontId="3" fillId="0" borderId="49" xfId="18" applyFont="1" applyBorder="1" applyAlignment="1">
      <alignment horizontal="center" vertical="center" wrapText="1"/>
    </xf>
    <xf numFmtId="0" fontId="3" fillId="0" borderId="50" xfId="18" applyFont="1" applyBorder="1" applyAlignment="1">
      <alignment horizontal="center" vertical="center" wrapText="1"/>
    </xf>
    <xf numFmtId="0" fontId="3" fillId="0" borderId="51" xfId="18" applyFont="1" applyBorder="1" applyAlignment="1">
      <alignment horizontal="center" vertical="center" wrapText="1"/>
    </xf>
    <xf numFmtId="0" fontId="56" fillId="0" borderId="1" xfId="0" applyFont="1" applyFill="1" applyBorder="1" applyAlignment="1" applyProtection="1">
      <alignment horizontal="center" vertical="center" wrapText="1"/>
    </xf>
    <xf numFmtId="0" fontId="17" fillId="21" borderId="1" xfId="15" applyFont="1" applyFill="1" applyBorder="1" applyAlignment="1">
      <alignment horizontal="center" vertical="center" wrapText="1"/>
    </xf>
    <xf numFmtId="0" fontId="38" fillId="5" borderId="1" xfId="0" applyFont="1" applyFill="1" applyBorder="1" applyAlignment="1" applyProtection="1">
      <alignment horizontal="center" vertical="center"/>
    </xf>
    <xf numFmtId="169" fontId="13" fillId="7" borderId="9" xfId="15" applyNumberFormat="1" applyFont="1" applyFill="1" applyBorder="1" applyAlignment="1">
      <alignment horizontal="center" vertical="center" wrapText="1"/>
    </xf>
    <xf numFmtId="169" fontId="13" fillId="7" borderId="39" xfId="15" applyNumberFormat="1" applyFont="1" applyFill="1" applyBorder="1" applyAlignment="1">
      <alignment horizontal="center" vertical="center" wrapText="1"/>
    </xf>
    <xf numFmtId="169" fontId="13" fillId="7" borderId="10" xfId="15" applyNumberFormat="1" applyFont="1" applyFill="1" applyBorder="1" applyAlignment="1">
      <alignment horizontal="center" vertical="center" wrapText="1"/>
    </xf>
    <xf numFmtId="0" fontId="15" fillId="0" borderId="1" xfId="15" applyFont="1" applyBorder="1" applyAlignment="1" applyProtection="1">
      <alignment horizontal="center" vertical="center" wrapText="1"/>
      <protection locked="0"/>
    </xf>
    <xf numFmtId="0" fontId="13" fillId="21" borderId="1" xfId="15" applyFont="1" applyFill="1" applyBorder="1" applyAlignment="1">
      <alignment horizontal="center" vertical="center" wrapText="1"/>
    </xf>
    <xf numFmtId="0" fontId="57" fillId="22" borderId="1" xfId="15" applyFont="1" applyFill="1" applyBorder="1" applyAlignment="1">
      <alignment horizontal="center" vertical="center" wrapText="1"/>
    </xf>
    <xf numFmtId="167" fontId="15" fillId="0" borderId="1" xfId="1" applyFont="1" applyBorder="1" applyAlignment="1">
      <alignment horizontal="center" vertical="center" wrapText="1"/>
    </xf>
    <xf numFmtId="169" fontId="15" fillId="8" borderId="14" xfId="15" applyNumberFormat="1" applyFont="1" applyFill="1" applyBorder="1" applyAlignment="1">
      <alignment horizontal="center" vertical="center" wrapText="1"/>
    </xf>
    <xf numFmtId="169" fontId="15" fillId="8" borderId="40" xfId="15" applyNumberFormat="1" applyFont="1" applyFill="1" applyBorder="1" applyAlignment="1">
      <alignment horizontal="center" vertical="center" wrapText="1"/>
    </xf>
    <xf numFmtId="169" fontId="15" fillId="8" borderId="42" xfId="15" applyNumberFormat="1" applyFont="1" applyFill="1" applyBorder="1" applyAlignment="1">
      <alignment horizontal="center" vertical="center" wrapText="1"/>
    </xf>
    <xf numFmtId="169" fontId="15" fillId="8" borderId="44" xfId="15" applyNumberFormat="1" applyFont="1" applyFill="1" applyBorder="1" applyAlignment="1">
      <alignment horizontal="center" vertical="center" wrapText="1"/>
    </xf>
    <xf numFmtId="169" fontId="15" fillId="8" borderId="0" xfId="15" applyNumberFormat="1" applyFont="1" applyFill="1" applyBorder="1" applyAlignment="1">
      <alignment horizontal="center" vertical="center" wrapText="1"/>
    </xf>
    <xf numFmtId="169" fontId="15" fillId="8" borderId="53" xfId="15" applyNumberFormat="1" applyFont="1" applyFill="1" applyBorder="1" applyAlignment="1">
      <alignment horizontal="center" vertical="center" wrapText="1"/>
    </xf>
    <xf numFmtId="169" fontId="15" fillId="8" borderId="4" xfId="15" applyNumberFormat="1" applyFont="1" applyFill="1" applyBorder="1" applyAlignment="1">
      <alignment horizontal="center" vertical="center" wrapText="1"/>
    </xf>
    <xf numFmtId="169" fontId="15" fillId="8" borderId="38" xfId="15" applyNumberFormat="1" applyFont="1" applyFill="1" applyBorder="1" applyAlignment="1">
      <alignment horizontal="center" vertical="center" wrapText="1"/>
    </xf>
    <xf numFmtId="169" fontId="15" fillId="8" borderId="6" xfId="15"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11" fillId="0" borderId="55" xfId="15" applyFont="1" applyFill="1" applyBorder="1" applyAlignment="1">
      <alignment horizontal="center" vertical="center" wrapText="1"/>
    </xf>
    <xf numFmtId="0" fontId="11" fillId="0" borderId="56" xfId="15" applyFont="1" applyFill="1" applyBorder="1" applyAlignment="1">
      <alignment horizontal="center" vertical="center" wrapText="1"/>
    </xf>
    <xf numFmtId="0" fontId="11" fillId="0" borderId="57" xfId="15" applyFont="1" applyFill="1" applyBorder="1" applyAlignment="1">
      <alignment horizontal="center" vertical="center" wrapText="1"/>
    </xf>
    <xf numFmtId="0" fontId="8" fillId="7" borderId="21" xfId="15" applyFont="1" applyFill="1" applyBorder="1" applyAlignment="1">
      <alignment horizontal="center" vertical="center"/>
    </xf>
    <xf numFmtId="0" fontId="8" fillId="7" borderId="58" xfId="15" applyFont="1" applyFill="1" applyBorder="1" applyAlignment="1">
      <alignment horizontal="center" vertical="center"/>
    </xf>
    <xf numFmtId="0" fontId="3" fillId="0" borderId="1" xfId="0" applyFont="1" applyFill="1" applyBorder="1" applyAlignment="1" applyProtection="1">
      <alignment horizontal="center" vertical="center" wrapText="1"/>
    </xf>
    <xf numFmtId="0" fontId="16" fillId="0" borderId="1" xfId="15" applyFont="1" applyFill="1" applyBorder="1" applyAlignment="1">
      <alignment horizontal="center" vertical="center" wrapText="1"/>
    </xf>
    <xf numFmtId="169" fontId="17" fillId="7" borderId="9" xfId="15" applyNumberFormat="1" applyFont="1" applyFill="1" applyBorder="1" applyAlignment="1" applyProtection="1">
      <alignment horizontal="center" vertical="center" wrapText="1"/>
    </xf>
    <xf numFmtId="169" fontId="17" fillId="7" borderId="39" xfId="15" applyNumberFormat="1" applyFont="1" applyFill="1" applyBorder="1" applyAlignment="1" applyProtection="1">
      <alignment horizontal="center" vertical="center" wrapText="1"/>
    </xf>
    <xf numFmtId="169" fontId="17" fillId="7" borderId="10" xfId="15" applyNumberFormat="1" applyFont="1" applyFill="1" applyBorder="1" applyAlignment="1" applyProtection="1">
      <alignment horizontal="center" vertical="center" wrapText="1"/>
    </xf>
    <xf numFmtId="168" fontId="17" fillId="7" borderId="9" xfId="15" applyNumberFormat="1" applyFont="1" applyFill="1" applyBorder="1" applyAlignment="1" applyProtection="1">
      <alignment horizontal="center" vertical="center" wrapText="1"/>
    </xf>
    <xf numFmtId="168" fontId="17" fillId="7" borderId="39" xfId="15" applyNumberFormat="1" applyFont="1" applyFill="1" applyBorder="1" applyAlignment="1" applyProtection="1">
      <alignment horizontal="center" vertical="center" wrapText="1"/>
    </xf>
    <xf numFmtId="168" fontId="17" fillId="7" borderId="10" xfId="15" applyNumberFormat="1" applyFont="1" applyFill="1" applyBorder="1" applyAlignment="1" applyProtection="1">
      <alignment horizontal="center" vertical="center" wrapText="1"/>
    </xf>
    <xf numFmtId="0" fontId="13" fillId="7" borderId="1" xfId="15" applyFont="1" applyFill="1" applyBorder="1" applyAlignment="1">
      <alignment horizontal="center" vertical="center"/>
    </xf>
    <xf numFmtId="0" fontId="9" fillId="7" borderId="21" xfId="15" applyFont="1" applyFill="1" applyBorder="1" applyAlignment="1">
      <alignment horizontal="center"/>
    </xf>
    <xf numFmtId="0" fontId="9" fillId="7" borderId="41" xfId="15" applyFont="1" applyFill="1" applyBorder="1" applyAlignment="1">
      <alignment horizontal="center"/>
    </xf>
    <xf numFmtId="0" fontId="9" fillId="7" borderId="54" xfId="15" applyFont="1" applyFill="1" applyBorder="1" applyAlignment="1">
      <alignment horizontal="center"/>
    </xf>
    <xf numFmtId="168" fontId="15" fillId="5" borderId="1" xfId="15" applyNumberFormat="1" applyFont="1" applyFill="1" applyBorder="1" applyAlignment="1" applyProtection="1">
      <alignment horizontal="center" vertical="center" wrapText="1"/>
      <protection locked="0"/>
    </xf>
  </cellXfs>
  <cellStyles count="25">
    <cellStyle name="Coma 2" xfId="1"/>
    <cellStyle name="Coma 2 2" xfId="2"/>
    <cellStyle name="Hipervínculo 2" xfId="3"/>
    <cellStyle name="Millares" xfId="4" builtinId="3"/>
    <cellStyle name="Millares 2" xfId="5"/>
    <cellStyle name="Millares 2 2" xfId="6"/>
    <cellStyle name="Millares 2 2 2" xfId="22"/>
    <cellStyle name="Millares 3" xfId="7"/>
    <cellStyle name="Millares 5" xfId="8"/>
    <cellStyle name="Millares 8" xfId="9"/>
    <cellStyle name="Millares 8 2" xfId="10"/>
    <cellStyle name="Millares 8 2 2" xfId="24"/>
    <cellStyle name="Millares 8 3" xfId="23"/>
    <cellStyle name="Moneda 2" xfId="11"/>
    <cellStyle name="Moneda 2 2" xfId="12"/>
    <cellStyle name="Normal" xfId="0" builtinId="0"/>
    <cellStyle name="Normal 2" xfId="13"/>
    <cellStyle name="Normal 2 2" xfId="14"/>
    <cellStyle name="Normal 3" xfId="15"/>
    <cellStyle name="Normal 3 2" xfId="16"/>
    <cellStyle name="Normal 4" xfId="17"/>
    <cellStyle name="Normal 8" xfId="18"/>
    <cellStyle name="Normal_573_2009_ Actualizado 22_12_2009" xfId="19"/>
    <cellStyle name="Porcentaje" xfId="20" builtinId="5"/>
    <cellStyle name="Porcentual 2" xfId="21"/>
  </cellStyles>
  <dxfs count="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'8'!$B$21:$D$21</c:f>
              <c:strCache>
                <c:ptCount val="1"/>
                <c:pt idx="0">
                  <c:v>Porcentaje de avance en actividades ejecutadas</c:v>
                </c:pt>
              </c:strCache>
            </c:strRef>
          </c:tx>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'8'!$C$29:$C$40</c:f>
              <c:numCache>
                <c:formatCode>0.00%</c:formatCode>
                <c:ptCount val="12"/>
                <c:pt idx="0">
                  <c:v>0</c:v>
                </c:pt>
                <c:pt idx="1">
                  <c:v>0</c:v>
                </c:pt>
                <c:pt idx="2">
                  <c:v>0</c:v>
                </c:pt>
                <c:pt idx="3">
                  <c:v>0</c:v>
                </c:pt>
                <c:pt idx="4">
                  <c:v>0</c:v>
                </c:pt>
                <c:pt idx="5">
                  <c:v>0.3</c:v>
                </c:pt>
                <c:pt idx="6">
                  <c:v>0.3</c:v>
                </c:pt>
                <c:pt idx="7">
                  <c:v>0.3</c:v>
                </c:pt>
                <c:pt idx="8">
                  <c:v>0.3</c:v>
                </c:pt>
                <c:pt idx="9">
                  <c:v>0.3</c:v>
                </c:pt>
                <c:pt idx="10">
                  <c:v>0.3</c:v>
                </c:pt>
                <c:pt idx="11">
                  <c:v>0.3</c:v>
                </c:pt>
              </c:numCache>
            </c:numRef>
          </c:val>
          <c:smooth val="0"/>
          <c:extLst>
            <c:ext xmlns:c16="http://schemas.microsoft.com/office/drawing/2014/chart" uri="{C3380CC4-5D6E-409C-BE32-E72D297353CC}">
              <c16:uniqueId val="{00000000-17E0-4BE0-944B-286C6B0BB0BF}"/>
            </c:ext>
          </c:extLst>
        </c:ser>
        <c:ser>
          <c:idx val="1"/>
          <c:order val="1"/>
          <c:tx>
            <c:strRef>
              <c:f>'8'!$E$21:$H$21</c:f>
              <c:strCache>
                <c:ptCount val="1"/>
                <c:pt idx="0">
                  <c:v>Porcentaje total  de avance de actividades programado en la vigencia</c:v>
                </c:pt>
              </c:strCache>
            </c:strRef>
          </c:tx>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'8'!$E$29:$E$40</c:f>
              <c:numCache>
                <c:formatCode>0.00%</c:formatCode>
                <c:ptCount val="12"/>
                <c:pt idx="0">
                  <c:v>0</c:v>
                </c:pt>
                <c:pt idx="1">
                  <c:v>0</c:v>
                </c:pt>
                <c:pt idx="2">
                  <c:v>0</c:v>
                </c:pt>
                <c:pt idx="3">
                  <c:v>0</c:v>
                </c:pt>
                <c:pt idx="4">
                  <c:v>0</c:v>
                </c:pt>
                <c:pt idx="5">
                  <c:v>0.3</c:v>
                </c:pt>
                <c:pt idx="6">
                  <c:v>0.3</c:v>
                </c:pt>
                <c:pt idx="7">
                  <c:v>0.3</c:v>
                </c:pt>
                <c:pt idx="8">
                  <c:v>0.3</c:v>
                </c:pt>
                <c:pt idx="9">
                  <c:v>0.55000000000000004</c:v>
                </c:pt>
                <c:pt idx="10">
                  <c:v>0.65</c:v>
                </c:pt>
                <c:pt idx="11">
                  <c:v>1</c:v>
                </c:pt>
              </c:numCache>
            </c:numRef>
          </c:val>
          <c:smooth val="0"/>
          <c:extLst>
            <c:ext xmlns:c16="http://schemas.microsoft.com/office/drawing/2014/chart" uri="{C3380CC4-5D6E-409C-BE32-E72D297353CC}">
              <c16:uniqueId val="{00000001-17E0-4BE0-944B-286C6B0BB0BF}"/>
            </c:ext>
          </c:extLst>
        </c:ser>
        <c:dLbls>
          <c:showLegendKey val="0"/>
          <c:showVal val="0"/>
          <c:showCatName val="0"/>
          <c:showSerName val="0"/>
          <c:showPercent val="0"/>
          <c:showBubbleSize val="0"/>
        </c:dLbls>
        <c:marker val="1"/>
        <c:smooth val="0"/>
        <c:axId val="606139096"/>
        <c:axId val="1"/>
      </c:lineChart>
      <c:catAx>
        <c:axId val="60613909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06139096"/>
        <c:crosses val="autoZero"/>
        <c:crossBetween val="between"/>
      </c:valAx>
    </c:plotArea>
    <c:legend>
      <c:legendPos val="r"/>
      <c:overlay val="0"/>
      <c:txPr>
        <a:bodyPr/>
        <a:lstStyle/>
        <a:p>
          <a:pPr>
            <a:defRPr sz="9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'9'!$B$21:$D$21</c:f>
              <c:strCache>
                <c:ptCount val="1"/>
                <c:pt idx="0">
                  <c:v>Porcentaje de avance en actividades ejecutadas</c:v>
                </c:pt>
              </c:strCache>
            </c:strRef>
          </c:tx>
          <c:cat>
            <c:strRef>
              <c:f>'9'!$A$29:$A$40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'9'!$C$29:$C$40</c:f>
              <c:numCache>
                <c:formatCode>0.00%</c:formatCode>
                <c:ptCount val="12"/>
                <c:pt idx="0">
                  <c:v>0</c:v>
                </c:pt>
                <c:pt idx="1">
                  <c:v>0</c:v>
                </c:pt>
                <c:pt idx="2">
                  <c:v>0</c:v>
                </c:pt>
                <c:pt idx="3">
                  <c:v>0.6</c:v>
                </c:pt>
                <c:pt idx="4">
                  <c:v>0.6</c:v>
                </c:pt>
                <c:pt idx="5">
                  <c:v>0.72</c:v>
                </c:pt>
                <c:pt idx="6">
                  <c:v>0.72</c:v>
                </c:pt>
                <c:pt idx="7">
                  <c:v>0.72</c:v>
                </c:pt>
                <c:pt idx="8">
                  <c:v>0.72</c:v>
                </c:pt>
                <c:pt idx="9">
                  <c:v>0.72</c:v>
                </c:pt>
                <c:pt idx="10">
                  <c:v>0.72</c:v>
                </c:pt>
                <c:pt idx="11">
                  <c:v>0.72</c:v>
                </c:pt>
              </c:numCache>
            </c:numRef>
          </c:val>
          <c:smooth val="0"/>
          <c:extLst>
            <c:ext xmlns:c16="http://schemas.microsoft.com/office/drawing/2014/chart" uri="{C3380CC4-5D6E-409C-BE32-E72D297353CC}">
              <c16:uniqueId val="{00000000-6FEF-4DF2-A2DC-A64C900FECA0}"/>
            </c:ext>
          </c:extLst>
        </c:ser>
        <c:ser>
          <c:idx val="1"/>
          <c:order val="1"/>
          <c:tx>
            <c:strRef>
              <c:f>'9'!$E$21:$H$21</c:f>
              <c:strCache>
                <c:ptCount val="1"/>
                <c:pt idx="0">
                  <c:v>Porcentaje total  de actividades programadas en la vigencia 2019</c:v>
                </c:pt>
              </c:strCache>
            </c:strRef>
          </c:tx>
          <c:cat>
            <c:strRef>
              <c:f>'9'!$A$29:$A$40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'9'!$E$29:$E$40</c:f>
              <c:numCache>
                <c:formatCode>0.00%</c:formatCode>
                <c:ptCount val="12"/>
                <c:pt idx="0">
                  <c:v>0</c:v>
                </c:pt>
                <c:pt idx="1">
                  <c:v>0</c:v>
                </c:pt>
                <c:pt idx="2">
                  <c:v>0</c:v>
                </c:pt>
                <c:pt idx="3">
                  <c:v>0.6</c:v>
                </c:pt>
                <c:pt idx="4">
                  <c:v>0.6</c:v>
                </c:pt>
                <c:pt idx="5">
                  <c:v>0.72</c:v>
                </c:pt>
                <c:pt idx="6">
                  <c:v>0.72</c:v>
                </c:pt>
                <c:pt idx="7">
                  <c:v>0.72</c:v>
                </c:pt>
                <c:pt idx="8">
                  <c:v>0.86</c:v>
                </c:pt>
                <c:pt idx="9">
                  <c:v>0.86</c:v>
                </c:pt>
                <c:pt idx="10">
                  <c:v>0.86</c:v>
                </c:pt>
                <c:pt idx="11">
                  <c:v>1</c:v>
                </c:pt>
              </c:numCache>
            </c:numRef>
          </c:val>
          <c:smooth val="0"/>
          <c:extLst>
            <c:ext xmlns:c16="http://schemas.microsoft.com/office/drawing/2014/chart" uri="{C3380CC4-5D6E-409C-BE32-E72D297353CC}">
              <c16:uniqueId val="{00000001-6FEF-4DF2-A2DC-A64C900FECA0}"/>
            </c:ext>
          </c:extLst>
        </c:ser>
        <c:dLbls>
          <c:showLegendKey val="0"/>
          <c:showVal val="0"/>
          <c:showCatName val="0"/>
          <c:showSerName val="0"/>
          <c:showPercent val="0"/>
          <c:showBubbleSize val="0"/>
        </c:dLbls>
        <c:marker val="1"/>
        <c:smooth val="0"/>
        <c:axId val="606135488"/>
        <c:axId val="1"/>
      </c:lineChart>
      <c:catAx>
        <c:axId val="60613548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06135488"/>
        <c:crosses val="autoZero"/>
        <c:crossBetween val="between"/>
      </c:valAx>
    </c:plotArea>
    <c:legend>
      <c:legendPos val="r"/>
      <c:overlay val="0"/>
      <c:txPr>
        <a:bodyPr/>
        <a:lstStyle/>
        <a:p>
          <a:pPr>
            <a:defRPr sz="9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104775</xdr:rowOff>
    </xdr:from>
    <xdr:to>
      <xdr:col>1</xdr:col>
      <xdr:colOff>876300</xdr:colOff>
      <xdr:row>3</xdr:row>
      <xdr:rowOff>381000</xdr:rowOff>
    </xdr:to>
    <xdr:pic>
      <xdr:nvPicPr>
        <xdr:cNvPr id="985770"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200025" y="104775"/>
          <a:ext cx="12573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514350</xdr:colOff>
      <xdr:row>0</xdr:row>
      <xdr:rowOff>66675</xdr:rowOff>
    </xdr:from>
    <xdr:to>
      <xdr:col>1</xdr:col>
      <xdr:colOff>1190625</xdr:colOff>
      <xdr:row>3</xdr:row>
      <xdr:rowOff>342900</xdr:rowOff>
    </xdr:to>
    <xdr:pic>
      <xdr:nvPicPr>
        <xdr:cNvPr id="986676"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504825" y="66675"/>
          <a:ext cx="11906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647700</xdr:colOff>
      <xdr:row>0</xdr:row>
      <xdr:rowOff>47625</xdr:rowOff>
    </xdr:from>
    <xdr:to>
      <xdr:col>1</xdr:col>
      <xdr:colOff>695325</xdr:colOff>
      <xdr:row>3</xdr:row>
      <xdr:rowOff>304800</xdr:rowOff>
    </xdr:to>
    <xdr:pic>
      <xdr:nvPicPr>
        <xdr:cNvPr id="98715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647700" y="47625"/>
          <a:ext cx="11049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1207994</xdr:colOff>
      <xdr:row>42</xdr:row>
      <xdr:rowOff>85725</xdr:rowOff>
    </xdr:from>
    <xdr:to>
      <xdr:col>5</xdr:col>
      <xdr:colOff>1094700</xdr:colOff>
      <xdr:row>46</xdr:row>
      <xdr:rowOff>409372</xdr:rowOff>
    </xdr:to>
    <xdr:graphicFrame macro="">
      <xdr:nvGraphicFramePr>
        <xdr:cNvPr id="63839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0</xdr:row>
      <xdr:rowOff>95250</xdr:rowOff>
    </xdr:from>
    <xdr:to>
      <xdr:col>0</xdr:col>
      <xdr:colOff>1371600</xdr:colOff>
      <xdr:row>3</xdr:row>
      <xdr:rowOff>285750</xdr:rowOff>
    </xdr:to>
    <xdr:pic>
      <xdr:nvPicPr>
        <xdr:cNvPr id="638396"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81000" y="95250"/>
          <a:ext cx="9906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290792</xdr:colOff>
      <xdr:row>0</xdr:row>
      <xdr:rowOff>30815</xdr:rowOff>
    </xdr:from>
    <xdr:to>
      <xdr:col>1</xdr:col>
      <xdr:colOff>1109382</xdr:colOff>
      <xdr:row>3</xdr:row>
      <xdr:rowOff>330201</xdr:rowOff>
    </xdr:to>
    <xdr:pic>
      <xdr:nvPicPr>
        <xdr:cNvPr id="63917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792" y="30815"/>
          <a:ext cx="1468531" cy="1341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1312333</xdr:colOff>
      <xdr:row>42</xdr:row>
      <xdr:rowOff>58208</xdr:rowOff>
    </xdr:from>
    <xdr:to>
      <xdr:col>5</xdr:col>
      <xdr:colOff>1166666</xdr:colOff>
      <xdr:row>46</xdr:row>
      <xdr:rowOff>461541</xdr:rowOff>
    </xdr:to>
    <xdr:graphicFrame macro="">
      <xdr:nvGraphicFramePr>
        <xdr:cNvPr id="990238"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0</xdr:row>
      <xdr:rowOff>95250</xdr:rowOff>
    </xdr:from>
    <xdr:to>
      <xdr:col>0</xdr:col>
      <xdr:colOff>1371600</xdr:colOff>
      <xdr:row>3</xdr:row>
      <xdr:rowOff>285750</xdr:rowOff>
    </xdr:to>
    <xdr:pic>
      <xdr:nvPicPr>
        <xdr:cNvPr id="990239"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81000" y="95250"/>
          <a:ext cx="9906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591911</xdr:colOff>
      <xdr:row>0</xdr:row>
      <xdr:rowOff>126547</xdr:rowOff>
    </xdr:from>
    <xdr:to>
      <xdr:col>1</xdr:col>
      <xdr:colOff>1292679</xdr:colOff>
      <xdr:row>3</xdr:row>
      <xdr:rowOff>231322</xdr:rowOff>
    </xdr:to>
    <xdr:pic>
      <xdr:nvPicPr>
        <xdr:cNvPr id="49799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911" y="126547"/>
          <a:ext cx="1476375" cy="1166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992466"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467"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468"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469"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470"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471"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472"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473"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474"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475"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476"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477" name="1 Imagen" descr="http://intranetsdm.movilidadbogota.gov.co:7778/images/pobtrans.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478"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92479"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0</xdr:colOff>
      <xdr:row>1</xdr:row>
      <xdr:rowOff>352425</xdr:rowOff>
    </xdr:to>
    <xdr:pic>
      <xdr:nvPicPr>
        <xdr:cNvPr id="993325"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44875" y="0"/>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57150</xdr:rowOff>
    </xdr:from>
    <xdr:to>
      <xdr:col>0</xdr:col>
      <xdr:colOff>1971675</xdr:colOff>
      <xdr:row>3</xdr:row>
      <xdr:rowOff>342900</xdr:rowOff>
    </xdr:to>
    <xdr:pic>
      <xdr:nvPicPr>
        <xdr:cNvPr id="993326"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9107" t="7639" r="19038" b="10522"/>
        <a:stretch>
          <a:fillRect/>
        </a:stretch>
      </xdr:blipFill>
      <xdr:spPr bwMode="auto">
        <a:xfrm>
          <a:off x="95250" y="57150"/>
          <a:ext cx="13716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285750</xdr:colOff>
      <xdr:row>0</xdr:row>
      <xdr:rowOff>104775</xdr:rowOff>
    </xdr:from>
    <xdr:to>
      <xdr:col>18</xdr:col>
      <xdr:colOff>723900</xdr:colOff>
      <xdr:row>3</xdr:row>
      <xdr:rowOff>381000</xdr:rowOff>
    </xdr:to>
    <xdr:pic>
      <xdr:nvPicPr>
        <xdr:cNvPr id="993327"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6048" t="5251" r="18559" b="2000"/>
        <a:stretch>
          <a:fillRect/>
        </a:stretch>
      </xdr:blipFill>
      <xdr:spPr bwMode="auto">
        <a:xfrm>
          <a:off x="17649825" y="104775"/>
          <a:ext cx="1457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
          <cell r="AZ5">
            <v>46535400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4">
          <cell r="B4" t="str">
            <v>12.1-CONTRATACIÓN DIRECTA-ACTO ADTIVO DE JUSTIFICACIÓN - NO SERVICIOS PERSONAL</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row r="16">
          <cell r="B16" t="str">
            <v>SGC-01</v>
          </cell>
        </row>
      </sheetData>
      <sheetData sheetId="95">
        <row r="159">
          <cell r="L159">
            <v>137667473931</v>
          </cell>
        </row>
      </sheetData>
      <sheetData sheetId="96" refreshError="1"/>
      <sheetData sheetId="97"/>
      <sheetData sheetId="98"/>
      <sheetData sheetId="99"/>
      <sheetData sheetId="100"/>
      <sheetData sheetId="10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sheetData sheetId="346"/>
      <sheetData sheetId="347"/>
      <sheetData sheetId="348"/>
      <sheetData sheetId="349" refreshError="1"/>
      <sheetData sheetId="350" refreshError="1"/>
      <sheetData sheetId="351" refreshError="1"/>
      <sheetData sheetId="352" refreshError="1"/>
      <sheetData sheetId="353" refreshError="1"/>
      <sheetData sheetId="354" refreshError="1"/>
      <sheetData sheetId="355"/>
      <sheetData sheetId="356"/>
      <sheetData sheetId="357"/>
      <sheetData sheetId="358"/>
      <sheetData sheetId="359"/>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sheetData sheetId="376"/>
      <sheetData sheetId="377"/>
      <sheetData sheetId="378"/>
      <sheetData sheetId="379"/>
      <sheetData sheetId="380" refreshError="1"/>
      <sheetData sheetId="381"/>
      <sheetData sheetId="382" refreshError="1"/>
      <sheetData sheetId="383" refreshError="1"/>
      <sheetData sheetId="384" refreshError="1"/>
      <sheetData sheetId="385" refreshError="1"/>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1"/>
  <sheetViews>
    <sheetView showGridLines="0" tabSelected="1" topLeftCell="A4" zoomScale="80" zoomScaleNormal="80" workbookViewId="0">
      <selection activeCell="H17" sqref="H17:H19"/>
    </sheetView>
  </sheetViews>
  <sheetFormatPr baseColWidth="10" defaultColWidth="0" defaultRowHeight="15" zeroHeight="1" x14ac:dyDescent="0.25"/>
  <cols>
    <col min="1" max="1" width="8.7109375" style="293" customWidth="1"/>
    <col min="2" max="6" width="20.7109375" style="9" customWidth="1"/>
    <col min="7" max="7" width="24.42578125" style="9" customWidth="1"/>
    <col min="8" max="8" width="46.5703125" style="9" customWidth="1"/>
    <col min="9" max="10" width="20.7109375" style="9" customWidth="1"/>
    <col min="11" max="11" width="26.42578125" style="9" customWidth="1"/>
    <col min="12" max="24" width="12.7109375" style="9" customWidth="1"/>
    <col min="25" max="26" width="28.42578125" style="9" customWidth="1"/>
    <col min="27" max="16384" width="0" style="9" hidden="1"/>
  </cols>
  <sheetData>
    <row r="1" spans="1:26" s="271" customFormat="1" ht="39.75" customHeight="1" x14ac:dyDescent="0.25">
      <c r="A1" s="349"/>
      <c r="B1" s="349"/>
      <c r="C1" s="350" t="s">
        <v>421</v>
      </c>
      <c r="D1" s="350"/>
      <c r="E1" s="350"/>
      <c r="F1" s="350"/>
      <c r="G1" s="350"/>
      <c r="H1" s="350"/>
      <c r="I1" s="350"/>
      <c r="J1" s="350"/>
      <c r="K1" s="350"/>
      <c r="L1" s="350"/>
      <c r="M1" s="350"/>
      <c r="N1" s="350"/>
      <c r="O1" s="350"/>
      <c r="P1" s="350"/>
      <c r="Q1" s="350"/>
      <c r="R1" s="350"/>
      <c r="S1" s="350"/>
      <c r="T1" s="350"/>
      <c r="U1" s="350"/>
      <c r="V1" s="350"/>
      <c r="W1" s="350"/>
      <c r="X1" s="350"/>
      <c r="Y1" s="350"/>
      <c r="Z1" s="350"/>
    </row>
    <row r="2" spans="1:26" s="271" customFormat="1" ht="39.75" customHeight="1" x14ac:dyDescent="0.25">
      <c r="A2" s="349"/>
      <c r="B2" s="349"/>
      <c r="C2" s="350" t="s">
        <v>144</v>
      </c>
      <c r="D2" s="350"/>
      <c r="E2" s="350"/>
      <c r="F2" s="350"/>
      <c r="G2" s="350"/>
      <c r="H2" s="350"/>
      <c r="I2" s="350"/>
      <c r="J2" s="350"/>
      <c r="K2" s="350"/>
      <c r="L2" s="350"/>
      <c r="M2" s="350"/>
      <c r="N2" s="350"/>
      <c r="O2" s="350"/>
      <c r="P2" s="350"/>
      <c r="Q2" s="350"/>
      <c r="R2" s="350"/>
      <c r="S2" s="350"/>
      <c r="T2" s="350"/>
      <c r="U2" s="350"/>
      <c r="V2" s="350"/>
      <c r="W2" s="350"/>
      <c r="X2" s="350"/>
      <c r="Y2" s="350"/>
      <c r="Z2" s="350"/>
    </row>
    <row r="3" spans="1:26" s="271" customFormat="1" ht="39.75" customHeight="1" x14ac:dyDescent="0.25">
      <c r="A3" s="349"/>
      <c r="B3" s="349"/>
      <c r="C3" s="350" t="s">
        <v>380</v>
      </c>
      <c r="D3" s="350"/>
      <c r="E3" s="350"/>
      <c r="F3" s="350"/>
      <c r="G3" s="350"/>
      <c r="H3" s="350"/>
      <c r="I3" s="350"/>
      <c r="J3" s="350"/>
      <c r="K3" s="350"/>
      <c r="L3" s="350"/>
      <c r="M3" s="350"/>
      <c r="N3" s="350"/>
      <c r="O3" s="350"/>
      <c r="P3" s="350"/>
      <c r="Q3" s="350"/>
      <c r="R3" s="350"/>
      <c r="S3" s="350"/>
      <c r="T3" s="350"/>
      <c r="U3" s="350"/>
      <c r="V3" s="350"/>
      <c r="W3" s="350"/>
      <c r="X3" s="350"/>
      <c r="Y3" s="350"/>
      <c r="Z3" s="350"/>
    </row>
    <row r="4" spans="1:26" s="271" customFormat="1" ht="39.75" customHeight="1" x14ac:dyDescent="0.25">
      <c r="A4" s="349"/>
      <c r="B4" s="349"/>
      <c r="C4" s="351" t="s">
        <v>202</v>
      </c>
      <c r="D4" s="351"/>
      <c r="E4" s="351"/>
      <c r="F4" s="351"/>
      <c r="G4" s="351"/>
      <c r="H4" s="351"/>
      <c r="I4" s="351"/>
      <c r="J4" s="351"/>
      <c r="K4" s="351" t="s">
        <v>422</v>
      </c>
      <c r="L4" s="351"/>
      <c r="M4" s="351"/>
      <c r="N4" s="351"/>
      <c r="O4" s="351"/>
      <c r="P4" s="351"/>
      <c r="Q4" s="351"/>
      <c r="R4" s="351"/>
      <c r="S4" s="351"/>
      <c r="T4" s="351"/>
      <c r="U4" s="351"/>
      <c r="V4" s="351"/>
      <c r="W4" s="351"/>
      <c r="X4" s="351"/>
      <c r="Y4" s="351"/>
      <c r="Z4" s="351"/>
    </row>
    <row r="5" spans="1:26" ht="12.75" customHeight="1" x14ac:dyDescent="0.25"/>
    <row r="6" spans="1:26" s="5" customFormat="1" ht="54" customHeight="1" x14ac:dyDescent="0.25">
      <c r="A6" s="292"/>
      <c r="B6" s="309" t="s">
        <v>210</v>
      </c>
      <c r="C6" s="355" t="s">
        <v>345</v>
      </c>
      <c r="D6" s="355"/>
      <c r="E6" s="355"/>
      <c r="F6" s="355"/>
      <c r="G6" s="24"/>
      <c r="H6" s="7"/>
      <c r="I6" s="7"/>
      <c r="J6" s="24"/>
      <c r="K6" s="352"/>
      <c r="L6" s="352"/>
      <c r="M6" s="352"/>
      <c r="N6" s="352"/>
      <c r="O6" s="352"/>
      <c r="P6" s="352"/>
      <c r="Q6" s="352"/>
      <c r="R6" s="352"/>
      <c r="S6" s="352"/>
      <c r="T6" s="352"/>
      <c r="U6" s="352"/>
      <c r="V6" s="352"/>
      <c r="W6" s="352"/>
      <c r="X6" s="352"/>
      <c r="Y6" s="352"/>
      <c r="Z6" s="352"/>
    </row>
    <row r="7" spans="1:26" s="5" customFormat="1" ht="54" customHeight="1" x14ac:dyDescent="0.25">
      <c r="A7" s="292"/>
      <c r="B7" s="309" t="s">
        <v>0</v>
      </c>
      <c r="C7" s="355" t="s">
        <v>442</v>
      </c>
      <c r="D7" s="355"/>
      <c r="E7" s="355"/>
      <c r="F7" s="355"/>
      <c r="G7" s="24"/>
      <c r="J7" s="24"/>
      <c r="K7" s="353"/>
      <c r="L7" s="353"/>
      <c r="M7" s="353"/>
      <c r="N7" s="353"/>
      <c r="O7" s="353"/>
      <c r="P7" s="353"/>
      <c r="Q7" s="353"/>
      <c r="R7" s="353"/>
      <c r="S7" s="353"/>
      <c r="T7" s="353"/>
      <c r="U7" s="353"/>
      <c r="V7" s="353"/>
      <c r="W7" s="353"/>
      <c r="X7" s="353"/>
      <c r="Y7" s="353"/>
      <c r="Z7" s="353"/>
    </row>
    <row r="8" spans="1:26" s="5" customFormat="1" ht="54" customHeight="1" x14ac:dyDescent="0.25">
      <c r="A8" s="292"/>
      <c r="B8" s="309" t="s">
        <v>200</v>
      </c>
      <c r="C8" s="355" t="s">
        <v>336</v>
      </c>
      <c r="D8" s="355"/>
      <c r="E8" s="355"/>
      <c r="F8" s="355"/>
      <c r="G8" s="24"/>
      <c r="J8" s="24"/>
      <c r="K8" s="143"/>
      <c r="L8" s="143"/>
      <c r="M8" s="143"/>
      <c r="N8" s="143"/>
      <c r="O8" s="143"/>
      <c r="P8" s="143"/>
      <c r="Q8" s="143"/>
      <c r="R8" s="143"/>
      <c r="S8" s="143"/>
      <c r="T8" s="143"/>
      <c r="U8" s="143"/>
      <c r="V8" s="143"/>
      <c r="W8" s="143"/>
      <c r="X8" s="143"/>
      <c r="Y8" s="143"/>
      <c r="Z8" s="143"/>
    </row>
    <row r="9" spans="1:26" s="5" customFormat="1" ht="54" customHeight="1" x14ac:dyDescent="0.25">
      <c r="A9" s="292"/>
      <c r="B9" s="309" t="s">
        <v>201</v>
      </c>
      <c r="C9" s="355" t="s">
        <v>337</v>
      </c>
      <c r="D9" s="355"/>
      <c r="E9" s="355"/>
      <c r="F9" s="355"/>
      <c r="G9" s="24"/>
      <c r="J9" s="24"/>
      <c r="K9" s="25"/>
      <c r="L9" s="25"/>
      <c r="M9" s="25"/>
      <c r="N9" s="25"/>
      <c r="O9" s="25"/>
      <c r="P9" s="25"/>
      <c r="Q9" s="25"/>
      <c r="R9" s="25"/>
      <c r="S9" s="25"/>
      <c r="T9" s="25"/>
      <c r="U9" s="25"/>
      <c r="V9" s="25"/>
      <c r="W9" s="25"/>
      <c r="X9" s="25"/>
      <c r="Y9" s="25"/>
      <c r="Z9" s="25"/>
    </row>
    <row r="10" spans="1:26" s="5" customFormat="1" ht="12.75" customHeight="1" x14ac:dyDescent="0.25">
      <c r="A10" s="292"/>
    </row>
    <row r="11" spans="1:26" s="168" customFormat="1" ht="35.25" customHeight="1" x14ac:dyDescent="0.2">
      <c r="A11" s="354" t="s">
        <v>159</v>
      </c>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row>
    <row r="12" spans="1:26" s="169" customFormat="1" ht="42.75" customHeight="1" x14ac:dyDescent="0.25">
      <c r="A12" s="359" t="s">
        <v>123</v>
      </c>
      <c r="B12" s="359" t="s">
        <v>223</v>
      </c>
      <c r="C12" s="359"/>
      <c r="D12" s="359"/>
      <c r="E12" s="359"/>
      <c r="F12" s="359" t="s">
        <v>163</v>
      </c>
      <c r="G12" s="359" t="s">
        <v>124</v>
      </c>
      <c r="H12" s="359"/>
      <c r="I12" s="359" t="s">
        <v>224</v>
      </c>
      <c r="J12" s="359" t="s">
        <v>141</v>
      </c>
      <c r="K12" s="359" t="s">
        <v>226</v>
      </c>
      <c r="L12" s="359" t="s">
        <v>427</v>
      </c>
      <c r="M12" s="359"/>
      <c r="N12" s="359"/>
      <c r="O12" s="359"/>
      <c r="P12" s="359"/>
      <c r="Q12" s="359"/>
      <c r="R12" s="359"/>
      <c r="S12" s="359"/>
      <c r="T12" s="359"/>
      <c r="U12" s="359"/>
      <c r="V12" s="359"/>
      <c r="W12" s="359"/>
      <c r="X12" s="359"/>
      <c r="Y12" s="359"/>
      <c r="Z12" s="359"/>
    </row>
    <row r="13" spans="1:26" s="169" customFormat="1" ht="47.25" customHeight="1" x14ac:dyDescent="0.25">
      <c r="A13" s="359"/>
      <c r="B13" s="281" t="s">
        <v>222</v>
      </c>
      <c r="C13" s="281" t="s">
        <v>125</v>
      </c>
      <c r="D13" s="281" t="s">
        <v>203</v>
      </c>
      <c r="E13" s="281" t="s">
        <v>204</v>
      </c>
      <c r="F13" s="359"/>
      <c r="G13" s="281" t="s">
        <v>177</v>
      </c>
      <c r="H13" s="281" t="s">
        <v>464</v>
      </c>
      <c r="I13" s="359"/>
      <c r="J13" s="359"/>
      <c r="K13" s="359"/>
      <c r="L13" s="146" t="s">
        <v>134</v>
      </c>
      <c r="M13" s="146" t="s">
        <v>135</v>
      </c>
      <c r="N13" s="146" t="s">
        <v>131</v>
      </c>
      <c r="O13" s="146" t="s">
        <v>132</v>
      </c>
      <c r="P13" s="146" t="s">
        <v>133</v>
      </c>
      <c r="Q13" s="146" t="s">
        <v>101</v>
      </c>
      <c r="R13" s="146" t="s">
        <v>102</v>
      </c>
      <c r="S13" s="146" t="s">
        <v>103</v>
      </c>
      <c r="T13" s="146" t="s">
        <v>104</v>
      </c>
      <c r="U13" s="146" t="s">
        <v>105</v>
      </c>
      <c r="V13" s="146" t="s">
        <v>106</v>
      </c>
      <c r="W13" s="146" t="s">
        <v>107</v>
      </c>
      <c r="X13" s="146" t="s">
        <v>146</v>
      </c>
      <c r="Y13" s="363" t="s">
        <v>158</v>
      </c>
      <c r="Z13" s="363"/>
    </row>
    <row r="14" spans="1:26" s="168" customFormat="1" ht="54" customHeight="1" x14ac:dyDescent="0.2">
      <c r="A14" s="357">
        <f>+'8'!B8</f>
        <v>8</v>
      </c>
      <c r="B14" s="356" t="s">
        <v>325</v>
      </c>
      <c r="C14" s="356" t="s">
        <v>367</v>
      </c>
      <c r="D14" s="356" t="s">
        <v>326</v>
      </c>
      <c r="E14" s="356" t="str">
        <f>+'8'!B13</f>
        <v>Mantener el 80% de satisfacción con los servicios prestados por las entidades del Sector Movilidad</v>
      </c>
      <c r="F14" s="356" t="s">
        <v>173</v>
      </c>
      <c r="G14" s="356" t="s">
        <v>338</v>
      </c>
      <c r="H14" s="356" t="s">
        <v>448</v>
      </c>
      <c r="I14" s="358" t="str">
        <f>+'8'!E8</f>
        <v>Implementar el 100% de la estrategia anual sobre Transparencia, Ética y Probidad - TEP</v>
      </c>
      <c r="J14" s="357" t="str">
        <f>+'8'!B14</f>
        <v>Estrategia TEP</v>
      </c>
      <c r="K14" s="291" t="str">
        <f>+'8'!B21</f>
        <v>Porcentaje de avance en actividades ejecutadas</v>
      </c>
      <c r="L14" s="277">
        <f>+'8'!B29</f>
        <v>0</v>
      </c>
      <c r="M14" s="277">
        <f>+'8'!B30</f>
        <v>0</v>
      </c>
      <c r="N14" s="277">
        <f>+'8'!B31</f>
        <v>0</v>
      </c>
      <c r="O14" s="277">
        <f>+'8'!B32</f>
        <v>0</v>
      </c>
      <c r="P14" s="277">
        <f>+'8'!B33</f>
        <v>0</v>
      </c>
      <c r="Q14" s="277">
        <f>+'8'!B34</f>
        <v>0.3</v>
      </c>
      <c r="R14" s="277">
        <f>+'8'!B35</f>
        <v>0</v>
      </c>
      <c r="S14" s="277">
        <f>+'8'!B36</f>
        <v>0</v>
      </c>
      <c r="T14" s="277">
        <f>+'8'!B37</f>
        <v>0</v>
      </c>
      <c r="U14" s="277">
        <f>+'8'!B38</f>
        <v>0</v>
      </c>
      <c r="V14" s="277">
        <f>+'8'!B39</f>
        <v>0</v>
      </c>
      <c r="W14" s="277">
        <f>+'8'!B40</f>
        <v>0</v>
      </c>
      <c r="X14" s="266">
        <f>SUM(L14:W14)</f>
        <v>0.3</v>
      </c>
      <c r="Y14" s="364" t="str">
        <f>+'8'!B48</f>
        <v>Se firmó contrato con COMPENSAR 1740-2019, cuyo objeto es prestar servicios logisticos. Dentro de estos servicios,  se desarrollarán las actividades de Transparencia, Ética y Probidad, permitiendo de esta manera la apropiación de los valores y principios del Código de Integridad  de la entidad y la lucha contra la corrupción.</v>
      </c>
      <c r="Z14" s="364"/>
    </row>
    <row r="15" spans="1:26" s="168" customFormat="1" ht="54" customHeight="1" x14ac:dyDescent="0.2">
      <c r="A15" s="357"/>
      <c r="B15" s="356"/>
      <c r="C15" s="356"/>
      <c r="D15" s="356"/>
      <c r="E15" s="356"/>
      <c r="F15" s="356"/>
      <c r="G15" s="356"/>
      <c r="H15" s="356"/>
      <c r="I15" s="358"/>
      <c r="J15" s="357"/>
      <c r="K15" s="291" t="str">
        <f>+'8'!E21</f>
        <v>Porcentaje total  de avance de actividades programado en la vigencia</v>
      </c>
      <c r="L15" s="277">
        <f>+'8'!D29</f>
        <v>0</v>
      </c>
      <c r="M15" s="277">
        <f>+'8'!D30</f>
        <v>0</v>
      </c>
      <c r="N15" s="277">
        <f>+'8'!D31</f>
        <v>0</v>
      </c>
      <c r="O15" s="277">
        <f>+'8'!D32</f>
        <v>0</v>
      </c>
      <c r="P15" s="277">
        <f>+'8'!D33</f>
        <v>0</v>
      </c>
      <c r="Q15" s="277">
        <f>+'8'!D34</f>
        <v>0.3</v>
      </c>
      <c r="R15" s="277">
        <f>+'8'!D35</f>
        <v>0</v>
      </c>
      <c r="S15" s="277">
        <f>+'8'!D36</f>
        <v>0</v>
      </c>
      <c r="T15" s="277">
        <f>+'8'!D37</f>
        <v>0</v>
      </c>
      <c r="U15" s="277">
        <f>+'8'!D38</f>
        <v>0.25</v>
      </c>
      <c r="V15" s="277">
        <f>+'8'!D39</f>
        <v>0.1</v>
      </c>
      <c r="W15" s="277">
        <f>+'8'!D40</f>
        <v>0.35</v>
      </c>
      <c r="X15" s="278">
        <f>SUM(L15:W15)</f>
        <v>1</v>
      </c>
      <c r="Y15" s="364"/>
      <c r="Z15" s="364"/>
    </row>
    <row r="16" spans="1:26" s="168" customFormat="1" ht="54" customHeight="1" x14ac:dyDescent="0.2">
      <c r="A16" s="357"/>
      <c r="B16" s="356"/>
      <c r="C16" s="356"/>
      <c r="D16" s="356"/>
      <c r="E16" s="356"/>
      <c r="F16" s="356"/>
      <c r="G16" s="356"/>
      <c r="H16" s="356"/>
      <c r="I16" s="358"/>
      <c r="J16" s="357"/>
      <c r="K16" s="311" t="s">
        <v>227</v>
      </c>
      <c r="L16" s="279">
        <f>IFERROR(+L14/L15,L14)</f>
        <v>0</v>
      </c>
      <c r="M16" s="279">
        <f t="shared" ref="M16:X16" si="0">IFERROR(+M14/M15,M14)</f>
        <v>0</v>
      </c>
      <c r="N16" s="279">
        <f t="shared" si="0"/>
        <v>0</v>
      </c>
      <c r="O16" s="279">
        <f t="shared" si="0"/>
        <v>0</v>
      </c>
      <c r="P16" s="279">
        <f t="shared" si="0"/>
        <v>0</v>
      </c>
      <c r="Q16" s="279">
        <f t="shared" si="0"/>
        <v>1</v>
      </c>
      <c r="R16" s="279">
        <f t="shared" si="0"/>
        <v>0</v>
      </c>
      <c r="S16" s="279">
        <f t="shared" si="0"/>
        <v>0</v>
      </c>
      <c r="T16" s="279">
        <f t="shared" si="0"/>
        <v>0</v>
      </c>
      <c r="U16" s="279">
        <f t="shared" si="0"/>
        <v>0</v>
      </c>
      <c r="V16" s="279">
        <f t="shared" si="0"/>
        <v>0</v>
      </c>
      <c r="W16" s="279">
        <f t="shared" si="0"/>
        <v>0</v>
      </c>
      <c r="X16" s="279">
        <f t="shared" si="0"/>
        <v>0.3</v>
      </c>
      <c r="Y16" s="364"/>
      <c r="Z16" s="364"/>
    </row>
    <row r="17" spans="1:26" s="171" customFormat="1" ht="54" customHeight="1" x14ac:dyDescent="0.2">
      <c r="A17" s="360">
        <f>+'9'!B8</f>
        <v>9</v>
      </c>
      <c r="B17" s="361" t="s">
        <v>325</v>
      </c>
      <c r="C17" s="356" t="s">
        <v>367</v>
      </c>
      <c r="D17" s="356" t="s">
        <v>326</v>
      </c>
      <c r="E17" s="356" t="str">
        <f>+'9'!B13</f>
        <v>Mantener el 80% de satisfacción con los servicios prestados por las entidades del Sector Movilidad</v>
      </c>
      <c r="F17" s="356" t="s">
        <v>173</v>
      </c>
      <c r="G17" s="356" t="s">
        <v>338</v>
      </c>
      <c r="H17" s="356" t="s">
        <v>449</v>
      </c>
      <c r="I17" s="358" t="str">
        <f>+'9'!E8</f>
        <v>Implementar el 100% de la estrategia anual para la sostenibilidad del Subsistema de Control Interno</v>
      </c>
      <c r="J17" s="360" t="str">
        <f>+'9'!B14</f>
        <v>Sostenibilidad del Subsistema de Control Interno</v>
      </c>
      <c r="K17" s="291" t="str">
        <f>+'9'!B21</f>
        <v>Porcentaje de avance en actividades ejecutadas</v>
      </c>
      <c r="L17" s="278">
        <f>+'9'!B29</f>
        <v>0</v>
      </c>
      <c r="M17" s="278">
        <f>+'9'!B30</f>
        <v>0</v>
      </c>
      <c r="N17" s="278">
        <f>+'9'!B31</f>
        <v>0</v>
      </c>
      <c r="O17" s="278">
        <f>+'9'!B32</f>
        <v>0.6</v>
      </c>
      <c r="P17" s="278">
        <f>+'9'!B33</f>
        <v>0</v>
      </c>
      <c r="Q17" s="278">
        <f>+'9'!B34</f>
        <v>0.12</v>
      </c>
      <c r="R17" s="278">
        <f>+'9'!B35</f>
        <v>0</v>
      </c>
      <c r="S17" s="278">
        <f>+'9'!B36</f>
        <v>0</v>
      </c>
      <c r="T17" s="278">
        <f>+'9'!B37</f>
        <v>0</v>
      </c>
      <c r="U17" s="278">
        <f>+'9'!B38</f>
        <v>0</v>
      </c>
      <c r="V17" s="278">
        <f>+'9'!B39</f>
        <v>0</v>
      </c>
      <c r="W17" s="278">
        <f>+'9'!B39</f>
        <v>0</v>
      </c>
      <c r="X17" s="170">
        <f>SUM(L17:W17)</f>
        <v>0.72</v>
      </c>
      <c r="Y17" s="362" t="str">
        <f>+'9'!B48</f>
        <v xml:space="preserve">En lo corrido del semestre, el Plan Anual de Auditorias Internas vigencia 2019, presenta un avance del 51% y  para el segundo trimestre se culminó el proceso de contratación de los profesionales para apoyar ejercicios de evaluación, seguimiento y auditoria a los componentes del sistema de control interno y a los subsistemas de gestión implementados. En tal sentido, de acuerdo al la hoja de actividades se lleva un avance del 72%. </v>
      </c>
      <c r="Z17" s="362"/>
    </row>
    <row r="18" spans="1:26" s="171" customFormat="1" ht="54" customHeight="1" x14ac:dyDescent="0.2">
      <c r="A18" s="360"/>
      <c r="B18" s="361"/>
      <c r="C18" s="356"/>
      <c r="D18" s="356"/>
      <c r="E18" s="356"/>
      <c r="F18" s="356"/>
      <c r="G18" s="356"/>
      <c r="H18" s="356"/>
      <c r="I18" s="358"/>
      <c r="J18" s="360"/>
      <c r="K18" s="291" t="str">
        <f>+'9'!E21</f>
        <v>Porcentaje total  de actividades programadas en la vigencia 2019</v>
      </c>
      <c r="L18" s="278">
        <f>+'9'!D29</f>
        <v>0</v>
      </c>
      <c r="M18" s="278">
        <f>+'9'!D30</f>
        <v>0</v>
      </c>
      <c r="N18" s="278">
        <f>+'9'!D31</f>
        <v>0</v>
      </c>
      <c r="O18" s="278">
        <f>+'9'!D32</f>
        <v>0.6</v>
      </c>
      <c r="P18" s="278">
        <f>+'9'!D33</f>
        <v>0</v>
      </c>
      <c r="Q18" s="278">
        <f>+'9'!D34</f>
        <v>0.12</v>
      </c>
      <c r="R18" s="278">
        <f>+'9'!D35</f>
        <v>0</v>
      </c>
      <c r="S18" s="278">
        <f>+'9'!D36</f>
        <v>0</v>
      </c>
      <c r="T18" s="278">
        <f>+'9'!D37</f>
        <v>0.14000000000000001</v>
      </c>
      <c r="U18" s="278">
        <f>+'9'!D38</f>
        <v>0</v>
      </c>
      <c r="V18" s="278">
        <f>+'9'!D39</f>
        <v>0</v>
      </c>
      <c r="W18" s="278">
        <f>+'9'!D40</f>
        <v>0.14000000000000001</v>
      </c>
      <c r="X18" s="278">
        <f>SUM(L18:W18)</f>
        <v>1</v>
      </c>
      <c r="Y18" s="362"/>
      <c r="Z18" s="362"/>
    </row>
    <row r="19" spans="1:26" s="171" customFormat="1" ht="54" customHeight="1" x14ac:dyDescent="0.2">
      <c r="A19" s="360"/>
      <c r="B19" s="361"/>
      <c r="C19" s="356"/>
      <c r="D19" s="356"/>
      <c r="E19" s="356"/>
      <c r="F19" s="356"/>
      <c r="G19" s="356"/>
      <c r="H19" s="356"/>
      <c r="I19" s="358"/>
      <c r="J19" s="360"/>
      <c r="K19" s="311" t="s">
        <v>227</v>
      </c>
      <c r="L19" s="280">
        <f>IFERROR(+L17/L18,L17)</f>
        <v>0</v>
      </c>
      <c r="M19" s="280">
        <f t="shared" ref="M19:X19" si="1">IFERROR(+M17/M18,M17)</f>
        <v>0</v>
      </c>
      <c r="N19" s="280">
        <f t="shared" si="1"/>
        <v>0</v>
      </c>
      <c r="O19" s="280">
        <f t="shared" si="1"/>
        <v>1</v>
      </c>
      <c r="P19" s="280">
        <f t="shared" si="1"/>
        <v>0</v>
      </c>
      <c r="Q19" s="280">
        <f t="shared" si="1"/>
        <v>1</v>
      </c>
      <c r="R19" s="280">
        <f t="shared" si="1"/>
        <v>0</v>
      </c>
      <c r="S19" s="280">
        <f t="shared" si="1"/>
        <v>0</v>
      </c>
      <c r="T19" s="280">
        <f t="shared" si="1"/>
        <v>0</v>
      </c>
      <c r="U19" s="280">
        <f t="shared" si="1"/>
        <v>0</v>
      </c>
      <c r="V19" s="280">
        <f t="shared" si="1"/>
        <v>0</v>
      </c>
      <c r="W19" s="280">
        <f t="shared" si="1"/>
        <v>0</v>
      </c>
      <c r="X19" s="280">
        <f t="shared" si="1"/>
        <v>0.72</v>
      </c>
      <c r="Y19" s="362"/>
      <c r="Z19" s="362"/>
    </row>
    <row r="20" spans="1:26" hidden="1" x14ac:dyDescent="0.25"/>
    <row r="21" spans="1:26" hidden="1" x14ac:dyDescent="0.25"/>
  </sheetData>
  <sheetProtection algorithmName="SHA-512" hashValue="bAis0QWdTXxM8k9PAF6Gbxf1kdDfYqHrsB9CVgi0Ue7Bj4T8wHJOE+3FkaY46RZZgDN7FdvzO4uRAxhpatoIMg==" saltValue="oGrhLvcHBJHQg9hoGbnfHQ==" spinCount="100000" sheet="1" objects="1" scenarios="1" autoFilter="0" pivotTables="0"/>
  <autoFilter ref="A13:Z13">
    <filterColumn colId="24" showButton="0"/>
  </autoFilter>
  <mergeCells count="44">
    <mergeCell ref="J17:J19"/>
    <mergeCell ref="Y17:Z19"/>
    <mergeCell ref="Y13:Z13"/>
    <mergeCell ref="J12:J13"/>
    <mergeCell ref="Y14:Z16"/>
    <mergeCell ref="J14:J16"/>
    <mergeCell ref="K12:K13"/>
    <mergeCell ref="L12:Z12"/>
    <mergeCell ref="B12:E12"/>
    <mergeCell ref="E14:E16"/>
    <mergeCell ref="F17:F19"/>
    <mergeCell ref="I17:I19"/>
    <mergeCell ref="I12:I13"/>
    <mergeCell ref="G17:G19"/>
    <mergeCell ref="F12:F13"/>
    <mergeCell ref="F14:F16"/>
    <mergeCell ref="H17:H19"/>
    <mergeCell ref="A17:A19"/>
    <mergeCell ref="B17:B19"/>
    <mergeCell ref="C17:C19"/>
    <mergeCell ref="D17:D19"/>
    <mergeCell ref="E17:E19"/>
    <mergeCell ref="K6:Z6"/>
    <mergeCell ref="K7:Z7"/>
    <mergeCell ref="A11:Z11"/>
    <mergeCell ref="C8:F8"/>
    <mergeCell ref="C14:C16"/>
    <mergeCell ref="D14:D16"/>
    <mergeCell ref="C6:F6"/>
    <mergeCell ref="C7:F7"/>
    <mergeCell ref="C9:F9"/>
    <mergeCell ref="A14:A16"/>
    <mergeCell ref="G14:G16"/>
    <mergeCell ref="H14:H16"/>
    <mergeCell ref="I14:I16"/>
    <mergeCell ref="G12:H12"/>
    <mergeCell ref="B14:B16"/>
    <mergeCell ref="A12:A13"/>
    <mergeCell ref="A1:B4"/>
    <mergeCell ref="C1:Z1"/>
    <mergeCell ref="C2:Z2"/>
    <mergeCell ref="C3:Z3"/>
    <mergeCell ref="C4:J4"/>
    <mergeCell ref="K4:Z4"/>
  </mergeCells>
  <printOptions horizontalCentered="1"/>
  <pageMargins left="0.70866141732283472" right="0.70866141732283472" top="0.74803149606299213" bottom="0.74803149606299213" header="0.31496062992125984" footer="0.31496062992125984"/>
  <pageSetup scale="24" orientation="landscape" r:id="rId1"/>
  <headerFooter>
    <oddFooter>&amp;L&amp;"Arial,Normal"&amp;9F01-PE01-PR01 - V3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9"/>
  <sheetViews>
    <sheetView showGridLines="0" zoomScale="55" zoomScaleNormal="55" zoomScaleSheetLayoutView="50" workbookViewId="0">
      <selection sqref="A1:B4"/>
    </sheetView>
  </sheetViews>
  <sheetFormatPr baseColWidth="10" defaultColWidth="0" defaultRowHeight="15" zeroHeight="1" x14ac:dyDescent="0.25"/>
  <cols>
    <col min="1" max="1" width="7.5703125" style="9" customWidth="1"/>
    <col min="2" max="25" width="20.7109375" style="9" customWidth="1"/>
    <col min="26" max="27" width="13.85546875" style="9" customWidth="1"/>
    <col min="28" max="16384" width="0" style="5" hidden="1"/>
  </cols>
  <sheetData>
    <row r="1" spans="1:27" s="290" customFormat="1" ht="33" customHeight="1" x14ac:dyDescent="0.25">
      <c r="A1" s="368"/>
      <c r="B1" s="368"/>
      <c r="C1" s="369" t="s">
        <v>421</v>
      </c>
      <c r="D1" s="370"/>
      <c r="E1" s="370"/>
      <c r="F1" s="370"/>
      <c r="G1" s="370"/>
      <c r="H1" s="370"/>
      <c r="I1" s="370"/>
      <c r="J1" s="370"/>
      <c r="K1" s="370"/>
      <c r="L1" s="370"/>
      <c r="M1" s="370"/>
      <c r="N1" s="370"/>
      <c r="O1" s="370"/>
      <c r="P1" s="370"/>
      <c r="Q1" s="370"/>
      <c r="R1" s="370"/>
      <c r="S1" s="370"/>
      <c r="T1" s="370"/>
      <c r="U1" s="370"/>
      <c r="V1" s="370"/>
      <c r="W1" s="370"/>
      <c r="X1" s="370"/>
      <c r="Y1" s="370"/>
      <c r="Z1" s="370"/>
      <c r="AA1" s="371"/>
    </row>
    <row r="2" spans="1:27" s="290" customFormat="1" ht="33" customHeight="1" x14ac:dyDescent="0.25">
      <c r="A2" s="368"/>
      <c r="B2" s="368"/>
      <c r="C2" s="369" t="s">
        <v>144</v>
      </c>
      <c r="D2" s="370"/>
      <c r="E2" s="370"/>
      <c r="F2" s="370"/>
      <c r="G2" s="370"/>
      <c r="H2" s="370"/>
      <c r="I2" s="370"/>
      <c r="J2" s="370"/>
      <c r="K2" s="370"/>
      <c r="L2" s="370"/>
      <c r="M2" s="370"/>
      <c r="N2" s="370"/>
      <c r="O2" s="370"/>
      <c r="P2" s="370"/>
      <c r="Q2" s="370"/>
      <c r="R2" s="370"/>
      <c r="S2" s="370"/>
      <c r="T2" s="370"/>
      <c r="U2" s="370"/>
      <c r="V2" s="370"/>
      <c r="W2" s="370"/>
      <c r="X2" s="370"/>
      <c r="Y2" s="370"/>
      <c r="Z2" s="370"/>
      <c r="AA2" s="371"/>
    </row>
    <row r="3" spans="1:27" s="290" customFormat="1" ht="33" customHeight="1" x14ac:dyDescent="0.25">
      <c r="A3" s="368"/>
      <c r="B3" s="368"/>
      <c r="C3" s="369" t="s">
        <v>380</v>
      </c>
      <c r="D3" s="370"/>
      <c r="E3" s="370"/>
      <c r="F3" s="370"/>
      <c r="G3" s="370"/>
      <c r="H3" s="370"/>
      <c r="I3" s="370"/>
      <c r="J3" s="370"/>
      <c r="K3" s="370"/>
      <c r="L3" s="370"/>
      <c r="M3" s="370"/>
      <c r="N3" s="370"/>
      <c r="O3" s="370"/>
      <c r="P3" s="370"/>
      <c r="Q3" s="370"/>
      <c r="R3" s="370"/>
      <c r="S3" s="370"/>
      <c r="T3" s="370"/>
      <c r="U3" s="370"/>
      <c r="V3" s="370"/>
      <c r="W3" s="370"/>
      <c r="X3" s="370"/>
      <c r="Y3" s="370"/>
      <c r="Z3" s="370"/>
      <c r="AA3" s="371"/>
    </row>
    <row r="4" spans="1:27" s="290" customFormat="1" ht="33" customHeight="1" x14ac:dyDescent="0.25">
      <c r="A4" s="368"/>
      <c r="B4" s="368"/>
      <c r="C4" s="372" t="s">
        <v>202</v>
      </c>
      <c r="D4" s="373"/>
      <c r="E4" s="373"/>
      <c r="F4" s="373"/>
      <c r="G4" s="373"/>
      <c r="H4" s="373"/>
      <c r="I4" s="373"/>
      <c r="J4" s="373"/>
      <c r="K4" s="373"/>
      <c r="L4" s="372" t="s">
        <v>422</v>
      </c>
      <c r="M4" s="373"/>
      <c r="N4" s="373"/>
      <c r="O4" s="373"/>
      <c r="P4" s="373"/>
      <c r="Q4" s="373"/>
      <c r="R4" s="373"/>
      <c r="S4" s="373"/>
      <c r="T4" s="373"/>
      <c r="U4" s="373"/>
      <c r="V4" s="373"/>
      <c r="W4" s="373"/>
      <c r="X4" s="373"/>
      <c r="Y4" s="373"/>
      <c r="Z4" s="373"/>
      <c r="AA4" s="374"/>
    </row>
    <row r="5" spans="1:27" x14ac:dyDescent="0.25"/>
    <row r="6" spans="1:27" ht="66" customHeight="1" x14ac:dyDescent="0.25">
      <c r="A6" s="365" t="s">
        <v>130</v>
      </c>
      <c r="B6" s="365"/>
      <c r="C6" s="365" t="str">
        <f>+'Sección 1. Metas - Magnitud'!C6</f>
        <v>965 - MOVILIDAD TRANSPARENTE Y CONTRA LA CORRUPCIÓN</v>
      </c>
      <c r="D6" s="365"/>
      <c r="E6" s="365"/>
      <c r="F6" s="8"/>
      <c r="G6" s="8"/>
      <c r="H6" s="8"/>
      <c r="I6" s="8"/>
      <c r="J6" s="8"/>
      <c r="K6" s="8"/>
      <c r="L6" s="8"/>
      <c r="M6" s="5"/>
      <c r="N6" s="5"/>
      <c r="O6" s="5"/>
      <c r="P6" s="5"/>
      <c r="Q6" s="5"/>
      <c r="R6" s="5"/>
      <c r="S6" s="5"/>
      <c r="T6" s="5"/>
      <c r="U6" s="5"/>
      <c r="V6" s="5"/>
      <c r="W6" s="5"/>
      <c r="X6" s="5"/>
      <c r="Y6" s="5"/>
      <c r="Z6" s="5"/>
      <c r="AA6" s="5"/>
    </row>
    <row r="7" spans="1:27" ht="45.75" customHeight="1" x14ac:dyDescent="0.25">
      <c r="A7" s="365" t="s">
        <v>0</v>
      </c>
      <c r="B7" s="365"/>
      <c r="C7" s="365" t="str">
        <f>+'Sección 1. Metas - Magnitud'!C7</f>
        <v xml:space="preserve">
OFICINA ASESORA DE PLANEACIÓN INSTITUCIONAL
OFICINA DE CONTROL INTERNO</v>
      </c>
      <c r="D7" s="365"/>
      <c r="E7" s="365"/>
    </row>
    <row r="8" spans="1:27" ht="56.25" customHeight="1" x14ac:dyDescent="0.25">
      <c r="A8" s="355" t="s">
        <v>200</v>
      </c>
      <c r="B8" s="355"/>
      <c r="C8" s="365" t="str">
        <f>+'Sección 1. Metas - Magnitud'!C8</f>
        <v>SUBSECRETARÍA DE GESTIÓN CORPORATIVA</v>
      </c>
      <c r="D8" s="365"/>
      <c r="E8" s="365"/>
    </row>
    <row r="9" spans="1:27" ht="45.75" customHeight="1" x14ac:dyDescent="0.25">
      <c r="A9" s="355" t="s">
        <v>201</v>
      </c>
      <c r="B9" s="355"/>
      <c r="C9" s="365" t="str">
        <f>+'Sección 1. Metas - Magnitud'!C9</f>
        <v>NASLY JENNIFER RUÍZ GONZÁLEZ</v>
      </c>
      <c r="D9" s="365"/>
      <c r="E9" s="365"/>
    </row>
    <row r="10" spans="1:27" s="32" customFormat="1" ht="26.25" customHeight="1" x14ac:dyDescent="0.2">
      <c r="A10" s="27"/>
      <c r="B10" s="28"/>
      <c r="C10" s="28"/>
      <c r="D10" s="28"/>
      <c r="E10" s="26"/>
      <c r="F10" s="29"/>
      <c r="G10" s="29"/>
      <c r="H10" s="29"/>
      <c r="I10" s="29"/>
      <c r="J10" s="29"/>
      <c r="K10" s="29"/>
      <c r="L10" s="29"/>
      <c r="M10" s="29"/>
      <c r="N10" s="29"/>
      <c r="O10" s="29"/>
      <c r="P10" s="29"/>
      <c r="Q10" s="29"/>
      <c r="R10" s="29"/>
      <c r="S10" s="29"/>
      <c r="T10" s="29"/>
      <c r="U10" s="29"/>
      <c r="V10" s="29"/>
      <c r="W10" s="29"/>
      <c r="X10" s="29"/>
      <c r="Y10" s="29"/>
      <c r="Z10" s="29"/>
      <c r="AA10" s="29"/>
    </row>
    <row r="11" spans="1:27" s="267" customFormat="1" ht="36.75" customHeight="1" x14ac:dyDescent="0.2">
      <c r="A11" s="367" t="s">
        <v>211</v>
      </c>
      <c r="B11" s="367"/>
      <c r="C11" s="367"/>
      <c r="D11" s="367"/>
      <c r="E11" s="367"/>
      <c r="F11" s="367"/>
      <c r="G11" s="367"/>
      <c r="H11" s="367"/>
      <c r="I11" s="367"/>
      <c r="J11" s="367"/>
      <c r="K11" s="367"/>
      <c r="L11" s="367"/>
      <c r="M11" s="367" t="s">
        <v>441</v>
      </c>
      <c r="N11" s="367"/>
      <c r="O11" s="367"/>
      <c r="P11" s="367"/>
      <c r="Q11" s="367"/>
      <c r="R11" s="367"/>
      <c r="S11" s="367"/>
      <c r="T11" s="367"/>
      <c r="U11" s="367"/>
      <c r="V11" s="367"/>
      <c r="W11" s="367"/>
      <c r="X11" s="367"/>
      <c r="Y11" s="367"/>
      <c r="Z11" s="367" t="s">
        <v>212</v>
      </c>
      <c r="AA11" s="367"/>
    </row>
    <row r="12" spans="1:27" s="267" customFormat="1" ht="38.25" customHeight="1" x14ac:dyDescent="0.2">
      <c r="A12" s="147" t="s">
        <v>123</v>
      </c>
      <c r="B12" s="147" t="s">
        <v>5</v>
      </c>
      <c r="C12" s="147" t="s">
        <v>234</v>
      </c>
      <c r="D12" s="147" t="s">
        <v>208</v>
      </c>
      <c r="E12" s="147" t="s">
        <v>209</v>
      </c>
      <c r="F12" s="147" t="s">
        <v>236</v>
      </c>
      <c r="G12" s="147" t="s">
        <v>237</v>
      </c>
      <c r="H12" s="147" t="s">
        <v>238</v>
      </c>
      <c r="I12" s="147" t="s">
        <v>239</v>
      </c>
      <c r="J12" s="147" t="s">
        <v>240</v>
      </c>
      <c r="K12" s="147" t="s">
        <v>160</v>
      </c>
      <c r="L12" s="147" t="s">
        <v>161</v>
      </c>
      <c r="M12" s="147" t="s">
        <v>140</v>
      </c>
      <c r="N12" s="147" t="s">
        <v>136</v>
      </c>
      <c r="O12" s="147" t="s">
        <v>137</v>
      </c>
      <c r="P12" s="147" t="s">
        <v>138</v>
      </c>
      <c r="Q12" s="147" t="s">
        <v>139</v>
      </c>
      <c r="R12" s="147" t="s">
        <v>113</v>
      </c>
      <c r="S12" s="147" t="s">
        <v>114</v>
      </c>
      <c r="T12" s="147" t="s">
        <v>115</v>
      </c>
      <c r="U12" s="147" t="s">
        <v>116</v>
      </c>
      <c r="V12" s="147" t="s">
        <v>117</v>
      </c>
      <c r="W12" s="147" t="s">
        <v>118</v>
      </c>
      <c r="X12" s="147" t="s">
        <v>119</v>
      </c>
      <c r="Y12" s="147" t="s">
        <v>213</v>
      </c>
      <c r="Z12" s="147" t="s">
        <v>108</v>
      </c>
      <c r="AA12" s="147" t="s">
        <v>109</v>
      </c>
    </row>
    <row r="13" spans="1:27" s="284" customFormat="1" ht="43.5" customHeight="1" x14ac:dyDescent="0.25">
      <c r="A13" s="366">
        <f>+'8'!B8</f>
        <v>8</v>
      </c>
      <c r="B13" s="366" t="str">
        <f>'8'!$E$8</f>
        <v>Implementar el 100% de la estrategia anual sobre Transparencia, Ética y Probidad - TEP</v>
      </c>
      <c r="C13" s="366" t="str">
        <f>'8'!$G$15</f>
        <v>Constante</v>
      </c>
      <c r="D13" s="151" t="s">
        <v>126</v>
      </c>
      <c r="E13" s="265">
        <v>1</v>
      </c>
      <c r="F13" s="328">
        <v>1</v>
      </c>
      <c r="G13" s="328">
        <v>1</v>
      </c>
      <c r="H13" s="328">
        <v>1</v>
      </c>
      <c r="I13" s="324">
        <v>1</v>
      </c>
      <c r="J13" s="324">
        <v>1</v>
      </c>
      <c r="K13" s="344" t="s">
        <v>162</v>
      </c>
      <c r="L13" s="344" t="s">
        <v>162</v>
      </c>
      <c r="M13" s="324">
        <f>'Sección 1. Metas - Magnitud'!L14</f>
        <v>0</v>
      </c>
      <c r="N13" s="324">
        <f>'Sección 1. Metas - Magnitud'!M14</f>
        <v>0</v>
      </c>
      <c r="O13" s="324">
        <f>'Sección 1. Metas - Magnitud'!N14</f>
        <v>0</v>
      </c>
      <c r="P13" s="324">
        <f>'Sección 1. Metas - Magnitud'!O14</f>
        <v>0</v>
      </c>
      <c r="Q13" s="324">
        <f>'Sección 1. Metas - Magnitud'!P14</f>
        <v>0</v>
      </c>
      <c r="R13" s="324">
        <f>'Sección 1. Metas - Magnitud'!Q14</f>
        <v>0.3</v>
      </c>
      <c r="S13" s="324">
        <f>'Sección 1. Metas - Magnitud'!R14</f>
        <v>0</v>
      </c>
      <c r="T13" s="324">
        <f>'Sección 1. Metas - Magnitud'!S14</f>
        <v>0</v>
      </c>
      <c r="U13" s="324">
        <f>'Sección 1. Metas - Magnitud'!T14</f>
        <v>0</v>
      </c>
      <c r="V13" s="324">
        <f>'Sección 1. Metas - Magnitud'!U14</f>
        <v>0</v>
      </c>
      <c r="W13" s="324">
        <f>'Sección 1. Metas - Magnitud'!V14</f>
        <v>0</v>
      </c>
      <c r="X13" s="324">
        <f>'Sección 1. Metas - Magnitud'!W14</f>
        <v>0</v>
      </c>
      <c r="Y13" s="340">
        <f>+SUM(M13:X13)</f>
        <v>0.3</v>
      </c>
      <c r="Z13" s="341">
        <f>IFERROR(+Y13/I13,(Y13/100))</f>
        <v>0.3</v>
      </c>
      <c r="AA13" s="341">
        <f>+IFERROR(AVERAGE(F13,G13,H13,Y13,0)/E13,)</f>
        <v>0.65999999999999992</v>
      </c>
    </row>
    <row r="14" spans="1:27" s="284" customFormat="1" ht="43.5" customHeight="1" x14ac:dyDescent="0.25">
      <c r="A14" s="366"/>
      <c r="B14" s="366"/>
      <c r="C14" s="366"/>
      <c r="D14" s="148" t="s">
        <v>127</v>
      </c>
      <c r="E14" s="286">
        <v>283014000</v>
      </c>
      <c r="F14" s="343">
        <v>26768000</v>
      </c>
      <c r="G14" s="287">
        <v>90920000</v>
      </c>
      <c r="H14" s="287">
        <v>39046000</v>
      </c>
      <c r="I14" s="322">
        <v>66280000</v>
      </c>
      <c r="J14" s="326">
        <v>60000000</v>
      </c>
      <c r="K14" s="345" t="s">
        <v>162</v>
      </c>
      <c r="L14" s="345" t="s">
        <v>162</v>
      </c>
      <c r="M14" s="346">
        <v>0</v>
      </c>
      <c r="N14" s="346">
        <v>0</v>
      </c>
      <c r="O14" s="346">
        <v>0</v>
      </c>
      <c r="P14" s="346">
        <v>0</v>
      </c>
      <c r="Q14" s="346">
        <v>0</v>
      </c>
      <c r="R14" s="346">
        <v>23548304</v>
      </c>
      <c r="S14" s="346">
        <v>0</v>
      </c>
      <c r="T14" s="346">
        <v>0</v>
      </c>
      <c r="U14" s="346">
        <v>0</v>
      </c>
      <c r="V14" s="346">
        <v>0</v>
      </c>
      <c r="W14" s="346">
        <v>0</v>
      </c>
      <c r="X14" s="346">
        <v>0</v>
      </c>
      <c r="Y14" s="315">
        <f>SUM(M14:X14)</f>
        <v>23548304</v>
      </c>
      <c r="Z14" s="341">
        <f>IFERROR(+Y14/I14,(Y14/100))</f>
        <v>0.35528521424260712</v>
      </c>
      <c r="AA14" s="341">
        <f>+(F14+G14+H14+Y14)/E14</f>
        <v>0.63700843067834101</v>
      </c>
    </row>
    <row r="15" spans="1:27" s="284" customFormat="1" ht="43.5" customHeight="1" x14ac:dyDescent="0.25">
      <c r="A15" s="366"/>
      <c r="B15" s="366"/>
      <c r="C15" s="366"/>
      <c r="D15" s="164" t="s">
        <v>128</v>
      </c>
      <c r="E15" s="286">
        <f>+SUM(F15:J15)</f>
        <v>120332560</v>
      </c>
      <c r="F15" s="288">
        <v>0</v>
      </c>
      <c r="G15" s="289">
        <f>9120000+12905514</f>
        <v>22025514</v>
      </c>
      <c r="H15" s="286">
        <v>64634457</v>
      </c>
      <c r="I15" s="323">
        <v>33672589</v>
      </c>
      <c r="J15" s="327">
        <v>0</v>
      </c>
      <c r="K15" s="347">
        <v>0</v>
      </c>
      <c r="L15" s="347">
        <f>+I15-K15</f>
        <v>33672589</v>
      </c>
      <c r="M15" s="346">
        <v>0</v>
      </c>
      <c r="N15" s="346">
        <v>0</v>
      </c>
      <c r="O15" s="346">
        <v>0</v>
      </c>
      <c r="P15" s="346">
        <v>6803408</v>
      </c>
      <c r="Q15" s="346">
        <v>8139684</v>
      </c>
      <c r="R15" s="346">
        <v>806380</v>
      </c>
      <c r="S15" s="346">
        <v>0</v>
      </c>
      <c r="T15" s="346">
        <v>0</v>
      </c>
      <c r="U15" s="346">
        <v>0</v>
      </c>
      <c r="V15" s="346">
        <v>0</v>
      </c>
      <c r="W15" s="346">
        <v>0</v>
      </c>
      <c r="X15" s="346">
        <v>0</v>
      </c>
      <c r="Y15" s="315">
        <f>SUM(M15:X15)</f>
        <v>15749472</v>
      </c>
      <c r="Z15" s="341">
        <f t="shared" ref="Z15:Z20" si="0">IFERROR(+Y15/I15,(Y15/100))</f>
        <v>0.46772382129571327</v>
      </c>
      <c r="AA15" s="341">
        <f>+(F15+G15+H15+Y15)/E15</f>
        <v>0.85105347214419769</v>
      </c>
    </row>
    <row r="16" spans="1:27" s="314" customFormat="1" ht="43.5" customHeight="1" x14ac:dyDescent="0.25">
      <c r="A16" s="366">
        <f>+'9'!B8</f>
        <v>9</v>
      </c>
      <c r="B16" s="366" t="str">
        <f>'9'!$E$8</f>
        <v>Implementar el 100% de la estrategia anual para la sostenibilidad del Subsistema de Control Interno</v>
      </c>
      <c r="C16" s="366" t="str">
        <f>'9'!$G$15</f>
        <v>Constante</v>
      </c>
      <c r="D16" s="312" t="s">
        <v>126</v>
      </c>
      <c r="E16" s="313">
        <v>1</v>
      </c>
      <c r="F16" s="329">
        <v>1</v>
      </c>
      <c r="G16" s="329">
        <v>1</v>
      </c>
      <c r="H16" s="329">
        <v>1</v>
      </c>
      <c r="I16" s="325">
        <v>1</v>
      </c>
      <c r="J16" s="325">
        <v>1</v>
      </c>
      <c r="K16" s="348" t="s">
        <v>162</v>
      </c>
      <c r="L16" s="348" t="s">
        <v>162</v>
      </c>
      <c r="M16" s="325">
        <f>'Sección 1. Metas - Magnitud'!L17</f>
        <v>0</v>
      </c>
      <c r="N16" s="325">
        <f>'Sección 1. Metas - Magnitud'!M17</f>
        <v>0</v>
      </c>
      <c r="O16" s="325">
        <f>'Sección 1. Metas - Magnitud'!N17</f>
        <v>0</v>
      </c>
      <c r="P16" s="325">
        <f>'Sección 1. Metas - Magnitud'!O17</f>
        <v>0.6</v>
      </c>
      <c r="Q16" s="325">
        <f>'Sección 1. Metas - Magnitud'!P17</f>
        <v>0</v>
      </c>
      <c r="R16" s="325">
        <f>'Sección 1. Metas - Magnitud'!Q17</f>
        <v>0.12</v>
      </c>
      <c r="S16" s="325">
        <f>'Sección 1. Metas - Magnitud'!R17</f>
        <v>0</v>
      </c>
      <c r="T16" s="325">
        <f>'Sección 1. Metas - Magnitud'!S17</f>
        <v>0</v>
      </c>
      <c r="U16" s="325">
        <f>'Sección 1. Metas - Magnitud'!T17</f>
        <v>0</v>
      </c>
      <c r="V16" s="325">
        <f>'Sección 1. Metas - Magnitud'!U17</f>
        <v>0</v>
      </c>
      <c r="W16" s="325">
        <f>'Sección 1. Metas - Magnitud'!V17</f>
        <v>0</v>
      </c>
      <c r="X16" s="325">
        <f>'Sección 1. Metas - Magnitud'!W17</f>
        <v>0</v>
      </c>
      <c r="Y16" s="340">
        <f>+SUM(M16:X16)</f>
        <v>0.72</v>
      </c>
      <c r="Z16" s="341">
        <f t="shared" si="0"/>
        <v>0.72</v>
      </c>
      <c r="AA16" s="341">
        <f>+IFERROR(AVERAGE(F16,G16,H16,Y16,0)/E16,)</f>
        <v>0.74399999999999999</v>
      </c>
    </row>
    <row r="17" spans="1:27" s="284" customFormat="1" ht="43.5" customHeight="1" x14ac:dyDescent="0.25">
      <c r="A17" s="366"/>
      <c r="B17" s="366"/>
      <c r="C17" s="366"/>
      <c r="D17" s="148" t="s">
        <v>127</v>
      </c>
      <c r="E17" s="286">
        <v>868984000</v>
      </c>
      <c r="F17" s="288">
        <v>80231999</v>
      </c>
      <c r="G17" s="287">
        <v>271080000</v>
      </c>
      <c r="H17" s="287">
        <v>276759000</v>
      </c>
      <c r="I17" s="322">
        <v>102978000</v>
      </c>
      <c r="J17" s="326">
        <v>0</v>
      </c>
      <c r="K17" s="345" t="s">
        <v>162</v>
      </c>
      <c r="L17" s="345" t="s">
        <v>162</v>
      </c>
      <c r="M17" s="346">
        <v>0</v>
      </c>
      <c r="N17" s="346">
        <v>0</v>
      </c>
      <c r="O17" s="346">
        <v>0</v>
      </c>
      <c r="P17" s="346">
        <v>47388000</v>
      </c>
      <c r="Q17" s="346">
        <v>55590000</v>
      </c>
      <c r="R17" s="346">
        <v>0</v>
      </c>
      <c r="S17" s="346">
        <v>0</v>
      </c>
      <c r="T17" s="346">
        <v>0</v>
      </c>
      <c r="U17" s="346">
        <v>0</v>
      </c>
      <c r="V17" s="346">
        <v>0</v>
      </c>
      <c r="W17" s="346">
        <v>0</v>
      </c>
      <c r="X17" s="346">
        <v>0</v>
      </c>
      <c r="Y17" s="315">
        <f>SUM(M17:X17)</f>
        <v>102978000</v>
      </c>
      <c r="Z17" s="341">
        <f t="shared" si="0"/>
        <v>1</v>
      </c>
      <c r="AA17" s="341">
        <f>+(F17+G17+H17+Y17)/E17</f>
        <v>0.84126865281754326</v>
      </c>
    </row>
    <row r="18" spans="1:27" s="284" customFormat="1" ht="43.5" customHeight="1" x14ac:dyDescent="0.25">
      <c r="A18" s="366"/>
      <c r="B18" s="366"/>
      <c r="C18" s="366"/>
      <c r="D18" s="164" t="s">
        <v>128</v>
      </c>
      <c r="E18" s="286">
        <f>+SUM(F18:J18)</f>
        <v>159697399</v>
      </c>
      <c r="F18" s="288">
        <v>0</v>
      </c>
      <c r="G18" s="289">
        <f>69080999+6690600</f>
        <v>75771599</v>
      </c>
      <c r="H18" s="286">
        <v>23642133</v>
      </c>
      <c r="I18" s="323">
        <v>60283667</v>
      </c>
      <c r="J18" s="327">
        <v>0</v>
      </c>
      <c r="K18" s="330">
        <v>26085500</v>
      </c>
      <c r="L18" s="347">
        <f>+I18-K18</f>
        <v>34198167</v>
      </c>
      <c r="M18" s="346">
        <v>0</v>
      </c>
      <c r="N18" s="346">
        <v>18206000</v>
      </c>
      <c r="O18" s="346">
        <v>7076167</v>
      </c>
      <c r="P18" s="346">
        <v>5397000</v>
      </c>
      <c r="Q18" s="346">
        <v>0</v>
      </c>
      <c r="R18" s="346">
        <v>0</v>
      </c>
      <c r="S18" s="346">
        <v>0</v>
      </c>
      <c r="T18" s="346">
        <v>0</v>
      </c>
      <c r="U18" s="346">
        <v>0</v>
      </c>
      <c r="V18" s="346">
        <v>0</v>
      </c>
      <c r="W18" s="346">
        <v>0</v>
      </c>
      <c r="X18" s="346">
        <v>0</v>
      </c>
      <c r="Y18" s="315">
        <f>SUM(M18:X18)</f>
        <v>30679167</v>
      </c>
      <c r="Z18" s="341">
        <f t="shared" si="0"/>
        <v>0.50891341762603792</v>
      </c>
      <c r="AA18" s="341">
        <f>+(F18+G18+H18+Y18)/E18</f>
        <v>0.81462127633024251</v>
      </c>
    </row>
    <row r="19" spans="1:27" s="284" customFormat="1" ht="43.5" customHeight="1" x14ac:dyDescent="0.25">
      <c r="A19" s="285"/>
      <c r="B19" s="285"/>
      <c r="C19" s="285"/>
      <c r="D19" s="149" t="s">
        <v>205</v>
      </c>
      <c r="E19" s="315">
        <f>+E14+E17</f>
        <v>1151998000</v>
      </c>
      <c r="F19" s="315">
        <f t="shared" ref="F19:J19" si="1">+F14+F17</f>
        <v>106999999</v>
      </c>
      <c r="G19" s="315">
        <f t="shared" si="1"/>
        <v>362000000</v>
      </c>
      <c r="H19" s="315">
        <f t="shared" si="1"/>
        <v>315805000</v>
      </c>
      <c r="I19" s="315">
        <f t="shared" si="1"/>
        <v>169258000</v>
      </c>
      <c r="J19" s="315">
        <f t="shared" si="1"/>
        <v>60000000</v>
      </c>
      <c r="K19" s="342" t="s">
        <v>162</v>
      </c>
      <c r="L19" s="342" t="s">
        <v>162</v>
      </c>
      <c r="M19" s="315">
        <f t="shared" ref="M19:Y19" si="2">+M14+M17</f>
        <v>0</v>
      </c>
      <c r="N19" s="315">
        <f t="shared" si="2"/>
        <v>0</v>
      </c>
      <c r="O19" s="315">
        <f t="shared" si="2"/>
        <v>0</v>
      </c>
      <c r="P19" s="315">
        <f t="shared" si="2"/>
        <v>47388000</v>
      </c>
      <c r="Q19" s="315">
        <f t="shared" si="2"/>
        <v>55590000</v>
      </c>
      <c r="R19" s="315">
        <f t="shared" si="2"/>
        <v>23548304</v>
      </c>
      <c r="S19" s="315">
        <f t="shared" si="2"/>
        <v>0</v>
      </c>
      <c r="T19" s="315">
        <f t="shared" si="2"/>
        <v>0</v>
      </c>
      <c r="U19" s="315">
        <f t="shared" si="2"/>
        <v>0</v>
      </c>
      <c r="V19" s="315">
        <f t="shared" si="2"/>
        <v>0</v>
      </c>
      <c r="W19" s="315">
        <f t="shared" si="2"/>
        <v>0</v>
      </c>
      <c r="X19" s="315">
        <f t="shared" si="2"/>
        <v>0</v>
      </c>
      <c r="Y19" s="315">
        <f t="shared" si="2"/>
        <v>126526304</v>
      </c>
      <c r="Z19" s="341">
        <f t="shared" si="0"/>
        <v>0.74753514752626171</v>
      </c>
      <c r="AA19" s="341">
        <f>+(F19+G19+H19+Y19)/E19</f>
        <v>0.79108757393676032</v>
      </c>
    </row>
    <row r="20" spans="1:27" s="284" customFormat="1" ht="43.5" customHeight="1" x14ac:dyDescent="0.25">
      <c r="A20" s="285"/>
      <c r="B20" s="285"/>
      <c r="C20" s="285"/>
      <c r="D20" s="149" t="s">
        <v>206</v>
      </c>
      <c r="E20" s="315">
        <f>+E15+E18</f>
        <v>280029959</v>
      </c>
      <c r="F20" s="315">
        <f t="shared" ref="F20:J20" si="3">+F15+F18</f>
        <v>0</v>
      </c>
      <c r="G20" s="315">
        <f t="shared" si="3"/>
        <v>97797113</v>
      </c>
      <c r="H20" s="315">
        <f t="shared" si="3"/>
        <v>88276590</v>
      </c>
      <c r="I20" s="315">
        <f t="shared" si="3"/>
        <v>93956256</v>
      </c>
      <c r="J20" s="315">
        <f t="shared" si="3"/>
        <v>0</v>
      </c>
      <c r="K20" s="315">
        <f>+K15+K18</f>
        <v>26085500</v>
      </c>
      <c r="L20" s="315">
        <f>+L15+L18</f>
        <v>67870756</v>
      </c>
      <c r="M20" s="315">
        <f t="shared" ref="M20:Y20" si="4">+M15+M18</f>
        <v>0</v>
      </c>
      <c r="N20" s="315">
        <f t="shared" si="4"/>
        <v>18206000</v>
      </c>
      <c r="O20" s="315">
        <f t="shared" si="4"/>
        <v>7076167</v>
      </c>
      <c r="P20" s="315">
        <f t="shared" si="4"/>
        <v>12200408</v>
      </c>
      <c r="Q20" s="315">
        <f t="shared" si="4"/>
        <v>8139684</v>
      </c>
      <c r="R20" s="315">
        <f t="shared" si="4"/>
        <v>806380</v>
      </c>
      <c r="S20" s="315">
        <f t="shared" si="4"/>
        <v>0</v>
      </c>
      <c r="T20" s="315">
        <f t="shared" si="4"/>
        <v>0</v>
      </c>
      <c r="U20" s="315">
        <f t="shared" si="4"/>
        <v>0</v>
      </c>
      <c r="V20" s="315">
        <f t="shared" si="4"/>
        <v>0</v>
      </c>
      <c r="W20" s="315">
        <f t="shared" si="4"/>
        <v>0</v>
      </c>
      <c r="X20" s="315">
        <f t="shared" si="4"/>
        <v>0</v>
      </c>
      <c r="Y20" s="315">
        <f t="shared" si="4"/>
        <v>46428639</v>
      </c>
      <c r="Z20" s="341">
        <f t="shared" si="0"/>
        <v>0.49415165074266049</v>
      </c>
      <c r="AA20" s="341">
        <f>+(F20+G20+H20+Y20)/E20</f>
        <v>0.83027667050438703</v>
      </c>
    </row>
    <row r="21" spans="1:27" hidden="1" x14ac:dyDescent="0.25"/>
    <row r="22" spans="1:27" hidden="1" x14ac:dyDescent="0.25"/>
    <row r="23" spans="1:27" hidden="1" x14ac:dyDescent="0.25"/>
    <row r="24" spans="1:27" hidden="1" x14ac:dyDescent="0.25"/>
    <row r="25" spans="1:27" hidden="1" x14ac:dyDescent="0.25"/>
    <row r="26" spans="1:27" hidden="1" x14ac:dyDescent="0.25"/>
    <row r="27" spans="1:27" hidden="1" x14ac:dyDescent="0.25"/>
    <row r="28" spans="1:27" hidden="1" x14ac:dyDescent="0.25"/>
    <row r="29" spans="1:27" hidden="1" x14ac:dyDescent="0.25"/>
  </sheetData>
  <autoFilter ref="A12:AA20"/>
  <mergeCells count="23">
    <mergeCell ref="C6:E6"/>
    <mergeCell ref="A11:L11"/>
    <mergeCell ref="A6:B6"/>
    <mergeCell ref="A8:B8"/>
    <mergeCell ref="A1:B4"/>
    <mergeCell ref="C1:AA1"/>
    <mergeCell ref="A9:B9"/>
    <mergeCell ref="C9:E9"/>
    <mergeCell ref="C8:E8"/>
    <mergeCell ref="L4:AA4"/>
    <mergeCell ref="C2:AA2"/>
    <mergeCell ref="C3:AA3"/>
    <mergeCell ref="C4:K4"/>
    <mergeCell ref="M11:Y11"/>
    <mergeCell ref="Z11:AA11"/>
    <mergeCell ref="A7:B7"/>
    <mergeCell ref="C7:E7"/>
    <mergeCell ref="A13:A15"/>
    <mergeCell ref="B13:B15"/>
    <mergeCell ref="C13:C15"/>
    <mergeCell ref="A16:A18"/>
    <mergeCell ref="B16:B18"/>
    <mergeCell ref="C16:C18"/>
  </mergeCells>
  <printOptions horizontalCentered="1"/>
  <pageMargins left="0.31496062992125984" right="0.31496062992125984" top="0.74803149606299213" bottom="0.74803149606299213" header="0.31496062992125984" footer="0.31496062992125984"/>
  <pageSetup scale="18" orientation="portrait" r:id="rId1"/>
  <headerFooter>
    <oddFooter>&amp;L&amp;"Arial,Normal"&amp;7PE01-PR01-F01&amp;C&amp;"Arial,Normal"&amp;7Versión Impresa no controlada, verificar su vigencia en el listado Maestro de Documentos&amp;RPag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showGridLines="0" zoomScale="55" zoomScaleNormal="55" zoomScaleSheetLayoutView="80" workbookViewId="0">
      <selection activeCell="L12" sqref="L12"/>
    </sheetView>
  </sheetViews>
  <sheetFormatPr baseColWidth="10" defaultColWidth="0" defaultRowHeight="15" zeroHeight="1" x14ac:dyDescent="0.25"/>
  <cols>
    <col min="1" max="1" width="15.85546875" style="5" customWidth="1"/>
    <col min="2" max="2" width="23.140625" style="5" customWidth="1"/>
    <col min="3" max="3" width="15.7109375" style="5" customWidth="1"/>
    <col min="4" max="4" width="15.7109375" style="6" customWidth="1"/>
    <col min="5" max="8" width="15.7109375" style="5" customWidth="1"/>
    <col min="9" max="29" width="9.7109375" style="5" customWidth="1"/>
    <col min="30" max="32" width="27.7109375" style="5" customWidth="1"/>
    <col min="33" max="33" width="3.5703125" style="5" hidden="1" customWidth="1"/>
    <col min="34" max="16384" width="0" style="5" hidden="1"/>
  </cols>
  <sheetData>
    <row r="1" spans="1:32" ht="27" customHeight="1" x14ac:dyDescent="0.25">
      <c r="A1" s="349"/>
      <c r="B1" s="349"/>
      <c r="C1" s="350" t="s">
        <v>421</v>
      </c>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row>
    <row r="2" spans="1:32" ht="27" customHeight="1" x14ac:dyDescent="0.25">
      <c r="A2" s="349"/>
      <c r="B2" s="349"/>
      <c r="C2" s="350" t="s">
        <v>144</v>
      </c>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row>
    <row r="3" spans="1:32" ht="27" customHeight="1" x14ac:dyDescent="0.25">
      <c r="A3" s="349"/>
      <c r="B3" s="349"/>
      <c r="C3" s="350" t="s">
        <v>380</v>
      </c>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row>
    <row r="4" spans="1:32" ht="27" customHeight="1" x14ac:dyDescent="0.25">
      <c r="A4" s="349"/>
      <c r="B4" s="349"/>
      <c r="C4" s="351" t="s">
        <v>202</v>
      </c>
      <c r="D4" s="351"/>
      <c r="E4" s="351"/>
      <c r="F4" s="351"/>
      <c r="G4" s="351"/>
      <c r="H4" s="351"/>
      <c r="I4" s="351"/>
      <c r="J4" s="351"/>
      <c r="K4" s="351"/>
      <c r="L4" s="351" t="s">
        <v>422</v>
      </c>
      <c r="M4" s="351"/>
      <c r="N4" s="351"/>
      <c r="O4" s="351"/>
      <c r="P4" s="351"/>
      <c r="Q4" s="351"/>
      <c r="R4" s="351"/>
      <c r="S4" s="351"/>
      <c r="T4" s="351"/>
      <c r="U4" s="351"/>
      <c r="V4" s="351"/>
      <c r="W4" s="351"/>
      <c r="X4" s="351"/>
      <c r="Y4" s="351"/>
      <c r="Z4" s="351"/>
      <c r="AA4" s="351"/>
      <c r="AB4" s="351"/>
      <c r="AC4" s="351"/>
      <c r="AD4" s="351"/>
      <c r="AE4" s="351"/>
      <c r="AF4" s="351"/>
    </row>
    <row r="5" spans="1:32" ht="12" customHeight="1" x14ac:dyDescent="0.25"/>
    <row r="6" spans="1:32" ht="41.25" customHeight="1" x14ac:dyDescent="0.25">
      <c r="B6" s="83" t="s">
        <v>214</v>
      </c>
      <c r="C6" s="375" t="str">
        <f>+'Sección 1. Metas - Magnitud'!B14</f>
        <v>07- Eje Transversal Gobierno legítimo, fortalecimiento local y eficiencia</v>
      </c>
      <c r="D6" s="375"/>
      <c r="E6" s="375"/>
      <c r="F6" s="375"/>
      <c r="G6" s="375"/>
      <c r="H6" s="375"/>
      <c r="I6" s="375"/>
      <c r="J6" s="375"/>
      <c r="K6" s="375"/>
    </row>
    <row r="7" spans="1:32" ht="41.25" customHeight="1" x14ac:dyDescent="0.25">
      <c r="B7" s="83" t="s">
        <v>2</v>
      </c>
      <c r="C7" s="375" t="str">
        <f>+'Sección 1. Metas - Magnitud'!C14</f>
        <v>42 - Transparencia, Gestión Pública y Servicio a la Ciudaanía</v>
      </c>
      <c r="D7" s="375"/>
      <c r="E7" s="375"/>
      <c r="F7" s="375"/>
      <c r="G7" s="375"/>
      <c r="H7" s="375"/>
      <c r="I7" s="375"/>
      <c r="J7" s="375"/>
      <c r="K7" s="375"/>
    </row>
    <row r="8" spans="1:32" ht="41.25" customHeight="1" x14ac:dyDescent="0.25">
      <c r="B8" s="84" t="s">
        <v>207</v>
      </c>
      <c r="C8" s="375" t="str">
        <f>+'Sección 1. Metas - Magnitud'!D14</f>
        <v>188 - Servicio a la ciudadanía para la movilidad</v>
      </c>
      <c r="D8" s="375"/>
      <c r="E8" s="375"/>
      <c r="F8" s="375"/>
      <c r="G8" s="375"/>
      <c r="H8" s="375"/>
      <c r="I8" s="375"/>
      <c r="J8" s="375"/>
      <c r="K8" s="375"/>
    </row>
    <row r="9" spans="1:32" s="32" customFormat="1" ht="9.75" customHeight="1" x14ac:dyDescent="0.2">
      <c r="A9" s="30"/>
      <c r="B9" s="30"/>
      <c r="C9" s="30"/>
      <c r="D9" s="30"/>
      <c r="E9" s="31"/>
      <c r="F9" s="31"/>
      <c r="G9" s="31"/>
      <c r="H9" s="31"/>
      <c r="I9" s="31"/>
      <c r="J9" s="31"/>
      <c r="K9" s="31"/>
      <c r="L9" s="31"/>
      <c r="M9" s="31"/>
      <c r="N9" s="31"/>
      <c r="O9" s="31"/>
      <c r="P9" s="31"/>
      <c r="Q9" s="31"/>
      <c r="R9" s="31"/>
      <c r="S9" s="31"/>
      <c r="T9" s="31"/>
      <c r="U9" s="31"/>
      <c r="V9" s="31"/>
      <c r="W9" s="31"/>
      <c r="X9" s="31"/>
      <c r="Y9" s="31"/>
      <c r="Z9" s="31"/>
      <c r="AA9" s="31"/>
      <c r="AB9" s="31"/>
      <c r="AC9" s="31"/>
    </row>
    <row r="10" spans="1:32" s="33" customFormat="1" ht="35.25" customHeight="1" x14ac:dyDescent="0.2">
      <c r="A10" s="376" t="s">
        <v>223</v>
      </c>
      <c r="B10" s="377"/>
      <c r="C10" s="377"/>
      <c r="D10" s="377"/>
      <c r="E10" s="377"/>
      <c r="F10" s="377"/>
      <c r="G10" s="377"/>
      <c r="H10" s="378"/>
      <c r="I10" s="379" t="s">
        <v>218</v>
      </c>
      <c r="J10" s="380"/>
      <c r="K10" s="380"/>
      <c r="L10" s="380"/>
      <c r="M10" s="380"/>
      <c r="N10" s="381"/>
      <c r="O10" s="382" t="s">
        <v>447</v>
      </c>
      <c r="P10" s="382"/>
      <c r="Q10" s="382"/>
      <c r="R10" s="382"/>
      <c r="S10" s="382"/>
      <c r="T10" s="382"/>
      <c r="U10" s="382"/>
      <c r="V10" s="382"/>
      <c r="W10" s="382"/>
      <c r="X10" s="382"/>
      <c r="Y10" s="382"/>
      <c r="Z10" s="382"/>
      <c r="AA10" s="382"/>
      <c r="AB10" s="382"/>
      <c r="AC10" s="382"/>
      <c r="AD10" s="376" t="s">
        <v>121</v>
      </c>
      <c r="AE10" s="377"/>
      <c r="AF10" s="378"/>
    </row>
    <row r="11" spans="1:32" s="33" customFormat="1" ht="49.5" customHeight="1" x14ac:dyDescent="0.2">
      <c r="A11" s="144" t="s">
        <v>217</v>
      </c>
      <c r="B11" s="144" t="s">
        <v>179</v>
      </c>
      <c r="C11" s="144" t="s">
        <v>216</v>
      </c>
      <c r="D11" s="144" t="s">
        <v>215</v>
      </c>
      <c r="E11" s="144" t="s">
        <v>178</v>
      </c>
      <c r="F11" s="144" t="s">
        <v>4</v>
      </c>
      <c r="G11" s="144" t="s">
        <v>3</v>
      </c>
      <c r="H11" s="144" t="s">
        <v>235</v>
      </c>
      <c r="I11" s="145" t="s">
        <v>209</v>
      </c>
      <c r="J11" s="145">
        <v>2016</v>
      </c>
      <c r="K11" s="145">
        <v>2017</v>
      </c>
      <c r="L11" s="145">
        <v>2018</v>
      </c>
      <c r="M11" s="145">
        <v>2019</v>
      </c>
      <c r="N11" s="145">
        <v>2020</v>
      </c>
      <c r="O11" s="145" t="s">
        <v>140</v>
      </c>
      <c r="P11" s="145" t="s">
        <v>136</v>
      </c>
      <c r="Q11" s="145" t="s">
        <v>137</v>
      </c>
      <c r="R11" s="145" t="s">
        <v>138</v>
      </c>
      <c r="S11" s="145" t="s">
        <v>139</v>
      </c>
      <c r="T11" s="145" t="s">
        <v>113</v>
      </c>
      <c r="U11" s="145" t="s">
        <v>114</v>
      </c>
      <c r="V11" s="145" t="s">
        <v>115</v>
      </c>
      <c r="W11" s="145" t="s">
        <v>116</v>
      </c>
      <c r="X11" s="145" t="s">
        <v>117</v>
      </c>
      <c r="Y11" s="145" t="s">
        <v>118</v>
      </c>
      <c r="Z11" s="145" t="s">
        <v>119</v>
      </c>
      <c r="AA11" s="145" t="s">
        <v>219</v>
      </c>
      <c r="AB11" s="165" t="s">
        <v>108</v>
      </c>
      <c r="AC11" s="145" t="s">
        <v>109</v>
      </c>
      <c r="AD11" s="144" t="s">
        <v>110</v>
      </c>
      <c r="AE11" s="144" t="s">
        <v>112</v>
      </c>
      <c r="AF11" s="144" t="s">
        <v>111</v>
      </c>
    </row>
    <row r="12" spans="1:32" s="34" customFormat="1" ht="148.5" customHeight="1" x14ac:dyDescent="0.25">
      <c r="A12" s="167" t="s">
        <v>342</v>
      </c>
      <c r="B12" s="167" t="s">
        <v>366</v>
      </c>
      <c r="C12" s="167">
        <v>255</v>
      </c>
      <c r="D12" s="167" t="s">
        <v>340</v>
      </c>
      <c r="E12" s="167">
        <v>408</v>
      </c>
      <c r="F12" s="232" t="s">
        <v>343</v>
      </c>
      <c r="G12" s="233" t="s">
        <v>328</v>
      </c>
      <c r="H12" s="167" t="s">
        <v>344</v>
      </c>
      <c r="I12" s="233">
        <v>0.8</v>
      </c>
      <c r="J12" s="166">
        <v>0.89139999999999997</v>
      </c>
      <c r="K12" s="166">
        <v>0.90800000000000003</v>
      </c>
      <c r="L12" s="166">
        <v>0.90949999999999998</v>
      </c>
      <c r="M12" s="166">
        <v>0.8</v>
      </c>
      <c r="N12" s="166">
        <v>0.8</v>
      </c>
      <c r="O12" s="166">
        <v>0</v>
      </c>
      <c r="P12" s="166">
        <v>0</v>
      </c>
      <c r="Q12" s="166">
        <v>0</v>
      </c>
      <c r="R12" s="166">
        <v>0</v>
      </c>
      <c r="S12" s="166">
        <v>0</v>
      </c>
      <c r="T12" s="166">
        <v>0</v>
      </c>
      <c r="U12" s="166">
        <v>0</v>
      </c>
      <c r="V12" s="166">
        <v>0</v>
      </c>
      <c r="W12" s="166">
        <v>0</v>
      </c>
      <c r="X12" s="166">
        <v>0</v>
      </c>
      <c r="Y12" s="166">
        <v>0</v>
      </c>
      <c r="Z12" s="166">
        <v>0</v>
      </c>
      <c r="AA12" s="166">
        <f>SUM(O12:Z12)</f>
        <v>0</v>
      </c>
      <c r="AB12" s="166">
        <f>+AA12/M12</f>
        <v>0</v>
      </c>
      <c r="AC12" s="282">
        <f>+((J12+K12+L12+AA12)/4)/I12</f>
        <v>0.84653124999999996</v>
      </c>
      <c r="AD12" s="166" t="s">
        <v>339</v>
      </c>
      <c r="AE12" s="166" t="s">
        <v>339</v>
      </c>
      <c r="AF12" s="166" t="s">
        <v>339</v>
      </c>
    </row>
    <row r="13" spans="1:32" hidden="1" x14ac:dyDescent="0.25">
      <c r="D13" s="5"/>
    </row>
    <row r="14" spans="1:32" hidden="1" x14ac:dyDescent="0.25">
      <c r="D14" s="5"/>
    </row>
    <row r="15" spans="1:32" hidden="1" x14ac:dyDescent="0.25"/>
  </sheetData>
  <mergeCells count="13">
    <mergeCell ref="C7:K7"/>
    <mergeCell ref="C8:K8"/>
    <mergeCell ref="C4:K4"/>
    <mergeCell ref="AD10:AF10"/>
    <mergeCell ref="I10:N10"/>
    <mergeCell ref="A10:H10"/>
    <mergeCell ref="A1:B4"/>
    <mergeCell ref="O10:AC10"/>
    <mergeCell ref="C1:AF1"/>
    <mergeCell ref="C2:AF2"/>
    <mergeCell ref="C3:AF3"/>
    <mergeCell ref="L4:AF4"/>
    <mergeCell ref="C6:K6"/>
  </mergeCells>
  <phoneticPr fontId="6" type="noConversion"/>
  <printOptions horizontalCentered="1"/>
  <pageMargins left="0.23622047244094491" right="0.23622047244094491" top="0.74803149606299213" bottom="0.74803149606299213" header="0.31496062992125984" footer="0.31496062992125984"/>
  <pageSetup scale="30" fitToWidth="0" orientation="landscape" r:id="rId1"/>
  <headerFooter>
    <oddFooter>&amp;L&amp;"Arial,Normal"&amp;7PE01-PR01-F01&amp;C&amp;"Arial,Normal"&amp;7Versión Impresa no controlada, verificar su vigencia en el listado Maestro de Documentos&amp;R&amp;"Arial,Normal"Pag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opLeftCell="A50" zoomScale="85" zoomScaleNormal="85" workbookViewId="0">
      <selection activeCell="B28" sqref="B1:H1048576"/>
    </sheetView>
  </sheetViews>
  <sheetFormatPr baseColWidth="10" defaultColWidth="0" defaultRowHeight="12.75" zeroHeight="1" x14ac:dyDescent="0.2"/>
  <cols>
    <col min="1" max="1" width="25.42578125" style="172" customWidth="1"/>
    <col min="2" max="5" width="20.7109375" style="173" customWidth="1"/>
    <col min="6" max="6" width="20.7109375" style="174" customWidth="1"/>
    <col min="7" max="8" width="20.7109375" style="173" customWidth="1"/>
    <col min="9" max="10" width="22.42578125" style="175" hidden="1" customWidth="1"/>
    <col min="11" max="20" width="0" style="176" hidden="1" customWidth="1"/>
    <col min="21" max="23" width="0" style="177" hidden="1" customWidth="1"/>
    <col min="24" max="16384" width="0" style="173" hidden="1"/>
  </cols>
  <sheetData>
    <row r="1" spans="1:23" ht="31.5" customHeight="1" x14ac:dyDescent="0.2">
      <c r="A1" s="424"/>
      <c r="B1" s="425" t="s">
        <v>423</v>
      </c>
      <c r="C1" s="425"/>
      <c r="D1" s="425"/>
      <c r="E1" s="425"/>
      <c r="F1" s="425"/>
      <c r="G1" s="425"/>
      <c r="H1" s="425"/>
      <c r="I1" s="178"/>
      <c r="J1" s="176"/>
      <c r="K1" s="177"/>
      <c r="L1" s="177"/>
      <c r="M1" s="177"/>
      <c r="N1" s="173"/>
      <c r="O1" s="173"/>
      <c r="P1" s="173"/>
      <c r="Q1" s="173"/>
      <c r="R1" s="173"/>
      <c r="S1" s="173"/>
      <c r="T1" s="173"/>
      <c r="U1" s="173"/>
      <c r="V1" s="173"/>
      <c r="W1" s="173"/>
    </row>
    <row r="2" spans="1:23" ht="25.5" customHeight="1" x14ac:dyDescent="0.2">
      <c r="A2" s="424"/>
      <c r="B2" s="426" t="s">
        <v>144</v>
      </c>
      <c r="C2" s="426"/>
      <c r="D2" s="426"/>
      <c r="E2" s="426"/>
      <c r="F2" s="426"/>
      <c r="G2" s="426"/>
      <c r="H2" s="426"/>
      <c r="I2" s="178"/>
      <c r="J2" s="176"/>
      <c r="K2" s="177"/>
      <c r="L2" s="177"/>
      <c r="M2" s="177"/>
      <c r="N2" s="173"/>
      <c r="O2" s="173"/>
      <c r="P2" s="173"/>
      <c r="Q2" s="173"/>
      <c r="R2" s="173"/>
      <c r="S2" s="173"/>
      <c r="T2" s="173"/>
      <c r="U2" s="173"/>
      <c r="V2" s="173"/>
      <c r="W2" s="173"/>
    </row>
    <row r="3" spans="1:23" ht="25.5" customHeight="1" x14ac:dyDescent="0.2">
      <c r="A3" s="424"/>
      <c r="B3" s="426" t="s">
        <v>241</v>
      </c>
      <c r="C3" s="426"/>
      <c r="D3" s="426"/>
      <c r="E3" s="426"/>
      <c r="F3" s="426"/>
      <c r="G3" s="426"/>
      <c r="H3" s="426"/>
      <c r="I3" s="178"/>
      <c r="J3" s="176"/>
      <c r="K3" s="177"/>
      <c r="L3" s="177"/>
      <c r="M3" s="177"/>
      <c r="N3" s="173"/>
      <c r="O3" s="173"/>
      <c r="P3" s="173"/>
      <c r="Q3" s="173"/>
      <c r="R3" s="173"/>
      <c r="S3" s="173"/>
      <c r="T3" s="173"/>
      <c r="U3" s="173"/>
      <c r="V3" s="173"/>
      <c r="W3" s="173"/>
    </row>
    <row r="4" spans="1:23" ht="25.5" customHeight="1" x14ac:dyDescent="0.2">
      <c r="A4" s="424"/>
      <c r="B4" s="426" t="s">
        <v>242</v>
      </c>
      <c r="C4" s="426"/>
      <c r="D4" s="426"/>
      <c r="E4" s="426"/>
      <c r="F4" s="427" t="s">
        <v>424</v>
      </c>
      <c r="G4" s="427"/>
      <c r="H4" s="427"/>
      <c r="I4" s="178"/>
      <c r="J4" s="176"/>
      <c r="K4" s="177"/>
      <c r="L4" s="177"/>
      <c r="M4" s="177"/>
      <c r="N4" s="173"/>
      <c r="O4" s="173"/>
      <c r="P4" s="173"/>
      <c r="Q4" s="173"/>
      <c r="R4" s="173"/>
      <c r="S4" s="173"/>
      <c r="T4" s="173"/>
      <c r="U4" s="173"/>
      <c r="V4" s="173"/>
      <c r="W4" s="173"/>
    </row>
    <row r="5" spans="1:23" ht="23.25" customHeight="1" x14ac:dyDescent="0.2">
      <c r="A5" s="383" t="s">
        <v>243</v>
      </c>
      <c r="B5" s="383"/>
      <c r="C5" s="383"/>
      <c r="D5" s="383"/>
      <c r="E5" s="383"/>
      <c r="F5" s="383"/>
      <c r="G5" s="383"/>
      <c r="H5" s="383"/>
      <c r="I5" s="180"/>
      <c r="J5" s="176"/>
      <c r="K5" s="177"/>
      <c r="L5" s="177"/>
      <c r="M5" s="177"/>
      <c r="N5" s="173"/>
      <c r="O5" s="173"/>
      <c r="P5" s="173"/>
      <c r="Q5" s="173"/>
      <c r="R5" s="173"/>
      <c r="S5" s="173"/>
      <c r="T5" s="173"/>
      <c r="U5" s="173"/>
      <c r="V5" s="173"/>
      <c r="W5" s="173"/>
    </row>
    <row r="6" spans="1:23" ht="24" customHeight="1" x14ac:dyDescent="0.2">
      <c r="A6" s="422" t="s">
        <v>244</v>
      </c>
      <c r="B6" s="422"/>
      <c r="C6" s="422"/>
      <c r="D6" s="422"/>
      <c r="E6" s="422"/>
      <c r="F6" s="422"/>
      <c r="G6" s="422"/>
      <c r="H6" s="422"/>
      <c r="I6" s="181"/>
      <c r="J6" s="181"/>
    </row>
    <row r="7" spans="1:23" ht="24" customHeight="1" x14ac:dyDescent="0.2">
      <c r="A7" s="423" t="s">
        <v>245</v>
      </c>
      <c r="B7" s="423"/>
      <c r="C7" s="423"/>
      <c r="D7" s="423"/>
      <c r="E7" s="423"/>
      <c r="F7" s="423"/>
      <c r="G7" s="423"/>
      <c r="H7" s="423"/>
      <c r="I7" s="182"/>
      <c r="J7" s="182"/>
      <c r="M7" s="183"/>
    </row>
    <row r="8" spans="1:23" ht="30.75" customHeight="1" x14ac:dyDescent="0.2">
      <c r="A8" s="269" t="s">
        <v>418</v>
      </c>
      <c r="B8" s="268">
        <v>8</v>
      </c>
      <c r="C8" s="410" t="s">
        <v>419</v>
      </c>
      <c r="D8" s="410"/>
      <c r="E8" s="394" t="s">
        <v>346</v>
      </c>
      <c r="F8" s="394"/>
      <c r="G8" s="394"/>
      <c r="H8" s="394"/>
      <c r="I8" s="184"/>
      <c r="J8" s="184"/>
      <c r="L8" s="179"/>
      <c r="M8" s="183"/>
    </row>
    <row r="9" spans="1:23" ht="30.75" customHeight="1" x14ac:dyDescent="0.2">
      <c r="A9" s="257" t="s">
        <v>247</v>
      </c>
      <c r="B9" s="256" t="s">
        <v>257</v>
      </c>
      <c r="C9" s="410" t="s">
        <v>248</v>
      </c>
      <c r="D9" s="410"/>
      <c r="E9" s="396" t="s">
        <v>443</v>
      </c>
      <c r="F9" s="396"/>
      <c r="G9" s="186" t="s">
        <v>249</v>
      </c>
      <c r="H9" s="283" t="s">
        <v>260</v>
      </c>
      <c r="I9" s="187"/>
      <c r="J9" s="187"/>
      <c r="L9" s="179"/>
      <c r="M9" s="183"/>
    </row>
    <row r="10" spans="1:23" ht="30.75" customHeight="1" x14ac:dyDescent="0.2">
      <c r="A10" s="257" t="s">
        <v>250</v>
      </c>
      <c r="B10" s="414" t="s">
        <v>348</v>
      </c>
      <c r="C10" s="414"/>
      <c r="D10" s="414"/>
      <c r="E10" s="414"/>
      <c r="F10" s="186" t="s">
        <v>251</v>
      </c>
      <c r="G10" s="415">
        <v>965</v>
      </c>
      <c r="H10" s="415"/>
      <c r="I10" s="188"/>
      <c r="J10" s="188"/>
      <c r="L10" s="179"/>
      <c r="M10" s="183"/>
    </row>
    <row r="11" spans="1:23" ht="30.75" customHeight="1" x14ac:dyDescent="0.2">
      <c r="A11" s="257" t="s">
        <v>253</v>
      </c>
      <c r="B11" s="416" t="s">
        <v>252</v>
      </c>
      <c r="C11" s="416"/>
      <c r="D11" s="416"/>
      <c r="E11" s="416"/>
      <c r="F11" s="186" t="s">
        <v>254</v>
      </c>
      <c r="G11" s="417" t="s">
        <v>347</v>
      </c>
      <c r="H11" s="417"/>
      <c r="I11" s="189"/>
      <c r="J11" s="189"/>
      <c r="L11" s="190"/>
    </row>
    <row r="12" spans="1:23" ht="30.75" customHeight="1" x14ac:dyDescent="0.2">
      <c r="A12" s="257" t="s">
        <v>255</v>
      </c>
      <c r="B12" s="418" t="s">
        <v>378</v>
      </c>
      <c r="C12" s="418"/>
      <c r="D12" s="418"/>
      <c r="E12" s="418"/>
      <c r="F12" s="418"/>
      <c r="G12" s="418"/>
      <c r="H12" s="418"/>
      <c r="I12" s="191"/>
      <c r="J12" s="191"/>
      <c r="L12" s="190"/>
    </row>
    <row r="13" spans="1:23" ht="30.75" customHeight="1" x14ac:dyDescent="0.2">
      <c r="A13" s="257" t="s">
        <v>256</v>
      </c>
      <c r="B13" s="419" t="s">
        <v>340</v>
      </c>
      <c r="C13" s="419"/>
      <c r="D13" s="419"/>
      <c r="E13" s="419"/>
      <c r="F13" s="419"/>
      <c r="G13" s="419"/>
      <c r="H13" s="419"/>
      <c r="I13" s="187"/>
      <c r="J13" s="187"/>
      <c r="L13" s="190"/>
      <c r="M13" s="183"/>
    </row>
    <row r="14" spans="1:23" ht="30.75" customHeight="1" x14ac:dyDescent="0.2">
      <c r="A14" s="257" t="s">
        <v>258</v>
      </c>
      <c r="B14" s="394" t="s">
        <v>349</v>
      </c>
      <c r="C14" s="394"/>
      <c r="D14" s="394"/>
      <c r="E14" s="394"/>
      <c r="F14" s="186" t="s">
        <v>259</v>
      </c>
      <c r="G14" s="396" t="s">
        <v>271</v>
      </c>
      <c r="H14" s="396"/>
      <c r="I14" s="187"/>
      <c r="J14" s="187"/>
      <c r="L14" s="190"/>
      <c r="M14" s="183"/>
    </row>
    <row r="15" spans="1:23" ht="30.75" customHeight="1" x14ac:dyDescent="0.2">
      <c r="A15" s="257" t="s">
        <v>261</v>
      </c>
      <c r="B15" s="420" t="s">
        <v>426</v>
      </c>
      <c r="C15" s="420"/>
      <c r="D15" s="420"/>
      <c r="E15" s="420"/>
      <c r="F15" s="186" t="s">
        <v>262</v>
      </c>
      <c r="G15" s="396" t="s">
        <v>246</v>
      </c>
      <c r="H15" s="396"/>
      <c r="I15" s="187"/>
      <c r="J15" s="187"/>
      <c r="L15" s="190"/>
    </row>
    <row r="16" spans="1:23" ht="40.5" customHeight="1" x14ac:dyDescent="0.2">
      <c r="A16" s="257" t="s">
        <v>263</v>
      </c>
      <c r="B16" s="421" t="s">
        <v>350</v>
      </c>
      <c r="C16" s="421"/>
      <c r="D16" s="421"/>
      <c r="E16" s="421"/>
      <c r="F16" s="421"/>
      <c r="G16" s="421"/>
      <c r="H16" s="421"/>
      <c r="I16" s="191"/>
      <c r="J16" s="191"/>
      <c r="L16" s="190"/>
      <c r="M16" s="183"/>
    </row>
    <row r="17" spans="1:13" ht="30.75" customHeight="1" x14ac:dyDescent="0.2">
      <c r="A17" s="257" t="s">
        <v>266</v>
      </c>
      <c r="B17" s="394" t="s">
        <v>351</v>
      </c>
      <c r="C17" s="394"/>
      <c r="D17" s="394"/>
      <c r="E17" s="394"/>
      <c r="F17" s="394"/>
      <c r="G17" s="394"/>
      <c r="H17" s="394"/>
      <c r="I17" s="192"/>
      <c r="J17" s="192"/>
      <c r="L17" s="190"/>
      <c r="M17" s="183"/>
    </row>
    <row r="18" spans="1:13" ht="30.75" customHeight="1" x14ac:dyDescent="0.2">
      <c r="A18" s="257" t="s">
        <v>268</v>
      </c>
      <c r="B18" s="394" t="s">
        <v>352</v>
      </c>
      <c r="C18" s="394"/>
      <c r="D18" s="394"/>
      <c r="E18" s="394"/>
      <c r="F18" s="394"/>
      <c r="G18" s="394"/>
      <c r="H18" s="394"/>
      <c r="I18" s="193"/>
      <c r="J18" s="193"/>
      <c r="L18" s="190"/>
      <c r="M18" s="183"/>
    </row>
    <row r="19" spans="1:13" ht="30.75" customHeight="1" x14ac:dyDescent="0.2">
      <c r="A19" s="257" t="s">
        <v>270</v>
      </c>
      <c r="B19" s="409" t="s">
        <v>328</v>
      </c>
      <c r="C19" s="409"/>
      <c r="D19" s="409"/>
      <c r="E19" s="409"/>
      <c r="F19" s="409"/>
      <c r="G19" s="409"/>
      <c r="H19" s="409"/>
      <c r="I19" s="194"/>
      <c r="J19" s="194"/>
      <c r="L19" s="190"/>
      <c r="M19" s="183"/>
    </row>
    <row r="20" spans="1:13" ht="27.75" customHeight="1" x14ac:dyDescent="0.2">
      <c r="A20" s="410" t="s">
        <v>273</v>
      </c>
      <c r="B20" s="411" t="s">
        <v>274</v>
      </c>
      <c r="C20" s="411"/>
      <c r="D20" s="411"/>
      <c r="E20" s="412" t="s">
        <v>275</v>
      </c>
      <c r="F20" s="412"/>
      <c r="G20" s="412"/>
      <c r="H20" s="412"/>
      <c r="I20" s="195"/>
      <c r="J20" s="195"/>
      <c r="L20" s="190"/>
      <c r="M20" s="183"/>
    </row>
    <row r="21" spans="1:13" ht="27" customHeight="1" x14ac:dyDescent="0.2">
      <c r="A21" s="410"/>
      <c r="B21" s="394" t="s">
        <v>329</v>
      </c>
      <c r="C21" s="413"/>
      <c r="D21" s="413"/>
      <c r="E21" s="394" t="s">
        <v>354</v>
      </c>
      <c r="F21" s="413"/>
      <c r="G21" s="413"/>
      <c r="H21" s="413"/>
      <c r="I21" s="193"/>
      <c r="J21" s="193"/>
      <c r="L21" s="190"/>
      <c r="M21" s="183"/>
    </row>
    <row r="22" spans="1:13" ht="39.75" customHeight="1" x14ac:dyDescent="0.2">
      <c r="A22" s="257" t="s">
        <v>277</v>
      </c>
      <c r="B22" s="396" t="s">
        <v>328</v>
      </c>
      <c r="C22" s="396"/>
      <c r="D22" s="396"/>
      <c r="E22" s="396" t="s">
        <v>328</v>
      </c>
      <c r="F22" s="396"/>
      <c r="G22" s="396"/>
      <c r="H22" s="396"/>
      <c r="I22" s="187"/>
      <c r="J22" s="187"/>
      <c r="L22" s="190"/>
      <c r="M22" s="183"/>
    </row>
    <row r="23" spans="1:13" ht="44.25" customHeight="1" x14ac:dyDescent="0.2">
      <c r="A23" s="257" t="s">
        <v>279</v>
      </c>
      <c r="B23" s="408" t="s">
        <v>353</v>
      </c>
      <c r="C23" s="408"/>
      <c r="D23" s="408"/>
      <c r="E23" s="394" t="s">
        <v>355</v>
      </c>
      <c r="F23" s="394"/>
      <c r="G23" s="394"/>
      <c r="H23" s="394"/>
      <c r="I23" s="192"/>
      <c r="J23" s="192"/>
      <c r="L23" s="196"/>
      <c r="M23" s="183"/>
    </row>
    <row r="24" spans="1:13" ht="29.25" customHeight="1" x14ac:dyDescent="0.2">
      <c r="A24" s="257" t="s">
        <v>281</v>
      </c>
      <c r="B24" s="393">
        <v>43466</v>
      </c>
      <c r="C24" s="394"/>
      <c r="D24" s="394"/>
      <c r="E24" s="186" t="s">
        <v>282</v>
      </c>
      <c r="F24" s="395">
        <v>1</v>
      </c>
      <c r="G24" s="395"/>
      <c r="H24" s="395"/>
      <c r="I24" s="197"/>
      <c r="J24" s="197"/>
      <c r="L24" s="196"/>
    </row>
    <row r="25" spans="1:13" ht="27" customHeight="1" x14ac:dyDescent="0.2">
      <c r="A25" s="257" t="s">
        <v>283</v>
      </c>
      <c r="B25" s="393">
        <v>43830</v>
      </c>
      <c r="C25" s="394"/>
      <c r="D25" s="394"/>
      <c r="E25" s="186" t="s">
        <v>284</v>
      </c>
      <c r="F25" s="395">
        <v>1</v>
      </c>
      <c r="G25" s="395"/>
      <c r="H25" s="395"/>
      <c r="I25" s="198"/>
      <c r="J25" s="198"/>
      <c r="L25" s="196"/>
    </row>
    <row r="26" spans="1:13" ht="47.25" customHeight="1" x14ac:dyDescent="0.2">
      <c r="A26" s="257" t="s">
        <v>285</v>
      </c>
      <c r="B26" s="396" t="s">
        <v>264</v>
      </c>
      <c r="C26" s="396"/>
      <c r="D26" s="396"/>
      <c r="E26" s="240" t="s">
        <v>286</v>
      </c>
      <c r="F26" s="397" t="s">
        <v>162</v>
      </c>
      <c r="G26" s="397"/>
      <c r="H26" s="397"/>
      <c r="I26" s="195"/>
      <c r="J26" s="195"/>
      <c r="L26" s="196"/>
    </row>
    <row r="27" spans="1:13" ht="30" customHeight="1" x14ac:dyDescent="0.2">
      <c r="A27" s="398" t="s">
        <v>287</v>
      </c>
      <c r="B27" s="399"/>
      <c r="C27" s="399"/>
      <c r="D27" s="399"/>
      <c r="E27" s="399"/>
      <c r="F27" s="399"/>
      <c r="G27" s="399"/>
      <c r="H27" s="400"/>
      <c r="I27" s="182"/>
      <c r="J27" s="182"/>
      <c r="L27" s="196"/>
    </row>
    <row r="28" spans="1:13" ht="56.25" customHeight="1" x14ac:dyDescent="0.2">
      <c r="A28" s="255" t="s">
        <v>288</v>
      </c>
      <c r="B28" s="255" t="s">
        <v>289</v>
      </c>
      <c r="C28" s="255" t="s">
        <v>290</v>
      </c>
      <c r="D28" s="255" t="s">
        <v>291</v>
      </c>
      <c r="E28" s="255" t="s">
        <v>292</v>
      </c>
      <c r="F28" s="200" t="s">
        <v>293</v>
      </c>
      <c r="G28" s="200" t="s">
        <v>294</v>
      </c>
      <c r="H28" s="255" t="s">
        <v>295</v>
      </c>
      <c r="I28" s="193"/>
      <c r="J28" s="193"/>
      <c r="L28" s="196"/>
    </row>
    <row r="29" spans="1:13" ht="19.5" customHeight="1" x14ac:dyDescent="0.2">
      <c r="A29" s="258" t="s">
        <v>296</v>
      </c>
      <c r="B29" s="219">
        <v>0</v>
      </c>
      <c r="C29" s="220">
        <f>+B29</f>
        <v>0</v>
      </c>
      <c r="D29" s="218">
        <v>0</v>
      </c>
      <c r="E29" s="221">
        <f>+D29</f>
        <v>0</v>
      </c>
      <c r="F29" s="222">
        <f>IFERROR(+B29/D29,B29)</f>
        <v>0</v>
      </c>
      <c r="G29" s="223">
        <f>+C29/$E$40</f>
        <v>0</v>
      </c>
      <c r="H29" s="241">
        <f>+C29/$F$25</f>
        <v>0</v>
      </c>
      <c r="I29" s="201"/>
      <c r="J29" s="201"/>
      <c r="L29" s="196"/>
    </row>
    <row r="30" spans="1:13" ht="19.5" customHeight="1" x14ac:dyDescent="0.2">
      <c r="A30" s="258" t="s">
        <v>297</v>
      </c>
      <c r="B30" s="219">
        <v>0</v>
      </c>
      <c r="C30" s="220">
        <f>+C29+B30</f>
        <v>0</v>
      </c>
      <c r="D30" s="218">
        <v>0</v>
      </c>
      <c r="E30" s="221">
        <f>+D30+E29</f>
        <v>0</v>
      </c>
      <c r="F30" s="222">
        <f t="shared" ref="F30:F40" si="0">IFERROR(+B30/D30,B30)</f>
        <v>0</v>
      </c>
      <c r="G30" s="223">
        <f t="shared" ref="G30:G40" si="1">+C30/$E$40</f>
        <v>0</v>
      </c>
      <c r="H30" s="241">
        <f t="shared" ref="H30:H40" si="2">+C30/$F$25</f>
        <v>0</v>
      </c>
      <c r="I30" s="201"/>
      <c r="J30" s="201"/>
      <c r="L30" s="196"/>
    </row>
    <row r="31" spans="1:13" ht="19.5" customHeight="1" x14ac:dyDescent="0.2">
      <c r="A31" s="258" t="s">
        <v>298</v>
      </c>
      <c r="B31" s="219">
        <v>0</v>
      </c>
      <c r="C31" s="220">
        <f t="shared" ref="C31:C40" si="3">+C30+B31</f>
        <v>0</v>
      </c>
      <c r="D31" s="218">
        <v>0</v>
      </c>
      <c r="E31" s="221">
        <f t="shared" ref="E31:E40" si="4">+D31+E30</f>
        <v>0</v>
      </c>
      <c r="F31" s="222">
        <f t="shared" si="0"/>
        <v>0</v>
      </c>
      <c r="G31" s="223">
        <f t="shared" si="1"/>
        <v>0</v>
      </c>
      <c r="H31" s="241">
        <f t="shared" si="2"/>
        <v>0</v>
      </c>
      <c r="I31" s="201"/>
      <c r="J31" s="201"/>
      <c r="L31" s="196"/>
    </row>
    <row r="32" spans="1:13" ht="19.5" customHeight="1" x14ac:dyDescent="0.2">
      <c r="A32" s="258" t="s">
        <v>299</v>
      </c>
      <c r="B32" s="219">
        <v>0</v>
      </c>
      <c r="C32" s="220">
        <f t="shared" si="3"/>
        <v>0</v>
      </c>
      <c r="D32" s="218">
        <v>0</v>
      </c>
      <c r="E32" s="221">
        <f t="shared" si="4"/>
        <v>0</v>
      </c>
      <c r="F32" s="222">
        <f t="shared" si="0"/>
        <v>0</v>
      </c>
      <c r="G32" s="223">
        <f t="shared" si="1"/>
        <v>0</v>
      </c>
      <c r="H32" s="241">
        <f t="shared" si="2"/>
        <v>0</v>
      </c>
      <c r="I32" s="201"/>
      <c r="J32" s="201"/>
    </row>
    <row r="33" spans="1:10" ht="19.5" customHeight="1" x14ac:dyDescent="0.2">
      <c r="A33" s="258" t="s">
        <v>300</v>
      </c>
      <c r="B33" s="219">
        <v>0</v>
      </c>
      <c r="C33" s="220">
        <f t="shared" si="3"/>
        <v>0</v>
      </c>
      <c r="D33" s="218">
        <v>0</v>
      </c>
      <c r="E33" s="221">
        <f>+D33+E32</f>
        <v>0</v>
      </c>
      <c r="F33" s="222">
        <f t="shared" si="0"/>
        <v>0</v>
      </c>
      <c r="G33" s="223">
        <f t="shared" si="1"/>
        <v>0</v>
      </c>
      <c r="H33" s="241">
        <f t="shared" si="2"/>
        <v>0</v>
      </c>
      <c r="I33" s="201"/>
      <c r="J33" s="201"/>
    </row>
    <row r="34" spans="1:10" ht="19.5" customHeight="1" x14ac:dyDescent="0.2">
      <c r="A34" s="258" t="s">
        <v>301</v>
      </c>
      <c r="B34" s="219">
        <v>0.3</v>
      </c>
      <c r="C34" s="220">
        <f t="shared" si="3"/>
        <v>0.3</v>
      </c>
      <c r="D34" s="218">
        <v>0.3</v>
      </c>
      <c r="E34" s="221">
        <f>+D34+E33</f>
        <v>0.3</v>
      </c>
      <c r="F34" s="222">
        <f t="shared" si="0"/>
        <v>1</v>
      </c>
      <c r="G34" s="223">
        <f t="shared" si="1"/>
        <v>0.3</v>
      </c>
      <c r="H34" s="241">
        <f t="shared" si="2"/>
        <v>0.3</v>
      </c>
      <c r="I34" s="201"/>
      <c r="J34" s="201"/>
    </row>
    <row r="35" spans="1:10" ht="19.5" customHeight="1" x14ac:dyDescent="0.2">
      <c r="A35" s="258" t="s">
        <v>302</v>
      </c>
      <c r="B35" s="219">
        <v>0</v>
      </c>
      <c r="C35" s="220">
        <f t="shared" si="3"/>
        <v>0.3</v>
      </c>
      <c r="D35" s="218">
        <v>0</v>
      </c>
      <c r="E35" s="221">
        <f>+D35+E34</f>
        <v>0.3</v>
      </c>
      <c r="F35" s="222">
        <f t="shared" si="0"/>
        <v>0</v>
      </c>
      <c r="G35" s="223">
        <f t="shared" si="1"/>
        <v>0.3</v>
      </c>
      <c r="H35" s="241">
        <f>+C35/$F$25</f>
        <v>0.3</v>
      </c>
      <c r="I35" s="201"/>
      <c r="J35" s="201"/>
    </row>
    <row r="36" spans="1:10" ht="19.5" customHeight="1" x14ac:dyDescent="0.2">
      <c r="A36" s="258" t="s">
        <v>303</v>
      </c>
      <c r="B36" s="219">
        <v>0</v>
      </c>
      <c r="C36" s="220">
        <f t="shared" si="3"/>
        <v>0.3</v>
      </c>
      <c r="D36" s="218">
        <v>0</v>
      </c>
      <c r="E36" s="221">
        <f t="shared" si="4"/>
        <v>0.3</v>
      </c>
      <c r="F36" s="222">
        <f t="shared" si="0"/>
        <v>0</v>
      </c>
      <c r="G36" s="223">
        <f t="shared" si="1"/>
        <v>0.3</v>
      </c>
      <c r="H36" s="241">
        <f t="shared" si="2"/>
        <v>0.3</v>
      </c>
      <c r="I36" s="201"/>
      <c r="J36" s="201"/>
    </row>
    <row r="37" spans="1:10" ht="19.5" customHeight="1" x14ac:dyDescent="0.2">
      <c r="A37" s="258" t="s">
        <v>304</v>
      </c>
      <c r="B37" s="219">
        <v>0</v>
      </c>
      <c r="C37" s="220">
        <f t="shared" si="3"/>
        <v>0.3</v>
      </c>
      <c r="D37" s="218">
        <v>0</v>
      </c>
      <c r="E37" s="221">
        <f t="shared" si="4"/>
        <v>0.3</v>
      </c>
      <c r="F37" s="222">
        <f t="shared" si="0"/>
        <v>0</v>
      </c>
      <c r="G37" s="223">
        <f t="shared" si="1"/>
        <v>0.3</v>
      </c>
      <c r="H37" s="241">
        <f t="shared" si="2"/>
        <v>0.3</v>
      </c>
      <c r="I37" s="201"/>
      <c r="J37" s="201"/>
    </row>
    <row r="38" spans="1:10" ht="19.5" customHeight="1" x14ac:dyDescent="0.2">
      <c r="A38" s="258" t="s">
        <v>305</v>
      </c>
      <c r="B38" s="219">
        <v>0</v>
      </c>
      <c r="C38" s="220">
        <f t="shared" si="3"/>
        <v>0.3</v>
      </c>
      <c r="D38" s="218">
        <v>0.25</v>
      </c>
      <c r="E38" s="221">
        <f t="shared" si="4"/>
        <v>0.55000000000000004</v>
      </c>
      <c r="F38" s="222">
        <f t="shared" si="0"/>
        <v>0</v>
      </c>
      <c r="G38" s="223">
        <f t="shared" si="1"/>
        <v>0.3</v>
      </c>
      <c r="H38" s="241">
        <f t="shared" si="2"/>
        <v>0.3</v>
      </c>
      <c r="I38" s="201"/>
      <c r="J38" s="201"/>
    </row>
    <row r="39" spans="1:10" ht="19.5" customHeight="1" x14ac:dyDescent="0.2">
      <c r="A39" s="258" t="s">
        <v>306</v>
      </c>
      <c r="B39" s="219">
        <v>0</v>
      </c>
      <c r="C39" s="220">
        <f t="shared" si="3"/>
        <v>0.3</v>
      </c>
      <c r="D39" s="218">
        <v>0.1</v>
      </c>
      <c r="E39" s="221">
        <f t="shared" si="4"/>
        <v>0.65</v>
      </c>
      <c r="F39" s="222">
        <f t="shared" si="0"/>
        <v>0</v>
      </c>
      <c r="G39" s="223">
        <f t="shared" si="1"/>
        <v>0.3</v>
      </c>
      <c r="H39" s="241">
        <f t="shared" si="2"/>
        <v>0.3</v>
      </c>
      <c r="I39" s="201"/>
      <c r="J39" s="201"/>
    </row>
    <row r="40" spans="1:10" ht="19.5" customHeight="1" x14ac:dyDescent="0.2">
      <c r="A40" s="258" t="s">
        <v>307</v>
      </c>
      <c r="B40" s="219">
        <v>0</v>
      </c>
      <c r="C40" s="220">
        <f t="shared" si="3"/>
        <v>0.3</v>
      </c>
      <c r="D40" s="218">
        <v>0.35</v>
      </c>
      <c r="E40" s="221">
        <f t="shared" si="4"/>
        <v>1</v>
      </c>
      <c r="F40" s="222">
        <f t="shared" si="0"/>
        <v>0</v>
      </c>
      <c r="G40" s="223">
        <f t="shared" si="1"/>
        <v>0.3</v>
      </c>
      <c r="H40" s="241">
        <f t="shared" si="2"/>
        <v>0.3</v>
      </c>
      <c r="I40" s="201"/>
      <c r="J40" s="201"/>
    </row>
    <row r="41" spans="1:10" ht="54" customHeight="1" x14ac:dyDescent="0.2">
      <c r="A41" s="261" t="s">
        <v>308</v>
      </c>
      <c r="B41" s="384"/>
      <c r="C41" s="384"/>
      <c r="D41" s="384"/>
      <c r="E41" s="384"/>
      <c r="F41" s="384"/>
      <c r="G41" s="384"/>
      <c r="H41" s="384"/>
      <c r="I41" s="202"/>
      <c r="J41" s="202"/>
    </row>
    <row r="42" spans="1:10" ht="29.25" customHeight="1" x14ac:dyDescent="0.2">
      <c r="A42" s="392" t="s">
        <v>309</v>
      </c>
      <c r="B42" s="392"/>
      <c r="C42" s="392"/>
      <c r="D42" s="392"/>
      <c r="E42" s="392"/>
      <c r="F42" s="392"/>
      <c r="G42" s="392"/>
      <c r="H42" s="392"/>
      <c r="I42" s="182"/>
      <c r="J42" s="182"/>
    </row>
    <row r="43" spans="1:10" ht="43.5" customHeight="1" x14ac:dyDescent="0.2">
      <c r="A43" s="401"/>
      <c r="B43" s="401"/>
      <c r="C43" s="401"/>
      <c r="D43" s="401"/>
      <c r="E43" s="401"/>
      <c r="F43" s="401"/>
      <c r="G43" s="401"/>
      <c r="H43" s="401"/>
      <c r="I43" s="182"/>
      <c r="J43" s="182"/>
    </row>
    <row r="44" spans="1:10" ht="43.5" customHeight="1" x14ac:dyDescent="0.2">
      <c r="A44" s="401"/>
      <c r="B44" s="401"/>
      <c r="C44" s="401"/>
      <c r="D44" s="401"/>
      <c r="E44" s="401"/>
      <c r="F44" s="401"/>
      <c r="G44" s="401"/>
      <c r="H44" s="401"/>
      <c r="I44" s="202"/>
      <c r="J44" s="202"/>
    </row>
    <row r="45" spans="1:10" ht="43.5" customHeight="1" x14ac:dyDescent="0.2">
      <c r="A45" s="401"/>
      <c r="B45" s="401"/>
      <c r="C45" s="401"/>
      <c r="D45" s="401"/>
      <c r="E45" s="401"/>
      <c r="F45" s="401"/>
      <c r="G45" s="401"/>
      <c r="H45" s="401"/>
      <c r="I45" s="202"/>
      <c r="J45" s="202"/>
    </row>
    <row r="46" spans="1:10" ht="43.5" customHeight="1" x14ac:dyDescent="0.2">
      <c r="A46" s="401"/>
      <c r="B46" s="401"/>
      <c r="C46" s="401"/>
      <c r="D46" s="401"/>
      <c r="E46" s="401"/>
      <c r="F46" s="401"/>
      <c r="G46" s="401"/>
      <c r="H46" s="401"/>
      <c r="I46" s="202"/>
      <c r="J46" s="202"/>
    </row>
    <row r="47" spans="1:10" ht="43.5" customHeight="1" x14ac:dyDescent="0.2">
      <c r="A47" s="401"/>
      <c r="B47" s="401"/>
      <c r="C47" s="401"/>
      <c r="D47" s="401"/>
      <c r="E47" s="401"/>
      <c r="F47" s="401"/>
      <c r="G47" s="401"/>
      <c r="H47" s="401"/>
      <c r="I47" s="203"/>
      <c r="J47" s="203"/>
    </row>
    <row r="48" spans="1:10" ht="54.75" customHeight="1" x14ac:dyDescent="0.2">
      <c r="A48" s="257" t="s">
        <v>310</v>
      </c>
      <c r="B48" s="402" t="s">
        <v>461</v>
      </c>
      <c r="C48" s="403"/>
      <c r="D48" s="403"/>
      <c r="E48" s="403"/>
      <c r="F48" s="403"/>
      <c r="G48" s="403"/>
      <c r="H48" s="404"/>
      <c r="I48" s="204"/>
      <c r="J48" s="204"/>
    </row>
    <row r="49" spans="1:10" ht="34.5" customHeight="1" x14ac:dyDescent="0.2">
      <c r="A49" s="257" t="s">
        <v>311</v>
      </c>
      <c r="B49" s="402" t="s">
        <v>446</v>
      </c>
      <c r="C49" s="403"/>
      <c r="D49" s="403"/>
      <c r="E49" s="403"/>
      <c r="F49" s="403"/>
      <c r="G49" s="403"/>
      <c r="H49" s="404"/>
      <c r="I49" s="204"/>
      <c r="J49" s="204"/>
    </row>
    <row r="50" spans="1:10" ht="56.25" customHeight="1" x14ac:dyDescent="0.2">
      <c r="A50" s="259" t="s">
        <v>312</v>
      </c>
      <c r="B50" s="405" t="s">
        <v>460</v>
      </c>
      <c r="C50" s="406"/>
      <c r="D50" s="406"/>
      <c r="E50" s="406"/>
      <c r="F50" s="406"/>
      <c r="G50" s="406"/>
      <c r="H50" s="407"/>
      <c r="I50" s="204"/>
      <c r="J50" s="204"/>
    </row>
    <row r="51" spans="1:10" ht="29.25" customHeight="1" x14ac:dyDescent="0.2">
      <c r="A51" s="392" t="s">
        <v>313</v>
      </c>
      <c r="B51" s="392"/>
      <c r="C51" s="392"/>
      <c r="D51" s="392"/>
      <c r="E51" s="392"/>
      <c r="F51" s="392"/>
      <c r="G51" s="392"/>
      <c r="H51" s="392"/>
      <c r="I51" s="204"/>
      <c r="J51" s="204"/>
    </row>
    <row r="52" spans="1:10" ht="33" customHeight="1" x14ac:dyDescent="0.2">
      <c r="A52" s="388" t="s">
        <v>314</v>
      </c>
      <c r="B52" s="260" t="s">
        <v>315</v>
      </c>
      <c r="C52" s="389" t="s">
        <v>316</v>
      </c>
      <c r="D52" s="389"/>
      <c r="E52" s="389"/>
      <c r="F52" s="389" t="s">
        <v>317</v>
      </c>
      <c r="G52" s="389"/>
      <c r="H52" s="389"/>
      <c r="I52" s="205"/>
      <c r="J52" s="205"/>
    </row>
    <row r="53" spans="1:10" ht="31.5" customHeight="1" x14ac:dyDescent="0.2">
      <c r="A53" s="388"/>
      <c r="B53" s="206"/>
      <c r="C53" s="384"/>
      <c r="D53" s="384"/>
      <c r="E53" s="384"/>
      <c r="F53" s="390"/>
      <c r="G53" s="390"/>
      <c r="H53" s="390"/>
      <c r="I53" s="205"/>
      <c r="J53" s="205"/>
    </row>
    <row r="54" spans="1:10" ht="31.5" customHeight="1" x14ac:dyDescent="0.2">
      <c r="A54" s="259" t="s">
        <v>318</v>
      </c>
      <c r="B54" s="386" t="s">
        <v>368</v>
      </c>
      <c r="C54" s="386"/>
      <c r="D54" s="391" t="s">
        <v>319</v>
      </c>
      <c r="E54" s="391"/>
      <c r="F54" s="386" t="s">
        <v>357</v>
      </c>
      <c r="G54" s="386"/>
      <c r="H54" s="386"/>
      <c r="I54" s="207"/>
      <c r="J54" s="207"/>
    </row>
    <row r="55" spans="1:10" ht="31.5" customHeight="1" x14ac:dyDescent="0.2">
      <c r="A55" s="259" t="s">
        <v>320</v>
      </c>
      <c r="B55" s="384" t="s">
        <v>356</v>
      </c>
      <c r="C55" s="384"/>
      <c r="D55" s="385" t="s">
        <v>321</v>
      </c>
      <c r="E55" s="385"/>
      <c r="F55" s="386" t="s">
        <v>369</v>
      </c>
      <c r="G55" s="386"/>
      <c r="H55" s="386"/>
      <c r="I55" s="207"/>
      <c r="J55" s="207"/>
    </row>
    <row r="56" spans="1:10" ht="31.5" customHeight="1" x14ac:dyDescent="0.2">
      <c r="A56" s="259" t="s">
        <v>322</v>
      </c>
      <c r="B56" s="384"/>
      <c r="C56" s="384"/>
      <c r="D56" s="387" t="s">
        <v>323</v>
      </c>
      <c r="E56" s="387"/>
      <c r="F56" s="384"/>
      <c r="G56" s="384"/>
      <c r="H56" s="384"/>
      <c r="I56" s="208"/>
      <c r="J56" s="208"/>
    </row>
    <row r="57" spans="1:10" ht="31.5" customHeight="1" x14ac:dyDescent="0.2">
      <c r="A57" s="259" t="s">
        <v>324</v>
      </c>
      <c r="B57" s="384"/>
      <c r="C57" s="384"/>
      <c r="D57" s="387"/>
      <c r="E57" s="387"/>
      <c r="F57" s="384"/>
      <c r="G57" s="384"/>
      <c r="H57" s="384"/>
      <c r="I57" s="208"/>
      <c r="J57" s="208"/>
    </row>
    <row r="58" spans="1:10" ht="15" hidden="1" x14ac:dyDescent="0.25">
      <c r="A58" s="209"/>
      <c r="B58" s="209"/>
      <c r="C58" s="9"/>
      <c r="D58" s="9"/>
      <c r="E58" s="9"/>
      <c r="F58" s="9"/>
      <c r="G58" s="9"/>
      <c r="H58" s="210"/>
      <c r="I58" s="211"/>
      <c r="J58" s="211"/>
    </row>
    <row r="59" spans="1:10" hidden="1" x14ac:dyDescent="0.2">
      <c r="A59" s="212"/>
      <c r="B59" s="213"/>
      <c r="C59" s="213"/>
      <c r="D59" s="214"/>
      <c r="E59" s="214"/>
      <c r="F59" s="215"/>
      <c r="G59" s="216"/>
      <c r="H59" s="213"/>
      <c r="I59" s="217"/>
      <c r="J59" s="217"/>
    </row>
    <row r="60" spans="1:10" hidden="1" x14ac:dyDescent="0.2">
      <c r="A60" s="212"/>
      <c r="B60" s="213"/>
      <c r="C60" s="213"/>
      <c r="D60" s="214"/>
      <c r="E60" s="214"/>
      <c r="F60" s="215"/>
      <c r="G60" s="216"/>
      <c r="H60" s="213"/>
      <c r="I60" s="217"/>
      <c r="J60" s="217"/>
    </row>
    <row r="61" spans="1:10" hidden="1" x14ac:dyDescent="0.2">
      <c r="A61" s="212"/>
      <c r="B61" s="213"/>
      <c r="C61" s="213"/>
      <c r="D61" s="214"/>
      <c r="E61" s="214"/>
      <c r="F61" s="215"/>
      <c r="G61" s="216"/>
      <c r="H61" s="213"/>
      <c r="I61" s="217"/>
      <c r="J61" s="217"/>
    </row>
    <row r="62" spans="1:10" hidden="1" x14ac:dyDescent="0.2">
      <c r="A62" s="212"/>
      <c r="B62" s="213"/>
      <c r="C62" s="213"/>
      <c r="D62" s="214"/>
      <c r="E62" s="214"/>
      <c r="F62" s="215"/>
      <c r="G62" s="216"/>
      <c r="H62" s="213"/>
      <c r="I62" s="217"/>
      <c r="J62" s="217"/>
    </row>
    <row r="63" spans="1:10" hidden="1" x14ac:dyDescent="0.2">
      <c r="A63" s="212"/>
      <c r="B63" s="213"/>
      <c r="C63" s="213"/>
      <c r="D63" s="214"/>
      <c r="E63" s="214"/>
      <c r="F63" s="215"/>
      <c r="G63" s="216"/>
      <c r="H63" s="213"/>
      <c r="I63" s="217"/>
      <c r="J63" s="217"/>
    </row>
    <row r="64" spans="1:10" hidden="1" x14ac:dyDescent="0.2">
      <c r="A64" s="212"/>
      <c r="B64" s="213"/>
      <c r="C64" s="213"/>
      <c r="D64" s="214"/>
      <c r="E64" s="214"/>
      <c r="F64" s="215"/>
      <c r="G64" s="216"/>
      <c r="H64" s="213"/>
      <c r="I64" s="217"/>
      <c r="J64" s="217"/>
    </row>
    <row r="65" spans="1:10" hidden="1" x14ac:dyDescent="0.2">
      <c r="A65" s="212"/>
      <c r="B65" s="213"/>
      <c r="C65" s="213"/>
      <c r="D65" s="214"/>
      <c r="E65" s="214"/>
      <c r="F65" s="215"/>
      <c r="G65" s="216"/>
      <c r="H65" s="213"/>
      <c r="I65" s="217"/>
      <c r="J65" s="217"/>
    </row>
    <row r="66" spans="1:10" hidden="1" x14ac:dyDescent="0.2">
      <c r="A66" s="212"/>
      <c r="B66" s="213"/>
      <c r="C66" s="213"/>
      <c r="D66" s="214"/>
      <c r="E66" s="214"/>
      <c r="F66" s="215"/>
      <c r="G66" s="216"/>
      <c r="H66" s="213"/>
      <c r="I66" s="217"/>
      <c r="J66" s="217"/>
    </row>
  </sheetData>
  <mergeCells count="65">
    <mergeCell ref="A1:A4"/>
    <mergeCell ref="B1:H1"/>
    <mergeCell ref="B2:H2"/>
    <mergeCell ref="B3:H3"/>
    <mergeCell ref="B4:E4"/>
    <mergeCell ref="F4:H4"/>
    <mergeCell ref="A6:H6"/>
    <mergeCell ref="A7:H7"/>
    <mergeCell ref="C8:D8"/>
    <mergeCell ref="E8:H8"/>
    <mergeCell ref="C9:D9"/>
    <mergeCell ref="E9:F9"/>
    <mergeCell ref="B17:H17"/>
    <mergeCell ref="B10:E10"/>
    <mergeCell ref="G10:H10"/>
    <mergeCell ref="B11:E11"/>
    <mergeCell ref="G11:H11"/>
    <mergeCell ref="B12:H12"/>
    <mergeCell ref="B13:H13"/>
    <mergeCell ref="B14:E14"/>
    <mergeCell ref="G14:H14"/>
    <mergeCell ref="B15:E15"/>
    <mergeCell ref="G15:H15"/>
    <mergeCell ref="B16:H16"/>
    <mergeCell ref="B18:H18"/>
    <mergeCell ref="B19:H19"/>
    <mergeCell ref="A20:A21"/>
    <mergeCell ref="B20:D20"/>
    <mergeCell ref="E20:H20"/>
    <mergeCell ref="B21:D21"/>
    <mergeCell ref="E21:H21"/>
    <mergeCell ref="B22:D22"/>
    <mergeCell ref="E22:H22"/>
    <mergeCell ref="B23:D23"/>
    <mergeCell ref="E23:H23"/>
    <mergeCell ref="B24:D24"/>
    <mergeCell ref="F24:H24"/>
    <mergeCell ref="A51:H51"/>
    <mergeCell ref="B25:D25"/>
    <mergeCell ref="F25:H25"/>
    <mergeCell ref="B26:D26"/>
    <mergeCell ref="F26:H26"/>
    <mergeCell ref="A27:H27"/>
    <mergeCell ref="B41:H41"/>
    <mergeCell ref="A42:H42"/>
    <mergeCell ref="A43:H47"/>
    <mergeCell ref="B48:H48"/>
    <mergeCell ref="B49:H49"/>
    <mergeCell ref="B50:H50"/>
    <mergeCell ref="A5:H5"/>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s>
  <dataValidations disablePrompts="1" count="8">
    <dataValidation type="list" allowBlank="1" showInputMessage="1" showErrorMessage="1" sqref="B26:D26">
      <formula1>$L$14:$L$17</formula1>
    </dataValidation>
    <dataValidation type="list" allowBlank="1" showInputMessage="1" showErrorMessage="1" sqref="B11:E11">
      <formula1>$L$8:$L$11</formula1>
    </dataValidation>
    <dataValidation type="list" allowBlank="1" showInputMessage="1" showErrorMessage="1" sqref="J14">
      <formula1>N19:N21</formula1>
    </dataValidation>
    <dataValidation type="list" allowBlank="1" showInputMessage="1" showErrorMessage="1" sqref="G14:I14">
      <formula1>L19:L21</formula1>
    </dataValidation>
    <dataValidation type="list" allowBlank="1" showInputMessage="1" showErrorMessage="1" sqref="I12:J12">
      <formula1>$L$23:$L$30</formula1>
    </dataValidation>
    <dataValidation type="list" allowBlank="1" showInputMessage="1" showErrorMessage="1" sqref="B12:H12">
      <formula1>$M$16:$M$23</formula1>
    </dataValidation>
    <dataValidation type="list" allowBlank="1" showInputMessage="1" showErrorMessage="1" sqref="G15:H15">
      <formula1>$M$7:$M$10</formula1>
    </dataValidation>
    <dataValidation type="list" allowBlank="1" showInputMessage="1" showErrorMessage="1" sqref="B9 H9">
      <formula1>$M$13:$M$14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7" zoomScale="85" zoomScaleNormal="85" workbookViewId="0">
      <selection activeCell="A21" sqref="A21:XFD1048576"/>
    </sheetView>
  </sheetViews>
  <sheetFormatPr baseColWidth="10" defaultColWidth="0" defaultRowHeight="15" zeroHeight="1" x14ac:dyDescent="0.25"/>
  <cols>
    <col min="1" max="1" width="9.7109375" style="225" customWidth="1"/>
    <col min="2" max="4" width="21.7109375" customWidth="1"/>
    <col min="5" max="5" width="46" bestFit="1" customWidth="1"/>
    <col min="6" max="10" width="21.7109375" customWidth="1"/>
    <col min="11" max="16384" width="21.7109375" hidden="1"/>
  </cols>
  <sheetData>
    <row r="1" spans="1:10" s="331" customFormat="1" ht="27.75" customHeight="1" x14ac:dyDescent="0.25">
      <c r="A1" s="442"/>
      <c r="B1" s="442"/>
      <c r="C1" s="443" t="s">
        <v>421</v>
      </c>
      <c r="D1" s="443"/>
      <c r="E1" s="443"/>
      <c r="F1" s="443"/>
      <c r="G1" s="443"/>
      <c r="H1" s="443"/>
      <c r="I1" s="443"/>
      <c r="J1" s="443"/>
    </row>
    <row r="2" spans="1:10" s="331" customFormat="1" ht="27.75" customHeight="1" x14ac:dyDescent="0.25">
      <c r="A2" s="442"/>
      <c r="B2" s="442"/>
      <c r="C2" s="443" t="s">
        <v>144</v>
      </c>
      <c r="D2" s="443"/>
      <c r="E2" s="443"/>
      <c r="F2" s="443"/>
      <c r="G2" s="443"/>
      <c r="H2" s="443"/>
      <c r="I2" s="443"/>
      <c r="J2" s="443"/>
    </row>
    <row r="3" spans="1:10" s="331" customFormat="1" ht="27.75" customHeight="1" x14ac:dyDescent="0.25">
      <c r="A3" s="442"/>
      <c r="B3" s="442"/>
      <c r="C3" s="443" t="s">
        <v>381</v>
      </c>
      <c r="D3" s="443"/>
      <c r="E3" s="443"/>
      <c r="F3" s="443"/>
      <c r="G3" s="443"/>
      <c r="H3" s="443"/>
      <c r="I3" s="443"/>
      <c r="J3" s="443"/>
    </row>
    <row r="4" spans="1:10" s="331" customFormat="1" ht="27.75" customHeight="1" x14ac:dyDescent="0.25">
      <c r="A4" s="442"/>
      <c r="B4" s="442"/>
      <c r="C4" s="443" t="s">
        <v>425</v>
      </c>
      <c r="D4" s="443"/>
      <c r="E4" s="443"/>
      <c r="F4" s="443"/>
      <c r="G4" s="441" t="s">
        <v>424</v>
      </c>
      <c r="H4" s="441"/>
      <c r="I4" s="441"/>
      <c r="J4" s="441"/>
    </row>
    <row r="5" spans="1:10" s="295" customFormat="1" ht="12" customHeight="1" x14ac:dyDescent="0.25">
      <c r="A5" s="310"/>
      <c r="B5" s="296"/>
      <c r="C5" s="296"/>
      <c r="D5" s="296"/>
      <c r="E5" s="296"/>
      <c r="F5" s="296"/>
      <c r="G5" s="296"/>
      <c r="H5" s="296"/>
      <c r="I5" s="297"/>
    </row>
    <row r="6" spans="1:10" s="295" customFormat="1" ht="51.75" customHeight="1" x14ac:dyDescent="0.25">
      <c r="A6" s="294"/>
      <c r="B6" s="298" t="s">
        <v>382</v>
      </c>
      <c r="C6" s="428" t="s">
        <v>345</v>
      </c>
      <c r="D6" s="428"/>
      <c r="E6" s="428"/>
      <c r="I6" s="297"/>
    </row>
    <row r="7" spans="1:10" s="295" customFormat="1" ht="48.75" customHeight="1" x14ac:dyDescent="0.25">
      <c r="A7" s="294"/>
      <c r="B7" s="299" t="s">
        <v>0</v>
      </c>
      <c r="C7" s="428" t="str">
        <f>+'Sección 1. Metas - Magnitud'!C7</f>
        <v xml:space="preserve">
OFICINA ASESORA DE PLANEACIÓN INSTITUCIONAL
OFICINA DE CONTROL INTERNO</v>
      </c>
      <c r="D7" s="428"/>
      <c r="E7" s="428"/>
      <c r="I7" s="297"/>
    </row>
    <row r="8" spans="1:10" s="295" customFormat="1" ht="32.25" customHeight="1" x14ac:dyDescent="0.25">
      <c r="A8" s="294"/>
      <c r="B8" s="299" t="s">
        <v>334</v>
      </c>
      <c r="C8" s="428" t="s">
        <v>336</v>
      </c>
      <c r="D8" s="428"/>
      <c r="E8" s="428"/>
      <c r="I8" s="297"/>
    </row>
    <row r="9" spans="1:10" s="295" customFormat="1" ht="33.75" customHeight="1" x14ac:dyDescent="0.25">
      <c r="A9" s="294"/>
      <c r="B9" s="299" t="s">
        <v>201</v>
      </c>
      <c r="C9" s="428" t="s">
        <v>337</v>
      </c>
      <c r="D9" s="428"/>
      <c r="E9" s="428"/>
      <c r="I9" s="297"/>
    </row>
    <row r="10" spans="1:10" s="295" customFormat="1" ht="33.75" customHeight="1" x14ac:dyDescent="0.25">
      <c r="A10" s="294"/>
      <c r="B10" s="299" t="s">
        <v>383</v>
      </c>
      <c r="C10" s="428" t="s">
        <v>385</v>
      </c>
      <c r="D10" s="428"/>
      <c r="E10" s="428"/>
      <c r="I10" s="297"/>
    </row>
    <row r="11" spans="1:10" s="295" customFormat="1" ht="12" customHeight="1" x14ac:dyDescent="0.25">
      <c r="A11" s="294"/>
    </row>
    <row r="12" spans="1:10" ht="18.75" customHeight="1" x14ac:dyDescent="0.25">
      <c r="A12" s="450" t="s">
        <v>436</v>
      </c>
      <c r="B12" s="451"/>
      <c r="C12" s="451"/>
      <c r="D12" s="451"/>
      <c r="E12" s="451"/>
      <c r="F12" s="451"/>
      <c r="G12" s="452"/>
      <c r="H12" s="448" t="s">
        <v>330</v>
      </c>
      <c r="I12" s="449"/>
      <c r="J12" s="449"/>
    </row>
    <row r="13" spans="1:10" ht="45" x14ac:dyDescent="0.25">
      <c r="A13" s="244" t="s">
        <v>335</v>
      </c>
      <c r="B13" s="244" t="s">
        <v>331</v>
      </c>
      <c r="C13" s="244" t="s">
        <v>371</v>
      </c>
      <c r="D13" s="244" t="s">
        <v>332</v>
      </c>
      <c r="E13" s="244" t="s">
        <v>333</v>
      </c>
      <c r="F13" s="244" t="s">
        <v>372</v>
      </c>
      <c r="G13" s="244" t="s">
        <v>373</v>
      </c>
      <c r="H13" s="245" t="s">
        <v>374</v>
      </c>
      <c r="I13" s="245" t="s">
        <v>375</v>
      </c>
      <c r="J13" s="245" t="s">
        <v>376</v>
      </c>
    </row>
    <row r="14" spans="1:10" ht="70.5" customHeight="1" x14ac:dyDescent="0.25">
      <c r="A14" s="429">
        <v>1</v>
      </c>
      <c r="B14" s="435" t="s">
        <v>359</v>
      </c>
      <c r="C14" s="432">
        <v>0.60000000000000009</v>
      </c>
      <c r="D14" s="227">
        <v>1</v>
      </c>
      <c r="E14" s="238" t="s">
        <v>437</v>
      </c>
      <c r="F14" s="262">
        <v>0.3</v>
      </c>
      <c r="G14" s="254">
        <v>43617</v>
      </c>
      <c r="H14" s="273">
        <v>0.3</v>
      </c>
      <c r="I14" s="254" t="s">
        <v>452</v>
      </c>
      <c r="J14" s="321" t="s">
        <v>453</v>
      </c>
    </row>
    <row r="15" spans="1:10" ht="35.25" customHeight="1" x14ac:dyDescent="0.25">
      <c r="A15" s="430"/>
      <c r="B15" s="436"/>
      <c r="C15" s="433"/>
      <c r="D15" s="227">
        <v>2</v>
      </c>
      <c r="E15" s="238" t="s">
        <v>438</v>
      </c>
      <c r="F15" s="262">
        <v>0.1</v>
      </c>
      <c r="G15" s="254">
        <v>43739</v>
      </c>
      <c r="H15" s="273"/>
      <c r="I15" s="254"/>
      <c r="J15" s="270"/>
    </row>
    <row r="16" spans="1:10" ht="65.25" customHeight="1" x14ac:dyDescent="0.25">
      <c r="A16" s="431"/>
      <c r="B16" s="436"/>
      <c r="C16" s="434"/>
      <c r="D16" s="227">
        <v>3</v>
      </c>
      <c r="E16" s="238" t="s">
        <v>454</v>
      </c>
      <c r="F16" s="262">
        <v>0.2</v>
      </c>
      <c r="G16" s="254">
        <v>43800</v>
      </c>
      <c r="H16" s="273"/>
      <c r="I16" s="254"/>
      <c r="J16" s="318"/>
    </row>
    <row r="17" spans="1:10" ht="35.25" customHeight="1" x14ac:dyDescent="0.25">
      <c r="A17" s="429">
        <v>2</v>
      </c>
      <c r="B17" s="435" t="s">
        <v>417</v>
      </c>
      <c r="C17" s="438">
        <v>0.4</v>
      </c>
      <c r="D17" s="227">
        <v>1</v>
      </c>
      <c r="E17" s="238" t="s">
        <v>439</v>
      </c>
      <c r="F17" s="263">
        <v>0.15</v>
      </c>
      <c r="G17" s="254">
        <v>43739</v>
      </c>
      <c r="H17" s="273"/>
      <c r="I17" s="254"/>
      <c r="J17" s="270"/>
    </row>
    <row r="18" spans="1:10" ht="35.25" customHeight="1" x14ac:dyDescent="0.25">
      <c r="A18" s="430"/>
      <c r="B18" s="436"/>
      <c r="C18" s="439"/>
      <c r="D18" s="227">
        <v>2</v>
      </c>
      <c r="E18" s="238" t="s">
        <v>440</v>
      </c>
      <c r="F18" s="263">
        <v>0.1</v>
      </c>
      <c r="G18" s="243">
        <v>43770</v>
      </c>
      <c r="H18" s="273"/>
      <c r="I18" s="254"/>
      <c r="J18" s="270"/>
    </row>
    <row r="19" spans="1:10" ht="35.25" customHeight="1" x14ac:dyDescent="0.25">
      <c r="A19" s="431"/>
      <c r="B19" s="437"/>
      <c r="C19" s="440"/>
      <c r="D19" s="227">
        <v>2</v>
      </c>
      <c r="E19" s="238" t="s">
        <v>455</v>
      </c>
      <c r="F19" s="263">
        <v>0.15</v>
      </c>
      <c r="G19" s="243">
        <v>43800</v>
      </c>
      <c r="H19" s="273"/>
      <c r="I19" s="243"/>
      <c r="J19" s="270"/>
    </row>
    <row r="20" spans="1:10" ht="18.75" customHeight="1" x14ac:dyDescent="0.25">
      <c r="A20" s="444" t="s">
        <v>377</v>
      </c>
      <c r="B20" s="445"/>
      <c r="C20" s="264">
        <f>SUBTOTAL(9,C14:C19)</f>
        <v>1</v>
      </c>
      <c r="D20" s="446" t="s">
        <v>120</v>
      </c>
      <c r="E20" s="447"/>
      <c r="F20" s="264">
        <f>SUBTOTAL(9,F14:F19)</f>
        <v>1</v>
      </c>
      <c r="G20" s="247"/>
      <c r="H20" s="274">
        <f>SUBTOTAL(9,H14:H19)</f>
        <v>0.3</v>
      </c>
      <c r="I20" s="248"/>
      <c r="J20" s="248"/>
    </row>
  </sheetData>
  <sheetProtection selectLockedCells="1" selectUnlockedCells="1"/>
  <autoFilter ref="A13:IU19"/>
  <mergeCells count="21">
    <mergeCell ref="A20:B20"/>
    <mergeCell ref="D20:E20"/>
    <mergeCell ref="H12:J12"/>
    <mergeCell ref="A14:A16"/>
    <mergeCell ref="B14:B16"/>
    <mergeCell ref="A12:G12"/>
    <mergeCell ref="C6:E6"/>
    <mergeCell ref="G4:J4"/>
    <mergeCell ref="A1:B4"/>
    <mergeCell ref="C1:J1"/>
    <mergeCell ref="C2:J2"/>
    <mergeCell ref="C3:J3"/>
    <mergeCell ref="C4:F4"/>
    <mergeCell ref="C7:E7"/>
    <mergeCell ref="C8:E8"/>
    <mergeCell ref="C9:E9"/>
    <mergeCell ref="A17:A19"/>
    <mergeCell ref="C14:C16"/>
    <mergeCell ref="B17:B19"/>
    <mergeCell ref="C10:E10"/>
    <mergeCell ref="C17:C1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6"/>
  <sheetViews>
    <sheetView topLeftCell="A30" zoomScale="90" zoomScaleNormal="90" workbookViewId="0">
      <selection activeCell="A43" sqref="A43:H47"/>
    </sheetView>
  </sheetViews>
  <sheetFormatPr baseColWidth="10" defaultColWidth="0" defaultRowHeight="12.75" zeroHeight="1" x14ac:dyDescent="0.2"/>
  <cols>
    <col min="1" max="1" width="25.42578125" style="172" customWidth="1"/>
    <col min="2" max="5" width="20.7109375" style="173" customWidth="1"/>
    <col min="6" max="6" width="20.7109375" style="174" customWidth="1"/>
    <col min="7" max="8" width="20.7109375" style="173" customWidth="1"/>
    <col min="9" max="10" width="22.42578125" style="175" hidden="1" customWidth="1"/>
    <col min="11" max="20" width="0" style="176" hidden="1" customWidth="1"/>
    <col min="21" max="23" width="0" style="177" hidden="1" customWidth="1"/>
    <col min="24" max="16384" width="0" style="173" hidden="1"/>
  </cols>
  <sheetData>
    <row r="1" spans="1:23" ht="31.5" customHeight="1" x14ac:dyDescent="0.2">
      <c r="A1" s="424"/>
      <c r="B1" s="425" t="s">
        <v>423</v>
      </c>
      <c r="C1" s="425"/>
      <c r="D1" s="425"/>
      <c r="E1" s="425"/>
      <c r="F1" s="425"/>
      <c r="G1" s="425"/>
      <c r="H1" s="425"/>
      <c r="I1" s="178"/>
      <c r="J1" s="176"/>
      <c r="K1" s="177"/>
      <c r="L1" s="177"/>
      <c r="M1" s="177"/>
      <c r="N1" s="173"/>
      <c r="O1" s="173"/>
      <c r="P1" s="173"/>
      <c r="Q1" s="173"/>
      <c r="R1" s="173"/>
      <c r="S1" s="173"/>
      <c r="T1" s="173"/>
      <c r="U1" s="173"/>
      <c r="V1" s="173"/>
      <c r="W1" s="173"/>
    </row>
    <row r="2" spans="1:23" ht="25.5" customHeight="1" x14ac:dyDescent="0.2">
      <c r="A2" s="424"/>
      <c r="B2" s="426" t="s">
        <v>144</v>
      </c>
      <c r="C2" s="426"/>
      <c r="D2" s="426"/>
      <c r="E2" s="426"/>
      <c r="F2" s="426"/>
      <c r="G2" s="426"/>
      <c r="H2" s="426"/>
      <c r="I2" s="178"/>
      <c r="J2" s="176"/>
      <c r="K2" s="177"/>
      <c r="L2" s="177"/>
      <c r="M2" s="177"/>
      <c r="N2" s="173"/>
      <c r="O2" s="173"/>
      <c r="P2" s="173"/>
      <c r="Q2" s="173"/>
      <c r="R2" s="173"/>
      <c r="S2" s="173"/>
      <c r="T2" s="173"/>
      <c r="U2" s="173"/>
      <c r="V2" s="173"/>
      <c r="W2" s="173"/>
    </row>
    <row r="3" spans="1:23" ht="25.5" customHeight="1" x14ac:dyDescent="0.2">
      <c r="A3" s="424"/>
      <c r="B3" s="426" t="s">
        <v>241</v>
      </c>
      <c r="C3" s="426"/>
      <c r="D3" s="426"/>
      <c r="E3" s="426"/>
      <c r="F3" s="426"/>
      <c r="G3" s="426"/>
      <c r="H3" s="426"/>
      <c r="I3" s="178"/>
      <c r="J3" s="176"/>
      <c r="K3" s="177"/>
      <c r="L3" s="177"/>
      <c r="M3" s="177"/>
      <c r="N3" s="173"/>
      <c r="O3" s="173"/>
      <c r="P3" s="173"/>
      <c r="Q3" s="173"/>
      <c r="R3" s="173"/>
      <c r="S3" s="173"/>
      <c r="T3" s="173"/>
      <c r="U3" s="173"/>
      <c r="V3" s="173"/>
      <c r="W3" s="173"/>
    </row>
    <row r="4" spans="1:23" ht="25.5" customHeight="1" x14ac:dyDescent="0.2">
      <c r="A4" s="424"/>
      <c r="B4" s="426" t="s">
        <v>242</v>
      </c>
      <c r="C4" s="426"/>
      <c r="D4" s="426"/>
      <c r="E4" s="426"/>
      <c r="F4" s="427" t="s">
        <v>424</v>
      </c>
      <c r="G4" s="427"/>
      <c r="H4" s="427"/>
      <c r="I4" s="178"/>
      <c r="J4" s="176"/>
      <c r="K4" s="177"/>
      <c r="L4" s="177"/>
      <c r="M4" s="177"/>
      <c r="N4" s="173"/>
      <c r="O4" s="173"/>
      <c r="P4" s="173"/>
      <c r="Q4" s="173"/>
      <c r="R4" s="173"/>
      <c r="S4" s="173"/>
      <c r="T4" s="173"/>
      <c r="U4" s="173"/>
      <c r="V4" s="173"/>
      <c r="W4" s="173"/>
    </row>
    <row r="5" spans="1:23" ht="23.25" customHeight="1" x14ac:dyDescent="0.2">
      <c r="A5" s="453" t="s">
        <v>243</v>
      </c>
      <c r="B5" s="454"/>
      <c r="C5" s="454"/>
      <c r="D5" s="454"/>
      <c r="E5" s="454"/>
      <c r="F5" s="454"/>
      <c r="G5" s="454"/>
      <c r="H5" s="455"/>
      <c r="I5" s="180"/>
      <c r="J5" s="176"/>
      <c r="K5" s="177"/>
      <c r="L5" s="177"/>
      <c r="M5" s="177"/>
      <c r="N5" s="173"/>
      <c r="O5" s="173"/>
      <c r="P5" s="173"/>
      <c r="Q5" s="173"/>
      <c r="R5" s="173"/>
      <c r="S5" s="173"/>
      <c r="T5" s="173"/>
      <c r="U5" s="173"/>
      <c r="V5" s="173"/>
      <c r="W5" s="173"/>
    </row>
    <row r="6" spans="1:23" ht="24" customHeight="1" x14ac:dyDescent="0.2">
      <c r="A6" s="422" t="s">
        <v>244</v>
      </c>
      <c r="B6" s="422"/>
      <c r="C6" s="422"/>
      <c r="D6" s="422"/>
      <c r="E6" s="422"/>
      <c r="F6" s="422"/>
      <c r="G6" s="422"/>
      <c r="H6" s="422"/>
      <c r="I6" s="181"/>
      <c r="J6" s="181"/>
    </row>
    <row r="7" spans="1:23" ht="24" customHeight="1" x14ac:dyDescent="0.2">
      <c r="A7" s="423" t="s">
        <v>245</v>
      </c>
      <c r="B7" s="423"/>
      <c r="C7" s="423"/>
      <c r="D7" s="423"/>
      <c r="E7" s="423"/>
      <c r="F7" s="423"/>
      <c r="G7" s="423"/>
      <c r="H7" s="423"/>
      <c r="I7" s="182"/>
      <c r="J7" s="182"/>
      <c r="M7" s="183"/>
    </row>
    <row r="8" spans="1:23" ht="30.75" customHeight="1" x14ac:dyDescent="0.2">
      <c r="A8" s="185" t="s">
        <v>418</v>
      </c>
      <c r="B8" s="239">
        <v>9</v>
      </c>
      <c r="C8" s="410" t="s">
        <v>420</v>
      </c>
      <c r="D8" s="410"/>
      <c r="E8" s="394" t="s">
        <v>360</v>
      </c>
      <c r="F8" s="394"/>
      <c r="G8" s="394"/>
      <c r="H8" s="394"/>
      <c r="I8" s="184"/>
      <c r="J8" s="184"/>
      <c r="L8" s="179"/>
      <c r="M8" s="183"/>
    </row>
    <row r="9" spans="1:23" ht="30.75" customHeight="1" x14ac:dyDescent="0.2">
      <c r="A9" s="185" t="s">
        <v>247</v>
      </c>
      <c r="B9" s="224" t="s">
        <v>260</v>
      </c>
      <c r="C9" s="410" t="s">
        <v>248</v>
      </c>
      <c r="D9" s="410"/>
      <c r="E9" s="396" t="s">
        <v>361</v>
      </c>
      <c r="F9" s="396"/>
      <c r="G9" s="186" t="s">
        <v>249</v>
      </c>
      <c r="H9" s="224" t="s">
        <v>260</v>
      </c>
      <c r="I9" s="187"/>
      <c r="J9" s="187"/>
      <c r="L9" s="179"/>
      <c r="M9" s="183"/>
    </row>
    <row r="10" spans="1:23" ht="30.75" customHeight="1" x14ac:dyDescent="0.2">
      <c r="A10" s="185" t="s">
        <v>250</v>
      </c>
      <c r="B10" s="458" t="s">
        <v>362</v>
      </c>
      <c r="C10" s="458"/>
      <c r="D10" s="458"/>
      <c r="E10" s="458"/>
      <c r="F10" s="186" t="s">
        <v>251</v>
      </c>
      <c r="G10" s="415">
        <v>965</v>
      </c>
      <c r="H10" s="415"/>
      <c r="I10" s="188"/>
      <c r="J10" s="188"/>
      <c r="L10" s="179"/>
      <c r="M10" s="183"/>
    </row>
    <row r="11" spans="1:23" ht="30.75" customHeight="1" x14ac:dyDescent="0.2">
      <c r="A11" s="185" t="s">
        <v>253</v>
      </c>
      <c r="B11" s="416" t="s">
        <v>252</v>
      </c>
      <c r="C11" s="416"/>
      <c r="D11" s="416"/>
      <c r="E11" s="416"/>
      <c r="F11" s="186" t="s">
        <v>254</v>
      </c>
      <c r="G11" s="417" t="s">
        <v>363</v>
      </c>
      <c r="H11" s="417"/>
      <c r="I11" s="189"/>
      <c r="J11" s="189"/>
      <c r="L11" s="190"/>
    </row>
    <row r="12" spans="1:23" ht="30.75" customHeight="1" x14ac:dyDescent="0.2">
      <c r="A12" s="185" t="s">
        <v>255</v>
      </c>
      <c r="B12" s="456" t="s">
        <v>278</v>
      </c>
      <c r="C12" s="456"/>
      <c r="D12" s="456"/>
      <c r="E12" s="456"/>
      <c r="F12" s="456"/>
      <c r="G12" s="456"/>
      <c r="H12" s="456"/>
      <c r="I12" s="191"/>
      <c r="J12" s="191"/>
      <c r="L12" s="190"/>
    </row>
    <row r="13" spans="1:23" ht="30.75" customHeight="1" x14ac:dyDescent="0.2">
      <c r="A13" s="185" t="s">
        <v>256</v>
      </c>
      <c r="B13" s="418" t="s">
        <v>340</v>
      </c>
      <c r="C13" s="419"/>
      <c r="D13" s="419"/>
      <c r="E13" s="419"/>
      <c r="F13" s="419"/>
      <c r="G13" s="419"/>
      <c r="H13" s="419"/>
      <c r="I13" s="187"/>
      <c r="J13" s="187"/>
      <c r="L13" s="190"/>
      <c r="M13" s="183"/>
    </row>
    <row r="14" spans="1:23" ht="30.75" customHeight="1" x14ac:dyDescent="0.2">
      <c r="A14" s="185" t="s">
        <v>258</v>
      </c>
      <c r="B14" s="394" t="s">
        <v>364</v>
      </c>
      <c r="C14" s="457"/>
      <c r="D14" s="457"/>
      <c r="E14" s="457"/>
      <c r="F14" s="186" t="s">
        <v>259</v>
      </c>
      <c r="G14" s="396" t="s">
        <v>271</v>
      </c>
      <c r="H14" s="396"/>
      <c r="I14" s="187"/>
      <c r="J14" s="187"/>
      <c r="L14" s="190"/>
      <c r="M14" s="183"/>
    </row>
    <row r="15" spans="1:23" ht="30.75" customHeight="1" x14ac:dyDescent="0.2">
      <c r="A15" s="185" t="s">
        <v>261</v>
      </c>
      <c r="B15" s="394" t="s">
        <v>426</v>
      </c>
      <c r="C15" s="394"/>
      <c r="D15" s="394"/>
      <c r="E15" s="394"/>
      <c r="F15" s="186" t="s">
        <v>262</v>
      </c>
      <c r="G15" s="396" t="s">
        <v>246</v>
      </c>
      <c r="H15" s="459"/>
      <c r="I15" s="187"/>
      <c r="J15" s="187"/>
      <c r="L15" s="190"/>
    </row>
    <row r="16" spans="1:23" ht="40.5" customHeight="1" x14ac:dyDescent="0.2">
      <c r="A16" s="185" t="s">
        <v>263</v>
      </c>
      <c r="B16" s="394" t="s">
        <v>365</v>
      </c>
      <c r="C16" s="394"/>
      <c r="D16" s="394"/>
      <c r="E16" s="394"/>
      <c r="F16" s="394"/>
      <c r="G16" s="394"/>
      <c r="H16" s="394"/>
      <c r="I16" s="191"/>
      <c r="J16" s="191"/>
      <c r="L16" s="190"/>
      <c r="M16" s="183"/>
    </row>
    <row r="17" spans="1:13" ht="30.75" customHeight="1" x14ac:dyDescent="0.2">
      <c r="A17" s="185" t="s">
        <v>266</v>
      </c>
      <c r="B17" s="394" t="s">
        <v>429</v>
      </c>
      <c r="C17" s="394"/>
      <c r="D17" s="394"/>
      <c r="E17" s="394"/>
      <c r="F17" s="394"/>
      <c r="G17" s="394"/>
      <c r="H17" s="394"/>
      <c r="I17" s="192"/>
      <c r="J17" s="192"/>
      <c r="L17" s="190"/>
      <c r="M17" s="183"/>
    </row>
    <row r="18" spans="1:13" ht="30.75" customHeight="1" x14ac:dyDescent="0.2">
      <c r="A18" s="185" t="s">
        <v>268</v>
      </c>
      <c r="B18" s="418" t="s">
        <v>430</v>
      </c>
      <c r="C18" s="418"/>
      <c r="D18" s="418"/>
      <c r="E18" s="418"/>
      <c r="F18" s="418"/>
      <c r="G18" s="418"/>
      <c r="H18" s="418"/>
      <c r="I18" s="193"/>
      <c r="J18" s="193"/>
      <c r="L18" s="190"/>
      <c r="M18" s="183"/>
    </row>
    <row r="19" spans="1:13" ht="30.75" customHeight="1" x14ac:dyDescent="0.2">
      <c r="A19" s="185" t="s">
        <v>270</v>
      </c>
      <c r="B19" s="409" t="s">
        <v>328</v>
      </c>
      <c r="C19" s="409"/>
      <c r="D19" s="409"/>
      <c r="E19" s="409"/>
      <c r="F19" s="409"/>
      <c r="G19" s="409"/>
      <c r="H19" s="409"/>
      <c r="I19" s="194"/>
      <c r="J19" s="194"/>
      <c r="L19" s="190"/>
      <c r="M19" s="183"/>
    </row>
    <row r="20" spans="1:13" ht="27.75" customHeight="1" x14ac:dyDescent="0.2">
      <c r="A20" s="410" t="s">
        <v>273</v>
      </c>
      <c r="B20" s="411" t="s">
        <v>274</v>
      </c>
      <c r="C20" s="411"/>
      <c r="D20" s="411"/>
      <c r="E20" s="412" t="s">
        <v>275</v>
      </c>
      <c r="F20" s="412"/>
      <c r="G20" s="412"/>
      <c r="H20" s="412"/>
      <c r="I20" s="195"/>
      <c r="J20" s="195"/>
      <c r="L20" s="190"/>
      <c r="M20" s="183"/>
    </row>
    <row r="21" spans="1:13" ht="27" customHeight="1" x14ac:dyDescent="0.2">
      <c r="A21" s="410"/>
      <c r="B21" s="394" t="s">
        <v>329</v>
      </c>
      <c r="C21" s="413"/>
      <c r="D21" s="413"/>
      <c r="E21" s="394" t="s">
        <v>431</v>
      </c>
      <c r="F21" s="413"/>
      <c r="G21" s="413"/>
      <c r="H21" s="413"/>
      <c r="I21" s="193"/>
      <c r="J21" s="193"/>
      <c r="L21" s="190"/>
      <c r="M21" s="183"/>
    </row>
    <row r="22" spans="1:13" ht="39.75" customHeight="1" x14ac:dyDescent="0.2">
      <c r="A22" s="185" t="s">
        <v>277</v>
      </c>
      <c r="B22" s="396" t="s">
        <v>328</v>
      </c>
      <c r="C22" s="396"/>
      <c r="D22" s="396"/>
      <c r="E22" s="396" t="s">
        <v>328</v>
      </c>
      <c r="F22" s="396"/>
      <c r="G22" s="396"/>
      <c r="H22" s="396"/>
      <c r="I22" s="187"/>
      <c r="J22" s="187"/>
      <c r="L22" s="190"/>
      <c r="M22" s="183"/>
    </row>
    <row r="23" spans="1:13" ht="44.25" customHeight="1" x14ac:dyDescent="0.2">
      <c r="A23" s="185" t="s">
        <v>279</v>
      </c>
      <c r="B23" s="408" t="s">
        <v>353</v>
      </c>
      <c r="C23" s="408"/>
      <c r="D23" s="408"/>
      <c r="E23" s="394" t="s">
        <v>355</v>
      </c>
      <c r="F23" s="394"/>
      <c r="G23" s="394"/>
      <c r="H23" s="394"/>
      <c r="I23" s="192"/>
      <c r="J23" s="192"/>
      <c r="L23" s="196"/>
      <c r="M23" s="183"/>
    </row>
    <row r="24" spans="1:13" ht="29.25" customHeight="1" x14ac:dyDescent="0.2">
      <c r="A24" s="185" t="s">
        <v>281</v>
      </c>
      <c r="B24" s="393">
        <v>43497</v>
      </c>
      <c r="C24" s="394"/>
      <c r="D24" s="394"/>
      <c r="E24" s="186" t="s">
        <v>282</v>
      </c>
      <c r="F24" s="395">
        <v>1</v>
      </c>
      <c r="G24" s="395"/>
      <c r="H24" s="395"/>
      <c r="I24" s="197"/>
      <c r="J24" s="197"/>
      <c r="L24" s="196"/>
    </row>
    <row r="25" spans="1:13" ht="27" customHeight="1" x14ac:dyDescent="0.2">
      <c r="A25" s="185" t="s">
        <v>283</v>
      </c>
      <c r="B25" s="393">
        <v>43830</v>
      </c>
      <c r="C25" s="394"/>
      <c r="D25" s="394"/>
      <c r="E25" s="186" t="s">
        <v>284</v>
      </c>
      <c r="F25" s="395">
        <v>1</v>
      </c>
      <c r="G25" s="395"/>
      <c r="H25" s="395"/>
      <c r="I25" s="198"/>
      <c r="J25" s="198"/>
      <c r="L25" s="196"/>
    </row>
    <row r="26" spans="1:13" ht="47.25" customHeight="1" x14ac:dyDescent="0.2">
      <c r="A26" s="185" t="s">
        <v>285</v>
      </c>
      <c r="B26" s="396" t="s">
        <v>264</v>
      </c>
      <c r="C26" s="396"/>
      <c r="D26" s="396"/>
      <c r="E26" s="240" t="s">
        <v>286</v>
      </c>
      <c r="F26" s="460" t="s">
        <v>162</v>
      </c>
      <c r="G26" s="460"/>
      <c r="H26" s="460"/>
      <c r="I26" s="195"/>
      <c r="J26" s="195"/>
      <c r="L26" s="196"/>
    </row>
    <row r="27" spans="1:13" ht="30" customHeight="1" x14ac:dyDescent="0.2">
      <c r="A27" s="392" t="s">
        <v>287</v>
      </c>
      <c r="B27" s="392"/>
      <c r="C27" s="392"/>
      <c r="D27" s="392"/>
      <c r="E27" s="392"/>
      <c r="F27" s="392"/>
      <c r="G27" s="392"/>
      <c r="H27" s="392"/>
      <c r="I27" s="182"/>
      <c r="J27" s="182"/>
      <c r="L27" s="196"/>
    </row>
    <row r="28" spans="1:13" ht="56.25" customHeight="1" x14ac:dyDescent="0.2">
      <c r="A28" s="199" t="s">
        <v>288</v>
      </c>
      <c r="B28" s="199" t="s">
        <v>289</v>
      </c>
      <c r="C28" s="199" t="s">
        <v>290</v>
      </c>
      <c r="D28" s="199" t="s">
        <v>291</v>
      </c>
      <c r="E28" s="199" t="s">
        <v>292</v>
      </c>
      <c r="F28" s="200" t="s">
        <v>293</v>
      </c>
      <c r="G28" s="200" t="s">
        <v>294</v>
      </c>
      <c r="H28" s="199" t="s">
        <v>295</v>
      </c>
      <c r="I28" s="193"/>
      <c r="J28" s="193"/>
      <c r="L28" s="196"/>
    </row>
    <row r="29" spans="1:13" ht="19.5" customHeight="1" x14ac:dyDescent="0.2">
      <c r="A29" s="237" t="s">
        <v>296</v>
      </c>
      <c r="B29" s="219">
        <v>0</v>
      </c>
      <c r="C29" s="220">
        <f>+B29</f>
        <v>0</v>
      </c>
      <c r="D29" s="272">
        <v>0</v>
      </c>
      <c r="E29" s="221">
        <f>+D29</f>
        <v>0</v>
      </c>
      <c r="F29" s="222">
        <f>IFERROR(+B29/D29,B29)</f>
        <v>0</v>
      </c>
      <c r="G29" s="223">
        <f>+C29/$E$40</f>
        <v>0</v>
      </c>
      <c r="H29" s="241">
        <f>+C29/$F$25</f>
        <v>0</v>
      </c>
      <c r="I29" s="201"/>
      <c r="J29" s="201"/>
      <c r="L29" s="196"/>
    </row>
    <row r="30" spans="1:13" ht="19.5" customHeight="1" x14ac:dyDescent="0.2">
      <c r="A30" s="237" t="s">
        <v>297</v>
      </c>
      <c r="B30" s="219">
        <v>0</v>
      </c>
      <c r="C30" s="220">
        <f>+C29+B30</f>
        <v>0</v>
      </c>
      <c r="D30" s="272">
        <v>0</v>
      </c>
      <c r="E30" s="221">
        <f>+D30+E29</f>
        <v>0</v>
      </c>
      <c r="F30" s="222">
        <f t="shared" ref="F30:F40" si="0">IFERROR(+B30/D30,B30)</f>
        <v>0</v>
      </c>
      <c r="G30" s="223">
        <f t="shared" ref="G30:G40" si="1">+C30/$E$40</f>
        <v>0</v>
      </c>
      <c r="H30" s="241">
        <f t="shared" ref="H30:H40" si="2">+C30/$F$25</f>
        <v>0</v>
      </c>
      <c r="I30" s="201"/>
      <c r="J30" s="201"/>
      <c r="L30" s="196"/>
    </row>
    <row r="31" spans="1:13" ht="19.5" customHeight="1" x14ac:dyDescent="0.2">
      <c r="A31" s="237" t="s">
        <v>298</v>
      </c>
      <c r="B31" s="219">
        <v>0</v>
      </c>
      <c r="C31" s="220">
        <f>+C30+B31</f>
        <v>0</v>
      </c>
      <c r="D31" s="272">
        <v>0</v>
      </c>
      <c r="E31" s="221">
        <f t="shared" ref="E31:E40" si="3">+D31+E30</f>
        <v>0</v>
      </c>
      <c r="F31" s="222">
        <f t="shared" si="0"/>
        <v>0</v>
      </c>
      <c r="G31" s="223">
        <f t="shared" si="1"/>
        <v>0</v>
      </c>
      <c r="H31" s="241">
        <f t="shared" si="2"/>
        <v>0</v>
      </c>
      <c r="I31" s="201"/>
      <c r="J31" s="201"/>
      <c r="L31" s="196"/>
    </row>
    <row r="32" spans="1:13" ht="19.5" customHeight="1" x14ac:dyDescent="0.2">
      <c r="A32" s="237" t="s">
        <v>299</v>
      </c>
      <c r="B32" s="219">
        <v>0.6</v>
      </c>
      <c r="C32" s="220">
        <f t="shared" ref="C32:C40" si="4">+C31+B32</f>
        <v>0.6</v>
      </c>
      <c r="D32" s="272">
        <v>0.6</v>
      </c>
      <c r="E32" s="221">
        <f t="shared" si="3"/>
        <v>0.6</v>
      </c>
      <c r="F32" s="222">
        <f t="shared" si="0"/>
        <v>1</v>
      </c>
      <c r="G32" s="223">
        <f t="shared" si="1"/>
        <v>0.6</v>
      </c>
      <c r="H32" s="241">
        <f t="shared" si="2"/>
        <v>0.6</v>
      </c>
      <c r="I32" s="201"/>
      <c r="J32" s="201"/>
    </row>
    <row r="33" spans="1:10" ht="19.5" customHeight="1" x14ac:dyDescent="0.2">
      <c r="A33" s="237" t="s">
        <v>300</v>
      </c>
      <c r="B33" s="219">
        <v>0</v>
      </c>
      <c r="C33" s="220">
        <f t="shared" si="4"/>
        <v>0.6</v>
      </c>
      <c r="D33" s="272">
        <v>0</v>
      </c>
      <c r="E33" s="221">
        <f t="shared" si="3"/>
        <v>0.6</v>
      </c>
      <c r="F33" s="222">
        <f t="shared" si="0"/>
        <v>0</v>
      </c>
      <c r="G33" s="223">
        <f t="shared" si="1"/>
        <v>0.6</v>
      </c>
      <c r="H33" s="241">
        <f t="shared" si="2"/>
        <v>0.6</v>
      </c>
      <c r="I33" s="201"/>
      <c r="J33" s="201"/>
    </row>
    <row r="34" spans="1:10" ht="19.5" customHeight="1" x14ac:dyDescent="0.2">
      <c r="A34" s="237" t="s">
        <v>301</v>
      </c>
      <c r="B34" s="219">
        <v>0.12</v>
      </c>
      <c r="C34" s="220">
        <f t="shared" si="4"/>
        <v>0.72</v>
      </c>
      <c r="D34" s="272">
        <v>0.12</v>
      </c>
      <c r="E34" s="221">
        <f t="shared" si="3"/>
        <v>0.72</v>
      </c>
      <c r="F34" s="222">
        <f t="shared" si="0"/>
        <v>1</v>
      </c>
      <c r="G34" s="223">
        <f t="shared" si="1"/>
        <v>0.72</v>
      </c>
      <c r="H34" s="241">
        <f t="shared" si="2"/>
        <v>0.72</v>
      </c>
      <c r="I34" s="201"/>
      <c r="J34" s="201"/>
    </row>
    <row r="35" spans="1:10" ht="19.5" customHeight="1" x14ac:dyDescent="0.2">
      <c r="A35" s="237" t="s">
        <v>302</v>
      </c>
      <c r="B35" s="219">
        <v>0</v>
      </c>
      <c r="C35" s="220">
        <f t="shared" si="4"/>
        <v>0.72</v>
      </c>
      <c r="D35" s="272">
        <v>0</v>
      </c>
      <c r="E35" s="221">
        <f t="shared" si="3"/>
        <v>0.72</v>
      </c>
      <c r="F35" s="222">
        <f t="shared" si="0"/>
        <v>0</v>
      </c>
      <c r="G35" s="223">
        <f t="shared" si="1"/>
        <v>0.72</v>
      </c>
      <c r="H35" s="241">
        <f t="shared" si="2"/>
        <v>0.72</v>
      </c>
      <c r="I35" s="201"/>
      <c r="J35" s="201"/>
    </row>
    <row r="36" spans="1:10" ht="19.5" customHeight="1" x14ac:dyDescent="0.2">
      <c r="A36" s="237" t="s">
        <v>303</v>
      </c>
      <c r="B36" s="219">
        <v>0</v>
      </c>
      <c r="C36" s="220">
        <f t="shared" si="4"/>
        <v>0.72</v>
      </c>
      <c r="D36" s="272">
        <v>0</v>
      </c>
      <c r="E36" s="221">
        <f t="shared" si="3"/>
        <v>0.72</v>
      </c>
      <c r="F36" s="222">
        <f t="shared" si="0"/>
        <v>0</v>
      </c>
      <c r="G36" s="223">
        <f t="shared" si="1"/>
        <v>0.72</v>
      </c>
      <c r="H36" s="241">
        <f t="shared" si="2"/>
        <v>0.72</v>
      </c>
      <c r="I36" s="201"/>
      <c r="J36" s="201"/>
    </row>
    <row r="37" spans="1:10" ht="19.5" customHeight="1" x14ac:dyDescent="0.2">
      <c r="A37" s="237" t="s">
        <v>304</v>
      </c>
      <c r="B37" s="219">
        <v>0</v>
      </c>
      <c r="C37" s="220">
        <f t="shared" si="4"/>
        <v>0.72</v>
      </c>
      <c r="D37" s="272">
        <v>0.14000000000000001</v>
      </c>
      <c r="E37" s="221">
        <f t="shared" si="3"/>
        <v>0.86</v>
      </c>
      <c r="F37" s="222">
        <f t="shared" si="0"/>
        <v>0</v>
      </c>
      <c r="G37" s="223">
        <f t="shared" si="1"/>
        <v>0.72</v>
      </c>
      <c r="H37" s="241">
        <f t="shared" si="2"/>
        <v>0.72</v>
      </c>
      <c r="I37" s="201"/>
      <c r="J37" s="201"/>
    </row>
    <row r="38" spans="1:10" ht="19.5" customHeight="1" x14ac:dyDescent="0.2">
      <c r="A38" s="237" t="s">
        <v>305</v>
      </c>
      <c r="B38" s="219">
        <v>0</v>
      </c>
      <c r="C38" s="220">
        <f t="shared" si="4"/>
        <v>0.72</v>
      </c>
      <c r="D38" s="272">
        <v>0</v>
      </c>
      <c r="E38" s="221">
        <f t="shared" si="3"/>
        <v>0.86</v>
      </c>
      <c r="F38" s="222">
        <f t="shared" si="0"/>
        <v>0</v>
      </c>
      <c r="G38" s="223">
        <f t="shared" si="1"/>
        <v>0.72</v>
      </c>
      <c r="H38" s="241">
        <f t="shared" si="2"/>
        <v>0.72</v>
      </c>
      <c r="I38" s="201"/>
      <c r="J38" s="201"/>
    </row>
    <row r="39" spans="1:10" ht="19.5" customHeight="1" x14ac:dyDescent="0.2">
      <c r="A39" s="237" t="s">
        <v>306</v>
      </c>
      <c r="B39" s="219">
        <v>0</v>
      </c>
      <c r="C39" s="220">
        <f t="shared" si="4"/>
        <v>0.72</v>
      </c>
      <c r="D39" s="272">
        <v>0</v>
      </c>
      <c r="E39" s="221">
        <f t="shared" si="3"/>
        <v>0.86</v>
      </c>
      <c r="F39" s="222">
        <f t="shared" si="0"/>
        <v>0</v>
      </c>
      <c r="G39" s="223">
        <f t="shared" si="1"/>
        <v>0.72</v>
      </c>
      <c r="H39" s="241">
        <f t="shared" si="2"/>
        <v>0.72</v>
      </c>
      <c r="I39" s="201"/>
      <c r="J39" s="201"/>
    </row>
    <row r="40" spans="1:10" ht="19.5" customHeight="1" x14ac:dyDescent="0.2">
      <c r="A40" s="237" t="s">
        <v>307</v>
      </c>
      <c r="B40" s="219">
        <v>0</v>
      </c>
      <c r="C40" s="220">
        <f t="shared" si="4"/>
        <v>0.72</v>
      </c>
      <c r="D40" s="272">
        <v>0.14000000000000001</v>
      </c>
      <c r="E40" s="221">
        <f t="shared" si="3"/>
        <v>1</v>
      </c>
      <c r="F40" s="222">
        <f t="shared" si="0"/>
        <v>0</v>
      </c>
      <c r="G40" s="223">
        <f t="shared" si="1"/>
        <v>0.72</v>
      </c>
      <c r="H40" s="241">
        <f t="shared" si="2"/>
        <v>0.72</v>
      </c>
      <c r="I40" s="201"/>
      <c r="J40" s="201"/>
    </row>
    <row r="41" spans="1:10" ht="54" customHeight="1" x14ac:dyDescent="0.2">
      <c r="A41" s="234" t="s">
        <v>308</v>
      </c>
      <c r="B41" s="461" t="str">
        <f>+ACT_9!J14</f>
        <v>Durante el perido reportado y  de acuerdo con las modificaciones presentadas con ocasión al rediseño institucional,  se realizó la gestión para suscripcion de los contratos en el mes de junio,   para apoyar las actividades programadas por la OCI en cumplimiento del PAAI 2019.</v>
      </c>
      <c r="C41" s="462"/>
      <c r="D41" s="462"/>
      <c r="E41" s="462"/>
      <c r="F41" s="462"/>
      <c r="G41" s="462"/>
      <c r="H41" s="463"/>
      <c r="I41" s="202"/>
      <c r="J41" s="202"/>
    </row>
    <row r="42" spans="1:10" ht="29.25" customHeight="1" x14ac:dyDescent="0.2">
      <c r="A42" s="392" t="s">
        <v>309</v>
      </c>
      <c r="B42" s="392"/>
      <c r="C42" s="392"/>
      <c r="D42" s="392"/>
      <c r="E42" s="392"/>
      <c r="F42" s="392"/>
      <c r="G42" s="392"/>
      <c r="H42" s="392"/>
      <c r="I42" s="182"/>
      <c r="J42" s="182"/>
    </row>
    <row r="43" spans="1:10" ht="41.25" customHeight="1" x14ac:dyDescent="0.2">
      <c r="A43" s="401"/>
      <c r="B43" s="401"/>
      <c r="C43" s="401"/>
      <c r="D43" s="401"/>
      <c r="E43" s="401"/>
      <c r="F43" s="401"/>
      <c r="G43" s="401"/>
      <c r="H43" s="401"/>
      <c r="I43" s="182"/>
      <c r="J43" s="182"/>
    </row>
    <row r="44" spans="1:10" ht="41.25" customHeight="1" x14ac:dyDescent="0.2">
      <c r="A44" s="401"/>
      <c r="B44" s="401"/>
      <c r="C44" s="401"/>
      <c r="D44" s="401"/>
      <c r="E44" s="401"/>
      <c r="F44" s="401"/>
      <c r="G44" s="401"/>
      <c r="H44" s="401"/>
      <c r="I44" s="202"/>
      <c r="J44" s="202"/>
    </row>
    <row r="45" spans="1:10" ht="41.25" customHeight="1" x14ac:dyDescent="0.2">
      <c r="A45" s="401"/>
      <c r="B45" s="401"/>
      <c r="C45" s="401"/>
      <c r="D45" s="401"/>
      <c r="E45" s="401"/>
      <c r="F45" s="401"/>
      <c r="G45" s="401"/>
      <c r="H45" s="401"/>
      <c r="I45" s="202"/>
      <c r="J45" s="202"/>
    </row>
    <row r="46" spans="1:10" ht="41.25" customHeight="1" x14ac:dyDescent="0.2">
      <c r="A46" s="401"/>
      <c r="B46" s="401"/>
      <c r="C46" s="401"/>
      <c r="D46" s="401"/>
      <c r="E46" s="401"/>
      <c r="F46" s="401"/>
      <c r="G46" s="401"/>
      <c r="H46" s="401"/>
      <c r="I46" s="202"/>
      <c r="J46" s="202"/>
    </row>
    <row r="47" spans="1:10" ht="41.25" customHeight="1" x14ac:dyDescent="0.2">
      <c r="A47" s="401"/>
      <c r="B47" s="401"/>
      <c r="C47" s="401"/>
      <c r="D47" s="401"/>
      <c r="E47" s="401"/>
      <c r="F47" s="401"/>
      <c r="G47" s="401"/>
      <c r="H47" s="401"/>
      <c r="I47" s="203"/>
      <c r="J47" s="203"/>
    </row>
    <row r="48" spans="1:10" ht="57.75" customHeight="1" x14ac:dyDescent="0.2">
      <c r="A48" s="185" t="s">
        <v>310</v>
      </c>
      <c r="B48" s="464" t="s">
        <v>458</v>
      </c>
      <c r="C48" s="465"/>
      <c r="D48" s="465"/>
      <c r="E48" s="465"/>
      <c r="F48" s="465"/>
      <c r="G48" s="465"/>
      <c r="H48" s="466"/>
      <c r="I48" s="204"/>
      <c r="J48" s="204"/>
    </row>
    <row r="49" spans="1:10" ht="55.5" customHeight="1" x14ac:dyDescent="0.2">
      <c r="A49" s="185" t="s">
        <v>311</v>
      </c>
      <c r="B49" s="467" t="s">
        <v>445</v>
      </c>
      <c r="C49" s="468"/>
      <c r="D49" s="468"/>
      <c r="E49" s="468"/>
      <c r="F49" s="468"/>
      <c r="G49" s="468"/>
      <c r="H49" s="469"/>
      <c r="I49" s="204"/>
      <c r="J49" s="204"/>
    </row>
    <row r="50" spans="1:10" ht="76.5" customHeight="1" x14ac:dyDescent="0.2">
      <c r="A50" s="235" t="s">
        <v>312</v>
      </c>
      <c r="B50" s="470" t="s">
        <v>459</v>
      </c>
      <c r="C50" s="471"/>
      <c r="D50" s="471"/>
      <c r="E50" s="471"/>
      <c r="F50" s="471"/>
      <c r="G50" s="471"/>
      <c r="H50" s="472"/>
      <c r="I50" s="204"/>
      <c r="J50" s="204"/>
    </row>
    <row r="51" spans="1:10" ht="29.25" customHeight="1" x14ac:dyDescent="0.2">
      <c r="A51" s="392" t="s">
        <v>313</v>
      </c>
      <c r="B51" s="392"/>
      <c r="C51" s="392"/>
      <c r="D51" s="392"/>
      <c r="E51" s="392"/>
      <c r="F51" s="392"/>
      <c r="G51" s="392"/>
      <c r="H51" s="392"/>
      <c r="I51" s="204"/>
      <c r="J51" s="204"/>
    </row>
    <row r="52" spans="1:10" ht="33" customHeight="1" x14ac:dyDescent="0.2">
      <c r="A52" s="388" t="s">
        <v>314</v>
      </c>
      <c r="B52" s="236" t="s">
        <v>315</v>
      </c>
      <c r="C52" s="389" t="s">
        <v>316</v>
      </c>
      <c r="D52" s="389"/>
      <c r="E52" s="389"/>
      <c r="F52" s="389" t="s">
        <v>317</v>
      </c>
      <c r="G52" s="389"/>
      <c r="H52" s="389"/>
      <c r="I52" s="205"/>
      <c r="J52" s="205"/>
    </row>
    <row r="53" spans="1:10" ht="31.5" customHeight="1" x14ac:dyDescent="0.2">
      <c r="A53" s="388"/>
      <c r="B53" s="250"/>
      <c r="C53" s="473"/>
      <c r="D53" s="473"/>
      <c r="E53" s="473"/>
      <c r="F53" s="474"/>
      <c r="G53" s="474"/>
      <c r="H53" s="474"/>
      <c r="I53" s="205"/>
      <c r="J53" s="205"/>
    </row>
    <row r="54" spans="1:10" ht="31.5" customHeight="1" x14ac:dyDescent="0.2">
      <c r="A54" s="235" t="s">
        <v>318</v>
      </c>
      <c r="B54" s="386" t="s">
        <v>456</v>
      </c>
      <c r="C54" s="386"/>
      <c r="D54" s="391" t="s">
        <v>319</v>
      </c>
      <c r="E54" s="391"/>
      <c r="F54" s="386" t="s">
        <v>357</v>
      </c>
      <c r="G54" s="386"/>
      <c r="H54" s="386"/>
      <c r="I54" s="207"/>
      <c r="J54" s="207"/>
    </row>
    <row r="55" spans="1:10" ht="31.5" customHeight="1" x14ac:dyDescent="0.2">
      <c r="A55" s="235" t="s">
        <v>320</v>
      </c>
      <c r="B55" s="384" t="s">
        <v>416</v>
      </c>
      <c r="C55" s="384"/>
      <c r="D55" s="385" t="s">
        <v>321</v>
      </c>
      <c r="E55" s="385"/>
      <c r="F55" s="386" t="s">
        <v>358</v>
      </c>
      <c r="G55" s="386"/>
      <c r="H55" s="386"/>
      <c r="I55" s="207"/>
      <c r="J55" s="207"/>
    </row>
    <row r="56" spans="1:10" ht="31.5" customHeight="1" x14ac:dyDescent="0.2">
      <c r="A56" s="235" t="s">
        <v>322</v>
      </c>
      <c r="B56" s="384"/>
      <c r="C56" s="384"/>
      <c r="D56" s="387" t="s">
        <v>323</v>
      </c>
      <c r="E56" s="387"/>
      <c r="F56" s="384"/>
      <c r="G56" s="384"/>
      <c r="H56" s="384"/>
      <c r="I56" s="208"/>
      <c r="J56" s="208"/>
    </row>
    <row r="57" spans="1:10" ht="31.5" customHeight="1" x14ac:dyDescent="0.2">
      <c r="A57" s="235" t="s">
        <v>324</v>
      </c>
      <c r="B57" s="384"/>
      <c r="C57" s="384"/>
      <c r="D57" s="387"/>
      <c r="E57" s="387"/>
      <c r="F57" s="384"/>
      <c r="G57" s="384"/>
      <c r="H57" s="384"/>
      <c r="I57" s="208"/>
      <c r="J57" s="208"/>
    </row>
    <row r="58" spans="1:10" ht="15" hidden="1" x14ac:dyDescent="0.25">
      <c r="A58" s="209"/>
      <c r="B58" s="209"/>
      <c r="C58" s="9"/>
      <c r="D58" s="9"/>
      <c r="E58" s="9"/>
      <c r="F58" s="9"/>
      <c r="G58" s="9"/>
      <c r="H58" s="210"/>
      <c r="I58" s="211"/>
      <c r="J58" s="211"/>
    </row>
    <row r="59" spans="1:10" hidden="1" x14ac:dyDescent="0.2">
      <c r="A59" s="212"/>
      <c r="B59" s="213"/>
      <c r="C59" s="213"/>
      <c r="D59" s="214"/>
      <c r="E59" s="214"/>
      <c r="F59" s="215"/>
      <c r="G59" s="216"/>
      <c r="H59" s="213"/>
      <c r="I59" s="217"/>
      <c r="J59" s="217"/>
    </row>
    <row r="60" spans="1:10" hidden="1" x14ac:dyDescent="0.2">
      <c r="A60" s="212"/>
      <c r="B60" s="213"/>
      <c r="C60" s="213"/>
      <c r="D60" s="214"/>
      <c r="E60" s="214"/>
      <c r="F60" s="215"/>
      <c r="G60" s="216"/>
      <c r="H60" s="213"/>
      <c r="I60" s="217"/>
      <c r="J60" s="217"/>
    </row>
    <row r="61" spans="1:10" hidden="1" x14ac:dyDescent="0.2">
      <c r="A61" s="212"/>
      <c r="B61" s="213"/>
      <c r="C61" s="213"/>
      <c r="D61" s="214"/>
      <c r="E61" s="214"/>
      <c r="F61" s="215"/>
      <c r="G61" s="216"/>
      <c r="H61" s="213"/>
      <c r="I61" s="217"/>
      <c r="J61" s="217"/>
    </row>
    <row r="62" spans="1:10" hidden="1" x14ac:dyDescent="0.2">
      <c r="A62" s="212"/>
      <c r="B62" s="213"/>
      <c r="C62" s="213"/>
      <c r="D62" s="214"/>
      <c r="E62" s="214"/>
      <c r="F62" s="215"/>
      <c r="G62" s="216"/>
      <c r="H62" s="213"/>
      <c r="I62" s="217"/>
      <c r="J62" s="217"/>
    </row>
    <row r="63" spans="1:10" hidden="1" x14ac:dyDescent="0.2">
      <c r="A63" s="212"/>
      <c r="B63" s="213"/>
      <c r="C63" s="213"/>
      <c r="D63" s="214"/>
      <c r="E63" s="214"/>
      <c r="F63" s="215"/>
      <c r="G63" s="216"/>
      <c r="H63" s="213"/>
      <c r="I63" s="217"/>
      <c r="J63" s="217"/>
    </row>
    <row r="64" spans="1:10" hidden="1" x14ac:dyDescent="0.2">
      <c r="A64" s="212"/>
      <c r="B64" s="213"/>
      <c r="C64" s="213"/>
      <c r="D64" s="214"/>
      <c r="E64" s="214"/>
      <c r="F64" s="215"/>
      <c r="G64" s="216"/>
      <c r="H64" s="213"/>
      <c r="I64" s="217"/>
      <c r="J64" s="217"/>
    </row>
    <row r="65" spans="1:10" hidden="1" x14ac:dyDescent="0.2">
      <c r="A65" s="212"/>
      <c r="B65" s="213"/>
      <c r="C65" s="213"/>
      <c r="D65" s="214"/>
      <c r="E65" s="214"/>
      <c r="F65" s="215"/>
      <c r="G65" s="216"/>
      <c r="H65" s="213"/>
      <c r="I65" s="217"/>
      <c r="J65" s="217"/>
    </row>
    <row r="66" spans="1:10" hidden="1" x14ac:dyDescent="0.2">
      <c r="A66" s="212"/>
      <c r="B66" s="213"/>
      <c r="C66" s="213"/>
      <c r="D66" s="214"/>
      <c r="E66" s="214"/>
      <c r="F66" s="215"/>
      <c r="G66" s="216"/>
      <c r="H66" s="213"/>
      <c r="I66" s="217"/>
      <c r="J66" s="217"/>
    </row>
  </sheetData>
  <mergeCells count="65">
    <mergeCell ref="B56:C56"/>
    <mergeCell ref="D56:E57"/>
    <mergeCell ref="F56:H57"/>
    <mergeCell ref="B57:C57"/>
    <mergeCell ref="B54:C54"/>
    <mergeCell ref="D54:E54"/>
    <mergeCell ref="F54:H54"/>
    <mergeCell ref="B55:C55"/>
    <mergeCell ref="D55:E55"/>
    <mergeCell ref="F55:H55"/>
    <mergeCell ref="A52:A53"/>
    <mergeCell ref="C52:E52"/>
    <mergeCell ref="F52:H52"/>
    <mergeCell ref="C53:E53"/>
    <mergeCell ref="F53:H53"/>
    <mergeCell ref="B41:H41"/>
    <mergeCell ref="A42:H42"/>
    <mergeCell ref="A43:H47"/>
    <mergeCell ref="A51:H51"/>
    <mergeCell ref="B48:H48"/>
    <mergeCell ref="B49:H49"/>
    <mergeCell ref="B50:H50"/>
    <mergeCell ref="B25:D25"/>
    <mergeCell ref="F25:H25"/>
    <mergeCell ref="B26:D26"/>
    <mergeCell ref="F26:H26"/>
    <mergeCell ref="A27:H27"/>
    <mergeCell ref="B22:D22"/>
    <mergeCell ref="E22:H22"/>
    <mergeCell ref="B23:D23"/>
    <mergeCell ref="E23:H23"/>
    <mergeCell ref="B24:D24"/>
    <mergeCell ref="F24:H24"/>
    <mergeCell ref="B19:H19"/>
    <mergeCell ref="A20:A21"/>
    <mergeCell ref="B20:D20"/>
    <mergeCell ref="E20:H20"/>
    <mergeCell ref="B21:D21"/>
    <mergeCell ref="E21:H21"/>
    <mergeCell ref="B15:E15"/>
    <mergeCell ref="G15:H15"/>
    <mergeCell ref="B16:H16"/>
    <mergeCell ref="B17:H17"/>
    <mergeCell ref="B18:H18"/>
    <mergeCell ref="B12:H12"/>
    <mergeCell ref="B13:H13"/>
    <mergeCell ref="B14:E14"/>
    <mergeCell ref="G14:H14"/>
    <mergeCell ref="B1:H1"/>
    <mergeCell ref="B10:E10"/>
    <mergeCell ref="G10:H10"/>
    <mergeCell ref="B11:E11"/>
    <mergeCell ref="G11:H11"/>
    <mergeCell ref="B2:H2"/>
    <mergeCell ref="A6:H6"/>
    <mergeCell ref="A7:H7"/>
    <mergeCell ref="C8:D8"/>
    <mergeCell ref="C9:D9"/>
    <mergeCell ref="E9:F9"/>
    <mergeCell ref="E8:H8"/>
    <mergeCell ref="B3:H3"/>
    <mergeCell ref="B4:E4"/>
    <mergeCell ref="F4:H4"/>
    <mergeCell ref="A5:H5"/>
    <mergeCell ref="A1:A4"/>
  </mergeCells>
  <dataValidations count="8">
    <dataValidation type="list" allowBlank="1" showInputMessage="1" showErrorMessage="1" sqref="B26:D26">
      <formula1>$L$14:$L$17</formula1>
    </dataValidation>
    <dataValidation type="list" allowBlank="1" showInputMessage="1" showErrorMessage="1" sqref="B11:E11">
      <formula1>$L$8:$L$11</formula1>
    </dataValidation>
    <dataValidation type="list" allowBlank="1" showInputMessage="1" showErrorMessage="1" sqref="J14">
      <formula1>N19:N21</formula1>
    </dataValidation>
    <dataValidation type="list" allowBlank="1" showInputMessage="1" showErrorMessage="1" sqref="G14:I14 I15">
      <formula1>L19:L21</formula1>
    </dataValidation>
    <dataValidation type="list" allowBlank="1" showInputMessage="1" showErrorMessage="1" sqref="I12:J12">
      <formula1>$L$23:$L$30</formula1>
    </dataValidation>
    <dataValidation type="list" allowBlank="1" showInputMessage="1" showErrorMessage="1" sqref="G15:H15">
      <formula1>$M$7:$M$10</formula1>
    </dataValidation>
    <dataValidation type="list" allowBlank="1" showInputMessage="1" showErrorMessage="1" sqref="B9 H9">
      <formula1>$M$13:$M$14</formula1>
    </dataValidation>
    <dataValidation type="list" allowBlank="1" showInputMessage="1" showErrorMessage="1" sqref="B12:H12">
      <formula1>$M$16:$M$23</formula1>
    </dataValidation>
  </dataValidations>
  <pageMargins left="0.70866141732283472" right="0.70866141732283472" top="0.74803149606299213" bottom="0.74803149606299213" header="0.31496062992125984" footer="0.31496062992125984"/>
  <pageSetup scale="2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30"/>
  <sheetViews>
    <sheetView topLeftCell="A4" zoomScale="70" zoomScaleNormal="70" workbookViewId="0">
      <selection activeCell="F16" sqref="F16"/>
    </sheetView>
  </sheetViews>
  <sheetFormatPr baseColWidth="10" defaultColWidth="0" defaultRowHeight="15" zeroHeight="1" x14ac:dyDescent="0.25"/>
  <cols>
    <col min="1" max="1" width="11.7109375" style="225" customWidth="1"/>
    <col min="2" max="2" width="31.28515625" customWidth="1"/>
    <col min="3" max="3" width="16.28515625" customWidth="1"/>
    <col min="4" max="4" width="5.85546875" customWidth="1"/>
    <col min="5" max="5" width="66.7109375" bestFit="1" customWidth="1"/>
    <col min="6" max="7" width="16.140625" customWidth="1"/>
    <col min="8" max="8" width="16.28515625" customWidth="1"/>
    <col min="9" max="9" width="15.7109375" customWidth="1"/>
    <col min="10" max="10" width="105.7109375" customWidth="1"/>
    <col min="11" max="196" width="11.42578125" hidden="1" customWidth="1"/>
    <col min="197" max="197" width="1.42578125" hidden="1" customWidth="1"/>
    <col min="198" max="16384" width="11.42578125" hidden="1"/>
  </cols>
  <sheetData>
    <row r="1" spans="1:10" s="339" customFormat="1" ht="27.75" customHeight="1" x14ac:dyDescent="0.25">
      <c r="A1" s="477"/>
      <c r="B1" s="477"/>
      <c r="C1" s="478" t="s">
        <v>421</v>
      </c>
      <c r="D1" s="478"/>
      <c r="E1" s="478"/>
      <c r="F1" s="478"/>
      <c r="G1" s="478"/>
      <c r="H1" s="478"/>
      <c r="I1" s="478"/>
      <c r="J1" s="478"/>
    </row>
    <row r="2" spans="1:10" s="339" customFormat="1" ht="27.75" customHeight="1" x14ac:dyDescent="0.25">
      <c r="A2" s="477"/>
      <c r="B2" s="477"/>
      <c r="C2" s="478" t="s">
        <v>144</v>
      </c>
      <c r="D2" s="478"/>
      <c r="E2" s="478"/>
      <c r="F2" s="478"/>
      <c r="G2" s="478"/>
      <c r="H2" s="478"/>
      <c r="I2" s="478"/>
      <c r="J2" s="478"/>
    </row>
    <row r="3" spans="1:10" s="339" customFormat="1" ht="27.75" customHeight="1" x14ac:dyDescent="0.25">
      <c r="A3" s="477"/>
      <c r="B3" s="477"/>
      <c r="C3" s="478" t="s">
        <v>463</v>
      </c>
      <c r="D3" s="478"/>
      <c r="E3" s="478"/>
      <c r="F3" s="478"/>
      <c r="G3" s="478"/>
      <c r="H3" s="478"/>
      <c r="I3" s="478"/>
      <c r="J3" s="478"/>
    </row>
    <row r="4" spans="1:10" s="339" customFormat="1" ht="27.75" customHeight="1" x14ac:dyDescent="0.25">
      <c r="A4" s="477"/>
      <c r="B4" s="477"/>
      <c r="C4" s="479" t="s">
        <v>425</v>
      </c>
      <c r="D4" s="479"/>
      <c r="E4" s="479"/>
      <c r="F4" s="479"/>
      <c r="G4" s="476" t="s">
        <v>424</v>
      </c>
      <c r="H4" s="476"/>
      <c r="I4" s="476"/>
      <c r="J4" s="476"/>
    </row>
    <row r="5" spans="1:10" s="335" customFormat="1" ht="6.75" customHeight="1" x14ac:dyDescent="0.25">
      <c r="A5" s="334"/>
    </row>
    <row r="6" spans="1:10" s="335" customFormat="1" ht="51.75" customHeight="1" x14ac:dyDescent="0.25">
      <c r="A6" s="334"/>
      <c r="B6" s="336" t="s">
        <v>382</v>
      </c>
      <c r="C6" s="485" t="s">
        <v>345</v>
      </c>
      <c r="D6" s="485"/>
      <c r="E6" s="485"/>
      <c r="I6" s="337"/>
    </row>
    <row r="7" spans="1:10" s="335" customFormat="1" ht="48.75" customHeight="1" x14ac:dyDescent="0.25">
      <c r="A7" s="334"/>
      <c r="B7" s="338" t="s">
        <v>0</v>
      </c>
      <c r="C7" s="485" t="s">
        <v>379</v>
      </c>
      <c r="D7" s="485"/>
      <c r="E7" s="485"/>
      <c r="I7" s="337"/>
    </row>
    <row r="8" spans="1:10" s="335" customFormat="1" ht="32.25" customHeight="1" x14ac:dyDescent="0.25">
      <c r="A8" s="334"/>
      <c r="B8" s="338" t="s">
        <v>334</v>
      </c>
      <c r="C8" s="485" t="s">
        <v>336</v>
      </c>
      <c r="D8" s="485"/>
      <c r="E8" s="485"/>
      <c r="I8" s="337"/>
    </row>
    <row r="9" spans="1:10" s="335" customFormat="1" ht="33.75" customHeight="1" x14ac:dyDescent="0.25">
      <c r="A9" s="334"/>
      <c r="B9" s="338" t="s">
        <v>201</v>
      </c>
      <c r="C9" s="485" t="s">
        <v>337</v>
      </c>
      <c r="D9" s="485"/>
      <c r="E9" s="485"/>
      <c r="I9" s="337"/>
    </row>
    <row r="10" spans="1:10" s="335" customFormat="1" ht="33.75" customHeight="1" x14ac:dyDescent="0.25">
      <c r="A10" s="334"/>
      <c r="B10" s="338" t="s">
        <v>383</v>
      </c>
      <c r="C10" s="485" t="s">
        <v>384</v>
      </c>
      <c r="D10" s="485"/>
      <c r="E10" s="485"/>
      <c r="I10" s="337"/>
    </row>
    <row r="11" spans="1:10" s="335" customFormat="1" ht="6.75" customHeight="1" x14ac:dyDescent="0.25">
      <c r="A11" s="334"/>
    </row>
    <row r="12" spans="1:10" s="308" customFormat="1" ht="22.5" customHeight="1" x14ac:dyDescent="0.25">
      <c r="A12" s="487" t="s">
        <v>428</v>
      </c>
      <c r="B12" s="487"/>
      <c r="C12" s="487"/>
      <c r="D12" s="487"/>
      <c r="E12" s="487"/>
      <c r="F12" s="487"/>
      <c r="G12" s="487"/>
      <c r="H12" s="475" t="s">
        <v>330</v>
      </c>
      <c r="I12" s="475"/>
      <c r="J12" s="475"/>
    </row>
    <row r="13" spans="1:10" s="226" customFormat="1" ht="56.25" customHeight="1" x14ac:dyDescent="0.25">
      <c r="A13" s="300" t="s">
        <v>335</v>
      </c>
      <c r="B13" s="300" t="s">
        <v>331</v>
      </c>
      <c r="C13" s="300" t="s">
        <v>371</v>
      </c>
      <c r="D13" s="300" t="s">
        <v>332</v>
      </c>
      <c r="E13" s="300" t="s">
        <v>333</v>
      </c>
      <c r="F13" s="300" t="s">
        <v>372</v>
      </c>
      <c r="G13" s="300" t="s">
        <v>373</v>
      </c>
      <c r="H13" s="245" t="s">
        <v>374</v>
      </c>
      <c r="I13" s="245" t="s">
        <v>375</v>
      </c>
      <c r="J13" s="245" t="s">
        <v>376</v>
      </c>
    </row>
    <row r="14" spans="1:10" ht="91.5" customHeight="1" x14ac:dyDescent="0.25">
      <c r="A14" s="480">
        <v>1</v>
      </c>
      <c r="B14" s="482" t="s">
        <v>444</v>
      </c>
      <c r="C14" s="483">
        <v>1</v>
      </c>
      <c r="D14" s="227">
        <v>1</v>
      </c>
      <c r="E14" s="301" t="s">
        <v>432</v>
      </c>
      <c r="F14" s="302">
        <v>0.6</v>
      </c>
      <c r="G14" s="303">
        <v>43556</v>
      </c>
      <c r="H14" s="304">
        <v>0.6</v>
      </c>
      <c r="I14" s="319">
        <v>43646</v>
      </c>
      <c r="J14" s="275" t="s">
        <v>462</v>
      </c>
    </row>
    <row r="15" spans="1:10" ht="101.25" customHeight="1" x14ac:dyDescent="0.25">
      <c r="A15" s="481"/>
      <c r="B15" s="481"/>
      <c r="C15" s="481"/>
      <c r="D15" s="227">
        <v>2</v>
      </c>
      <c r="E15" s="301" t="s">
        <v>433</v>
      </c>
      <c r="F15" s="302">
        <v>0.12</v>
      </c>
      <c r="G15" s="319">
        <v>43646</v>
      </c>
      <c r="H15" s="307">
        <v>0.12</v>
      </c>
      <c r="I15" s="319">
        <v>43646</v>
      </c>
      <c r="J15" s="320" t="s">
        <v>457</v>
      </c>
    </row>
    <row r="16" spans="1:10" ht="66.75" customHeight="1" x14ac:dyDescent="0.25">
      <c r="A16" s="481"/>
      <c r="B16" s="481"/>
      <c r="C16" s="481"/>
      <c r="D16" s="227">
        <v>3</v>
      </c>
      <c r="E16" s="301" t="s">
        <v>434</v>
      </c>
      <c r="F16" s="307">
        <v>0.14000000000000001</v>
      </c>
      <c r="G16" s="303">
        <v>43738</v>
      </c>
      <c r="H16" s="306"/>
      <c r="I16" s="305"/>
      <c r="J16" s="276"/>
    </row>
    <row r="17" spans="1:10" ht="66.75" customHeight="1" x14ac:dyDescent="0.25">
      <c r="A17" s="481"/>
      <c r="B17" s="481"/>
      <c r="C17" s="481"/>
      <c r="D17" s="227">
        <v>4</v>
      </c>
      <c r="E17" s="301" t="s">
        <v>435</v>
      </c>
      <c r="F17" s="307">
        <v>0.14000000000000001</v>
      </c>
      <c r="G17" s="303">
        <v>43829</v>
      </c>
      <c r="H17" s="306"/>
      <c r="I17" s="305"/>
      <c r="J17" s="276"/>
    </row>
    <row r="18" spans="1:10" s="242" customFormat="1" ht="21.75" customHeight="1" x14ac:dyDescent="0.25">
      <c r="A18" s="486" t="s">
        <v>377</v>
      </c>
      <c r="B18" s="486"/>
      <c r="C18" s="246">
        <f>SUBTOTAL(9,C14:C17)</f>
        <v>1</v>
      </c>
      <c r="D18" s="484" t="s">
        <v>120</v>
      </c>
      <c r="E18" s="484"/>
      <c r="F18" s="246">
        <f>SUBTOTAL(9,F14:F17)</f>
        <v>1</v>
      </c>
      <c r="G18" s="247"/>
      <c r="H18" s="246">
        <f>SUBTOTAL(9,H14:H17)</f>
        <v>0.72</v>
      </c>
      <c r="I18" s="248"/>
      <c r="J18" s="248"/>
    </row>
    <row r="19" spans="1:10" hidden="1" x14ac:dyDescent="0.25"/>
    <row r="20" spans="1:10" hidden="1" x14ac:dyDescent="0.25"/>
    <row r="21" spans="1:10" hidden="1" x14ac:dyDescent="0.25">
      <c r="E21" s="332">
        <v>0.3</v>
      </c>
      <c r="F21" s="319">
        <v>43556</v>
      </c>
      <c r="G21" s="333">
        <f>+E21</f>
        <v>0.3</v>
      </c>
      <c r="H21" s="319">
        <v>43646</v>
      </c>
    </row>
    <row r="22" spans="1:10" hidden="1" x14ac:dyDescent="0.25">
      <c r="E22" s="332">
        <v>0.06</v>
      </c>
      <c r="F22" s="319">
        <v>43646</v>
      </c>
      <c r="G22" s="333">
        <f>+E22</f>
        <v>0.06</v>
      </c>
      <c r="H22" s="319">
        <v>43646</v>
      </c>
    </row>
    <row r="23" spans="1:10" hidden="1" x14ac:dyDescent="0.25">
      <c r="E23" s="332">
        <v>7.0000000000000007E-2</v>
      </c>
      <c r="F23" s="319">
        <v>43738</v>
      </c>
    </row>
    <row r="24" spans="1:10" hidden="1" x14ac:dyDescent="0.25">
      <c r="E24" s="332">
        <v>7.0000000000000007E-2</v>
      </c>
      <c r="F24" s="319">
        <v>43829</v>
      </c>
    </row>
    <row r="25" spans="1:10" hidden="1" x14ac:dyDescent="0.25">
      <c r="E25" s="332">
        <v>0.15</v>
      </c>
      <c r="F25" s="319">
        <v>43617</v>
      </c>
      <c r="G25" s="333">
        <f>+E25</f>
        <v>0.15</v>
      </c>
      <c r="H25" s="319">
        <v>43646</v>
      </c>
    </row>
    <row r="26" spans="1:10" hidden="1" x14ac:dyDescent="0.25">
      <c r="E26" s="332">
        <v>0.05</v>
      </c>
      <c r="F26" s="319">
        <v>43739</v>
      </c>
    </row>
    <row r="27" spans="1:10" hidden="1" x14ac:dyDescent="0.25">
      <c r="E27" s="332">
        <v>0.1</v>
      </c>
      <c r="F27" s="319">
        <v>43800</v>
      </c>
    </row>
    <row r="28" spans="1:10" hidden="1" x14ac:dyDescent="0.25">
      <c r="E28" s="332">
        <v>7.4999999999999997E-2</v>
      </c>
      <c r="F28" s="319">
        <v>43739</v>
      </c>
    </row>
    <row r="29" spans="1:10" hidden="1" x14ac:dyDescent="0.25">
      <c r="E29" s="332">
        <v>0.05</v>
      </c>
      <c r="F29" s="319">
        <v>43770</v>
      </c>
    </row>
    <row r="30" spans="1:10" hidden="1" x14ac:dyDescent="0.25">
      <c r="E30" s="332">
        <v>7.4999999999999997E-2</v>
      </c>
      <c r="F30" s="319">
        <v>43800</v>
      </c>
    </row>
  </sheetData>
  <sheetProtection selectLockedCells="1" selectUnlockedCells="1"/>
  <autoFilter ref="F13:I17"/>
  <mergeCells count="18">
    <mergeCell ref="A14:A17"/>
    <mergeCell ref="B14:B17"/>
    <mergeCell ref="C14:C17"/>
    <mergeCell ref="D18:E18"/>
    <mergeCell ref="C6:E6"/>
    <mergeCell ref="C7:E7"/>
    <mergeCell ref="A18:B18"/>
    <mergeCell ref="C8:E8"/>
    <mergeCell ref="C9:E9"/>
    <mergeCell ref="C10:E10"/>
    <mergeCell ref="A12:G12"/>
    <mergeCell ref="H12:J12"/>
    <mergeCell ref="G4:J4"/>
    <mergeCell ref="A1:B4"/>
    <mergeCell ref="C1:J1"/>
    <mergeCell ref="C2:J2"/>
    <mergeCell ref="C3:J3"/>
    <mergeCell ref="C4:F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topLeftCell="A31" zoomScale="70" zoomScaleNormal="70" workbookViewId="0">
      <selection activeCell="A55" sqref="A55:A69"/>
    </sheetView>
  </sheetViews>
  <sheetFormatPr baseColWidth="10" defaultRowHeight="12.75" x14ac:dyDescent="0.2"/>
  <cols>
    <col min="1" max="1" width="65.28515625" style="3" bestFit="1" customWidth="1"/>
    <col min="2" max="2" width="11.42578125" style="3"/>
    <col min="3" max="3" width="63.42578125" style="17" customWidth="1"/>
    <col min="4" max="4" width="11.42578125" style="17"/>
    <col min="5" max="5" width="11.42578125" style="18"/>
    <col min="6" max="6" width="18.85546875" style="18" customWidth="1"/>
    <col min="7" max="7" width="11.42578125" style="3" customWidth="1"/>
    <col min="8" max="11" width="20.7109375" style="3" customWidth="1"/>
    <col min="12" max="12" width="11.42578125" style="3"/>
    <col min="13" max="16" width="11.42578125" style="3" hidden="1" customWidth="1"/>
    <col min="17" max="17" width="15.85546875" style="3" hidden="1" customWidth="1"/>
    <col min="18" max="20" width="11.42578125" style="3" hidden="1" customWidth="1"/>
    <col min="21" max="22" width="0" style="3" hidden="1" customWidth="1"/>
    <col min="23" max="16384" width="11.42578125" style="3"/>
  </cols>
  <sheetData>
    <row r="1" spans="1:20" ht="37.5" customHeight="1" x14ac:dyDescent="0.2">
      <c r="A1" s="249" t="s">
        <v>386</v>
      </c>
      <c r="C1" s="249" t="s">
        <v>11</v>
      </c>
      <c r="E1" s="249" t="s">
        <v>33</v>
      </c>
      <c r="F1" s="249" t="s">
        <v>10</v>
      </c>
      <c r="H1" s="490" t="s">
        <v>341</v>
      </c>
      <c r="I1" s="490"/>
      <c r="J1" s="490"/>
      <c r="K1" s="490"/>
      <c r="L1" s="491" t="s">
        <v>34</v>
      </c>
      <c r="M1" s="492"/>
      <c r="N1" s="492"/>
      <c r="O1" s="492"/>
      <c r="P1" s="4"/>
      <c r="Q1" s="493" t="s">
        <v>176</v>
      </c>
      <c r="R1" s="493"/>
      <c r="S1" s="493"/>
      <c r="T1" s="493"/>
    </row>
    <row r="2" spans="1:20" ht="21" customHeight="1" thickBot="1" x14ac:dyDescent="0.25">
      <c r="A2" s="89" t="s">
        <v>387</v>
      </c>
      <c r="C2" s="21" t="s">
        <v>35</v>
      </c>
      <c r="E2" s="23">
        <v>1</v>
      </c>
      <c r="F2" s="23" t="s">
        <v>36</v>
      </c>
      <c r="H2" s="494" t="s">
        <v>182</v>
      </c>
      <c r="I2" s="495"/>
      <c r="J2" s="495"/>
      <c r="K2" s="496"/>
      <c r="M2" s="90">
        <v>2012</v>
      </c>
      <c r="N2" s="90"/>
      <c r="O2" s="90"/>
      <c r="P2" s="91"/>
      <c r="Q2" s="249"/>
      <c r="R2" s="92" t="s">
        <v>40</v>
      </c>
      <c r="S2" s="92" t="s">
        <v>41</v>
      </c>
      <c r="T2" s="92" t="s">
        <v>42</v>
      </c>
    </row>
    <row r="3" spans="1:20" ht="19.5" customHeight="1" x14ac:dyDescent="0.2">
      <c r="A3" s="93" t="s">
        <v>388</v>
      </c>
      <c r="C3" s="21" t="s">
        <v>38</v>
      </c>
      <c r="E3" s="23">
        <v>2</v>
      </c>
      <c r="F3" s="23" t="s">
        <v>39</v>
      </c>
      <c r="H3" s="497" t="s">
        <v>37</v>
      </c>
      <c r="I3" s="94">
        <v>2017</v>
      </c>
      <c r="J3" s="95"/>
      <c r="K3" s="96"/>
      <c r="M3" s="97" t="s">
        <v>40</v>
      </c>
      <c r="N3" s="97" t="s">
        <v>41</v>
      </c>
      <c r="O3" s="97" t="s">
        <v>42</v>
      </c>
      <c r="P3" s="91"/>
      <c r="Q3" s="98" t="s">
        <v>45</v>
      </c>
      <c r="R3" s="99">
        <v>479830</v>
      </c>
      <c r="S3" s="99">
        <v>222331</v>
      </c>
      <c r="T3" s="99">
        <v>257499</v>
      </c>
    </row>
    <row r="4" spans="1:20" ht="15.75" customHeight="1" x14ac:dyDescent="0.2">
      <c r="A4" s="14" t="s">
        <v>325</v>
      </c>
      <c r="C4" s="21" t="s">
        <v>43</v>
      </c>
      <c r="E4" s="23">
        <v>3</v>
      </c>
      <c r="F4" s="23" t="s">
        <v>44</v>
      </c>
      <c r="H4" s="498"/>
      <c r="I4" s="100" t="s">
        <v>40</v>
      </c>
      <c r="J4" s="101" t="s">
        <v>41</v>
      </c>
      <c r="K4" s="102" t="s">
        <v>42</v>
      </c>
      <c r="M4" s="99">
        <v>7571345</v>
      </c>
      <c r="N4" s="99">
        <v>3653868</v>
      </c>
      <c r="O4" s="99">
        <v>3917477</v>
      </c>
      <c r="P4" s="91"/>
      <c r="Q4" s="98" t="s">
        <v>48</v>
      </c>
      <c r="R4" s="99">
        <v>135160</v>
      </c>
      <c r="S4" s="99">
        <v>62795</v>
      </c>
      <c r="T4" s="99">
        <v>72365</v>
      </c>
    </row>
    <row r="5" spans="1:20" x14ac:dyDescent="0.2">
      <c r="C5" s="21" t="s">
        <v>46</v>
      </c>
      <c r="E5" s="23">
        <v>4</v>
      </c>
      <c r="F5" s="23" t="s">
        <v>47</v>
      </c>
      <c r="H5" s="104" t="s">
        <v>183</v>
      </c>
      <c r="I5" s="105"/>
      <c r="J5" s="106"/>
      <c r="K5" s="107"/>
      <c r="M5" s="108">
        <v>120482</v>
      </c>
      <c r="N5" s="108">
        <v>61704</v>
      </c>
      <c r="O5" s="108">
        <v>58778</v>
      </c>
      <c r="P5" s="91"/>
      <c r="Q5" s="98" t="s">
        <v>51</v>
      </c>
      <c r="R5" s="99">
        <v>109955</v>
      </c>
      <c r="S5" s="99">
        <v>55153</v>
      </c>
      <c r="T5" s="99">
        <v>54802</v>
      </c>
    </row>
    <row r="6" spans="1:20" x14ac:dyDescent="0.2">
      <c r="A6" s="13" t="s">
        <v>180</v>
      </c>
      <c r="C6" s="21" t="s">
        <v>49</v>
      </c>
      <c r="E6" s="23">
        <v>5</v>
      </c>
      <c r="F6" s="23" t="s">
        <v>50</v>
      </c>
      <c r="H6" s="228" t="s">
        <v>40</v>
      </c>
      <c r="I6" s="229">
        <v>8080734</v>
      </c>
      <c r="J6" s="229">
        <v>3912910</v>
      </c>
      <c r="K6" s="229">
        <v>4167824</v>
      </c>
      <c r="M6" s="108">
        <v>120064</v>
      </c>
      <c r="N6" s="108">
        <v>61454</v>
      </c>
      <c r="O6" s="108">
        <v>58610</v>
      </c>
      <c r="P6" s="91"/>
      <c r="Q6" s="98" t="s">
        <v>54</v>
      </c>
      <c r="R6" s="99">
        <v>409257</v>
      </c>
      <c r="S6" s="99">
        <v>199566</v>
      </c>
      <c r="T6" s="99">
        <v>209691</v>
      </c>
    </row>
    <row r="7" spans="1:20" ht="12.75" customHeight="1" x14ac:dyDescent="0.2">
      <c r="A7" s="14" t="s">
        <v>164</v>
      </c>
      <c r="C7" s="21" t="s">
        <v>52</v>
      </c>
      <c r="E7" s="23">
        <v>6</v>
      </c>
      <c r="F7" s="23" t="s">
        <v>53</v>
      </c>
      <c r="H7" s="230" t="s">
        <v>184</v>
      </c>
      <c r="I7" s="231">
        <v>607390</v>
      </c>
      <c r="J7" s="231">
        <v>312062</v>
      </c>
      <c r="K7" s="231">
        <v>295328</v>
      </c>
      <c r="M7" s="108">
        <v>119780</v>
      </c>
      <c r="N7" s="108">
        <v>61272</v>
      </c>
      <c r="O7" s="108">
        <v>58508</v>
      </c>
      <c r="P7" s="91"/>
      <c r="Q7" s="98" t="s">
        <v>56</v>
      </c>
      <c r="R7" s="99">
        <v>400686</v>
      </c>
      <c r="S7" s="99">
        <v>197911</v>
      </c>
      <c r="T7" s="99">
        <v>202775</v>
      </c>
    </row>
    <row r="8" spans="1:20" ht="14.25" customHeight="1" x14ac:dyDescent="0.2">
      <c r="A8" s="14" t="s">
        <v>165</v>
      </c>
      <c r="C8" s="21" t="s">
        <v>92</v>
      </c>
      <c r="E8" s="23">
        <v>7</v>
      </c>
      <c r="F8" s="23" t="s">
        <v>55</v>
      </c>
      <c r="H8" s="230" t="s">
        <v>185</v>
      </c>
      <c r="I8" s="231">
        <v>601914</v>
      </c>
      <c r="J8" s="231">
        <v>308936</v>
      </c>
      <c r="K8" s="231">
        <v>292978</v>
      </c>
      <c r="M8" s="108">
        <v>119273</v>
      </c>
      <c r="N8" s="108">
        <v>61064</v>
      </c>
      <c r="O8" s="108">
        <v>58209</v>
      </c>
      <c r="P8" s="91"/>
      <c r="Q8" s="98" t="s">
        <v>58</v>
      </c>
      <c r="R8" s="99">
        <v>201593</v>
      </c>
      <c r="S8" s="99">
        <v>99557</v>
      </c>
      <c r="T8" s="99">
        <v>102036</v>
      </c>
    </row>
    <row r="9" spans="1:20" ht="15.75" customHeight="1" x14ac:dyDescent="0.2">
      <c r="A9" s="14" t="s">
        <v>166</v>
      </c>
      <c r="C9" s="249" t="s">
        <v>8</v>
      </c>
      <c r="E9" s="23">
        <v>8</v>
      </c>
      <c r="F9" s="23" t="s">
        <v>57</v>
      </c>
      <c r="H9" s="230" t="s">
        <v>186</v>
      </c>
      <c r="I9" s="231">
        <v>602967</v>
      </c>
      <c r="J9" s="231">
        <v>308654</v>
      </c>
      <c r="K9" s="231">
        <v>294313</v>
      </c>
      <c r="M9" s="108">
        <v>118935</v>
      </c>
      <c r="N9" s="108">
        <v>60931</v>
      </c>
      <c r="O9" s="108">
        <v>58004</v>
      </c>
      <c r="P9" s="91"/>
      <c r="Q9" s="98" t="s">
        <v>60</v>
      </c>
      <c r="R9" s="99">
        <v>597522</v>
      </c>
      <c r="S9" s="99">
        <v>292176</v>
      </c>
      <c r="T9" s="99">
        <v>305346</v>
      </c>
    </row>
    <row r="10" spans="1:20" x14ac:dyDescent="0.2">
      <c r="A10" s="14" t="s">
        <v>167</v>
      </c>
      <c r="C10" s="21" t="s">
        <v>63</v>
      </c>
      <c r="E10" s="23">
        <v>9</v>
      </c>
      <c r="F10" s="23" t="s">
        <v>59</v>
      </c>
      <c r="H10" s="230" t="s">
        <v>187</v>
      </c>
      <c r="I10" s="231">
        <v>632370</v>
      </c>
      <c r="J10" s="231">
        <v>321173</v>
      </c>
      <c r="K10" s="231">
        <v>311197</v>
      </c>
      <c r="M10" s="108">
        <v>118833</v>
      </c>
      <c r="N10" s="108">
        <v>60903</v>
      </c>
      <c r="O10" s="108">
        <v>57930</v>
      </c>
      <c r="P10" s="91"/>
      <c r="Q10" s="98" t="s">
        <v>62</v>
      </c>
      <c r="R10" s="99">
        <v>1030623</v>
      </c>
      <c r="S10" s="99">
        <v>502287</v>
      </c>
      <c r="T10" s="99">
        <v>528336</v>
      </c>
    </row>
    <row r="11" spans="1:20" x14ac:dyDescent="0.2">
      <c r="A11" s="14" t="s">
        <v>168</v>
      </c>
      <c r="C11" s="21" t="s">
        <v>66</v>
      </c>
      <c r="E11" s="23">
        <v>10</v>
      </c>
      <c r="F11" s="23" t="s">
        <v>61</v>
      </c>
      <c r="H11" s="230" t="s">
        <v>188</v>
      </c>
      <c r="I11" s="231">
        <v>672749</v>
      </c>
      <c r="J11" s="231">
        <v>339928</v>
      </c>
      <c r="K11" s="231">
        <v>332821</v>
      </c>
      <c r="M11" s="108">
        <v>118730</v>
      </c>
      <c r="N11" s="108">
        <v>60874</v>
      </c>
      <c r="O11" s="108">
        <v>57856</v>
      </c>
      <c r="P11" s="91"/>
      <c r="Q11" s="98" t="s">
        <v>65</v>
      </c>
      <c r="R11" s="99">
        <v>353859</v>
      </c>
      <c r="S11" s="99">
        <v>167533</v>
      </c>
      <c r="T11" s="99">
        <v>186326</v>
      </c>
    </row>
    <row r="12" spans="1:20" x14ac:dyDescent="0.2">
      <c r="A12" s="14" t="s">
        <v>169</v>
      </c>
      <c r="C12" s="21" t="s">
        <v>68</v>
      </c>
      <c r="E12" s="23">
        <v>11</v>
      </c>
      <c r="F12" s="23" t="s">
        <v>64</v>
      </c>
      <c r="H12" s="230" t="s">
        <v>189</v>
      </c>
      <c r="I12" s="231">
        <v>650902</v>
      </c>
      <c r="J12" s="231">
        <v>329064</v>
      </c>
      <c r="K12" s="231">
        <v>321838</v>
      </c>
      <c r="M12" s="108">
        <v>118696</v>
      </c>
      <c r="N12" s="108">
        <v>60878</v>
      </c>
      <c r="O12" s="108">
        <v>57818</v>
      </c>
      <c r="P12" s="91"/>
      <c r="Q12" s="98" t="s">
        <v>67</v>
      </c>
      <c r="R12" s="99">
        <v>851299</v>
      </c>
      <c r="S12" s="99">
        <v>406597</v>
      </c>
      <c r="T12" s="99">
        <v>444702</v>
      </c>
    </row>
    <row r="13" spans="1:20" x14ac:dyDescent="0.2">
      <c r="A13" s="14" t="s">
        <v>170</v>
      </c>
      <c r="C13" s="21" t="s">
        <v>70</v>
      </c>
      <c r="E13" s="23">
        <v>12</v>
      </c>
      <c r="F13" s="23" t="s">
        <v>13</v>
      </c>
      <c r="H13" s="230" t="s">
        <v>190</v>
      </c>
      <c r="I13" s="231">
        <v>651442</v>
      </c>
      <c r="J13" s="231">
        <v>316050</v>
      </c>
      <c r="K13" s="231">
        <v>335392</v>
      </c>
      <c r="M13" s="108">
        <v>119101</v>
      </c>
      <c r="N13" s="108">
        <v>61076</v>
      </c>
      <c r="O13" s="108">
        <v>58025</v>
      </c>
      <c r="P13" s="91"/>
      <c r="Q13" s="98" t="s">
        <v>69</v>
      </c>
      <c r="R13" s="99">
        <v>1094488</v>
      </c>
      <c r="S13" s="99">
        <v>518960</v>
      </c>
      <c r="T13" s="99">
        <v>575528</v>
      </c>
    </row>
    <row r="14" spans="1:20" x14ac:dyDescent="0.2">
      <c r="A14" s="14" t="s">
        <v>171</v>
      </c>
      <c r="C14" s="21" t="s">
        <v>72</v>
      </c>
      <c r="E14" s="23">
        <v>13</v>
      </c>
      <c r="F14" s="23" t="s">
        <v>15</v>
      </c>
      <c r="H14" s="230" t="s">
        <v>191</v>
      </c>
      <c r="I14" s="231">
        <v>640060</v>
      </c>
      <c r="J14" s="231">
        <v>303971</v>
      </c>
      <c r="K14" s="231">
        <v>336089</v>
      </c>
      <c r="M14" s="108">
        <v>119856</v>
      </c>
      <c r="N14" s="108">
        <v>61418</v>
      </c>
      <c r="O14" s="108">
        <v>58438</v>
      </c>
      <c r="P14" s="91"/>
      <c r="Q14" s="98" t="s">
        <v>71</v>
      </c>
      <c r="R14" s="99">
        <v>234948</v>
      </c>
      <c r="S14" s="99">
        <v>112703</v>
      </c>
      <c r="T14" s="99">
        <v>122245</v>
      </c>
    </row>
    <row r="15" spans="1:20" x14ac:dyDescent="0.2">
      <c r="A15" s="14" t="s">
        <v>172</v>
      </c>
      <c r="C15" s="21" t="s">
        <v>74</v>
      </c>
      <c r="E15" s="23">
        <v>14</v>
      </c>
      <c r="F15" s="23" t="s">
        <v>17</v>
      </c>
      <c r="H15" s="230" t="s">
        <v>192</v>
      </c>
      <c r="I15" s="231">
        <v>563389</v>
      </c>
      <c r="J15" s="231">
        <v>268367</v>
      </c>
      <c r="K15" s="231">
        <v>295022</v>
      </c>
      <c r="M15" s="108">
        <v>121019</v>
      </c>
      <c r="N15" s="108">
        <v>61921</v>
      </c>
      <c r="O15" s="108">
        <v>59098</v>
      </c>
      <c r="P15" s="91"/>
      <c r="Q15" s="98" t="s">
        <v>73</v>
      </c>
      <c r="R15" s="99">
        <v>147933</v>
      </c>
      <c r="S15" s="99">
        <v>68544</v>
      </c>
      <c r="T15" s="99">
        <v>79389</v>
      </c>
    </row>
    <row r="16" spans="1:20" x14ac:dyDescent="0.2">
      <c r="A16" s="14" t="s">
        <v>173</v>
      </c>
      <c r="C16" s="21" t="s">
        <v>76</v>
      </c>
      <c r="E16" s="23">
        <v>15</v>
      </c>
      <c r="F16" s="23" t="s">
        <v>19</v>
      </c>
      <c r="H16" s="230" t="s">
        <v>193</v>
      </c>
      <c r="I16" s="231">
        <v>519261</v>
      </c>
      <c r="J16" s="231">
        <v>244556</v>
      </c>
      <c r="K16" s="231">
        <v>274705</v>
      </c>
      <c r="M16" s="108">
        <v>122272</v>
      </c>
      <c r="N16" s="108">
        <v>62471</v>
      </c>
      <c r="O16" s="108">
        <v>59801</v>
      </c>
      <c r="P16" s="91"/>
      <c r="Q16" s="98" t="s">
        <v>75</v>
      </c>
      <c r="R16" s="99">
        <v>98209</v>
      </c>
      <c r="S16" s="99">
        <v>49277</v>
      </c>
      <c r="T16" s="99">
        <v>48932</v>
      </c>
    </row>
    <row r="17" spans="1:20" x14ac:dyDescent="0.2">
      <c r="A17" s="15" t="s">
        <v>174</v>
      </c>
      <c r="C17" s="21" t="s">
        <v>79</v>
      </c>
      <c r="E17" s="23">
        <v>16</v>
      </c>
      <c r="F17" s="23" t="s">
        <v>21</v>
      </c>
      <c r="H17" s="230" t="s">
        <v>194</v>
      </c>
      <c r="I17" s="231">
        <v>503389</v>
      </c>
      <c r="J17" s="231">
        <v>233302</v>
      </c>
      <c r="K17" s="231">
        <v>270087</v>
      </c>
      <c r="M17" s="108">
        <v>123722</v>
      </c>
      <c r="N17" s="108">
        <v>63080</v>
      </c>
      <c r="O17" s="108">
        <v>60642</v>
      </c>
      <c r="P17" s="91"/>
      <c r="Q17" s="98" t="s">
        <v>78</v>
      </c>
      <c r="R17" s="99">
        <v>108457</v>
      </c>
      <c r="S17" s="99">
        <v>52580</v>
      </c>
      <c r="T17" s="99">
        <v>55877</v>
      </c>
    </row>
    <row r="18" spans="1:20" ht="33.75" customHeight="1" x14ac:dyDescent="0.2">
      <c r="A18" s="16" t="s">
        <v>265</v>
      </c>
      <c r="C18" s="21" t="s">
        <v>81</v>
      </c>
      <c r="E18" s="23">
        <v>17</v>
      </c>
      <c r="F18" s="23" t="s">
        <v>77</v>
      </c>
      <c r="H18" s="230" t="s">
        <v>195</v>
      </c>
      <c r="I18" s="231">
        <v>439872</v>
      </c>
      <c r="J18" s="231">
        <v>200142</v>
      </c>
      <c r="K18" s="231">
        <v>239730</v>
      </c>
      <c r="M18" s="108">
        <v>125124</v>
      </c>
      <c r="N18" s="108">
        <v>63639</v>
      </c>
      <c r="O18" s="108">
        <v>61485</v>
      </c>
      <c r="P18" s="91"/>
      <c r="Q18" s="98" t="s">
        <v>80</v>
      </c>
      <c r="R18" s="99">
        <v>258212</v>
      </c>
      <c r="S18" s="99">
        <v>125944</v>
      </c>
      <c r="T18" s="99">
        <v>132268</v>
      </c>
    </row>
    <row r="19" spans="1:20" ht="33.75" customHeight="1" x14ac:dyDescent="0.2">
      <c r="A19" s="16" t="s">
        <v>267</v>
      </c>
      <c r="C19" s="21" t="s">
        <v>83</v>
      </c>
      <c r="E19" s="23">
        <v>18</v>
      </c>
      <c r="F19" s="23" t="s">
        <v>23</v>
      </c>
      <c r="H19" s="230" t="s">
        <v>196</v>
      </c>
      <c r="I19" s="231">
        <v>341916</v>
      </c>
      <c r="J19" s="231">
        <v>152813</v>
      </c>
      <c r="K19" s="231">
        <v>189103</v>
      </c>
      <c r="M19" s="108">
        <v>126598</v>
      </c>
      <c r="N19" s="108">
        <v>64282</v>
      </c>
      <c r="O19" s="108">
        <v>62316</v>
      </c>
      <c r="P19" s="91"/>
      <c r="Q19" s="98" t="s">
        <v>82</v>
      </c>
      <c r="R19" s="99">
        <v>24160</v>
      </c>
      <c r="S19" s="99">
        <v>12726</v>
      </c>
      <c r="T19" s="99">
        <v>11434</v>
      </c>
    </row>
    <row r="20" spans="1:20" ht="33.75" customHeight="1" x14ac:dyDescent="0.2">
      <c r="A20" s="16" t="s">
        <v>269</v>
      </c>
      <c r="C20" s="21" t="s">
        <v>85</v>
      </c>
      <c r="E20" s="23">
        <v>19</v>
      </c>
      <c r="F20" s="23" t="s">
        <v>25</v>
      </c>
      <c r="H20" s="230" t="s">
        <v>197</v>
      </c>
      <c r="I20" s="231">
        <v>253646</v>
      </c>
      <c r="J20" s="231">
        <v>111646</v>
      </c>
      <c r="K20" s="231">
        <v>142000</v>
      </c>
      <c r="M20" s="108">
        <v>128143</v>
      </c>
      <c r="N20" s="108">
        <v>65043</v>
      </c>
      <c r="O20" s="108">
        <v>63100</v>
      </c>
      <c r="P20" s="91"/>
      <c r="Q20" s="98" t="s">
        <v>84</v>
      </c>
      <c r="R20" s="99">
        <v>377272</v>
      </c>
      <c r="S20" s="99">
        <v>184951</v>
      </c>
      <c r="T20" s="99">
        <v>192321</v>
      </c>
    </row>
    <row r="21" spans="1:20" ht="33.75" customHeight="1" x14ac:dyDescent="0.2">
      <c r="A21" s="16" t="s">
        <v>272</v>
      </c>
      <c r="C21" s="21" t="s">
        <v>14</v>
      </c>
      <c r="E21" s="23">
        <v>20</v>
      </c>
      <c r="F21" s="23" t="s">
        <v>27</v>
      </c>
      <c r="H21" s="230" t="s">
        <v>198</v>
      </c>
      <c r="I21" s="231">
        <v>177853</v>
      </c>
      <c r="J21" s="231">
        <v>76747</v>
      </c>
      <c r="K21" s="231">
        <v>101106</v>
      </c>
      <c r="M21" s="108">
        <v>129625</v>
      </c>
      <c r="N21" s="108">
        <v>65820</v>
      </c>
      <c r="O21" s="108">
        <v>63805</v>
      </c>
      <c r="P21" s="91"/>
      <c r="Q21" s="98" t="s">
        <v>86</v>
      </c>
      <c r="R21" s="99">
        <v>651586</v>
      </c>
      <c r="S21" s="99">
        <v>319009</v>
      </c>
      <c r="T21" s="99">
        <v>332577</v>
      </c>
    </row>
    <row r="22" spans="1:20" ht="33.75" customHeight="1" x14ac:dyDescent="0.2">
      <c r="A22" s="16" t="s">
        <v>378</v>
      </c>
      <c r="C22" s="21" t="s">
        <v>16</v>
      </c>
      <c r="E22" s="23">
        <v>55</v>
      </c>
      <c r="F22" s="23" t="s">
        <v>29</v>
      </c>
      <c r="H22" s="230" t="s">
        <v>199</v>
      </c>
      <c r="I22" s="231">
        <v>113108</v>
      </c>
      <c r="J22" s="231">
        <v>45521</v>
      </c>
      <c r="K22" s="231">
        <v>67587</v>
      </c>
      <c r="M22" s="108">
        <v>131107</v>
      </c>
      <c r="N22" s="108">
        <v>66558</v>
      </c>
      <c r="O22" s="108">
        <v>64549</v>
      </c>
      <c r="P22" s="91"/>
      <c r="Q22" s="98" t="s">
        <v>87</v>
      </c>
      <c r="R22" s="99">
        <v>6296</v>
      </c>
      <c r="S22" s="99">
        <v>3268</v>
      </c>
      <c r="T22" s="99">
        <v>3028</v>
      </c>
    </row>
    <row r="23" spans="1:20" ht="33.75" customHeight="1" x14ac:dyDescent="0.2">
      <c r="A23" s="16" t="s">
        <v>276</v>
      </c>
      <c r="C23" s="22" t="s">
        <v>18</v>
      </c>
      <c r="E23" s="23">
        <v>66</v>
      </c>
      <c r="F23" s="23" t="s">
        <v>31</v>
      </c>
      <c r="H23" s="230" t="s">
        <v>100</v>
      </c>
      <c r="I23" s="231">
        <v>108506</v>
      </c>
      <c r="J23" s="231">
        <v>39978</v>
      </c>
      <c r="K23" s="231">
        <v>68528</v>
      </c>
      <c r="M23" s="108">
        <v>132790</v>
      </c>
      <c r="N23" s="108">
        <v>67353</v>
      </c>
      <c r="O23" s="108">
        <v>65437</v>
      </c>
      <c r="P23" s="91"/>
      <c r="Q23" s="103" t="s">
        <v>40</v>
      </c>
      <c r="R23" s="117">
        <f>SUM(R3:R22)</f>
        <v>7571345</v>
      </c>
      <c r="S23" s="117">
        <f>SUM(S3:S22)</f>
        <v>3653868</v>
      </c>
      <c r="T23" s="117">
        <f>SUM(T3:T22)</f>
        <v>3917477</v>
      </c>
    </row>
    <row r="24" spans="1:20" ht="33.75" customHeight="1" thickBot="1" x14ac:dyDescent="0.25">
      <c r="A24" s="16" t="s">
        <v>278</v>
      </c>
      <c r="C24" s="21" t="s">
        <v>20</v>
      </c>
      <c r="E24" s="23">
        <v>77</v>
      </c>
      <c r="F24" s="23" t="s">
        <v>88</v>
      </c>
      <c r="M24" s="108">
        <v>133340</v>
      </c>
      <c r="N24" s="108">
        <v>67602</v>
      </c>
      <c r="O24" s="108">
        <v>65738</v>
      </c>
      <c r="P24" s="91"/>
    </row>
    <row r="25" spans="1:20" ht="33.75" customHeight="1" x14ac:dyDescent="0.2">
      <c r="A25" s="16" t="s">
        <v>280</v>
      </c>
      <c r="C25" s="21" t="s">
        <v>22</v>
      </c>
      <c r="E25" s="23">
        <v>88</v>
      </c>
      <c r="F25" s="23" t="s">
        <v>89</v>
      </c>
      <c r="M25" s="108">
        <v>132165</v>
      </c>
      <c r="N25" s="108">
        <v>67024</v>
      </c>
      <c r="O25" s="108">
        <v>65141</v>
      </c>
      <c r="P25" s="91"/>
      <c r="Q25" s="499" t="s">
        <v>181</v>
      </c>
      <c r="R25" s="500"/>
      <c r="S25" s="500"/>
      <c r="T25" s="501"/>
    </row>
    <row r="26" spans="1:20" ht="15" customHeight="1" thickBot="1" x14ac:dyDescent="0.25">
      <c r="A26" s="15" t="s">
        <v>327</v>
      </c>
      <c r="C26" s="21" t="s">
        <v>91</v>
      </c>
      <c r="E26" s="23">
        <v>98</v>
      </c>
      <c r="F26" s="23" t="s">
        <v>90</v>
      </c>
      <c r="M26" s="108">
        <v>129957</v>
      </c>
      <c r="N26" s="108">
        <v>65924</v>
      </c>
      <c r="O26" s="108">
        <v>64033</v>
      </c>
      <c r="P26" s="91"/>
      <c r="Q26" s="494" t="s">
        <v>182</v>
      </c>
      <c r="R26" s="495"/>
      <c r="S26" s="495"/>
      <c r="T26" s="496"/>
    </row>
    <row r="27" spans="1:20" s="118" customFormat="1" ht="26.25" customHeight="1" x14ac:dyDescent="0.2">
      <c r="A27" s="251" t="s">
        <v>389</v>
      </c>
      <c r="C27" s="119" t="s">
        <v>24</v>
      </c>
      <c r="D27" s="120"/>
      <c r="E27" s="121"/>
      <c r="F27" s="121"/>
      <c r="M27" s="122">
        <v>127797</v>
      </c>
      <c r="N27" s="122">
        <v>64838</v>
      </c>
      <c r="O27" s="122">
        <v>62959</v>
      </c>
      <c r="P27" s="123"/>
      <c r="Q27" s="488" t="s">
        <v>37</v>
      </c>
      <c r="R27" s="124">
        <v>2015</v>
      </c>
      <c r="S27" s="125"/>
      <c r="T27" s="126"/>
    </row>
    <row r="28" spans="1:20" s="118" customFormat="1" ht="26.25" customHeight="1" x14ac:dyDescent="0.2">
      <c r="A28" s="251" t="s">
        <v>390</v>
      </c>
      <c r="C28" s="119" t="s">
        <v>26</v>
      </c>
      <c r="D28" s="120"/>
      <c r="E28" s="127"/>
      <c r="F28" s="127"/>
      <c r="M28" s="122">
        <v>125232</v>
      </c>
      <c r="N28" s="122">
        <v>63602</v>
      </c>
      <c r="O28" s="122">
        <v>61630</v>
      </c>
      <c r="P28" s="123"/>
      <c r="Q28" s="489"/>
      <c r="R28" s="128" t="s">
        <v>40</v>
      </c>
      <c r="S28" s="129" t="s">
        <v>41</v>
      </c>
      <c r="T28" s="130" t="s">
        <v>42</v>
      </c>
    </row>
    <row r="29" spans="1:20" s="118" customFormat="1" ht="44.25" customHeight="1" x14ac:dyDescent="0.2">
      <c r="A29" s="251" t="s">
        <v>391</v>
      </c>
      <c r="C29" s="119" t="s">
        <v>28</v>
      </c>
      <c r="D29" s="120"/>
      <c r="E29" s="127"/>
      <c r="F29" s="127"/>
      <c r="M29" s="122">
        <v>124055</v>
      </c>
      <c r="N29" s="122">
        <v>62761</v>
      </c>
      <c r="O29" s="122">
        <v>61294</v>
      </c>
      <c r="P29" s="123"/>
      <c r="Q29" s="131" t="s">
        <v>183</v>
      </c>
      <c r="R29" s="132"/>
      <c r="S29" s="133"/>
      <c r="T29" s="134"/>
    </row>
    <row r="30" spans="1:20" s="118" customFormat="1" ht="26.25" customHeight="1" x14ac:dyDescent="0.2">
      <c r="A30" s="251" t="s">
        <v>392</v>
      </c>
      <c r="C30" s="119" t="s">
        <v>30</v>
      </c>
      <c r="D30" s="120"/>
      <c r="E30" s="127"/>
      <c r="F30" s="127"/>
      <c r="M30" s="122">
        <v>125190</v>
      </c>
      <c r="N30" s="122">
        <v>62619</v>
      </c>
      <c r="O30" s="122">
        <v>62571</v>
      </c>
      <c r="P30" s="123"/>
      <c r="Q30" s="135" t="s">
        <v>40</v>
      </c>
      <c r="R30" s="136">
        <v>7878783</v>
      </c>
      <c r="S30" s="137">
        <v>3810013</v>
      </c>
      <c r="T30" s="138">
        <v>4068770</v>
      </c>
    </row>
    <row r="31" spans="1:20" s="118" customFormat="1" ht="26.25" customHeight="1" x14ac:dyDescent="0.2">
      <c r="A31" s="15" t="s">
        <v>393</v>
      </c>
      <c r="C31" s="119" t="s">
        <v>32</v>
      </c>
      <c r="D31" s="120"/>
      <c r="E31" s="127"/>
      <c r="F31" s="127"/>
      <c r="M31" s="122">
        <v>127692</v>
      </c>
      <c r="N31" s="122">
        <v>62895</v>
      </c>
      <c r="O31" s="122">
        <v>64797</v>
      </c>
      <c r="P31" s="123"/>
      <c r="Q31" s="139" t="s">
        <v>184</v>
      </c>
      <c r="R31" s="140">
        <v>603230</v>
      </c>
      <c r="S31" s="141">
        <v>309432</v>
      </c>
      <c r="T31" s="142">
        <v>293798</v>
      </c>
    </row>
    <row r="32" spans="1:20" ht="14.25" customHeight="1" x14ac:dyDescent="0.2">
      <c r="A32" s="252" t="s">
        <v>394</v>
      </c>
      <c r="C32" s="21" t="s">
        <v>97</v>
      </c>
      <c r="M32" s="108">
        <v>129742</v>
      </c>
      <c r="N32" s="108">
        <v>62993</v>
      </c>
      <c r="O32" s="108">
        <v>66749</v>
      </c>
      <c r="P32" s="91"/>
      <c r="Q32" s="109" t="s">
        <v>185</v>
      </c>
      <c r="R32" s="110">
        <v>598182</v>
      </c>
      <c r="S32" s="111">
        <v>306434</v>
      </c>
      <c r="T32" s="112">
        <v>291748</v>
      </c>
    </row>
    <row r="33" spans="1:20" x14ac:dyDescent="0.2">
      <c r="A33" s="252" t="s">
        <v>395</v>
      </c>
      <c r="C33" s="249" t="s">
        <v>9</v>
      </c>
      <c r="M33" s="108">
        <v>131768</v>
      </c>
      <c r="N33" s="108">
        <v>63030</v>
      </c>
      <c r="O33" s="108">
        <v>68738</v>
      </c>
      <c r="P33" s="91"/>
      <c r="Q33" s="109" t="s">
        <v>186</v>
      </c>
      <c r="R33" s="110">
        <v>605068</v>
      </c>
      <c r="S33" s="111">
        <v>309819</v>
      </c>
      <c r="T33" s="112">
        <v>295249</v>
      </c>
    </row>
    <row r="34" spans="1:20" ht="25.5" x14ac:dyDescent="0.2">
      <c r="A34" s="252" t="s">
        <v>396</v>
      </c>
      <c r="C34" s="21" t="s">
        <v>92</v>
      </c>
      <c r="M34" s="108">
        <v>132712</v>
      </c>
      <c r="N34" s="108">
        <v>62862</v>
      </c>
      <c r="O34" s="108">
        <v>69850</v>
      </c>
      <c r="P34" s="91"/>
      <c r="Q34" s="109" t="s">
        <v>187</v>
      </c>
      <c r="R34" s="110">
        <v>642476</v>
      </c>
      <c r="S34" s="111">
        <v>325752</v>
      </c>
      <c r="T34" s="112">
        <v>316724</v>
      </c>
    </row>
    <row r="35" spans="1:20" x14ac:dyDescent="0.2">
      <c r="A35" s="252" t="s">
        <v>397</v>
      </c>
      <c r="C35" s="21" t="s">
        <v>93</v>
      </c>
      <c r="M35" s="108">
        <v>131882</v>
      </c>
      <c r="N35" s="108">
        <v>62354</v>
      </c>
      <c r="O35" s="108">
        <v>69528</v>
      </c>
      <c r="P35" s="91"/>
      <c r="Q35" s="109" t="s">
        <v>188</v>
      </c>
      <c r="R35" s="110">
        <v>669960</v>
      </c>
      <c r="S35" s="111">
        <v>338888</v>
      </c>
      <c r="T35" s="112">
        <v>331072</v>
      </c>
    </row>
    <row r="36" spans="1:20" ht="25.5" x14ac:dyDescent="0.2">
      <c r="A36" s="252" t="s">
        <v>398</v>
      </c>
      <c r="C36" s="21" t="s">
        <v>94</v>
      </c>
      <c r="M36" s="108">
        <v>129823</v>
      </c>
      <c r="N36" s="108">
        <v>61588</v>
      </c>
      <c r="O36" s="108">
        <v>68235</v>
      </c>
      <c r="P36" s="91"/>
      <c r="Q36" s="109" t="s">
        <v>189</v>
      </c>
      <c r="R36" s="110">
        <v>635633</v>
      </c>
      <c r="S36" s="111">
        <v>319048</v>
      </c>
      <c r="T36" s="112">
        <v>316585</v>
      </c>
    </row>
    <row r="37" spans="1:20" ht="25.5" x14ac:dyDescent="0.2">
      <c r="A37" s="252" t="s">
        <v>399</v>
      </c>
      <c r="C37" s="21" t="s">
        <v>95</v>
      </c>
      <c r="D37" s="19"/>
      <c r="M37" s="108">
        <v>127922</v>
      </c>
      <c r="N37" s="108">
        <v>60850</v>
      </c>
      <c r="O37" s="108">
        <v>67072</v>
      </c>
      <c r="P37" s="91"/>
      <c r="Q37" s="109" t="s">
        <v>190</v>
      </c>
      <c r="R37" s="110">
        <v>657874</v>
      </c>
      <c r="S37" s="111">
        <v>313458</v>
      </c>
      <c r="T37" s="112">
        <v>344416</v>
      </c>
    </row>
    <row r="38" spans="1:20" x14ac:dyDescent="0.2">
      <c r="A38" s="249" t="s">
        <v>400</v>
      </c>
      <c r="C38" s="21" t="s">
        <v>96</v>
      </c>
      <c r="D38" s="20"/>
      <c r="M38" s="108">
        <v>126082</v>
      </c>
      <c r="N38" s="108">
        <v>60165</v>
      </c>
      <c r="O38" s="108">
        <v>65917</v>
      </c>
      <c r="P38" s="91"/>
      <c r="Q38" s="109" t="s">
        <v>191</v>
      </c>
      <c r="R38" s="110">
        <v>614779</v>
      </c>
      <c r="S38" s="111">
        <v>293158</v>
      </c>
      <c r="T38" s="112">
        <v>321621</v>
      </c>
    </row>
    <row r="39" spans="1:20" x14ac:dyDescent="0.2">
      <c r="A39" s="89" t="s">
        <v>401</v>
      </c>
      <c r="C39" s="21" t="s">
        <v>98</v>
      </c>
      <c r="D39" s="20"/>
      <c r="M39" s="108">
        <v>123600</v>
      </c>
      <c r="N39" s="108">
        <v>59117</v>
      </c>
      <c r="O39" s="108">
        <v>64483</v>
      </c>
      <c r="P39" s="91"/>
      <c r="Q39" s="109" t="s">
        <v>192</v>
      </c>
      <c r="R39" s="110">
        <v>536343</v>
      </c>
      <c r="S39" s="111">
        <v>254902</v>
      </c>
      <c r="T39" s="112">
        <v>281441</v>
      </c>
    </row>
    <row r="40" spans="1:20" x14ac:dyDescent="0.2">
      <c r="A40" s="93" t="s">
        <v>402</v>
      </c>
      <c r="C40" s="21" t="s">
        <v>99</v>
      </c>
      <c r="D40" s="20"/>
      <c r="M40" s="108">
        <v>120324</v>
      </c>
      <c r="N40" s="108">
        <v>57551</v>
      </c>
      <c r="O40" s="108">
        <v>62773</v>
      </c>
      <c r="P40" s="91"/>
      <c r="Q40" s="109" t="s">
        <v>193</v>
      </c>
      <c r="R40" s="110">
        <v>516837</v>
      </c>
      <c r="S40" s="111">
        <v>242123</v>
      </c>
      <c r="T40" s="112">
        <v>274714</v>
      </c>
    </row>
    <row r="41" spans="1:20" x14ac:dyDescent="0.2">
      <c r="A41" s="14" t="s">
        <v>403</v>
      </c>
      <c r="M41" s="108">
        <v>116606</v>
      </c>
      <c r="N41" s="108">
        <v>55686</v>
      </c>
      <c r="O41" s="108">
        <v>60920</v>
      </c>
      <c r="P41" s="91"/>
      <c r="Q41" s="109" t="s">
        <v>194</v>
      </c>
      <c r="R41" s="110">
        <v>489703</v>
      </c>
      <c r="S41" s="111">
        <v>225926</v>
      </c>
      <c r="T41" s="112">
        <v>263777</v>
      </c>
    </row>
    <row r="42" spans="1:20" x14ac:dyDescent="0.2">
      <c r="A42" s="14" t="s">
        <v>404</v>
      </c>
      <c r="M42" s="108">
        <v>112852</v>
      </c>
      <c r="N42" s="108">
        <v>53849</v>
      </c>
      <c r="O42" s="108">
        <v>59003</v>
      </c>
      <c r="P42" s="91"/>
      <c r="Q42" s="109" t="s">
        <v>195</v>
      </c>
      <c r="R42" s="110">
        <v>406084</v>
      </c>
      <c r="S42" s="111">
        <v>183930</v>
      </c>
      <c r="T42" s="112">
        <v>222154</v>
      </c>
    </row>
    <row r="43" spans="1:20" x14ac:dyDescent="0.2">
      <c r="A43" s="14" t="s">
        <v>405</v>
      </c>
      <c r="M43" s="108">
        <v>108852</v>
      </c>
      <c r="N43" s="108">
        <v>51919</v>
      </c>
      <c r="O43" s="108">
        <v>56933</v>
      </c>
      <c r="P43" s="91"/>
      <c r="Q43" s="109" t="s">
        <v>196</v>
      </c>
      <c r="R43" s="110">
        <v>309925</v>
      </c>
      <c r="S43" s="111">
        <v>138521</v>
      </c>
      <c r="T43" s="112">
        <v>171404</v>
      </c>
    </row>
    <row r="44" spans="1:20" x14ac:dyDescent="0.2">
      <c r="A44" s="249" t="s">
        <v>406</v>
      </c>
      <c r="M44" s="108">
        <v>105945</v>
      </c>
      <c r="N44" s="108">
        <v>50470</v>
      </c>
      <c r="O44" s="108">
        <v>55475</v>
      </c>
      <c r="P44" s="91"/>
      <c r="Q44" s="109" t="s">
        <v>197</v>
      </c>
      <c r="R44" s="110">
        <v>230197</v>
      </c>
      <c r="S44" s="111">
        <v>101631</v>
      </c>
      <c r="T44" s="112">
        <v>128566</v>
      </c>
    </row>
    <row r="45" spans="1:20" ht="15" x14ac:dyDescent="0.25">
      <c r="A45" s="253" t="s">
        <v>407</v>
      </c>
      <c r="M45" s="108">
        <v>104800</v>
      </c>
      <c r="N45" s="108">
        <v>49806</v>
      </c>
      <c r="O45" s="108">
        <v>54994</v>
      </c>
      <c r="P45" s="91"/>
      <c r="Q45" s="109" t="s">
        <v>198</v>
      </c>
      <c r="R45" s="110">
        <v>158670</v>
      </c>
      <c r="S45" s="111">
        <v>68583</v>
      </c>
      <c r="T45" s="112">
        <v>90087</v>
      </c>
    </row>
    <row r="46" spans="1:20" ht="15" x14ac:dyDescent="0.25">
      <c r="A46" s="253" t="s">
        <v>408</v>
      </c>
      <c r="M46" s="108">
        <v>104794</v>
      </c>
      <c r="N46" s="108">
        <v>49648</v>
      </c>
      <c r="O46" s="108">
        <v>55146</v>
      </c>
      <c r="P46" s="91"/>
      <c r="Q46" s="109" t="s">
        <v>199</v>
      </c>
      <c r="R46" s="110">
        <v>103406</v>
      </c>
      <c r="S46" s="111">
        <v>41392</v>
      </c>
      <c r="T46" s="112">
        <v>62014</v>
      </c>
    </row>
    <row r="47" spans="1:20" ht="15.75" thickBot="1" x14ac:dyDescent="0.3">
      <c r="A47" s="253" t="s">
        <v>409</v>
      </c>
      <c r="M47" s="108">
        <v>104561</v>
      </c>
      <c r="N47" s="108">
        <v>49381</v>
      </c>
      <c r="O47" s="108">
        <v>55180</v>
      </c>
      <c r="P47" s="91"/>
      <c r="Q47" s="113" t="s">
        <v>100</v>
      </c>
      <c r="R47" s="114">
        <v>100416</v>
      </c>
      <c r="S47" s="115">
        <v>37016</v>
      </c>
      <c r="T47" s="116">
        <v>63400</v>
      </c>
    </row>
    <row r="48" spans="1:20" ht="15" x14ac:dyDescent="0.25">
      <c r="A48" s="253" t="s">
        <v>410</v>
      </c>
      <c r="M48" s="108">
        <v>104278</v>
      </c>
      <c r="N48" s="108">
        <v>49084</v>
      </c>
      <c r="O48" s="108">
        <v>55194</v>
      </c>
      <c r="P48" s="91"/>
      <c r="Q48" s="91"/>
      <c r="R48" s="91"/>
      <c r="S48" s="91"/>
      <c r="T48" s="91"/>
    </row>
    <row r="49" spans="1:20" ht="15" x14ac:dyDescent="0.25">
      <c r="A49" s="253" t="s">
        <v>411</v>
      </c>
      <c r="M49" s="108">
        <v>103962</v>
      </c>
      <c r="N49" s="108">
        <v>48778</v>
      </c>
      <c r="O49" s="108">
        <v>55184</v>
      </c>
      <c r="P49" s="91"/>
      <c r="Q49" s="91"/>
      <c r="R49" s="91"/>
      <c r="S49" s="91"/>
      <c r="T49" s="91"/>
    </row>
    <row r="50" spans="1:20" ht="15" x14ac:dyDescent="0.25">
      <c r="A50" s="253" t="s">
        <v>412</v>
      </c>
      <c r="M50" s="108">
        <v>103448</v>
      </c>
      <c r="N50" s="108">
        <v>48396</v>
      </c>
      <c r="O50" s="108">
        <v>55052</v>
      </c>
      <c r="P50" s="91"/>
      <c r="Q50" s="91"/>
      <c r="R50" s="91"/>
      <c r="S50" s="91"/>
      <c r="T50" s="91"/>
    </row>
    <row r="51" spans="1:20" ht="15" x14ac:dyDescent="0.25">
      <c r="A51" s="253" t="s">
        <v>413</v>
      </c>
      <c r="M51" s="108">
        <v>102715</v>
      </c>
      <c r="N51" s="108">
        <v>47923</v>
      </c>
      <c r="O51" s="108">
        <v>54792</v>
      </c>
      <c r="P51" s="91"/>
      <c r="Q51" s="91"/>
      <c r="R51" s="91"/>
      <c r="S51" s="91"/>
      <c r="T51" s="91"/>
    </row>
    <row r="52" spans="1:20" ht="15" x14ac:dyDescent="0.25">
      <c r="A52" s="253" t="s">
        <v>326</v>
      </c>
      <c r="M52" s="108">
        <v>101971</v>
      </c>
      <c r="N52" s="108">
        <v>47444</v>
      </c>
      <c r="O52" s="108">
        <v>54527</v>
      </c>
      <c r="P52" s="91"/>
      <c r="Q52" s="91"/>
      <c r="R52" s="91"/>
      <c r="S52" s="91"/>
      <c r="T52" s="91"/>
    </row>
    <row r="53" spans="1:20" ht="15" x14ac:dyDescent="0.25">
      <c r="A53" s="253" t="s">
        <v>414</v>
      </c>
      <c r="M53" s="108">
        <v>101260</v>
      </c>
      <c r="N53" s="108">
        <v>46986</v>
      </c>
      <c r="O53" s="108">
        <v>54274</v>
      </c>
      <c r="P53" s="91"/>
      <c r="Q53" s="91"/>
      <c r="R53" s="91"/>
      <c r="S53" s="91"/>
      <c r="T53" s="91"/>
    </row>
    <row r="54" spans="1:20" ht="15" x14ac:dyDescent="0.25">
      <c r="A54" s="253" t="s">
        <v>415</v>
      </c>
      <c r="M54" s="108">
        <v>99728</v>
      </c>
      <c r="N54" s="108">
        <v>46141</v>
      </c>
      <c r="O54" s="108">
        <v>53587</v>
      </c>
      <c r="P54" s="91"/>
      <c r="Q54" s="91"/>
      <c r="R54" s="91"/>
      <c r="S54" s="91"/>
      <c r="T54" s="91"/>
    </row>
    <row r="55" spans="1:20" x14ac:dyDescent="0.2">
      <c r="A55" s="249" t="s">
        <v>450</v>
      </c>
      <c r="M55" s="108">
        <v>97001</v>
      </c>
      <c r="N55" s="108">
        <v>44730</v>
      </c>
      <c r="O55" s="108">
        <v>52271</v>
      </c>
      <c r="P55" s="91"/>
      <c r="Q55" s="91"/>
      <c r="R55" s="91"/>
      <c r="S55" s="91"/>
      <c r="T55" s="91"/>
    </row>
    <row r="56" spans="1:20" ht="80.25" customHeight="1" x14ac:dyDescent="0.25">
      <c r="A56" s="317" t="s">
        <v>370</v>
      </c>
      <c r="M56" s="108">
        <v>93445</v>
      </c>
      <c r="N56" s="108">
        <v>42931</v>
      </c>
      <c r="O56" s="108">
        <v>50514</v>
      </c>
      <c r="P56" s="91"/>
      <c r="Q56" s="91"/>
      <c r="R56" s="91"/>
      <c r="S56" s="91"/>
      <c r="T56" s="91"/>
    </row>
    <row r="57" spans="1:20" ht="39.75" customHeight="1" x14ac:dyDescent="0.25">
      <c r="A57" s="317" t="s">
        <v>451</v>
      </c>
      <c r="M57" s="108">
        <v>89853</v>
      </c>
      <c r="N57" s="108">
        <v>41126</v>
      </c>
      <c r="O57" s="108">
        <v>48727</v>
      </c>
      <c r="P57" s="91"/>
      <c r="Q57" s="91"/>
      <c r="R57" s="91"/>
      <c r="S57" s="91"/>
      <c r="T57" s="91"/>
    </row>
    <row r="58" spans="1:20" x14ac:dyDescent="0.2">
      <c r="A58" s="316"/>
      <c r="M58" s="108">
        <v>66807</v>
      </c>
      <c r="N58" s="108">
        <v>30117</v>
      </c>
      <c r="O58" s="108">
        <v>36690</v>
      </c>
      <c r="P58" s="91"/>
      <c r="Q58" s="91"/>
      <c r="R58" s="91"/>
      <c r="S58" s="91"/>
      <c r="T58" s="91"/>
    </row>
    <row r="59" spans="1:20" x14ac:dyDescent="0.2">
      <c r="M59" s="108">
        <v>63071</v>
      </c>
      <c r="N59" s="108">
        <v>28387</v>
      </c>
      <c r="O59" s="108">
        <v>34684</v>
      </c>
      <c r="P59" s="91"/>
      <c r="Q59" s="91"/>
      <c r="R59" s="91"/>
      <c r="S59" s="91"/>
      <c r="T59" s="91"/>
    </row>
    <row r="60" spans="1:20" x14ac:dyDescent="0.2">
      <c r="M60" s="108">
        <v>59761</v>
      </c>
      <c r="N60" s="108">
        <v>26856</v>
      </c>
      <c r="O60" s="108">
        <v>32905</v>
      </c>
      <c r="P60" s="91"/>
      <c r="Q60" s="91"/>
      <c r="R60" s="91"/>
      <c r="S60" s="91"/>
      <c r="T60" s="91"/>
    </row>
    <row r="61" spans="1:20" x14ac:dyDescent="0.2">
      <c r="M61" s="108">
        <v>56749</v>
      </c>
      <c r="N61" s="108">
        <v>25466</v>
      </c>
      <c r="O61" s="108">
        <v>31283</v>
      </c>
      <c r="P61" s="91"/>
      <c r="Q61" s="91"/>
      <c r="R61" s="91"/>
      <c r="S61" s="91"/>
      <c r="T61" s="91"/>
    </row>
    <row r="62" spans="1:20" x14ac:dyDescent="0.2">
      <c r="M62" s="108">
        <v>53748</v>
      </c>
      <c r="N62" s="108">
        <v>24086</v>
      </c>
      <c r="O62" s="108">
        <v>29662</v>
      </c>
      <c r="P62" s="91"/>
      <c r="Q62" s="91"/>
      <c r="R62" s="91"/>
      <c r="S62" s="91"/>
      <c r="T62" s="91"/>
    </row>
    <row r="63" spans="1:20" x14ac:dyDescent="0.2">
      <c r="M63" s="108">
        <v>50833</v>
      </c>
      <c r="N63" s="108">
        <v>22745</v>
      </c>
      <c r="O63" s="108">
        <v>28088</v>
      </c>
      <c r="P63" s="91"/>
      <c r="Q63" s="91"/>
      <c r="R63" s="91"/>
      <c r="S63" s="91"/>
      <c r="T63" s="91"/>
    </row>
    <row r="64" spans="1:20" x14ac:dyDescent="0.2">
      <c r="M64" s="108">
        <v>47916</v>
      </c>
      <c r="N64" s="108">
        <v>21407</v>
      </c>
      <c r="O64" s="108">
        <v>26509</v>
      </c>
      <c r="P64" s="91"/>
      <c r="Q64" s="91"/>
      <c r="R64" s="91"/>
      <c r="S64" s="91"/>
      <c r="T64" s="91"/>
    </row>
    <row r="65" spans="13:20" x14ac:dyDescent="0.2">
      <c r="M65" s="108">
        <v>44929</v>
      </c>
      <c r="N65" s="108">
        <v>20042</v>
      </c>
      <c r="O65" s="108">
        <v>24887</v>
      </c>
      <c r="P65" s="91"/>
      <c r="Q65" s="91"/>
      <c r="R65" s="91"/>
      <c r="S65" s="91"/>
      <c r="T65" s="91"/>
    </row>
    <row r="66" spans="13:20" x14ac:dyDescent="0.2">
      <c r="M66" s="108">
        <v>41939</v>
      </c>
      <c r="N66" s="108">
        <v>18676</v>
      </c>
      <c r="O66" s="108">
        <v>23263</v>
      </c>
      <c r="P66" s="91"/>
      <c r="Q66" s="91"/>
      <c r="R66" s="91"/>
      <c r="S66" s="91"/>
      <c r="T66" s="91"/>
    </row>
    <row r="67" spans="13:20" x14ac:dyDescent="0.2">
      <c r="M67" s="108">
        <v>39086</v>
      </c>
      <c r="N67" s="108">
        <v>17369</v>
      </c>
      <c r="O67" s="108">
        <v>21717</v>
      </c>
      <c r="P67" s="91"/>
      <c r="Q67" s="91"/>
      <c r="R67" s="91"/>
      <c r="S67" s="91"/>
      <c r="T67" s="91"/>
    </row>
    <row r="68" spans="13:20" x14ac:dyDescent="0.2">
      <c r="M68" s="108">
        <v>36348</v>
      </c>
      <c r="N68" s="108">
        <v>16117</v>
      </c>
      <c r="O68" s="108">
        <v>20231</v>
      </c>
      <c r="P68" s="91"/>
      <c r="Q68" s="91"/>
      <c r="R68" s="91"/>
      <c r="S68" s="91"/>
      <c r="T68" s="91"/>
    </row>
    <row r="69" spans="13:20" x14ac:dyDescent="0.2">
      <c r="M69" s="108">
        <v>33755</v>
      </c>
      <c r="N69" s="108">
        <v>14898</v>
      </c>
      <c r="O69" s="108">
        <v>18857</v>
      </c>
      <c r="P69" s="91"/>
      <c r="Q69" s="91"/>
      <c r="R69" s="91"/>
      <c r="S69" s="91"/>
      <c r="T69" s="91"/>
    </row>
    <row r="70" spans="13:20" x14ac:dyDescent="0.2">
      <c r="M70" s="108">
        <v>31333</v>
      </c>
      <c r="N70" s="108">
        <v>13708</v>
      </c>
      <c r="O70" s="108">
        <v>17625</v>
      </c>
      <c r="P70" s="91"/>
      <c r="Q70" s="91"/>
      <c r="R70" s="91"/>
      <c r="S70" s="91"/>
      <c r="T70" s="91"/>
    </row>
    <row r="71" spans="13:20" x14ac:dyDescent="0.2">
      <c r="M71" s="108">
        <v>28832</v>
      </c>
      <c r="N71" s="108">
        <v>12440</v>
      </c>
      <c r="O71" s="108">
        <v>16392</v>
      </c>
      <c r="P71" s="91"/>
      <c r="Q71" s="91"/>
      <c r="R71" s="91"/>
      <c r="S71" s="91"/>
      <c r="T71" s="91"/>
    </row>
    <row r="72" spans="13:20" x14ac:dyDescent="0.2">
      <c r="M72" s="108">
        <v>26662</v>
      </c>
      <c r="N72" s="108">
        <v>11342</v>
      </c>
      <c r="O72" s="108">
        <v>15320</v>
      </c>
      <c r="P72" s="91"/>
      <c r="Q72" s="91"/>
      <c r="R72" s="91"/>
      <c r="S72" s="91"/>
      <c r="T72" s="91"/>
    </row>
    <row r="73" spans="13:20" x14ac:dyDescent="0.2">
      <c r="M73" s="108">
        <v>24625</v>
      </c>
      <c r="N73" s="108">
        <v>10306</v>
      </c>
      <c r="O73" s="108">
        <v>14319</v>
      </c>
      <c r="P73" s="91"/>
      <c r="Q73" s="91"/>
      <c r="R73" s="91"/>
      <c r="S73" s="91"/>
      <c r="T73" s="91"/>
    </row>
    <row r="74" spans="13:20" x14ac:dyDescent="0.2">
      <c r="M74" s="108">
        <v>22734</v>
      </c>
      <c r="N74" s="108">
        <v>9334</v>
      </c>
      <c r="O74" s="108">
        <v>13400</v>
      </c>
      <c r="P74" s="91"/>
      <c r="Q74" s="91"/>
      <c r="R74" s="91"/>
      <c r="S74" s="91"/>
      <c r="T74" s="91"/>
    </row>
    <row r="75" spans="13:20" x14ac:dyDescent="0.2">
      <c r="M75" s="108">
        <v>20994</v>
      </c>
      <c r="N75" s="108">
        <v>8432</v>
      </c>
      <c r="O75" s="108">
        <v>12562</v>
      </c>
      <c r="P75" s="91"/>
      <c r="Q75" s="91"/>
      <c r="R75" s="91"/>
      <c r="S75" s="91"/>
      <c r="T75" s="91"/>
    </row>
    <row r="76" spans="13:20" x14ac:dyDescent="0.2">
      <c r="M76" s="108">
        <v>19408</v>
      </c>
      <c r="N76" s="108">
        <v>7603</v>
      </c>
      <c r="O76" s="108">
        <v>11805</v>
      </c>
      <c r="P76" s="91"/>
      <c r="Q76" s="91"/>
      <c r="R76" s="91"/>
      <c r="S76" s="91"/>
      <c r="T76" s="91"/>
    </row>
    <row r="77" spans="13:20" x14ac:dyDescent="0.2">
      <c r="M77" s="108">
        <v>17988</v>
      </c>
      <c r="N77" s="108">
        <v>7002</v>
      </c>
      <c r="O77" s="108">
        <v>10986</v>
      </c>
      <c r="P77" s="91"/>
      <c r="Q77" s="91"/>
      <c r="R77" s="91"/>
      <c r="S77" s="91"/>
      <c r="T77" s="91"/>
    </row>
    <row r="78" spans="13:20" x14ac:dyDescent="0.2">
      <c r="M78" s="108">
        <v>16675</v>
      </c>
      <c r="N78" s="108">
        <v>6510</v>
      </c>
      <c r="O78" s="108">
        <v>10165</v>
      </c>
      <c r="P78" s="91"/>
      <c r="Q78" s="91"/>
      <c r="R78" s="91"/>
      <c r="S78" s="91"/>
      <c r="T78" s="91"/>
    </row>
    <row r="79" spans="13:20" x14ac:dyDescent="0.2">
      <c r="M79" s="108">
        <v>15472</v>
      </c>
      <c r="N79" s="108">
        <v>6134</v>
      </c>
      <c r="O79" s="108">
        <v>9338</v>
      </c>
      <c r="P79" s="91"/>
      <c r="Q79" s="91"/>
      <c r="R79" s="91"/>
      <c r="S79" s="91"/>
      <c r="T79" s="91"/>
    </row>
    <row r="80" spans="13:20" x14ac:dyDescent="0.2">
      <c r="M80" s="98">
        <v>89747</v>
      </c>
      <c r="N80" s="98">
        <v>33084</v>
      </c>
      <c r="O80" s="98">
        <v>56663</v>
      </c>
      <c r="P80" s="91"/>
      <c r="Q80" s="91"/>
      <c r="R80" s="91"/>
      <c r="S80" s="91"/>
      <c r="T80" s="91"/>
    </row>
  </sheetData>
  <mergeCells count="8">
    <mergeCell ref="Q27:Q28"/>
    <mergeCell ref="H1:K1"/>
    <mergeCell ref="L1:O1"/>
    <mergeCell ref="Q1:T1"/>
    <mergeCell ref="H2:K2"/>
    <mergeCell ref="H3:H4"/>
    <mergeCell ref="Q25:T25"/>
    <mergeCell ref="Q26:T26"/>
  </mergeCells>
  <dataValidations disablePrompts="1" count="1">
    <dataValidation type="list" allowBlank="1" showInputMessage="1" showErrorMessage="1" sqref="A10">
      <formula1>$A$13:$A$41</formula1>
    </dataValidation>
  </dataValidations>
  <pageMargins left="0.75" right="0.75" top="1" bottom="1"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opLeftCell="A5" zoomScale="80" zoomScaleNormal="80" zoomScaleSheetLayoutView="70" workbookViewId="0">
      <selection activeCell="A12" sqref="A12:A37"/>
    </sheetView>
  </sheetViews>
  <sheetFormatPr baseColWidth="10" defaultRowHeight="12.75" x14ac:dyDescent="0.2"/>
  <cols>
    <col min="1" max="1" width="22" style="1" customWidth="1"/>
    <col min="2" max="2" width="9.28515625" style="1" customWidth="1"/>
    <col min="3" max="3" width="22.42578125" style="1" customWidth="1"/>
    <col min="4" max="6" width="20.28515625" style="1" customWidth="1"/>
    <col min="7" max="7" width="16.5703125" style="1" customWidth="1"/>
    <col min="8" max="8" width="16.28515625" style="1" customWidth="1"/>
    <col min="9" max="9" width="11.85546875" style="1" customWidth="1"/>
    <col min="10" max="10" width="16" style="1" customWidth="1"/>
    <col min="11" max="11" width="12" style="1" customWidth="1"/>
    <col min="12" max="12" width="15.85546875" style="1" customWidth="1"/>
    <col min="13" max="13" width="12" style="1" customWidth="1"/>
    <col min="14" max="14" width="15.28515625" style="1" customWidth="1"/>
    <col min="15" max="15" width="11.7109375" style="1" customWidth="1"/>
    <col min="16" max="16" width="8.7109375" style="2" customWidth="1"/>
    <col min="17" max="17" width="9.5703125" style="2" customWidth="1"/>
    <col min="18" max="18" width="15.28515625" style="2" customWidth="1"/>
    <col min="19" max="19" width="13.28515625" style="1" customWidth="1"/>
    <col min="20" max="16384" width="11.42578125" style="1"/>
  </cols>
  <sheetData>
    <row r="1" spans="1:19" s="11" customFormat="1" ht="39.75" customHeight="1" x14ac:dyDescent="0.25">
      <c r="A1" s="349"/>
      <c r="B1" s="350" t="s">
        <v>143</v>
      </c>
      <c r="C1" s="350"/>
      <c r="D1" s="350"/>
      <c r="E1" s="350"/>
      <c r="F1" s="350"/>
      <c r="G1" s="350"/>
      <c r="H1" s="350"/>
      <c r="I1" s="350"/>
      <c r="J1" s="350"/>
      <c r="K1" s="350"/>
      <c r="L1" s="350"/>
      <c r="M1" s="350"/>
      <c r="N1" s="350"/>
      <c r="O1" s="350"/>
      <c r="P1" s="350"/>
      <c r="Q1" s="350"/>
      <c r="R1" s="502"/>
      <c r="S1" s="502"/>
    </row>
    <row r="2" spans="1:19" s="11" customFormat="1" ht="40.5" customHeight="1" x14ac:dyDescent="0.25">
      <c r="A2" s="349"/>
      <c r="B2" s="350" t="s">
        <v>144</v>
      </c>
      <c r="C2" s="350"/>
      <c r="D2" s="350"/>
      <c r="E2" s="350"/>
      <c r="F2" s="350"/>
      <c r="G2" s="350"/>
      <c r="H2" s="350"/>
      <c r="I2" s="350"/>
      <c r="J2" s="350"/>
      <c r="K2" s="350"/>
      <c r="L2" s="350"/>
      <c r="M2" s="350"/>
      <c r="N2" s="350"/>
      <c r="O2" s="350"/>
      <c r="P2" s="350"/>
      <c r="Q2" s="350"/>
      <c r="R2" s="502"/>
      <c r="S2" s="502"/>
    </row>
    <row r="3" spans="1:19" s="11" customFormat="1" ht="42.75" customHeight="1" x14ac:dyDescent="0.25">
      <c r="A3" s="349"/>
      <c r="B3" s="350" t="s">
        <v>145</v>
      </c>
      <c r="C3" s="350"/>
      <c r="D3" s="350"/>
      <c r="E3" s="350"/>
      <c r="F3" s="350"/>
      <c r="G3" s="350"/>
      <c r="H3" s="350"/>
      <c r="I3" s="350"/>
      <c r="J3" s="350"/>
      <c r="K3" s="350"/>
      <c r="L3" s="350"/>
      <c r="M3" s="350"/>
      <c r="N3" s="350"/>
      <c r="O3" s="350"/>
      <c r="P3" s="350"/>
      <c r="Q3" s="350"/>
      <c r="R3" s="502"/>
      <c r="S3" s="502"/>
    </row>
    <row r="4" spans="1:19" s="11" customFormat="1" ht="33.75" customHeight="1" x14ac:dyDescent="0.25">
      <c r="A4" s="349"/>
      <c r="B4" s="351" t="s">
        <v>202</v>
      </c>
      <c r="C4" s="351"/>
      <c r="D4" s="351"/>
      <c r="E4" s="351"/>
      <c r="F4" s="351"/>
      <c r="G4" s="351"/>
      <c r="H4" s="351"/>
      <c r="I4" s="351"/>
      <c r="J4" s="351"/>
      <c r="K4" s="351"/>
      <c r="L4" s="351"/>
      <c r="M4" s="351"/>
      <c r="N4" s="152"/>
      <c r="O4" s="504" t="s">
        <v>228</v>
      </c>
      <c r="P4" s="504"/>
      <c r="Q4" s="504"/>
      <c r="R4" s="502"/>
      <c r="S4" s="502"/>
    </row>
    <row r="5" spans="1:19" ht="12" customHeight="1" x14ac:dyDescent="0.2">
      <c r="A5" s="12"/>
      <c r="B5" s="10"/>
      <c r="C5" s="10"/>
      <c r="D5" s="10"/>
      <c r="E5" s="10"/>
      <c r="F5" s="10"/>
      <c r="G5" s="10"/>
      <c r="H5" s="10"/>
      <c r="I5" s="10"/>
      <c r="J5" s="10"/>
      <c r="K5" s="10"/>
      <c r="L5" s="10"/>
      <c r="M5" s="10"/>
      <c r="N5" s="10"/>
      <c r="O5" s="10"/>
    </row>
    <row r="6" spans="1:19" ht="31.5" customHeight="1" x14ac:dyDescent="0.2">
      <c r="A6" s="83" t="s">
        <v>214</v>
      </c>
      <c r="B6" s="527"/>
      <c r="C6" s="527"/>
      <c r="D6" s="85"/>
      <c r="E6" s="85"/>
      <c r="F6" s="85"/>
      <c r="G6" s="85"/>
      <c r="H6" s="85"/>
      <c r="I6" s="85"/>
      <c r="J6" s="85"/>
      <c r="K6" s="85"/>
      <c r="L6" s="85"/>
      <c r="M6" s="85"/>
      <c r="N6" s="85"/>
      <c r="O6" s="85"/>
      <c r="P6" s="86"/>
      <c r="Q6" s="86"/>
      <c r="R6" s="86"/>
      <c r="S6" s="87"/>
    </row>
    <row r="7" spans="1:19" s="36" customFormat="1" ht="31.5" customHeight="1" x14ac:dyDescent="0.2">
      <c r="A7" s="83" t="s">
        <v>2</v>
      </c>
      <c r="B7" s="521"/>
      <c r="C7" s="521"/>
      <c r="D7" s="88"/>
      <c r="E7" s="88"/>
      <c r="F7" s="88"/>
      <c r="G7" s="88"/>
      <c r="H7" s="88"/>
      <c r="I7" s="88"/>
      <c r="J7" s="88"/>
      <c r="K7" s="88"/>
      <c r="L7" s="88"/>
      <c r="M7" s="88"/>
      <c r="N7" s="88"/>
      <c r="O7" s="88"/>
      <c r="P7" s="35"/>
      <c r="Q7" s="35"/>
      <c r="R7" s="35"/>
    </row>
    <row r="8" spans="1:19" s="36" customFormat="1" ht="31.5" customHeight="1" x14ac:dyDescent="0.2">
      <c r="A8" s="83" t="s">
        <v>220</v>
      </c>
      <c r="B8" s="521"/>
      <c r="C8" s="521"/>
      <c r="D8" s="88"/>
      <c r="E8" s="88"/>
      <c r="F8" s="88"/>
      <c r="G8" s="88"/>
      <c r="H8" s="88"/>
      <c r="I8" s="88"/>
      <c r="J8" s="88"/>
      <c r="K8" s="88"/>
      <c r="L8" s="88"/>
      <c r="M8" s="88"/>
      <c r="N8" s="88"/>
      <c r="O8" s="88"/>
      <c r="P8" s="35"/>
      <c r="Q8" s="35"/>
      <c r="R8" s="35"/>
    </row>
    <row r="9" spans="1:19" s="36" customFormat="1" ht="12" x14ac:dyDescent="0.2">
      <c r="P9" s="35"/>
      <c r="Q9" s="35"/>
      <c r="R9" s="35"/>
    </row>
    <row r="10" spans="1:19" s="36" customFormat="1" ht="27.75" customHeight="1" x14ac:dyDescent="0.2">
      <c r="A10" s="509" t="s">
        <v>221</v>
      </c>
      <c r="B10" s="509" t="s">
        <v>6</v>
      </c>
      <c r="C10" s="509"/>
      <c r="D10" s="510" t="s">
        <v>225</v>
      </c>
      <c r="E10" s="510"/>
      <c r="F10" s="510"/>
      <c r="G10" s="510"/>
      <c r="H10" s="503" t="s">
        <v>233</v>
      </c>
      <c r="I10" s="503"/>
      <c r="J10" s="503"/>
      <c r="K10" s="503"/>
      <c r="L10" s="503" t="s">
        <v>142</v>
      </c>
      <c r="M10" s="503"/>
      <c r="N10" s="503"/>
      <c r="O10" s="503"/>
      <c r="P10" s="503" t="s">
        <v>154</v>
      </c>
      <c r="Q10" s="503"/>
      <c r="R10" s="503"/>
      <c r="S10" s="503"/>
    </row>
    <row r="11" spans="1:19" s="36" customFormat="1" ht="33.75" customHeight="1" x14ac:dyDescent="0.2">
      <c r="A11" s="509"/>
      <c r="B11" s="150" t="s">
        <v>153</v>
      </c>
      <c r="C11" s="150" t="s">
        <v>7</v>
      </c>
      <c r="D11" s="150" t="s">
        <v>1</v>
      </c>
      <c r="E11" s="150" t="s">
        <v>229</v>
      </c>
      <c r="F11" s="150" t="s">
        <v>122</v>
      </c>
      <c r="G11" s="150" t="s">
        <v>230</v>
      </c>
      <c r="H11" s="150" t="s">
        <v>1</v>
      </c>
      <c r="I11" s="150" t="s">
        <v>229</v>
      </c>
      <c r="J11" s="150" t="s">
        <v>122</v>
      </c>
      <c r="K11" s="150" t="s">
        <v>230</v>
      </c>
      <c r="L11" s="150" t="s">
        <v>1</v>
      </c>
      <c r="M11" s="150" t="s">
        <v>231</v>
      </c>
      <c r="N11" s="150" t="s">
        <v>122</v>
      </c>
      <c r="O11" s="150" t="s">
        <v>230</v>
      </c>
      <c r="P11" s="157" t="s">
        <v>157</v>
      </c>
      <c r="Q11" s="157" t="s">
        <v>155</v>
      </c>
      <c r="R11" s="157" t="s">
        <v>156</v>
      </c>
      <c r="S11" s="157" t="s">
        <v>129</v>
      </c>
    </row>
    <row r="12" spans="1:19" s="36" customFormat="1" ht="10.5" customHeight="1" x14ac:dyDescent="0.2">
      <c r="A12" s="528" t="s">
        <v>148</v>
      </c>
      <c r="B12" s="162">
        <v>1</v>
      </c>
      <c r="C12" s="163" t="s">
        <v>36</v>
      </c>
      <c r="D12" s="512" t="s">
        <v>232</v>
      </c>
      <c r="E12" s="513"/>
      <c r="F12" s="513"/>
      <c r="G12" s="514"/>
      <c r="H12" s="511" t="s">
        <v>147</v>
      </c>
      <c r="I12" s="511"/>
      <c r="J12" s="511"/>
      <c r="K12" s="511"/>
      <c r="L12" s="539" t="s">
        <v>149</v>
      </c>
      <c r="M12" s="539"/>
      <c r="N12" s="539"/>
      <c r="O12" s="539"/>
      <c r="P12" s="508" t="s">
        <v>150</v>
      </c>
      <c r="Q12" s="508" t="s">
        <v>151</v>
      </c>
      <c r="R12" s="508" t="s">
        <v>152</v>
      </c>
      <c r="S12" s="508" t="s">
        <v>175</v>
      </c>
    </row>
    <row r="13" spans="1:19" s="36" customFormat="1" ht="10.5" customHeight="1" x14ac:dyDescent="0.2">
      <c r="A13" s="528"/>
      <c r="B13" s="162">
        <v>2</v>
      </c>
      <c r="C13" s="163" t="s">
        <v>39</v>
      </c>
      <c r="D13" s="515"/>
      <c r="E13" s="516"/>
      <c r="F13" s="516"/>
      <c r="G13" s="517"/>
      <c r="H13" s="511"/>
      <c r="I13" s="511"/>
      <c r="J13" s="511"/>
      <c r="K13" s="511"/>
      <c r="L13" s="539"/>
      <c r="M13" s="539"/>
      <c r="N13" s="539"/>
      <c r="O13" s="539"/>
      <c r="P13" s="508"/>
      <c r="Q13" s="508"/>
      <c r="R13" s="508"/>
      <c r="S13" s="508"/>
    </row>
    <row r="14" spans="1:19" s="36" customFormat="1" ht="10.5" customHeight="1" x14ac:dyDescent="0.2">
      <c r="A14" s="528"/>
      <c r="B14" s="162">
        <v>3</v>
      </c>
      <c r="C14" s="163" t="s">
        <v>44</v>
      </c>
      <c r="D14" s="515"/>
      <c r="E14" s="516"/>
      <c r="F14" s="516"/>
      <c r="G14" s="517"/>
      <c r="H14" s="511"/>
      <c r="I14" s="511"/>
      <c r="J14" s="511"/>
      <c r="K14" s="511"/>
      <c r="L14" s="539"/>
      <c r="M14" s="539"/>
      <c r="N14" s="539"/>
      <c r="O14" s="539"/>
      <c r="P14" s="508"/>
      <c r="Q14" s="508"/>
      <c r="R14" s="508"/>
      <c r="S14" s="508"/>
    </row>
    <row r="15" spans="1:19" s="36" customFormat="1" ht="10.5" customHeight="1" x14ac:dyDescent="0.2">
      <c r="A15" s="528"/>
      <c r="B15" s="162">
        <v>4</v>
      </c>
      <c r="C15" s="163" t="s">
        <v>47</v>
      </c>
      <c r="D15" s="515"/>
      <c r="E15" s="516"/>
      <c r="F15" s="516"/>
      <c r="G15" s="517"/>
      <c r="H15" s="511"/>
      <c r="I15" s="511"/>
      <c r="J15" s="511"/>
      <c r="K15" s="511"/>
      <c r="L15" s="539"/>
      <c r="M15" s="539"/>
      <c r="N15" s="539"/>
      <c r="O15" s="539"/>
      <c r="P15" s="508"/>
      <c r="Q15" s="508"/>
      <c r="R15" s="508"/>
      <c r="S15" s="508"/>
    </row>
    <row r="16" spans="1:19" s="36" customFormat="1" ht="10.5" customHeight="1" x14ac:dyDescent="0.2">
      <c r="A16" s="528"/>
      <c r="B16" s="162">
        <v>5</v>
      </c>
      <c r="C16" s="163" t="s">
        <v>50</v>
      </c>
      <c r="D16" s="515"/>
      <c r="E16" s="516"/>
      <c r="F16" s="516"/>
      <c r="G16" s="517"/>
      <c r="H16" s="511"/>
      <c r="I16" s="511"/>
      <c r="J16" s="511"/>
      <c r="K16" s="511"/>
      <c r="L16" s="539"/>
      <c r="M16" s="539"/>
      <c r="N16" s="539"/>
      <c r="O16" s="539"/>
      <c r="P16" s="508"/>
      <c r="Q16" s="508"/>
      <c r="R16" s="508"/>
      <c r="S16" s="508"/>
    </row>
    <row r="17" spans="1:19" s="36" customFormat="1" ht="10.5" customHeight="1" x14ac:dyDescent="0.2">
      <c r="A17" s="528"/>
      <c r="B17" s="162">
        <v>6</v>
      </c>
      <c r="C17" s="163" t="s">
        <v>53</v>
      </c>
      <c r="D17" s="515"/>
      <c r="E17" s="516"/>
      <c r="F17" s="516"/>
      <c r="G17" s="517"/>
      <c r="H17" s="511"/>
      <c r="I17" s="511"/>
      <c r="J17" s="511"/>
      <c r="K17" s="511"/>
      <c r="L17" s="539"/>
      <c r="M17" s="539"/>
      <c r="N17" s="539"/>
      <c r="O17" s="539"/>
      <c r="P17" s="508"/>
      <c r="Q17" s="508"/>
      <c r="R17" s="508"/>
      <c r="S17" s="508"/>
    </row>
    <row r="18" spans="1:19" s="36" customFormat="1" ht="10.5" customHeight="1" x14ac:dyDescent="0.2">
      <c r="A18" s="528"/>
      <c r="B18" s="162">
        <v>7</v>
      </c>
      <c r="C18" s="163" t="s">
        <v>55</v>
      </c>
      <c r="D18" s="515"/>
      <c r="E18" s="516"/>
      <c r="F18" s="516"/>
      <c r="G18" s="517"/>
      <c r="H18" s="511"/>
      <c r="I18" s="511"/>
      <c r="J18" s="511"/>
      <c r="K18" s="511"/>
      <c r="L18" s="539"/>
      <c r="M18" s="539"/>
      <c r="N18" s="539"/>
      <c r="O18" s="539"/>
      <c r="P18" s="508"/>
      <c r="Q18" s="508"/>
      <c r="R18" s="508"/>
      <c r="S18" s="508"/>
    </row>
    <row r="19" spans="1:19" s="36" customFormat="1" ht="10.5" customHeight="1" x14ac:dyDescent="0.2">
      <c r="A19" s="528"/>
      <c r="B19" s="162">
        <v>8</v>
      </c>
      <c r="C19" s="163" t="s">
        <v>57</v>
      </c>
      <c r="D19" s="515"/>
      <c r="E19" s="516"/>
      <c r="F19" s="516"/>
      <c r="G19" s="517"/>
      <c r="H19" s="511"/>
      <c r="I19" s="511"/>
      <c r="J19" s="511"/>
      <c r="K19" s="511"/>
      <c r="L19" s="539"/>
      <c r="M19" s="539"/>
      <c r="N19" s="539"/>
      <c r="O19" s="539"/>
      <c r="P19" s="508"/>
      <c r="Q19" s="508"/>
      <c r="R19" s="508"/>
      <c r="S19" s="508"/>
    </row>
    <row r="20" spans="1:19" s="36" customFormat="1" ht="10.5" customHeight="1" x14ac:dyDescent="0.2">
      <c r="A20" s="528"/>
      <c r="B20" s="162">
        <v>9</v>
      </c>
      <c r="C20" s="163" t="s">
        <v>59</v>
      </c>
      <c r="D20" s="515"/>
      <c r="E20" s="516"/>
      <c r="F20" s="516"/>
      <c r="G20" s="517"/>
      <c r="H20" s="511"/>
      <c r="I20" s="511"/>
      <c r="J20" s="511"/>
      <c r="K20" s="511"/>
      <c r="L20" s="539"/>
      <c r="M20" s="539"/>
      <c r="N20" s="539"/>
      <c r="O20" s="539"/>
      <c r="P20" s="508"/>
      <c r="Q20" s="508"/>
      <c r="R20" s="508"/>
      <c r="S20" s="508"/>
    </row>
    <row r="21" spans="1:19" s="36" customFormat="1" ht="10.5" customHeight="1" x14ac:dyDescent="0.2">
      <c r="A21" s="528"/>
      <c r="B21" s="162">
        <v>10</v>
      </c>
      <c r="C21" s="163" t="s">
        <v>61</v>
      </c>
      <c r="D21" s="515"/>
      <c r="E21" s="516"/>
      <c r="F21" s="516"/>
      <c r="G21" s="517"/>
      <c r="H21" s="511"/>
      <c r="I21" s="511"/>
      <c r="J21" s="511"/>
      <c r="K21" s="511"/>
      <c r="L21" s="539"/>
      <c r="M21" s="539"/>
      <c r="N21" s="539"/>
      <c r="O21" s="539"/>
      <c r="P21" s="508"/>
      <c r="Q21" s="508"/>
      <c r="R21" s="508"/>
      <c r="S21" s="508"/>
    </row>
    <row r="22" spans="1:19" s="36" customFormat="1" ht="10.5" customHeight="1" x14ac:dyDescent="0.2">
      <c r="A22" s="528"/>
      <c r="B22" s="162">
        <v>11</v>
      </c>
      <c r="C22" s="163" t="s">
        <v>64</v>
      </c>
      <c r="D22" s="515"/>
      <c r="E22" s="516"/>
      <c r="F22" s="516"/>
      <c r="G22" s="517"/>
      <c r="H22" s="511"/>
      <c r="I22" s="511"/>
      <c r="J22" s="511"/>
      <c r="K22" s="511"/>
      <c r="L22" s="539"/>
      <c r="M22" s="539"/>
      <c r="N22" s="539"/>
      <c r="O22" s="539"/>
      <c r="P22" s="508"/>
      <c r="Q22" s="508"/>
      <c r="R22" s="508"/>
      <c r="S22" s="508"/>
    </row>
    <row r="23" spans="1:19" s="36" customFormat="1" ht="10.5" customHeight="1" x14ac:dyDescent="0.2">
      <c r="A23" s="528"/>
      <c r="B23" s="162">
        <v>12</v>
      </c>
      <c r="C23" s="163" t="s">
        <v>13</v>
      </c>
      <c r="D23" s="515"/>
      <c r="E23" s="516"/>
      <c r="F23" s="516"/>
      <c r="G23" s="517"/>
      <c r="H23" s="511"/>
      <c r="I23" s="511"/>
      <c r="J23" s="511"/>
      <c r="K23" s="511"/>
      <c r="L23" s="539"/>
      <c r="M23" s="539"/>
      <c r="N23" s="539"/>
      <c r="O23" s="539"/>
      <c r="P23" s="508"/>
      <c r="Q23" s="508"/>
      <c r="R23" s="508"/>
      <c r="S23" s="508"/>
    </row>
    <row r="24" spans="1:19" s="36" customFormat="1" ht="10.5" customHeight="1" x14ac:dyDescent="0.2">
      <c r="A24" s="528"/>
      <c r="B24" s="162">
        <v>13</v>
      </c>
      <c r="C24" s="163" t="s">
        <v>15</v>
      </c>
      <c r="D24" s="515"/>
      <c r="E24" s="516"/>
      <c r="F24" s="516"/>
      <c r="G24" s="517"/>
      <c r="H24" s="511"/>
      <c r="I24" s="511"/>
      <c r="J24" s="511"/>
      <c r="K24" s="511"/>
      <c r="L24" s="539"/>
      <c r="M24" s="539"/>
      <c r="N24" s="539"/>
      <c r="O24" s="539"/>
      <c r="P24" s="508"/>
      <c r="Q24" s="508"/>
      <c r="R24" s="508"/>
      <c r="S24" s="508"/>
    </row>
    <row r="25" spans="1:19" s="36" customFormat="1" ht="10.5" customHeight="1" x14ac:dyDescent="0.2">
      <c r="A25" s="528"/>
      <c r="B25" s="162">
        <v>14</v>
      </c>
      <c r="C25" s="163" t="s">
        <v>17</v>
      </c>
      <c r="D25" s="515"/>
      <c r="E25" s="516"/>
      <c r="F25" s="516"/>
      <c r="G25" s="517"/>
      <c r="H25" s="511"/>
      <c r="I25" s="511"/>
      <c r="J25" s="511"/>
      <c r="K25" s="511"/>
      <c r="L25" s="539"/>
      <c r="M25" s="539"/>
      <c r="N25" s="539"/>
      <c r="O25" s="539"/>
      <c r="P25" s="508"/>
      <c r="Q25" s="508"/>
      <c r="R25" s="508"/>
      <c r="S25" s="508"/>
    </row>
    <row r="26" spans="1:19" s="36" customFormat="1" ht="10.5" customHeight="1" x14ac:dyDescent="0.2">
      <c r="A26" s="528"/>
      <c r="B26" s="162">
        <v>15</v>
      </c>
      <c r="C26" s="163" t="s">
        <v>19</v>
      </c>
      <c r="D26" s="515"/>
      <c r="E26" s="516"/>
      <c r="F26" s="516"/>
      <c r="G26" s="517"/>
      <c r="H26" s="511"/>
      <c r="I26" s="511"/>
      <c r="J26" s="511"/>
      <c r="K26" s="511"/>
      <c r="L26" s="539"/>
      <c r="M26" s="539"/>
      <c r="N26" s="539"/>
      <c r="O26" s="539"/>
      <c r="P26" s="508"/>
      <c r="Q26" s="508"/>
      <c r="R26" s="508"/>
      <c r="S26" s="508"/>
    </row>
    <row r="27" spans="1:19" s="36" customFormat="1" ht="10.5" customHeight="1" x14ac:dyDescent="0.2">
      <c r="A27" s="528"/>
      <c r="B27" s="162">
        <v>16</v>
      </c>
      <c r="C27" s="163" t="s">
        <v>21</v>
      </c>
      <c r="D27" s="515"/>
      <c r="E27" s="516"/>
      <c r="F27" s="516"/>
      <c r="G27" s="517"/>
      <c r="H27" s="511"/>
      <c r="I27" s="511"/>
      <c r="J27" s="511"/>
      <c r="K27" s="511"/>
      <c r="L27" s="539"/>
      <c r="M27" s="539"/>
      <c r="N27" s="539"/>
      <c r="O27" s="539"/>
      <c r="P27" s="508"/>
      <c r="Q27" s="508"/>
      <c r="R27" s="508"/>
      <c r="S27" s="508"/>
    </row>
    <row r="28" spans="1:19" s="36" customFormat="1" ht="10.5" customHeight="1" x14ac:dyDescent="0.2">
      <c r="A28" s="528"/>
      <c r="B28" s="162">
        <v>17</v>
      </c>
      <c r="C28" s="163" t="s">
        <v>77</v>
      </c>
      <c r="D28" s="515"/>
      <c r="E28" s="516"/>
      <c r="F28" s="516"/>
      <c r="G28" s="517"/>
      <c r="H28" s="511"/>
      <c r="I28" s="511"/>
      <c r="J28" s="511"/>
      <c r="K28" s="511"/>
      <c r="L28" s="539"/>
      <c r="M28" s="539"/>
      <c r="N28" s="539"/>
      <c r="O28" s="539"/>
      <c r="P28" s="508"/>
      <c r="Q28" s="508"/>
      <c r="R28" s="508"/>
      <c r="S28" s="508"/>
    </row>
    <row r="29" spans="1:19" s="36" customFormat="1" ht="10.5" customHeight="1" x14ac:dyDescent="0.2">
      <c r="A29" s="528"/>
      <c r="B29" s="162">
        <v>18</v>
      </c>
      <c r="C29" s="163" t="s">
        <v>23</v>
      </c>
      <c r="D29" s="515"/>
      <c r="E29" s="516"/>
      <c r="F29" s="516"/>
      <c r="G29" s="517"/>
      <c r="H29" s="511"/>
      <c r="I29" s="511"/>
      <c r="J29" s="511"/>
      <c r="K29" s="511"/>
      <c r="L29" s="539"/>
      <c r="M29" s="539"/>
      <c r="N29" s="539"/>
      <c r="O29" s="539"/>
      <c r="P29" s="508"/>
      <c r="Q29" s="508"/>
      <c r="R29" s="508"/>
      <c r="S29" s="508"/>
    </row>
    <row r="30" spans="1:19" s="36" customFormat="1" ht="10.5" customHeight="1" x14ac:dyDescent="0.2">
      <c r="A30" s="528"/>
      <c r="B30" s="162">
        <v>19</v>
      </c>
      <c r="C30" s="163" t="s">
        <v>25</v>
      </c>
      <c r="D30" s="515"/>
      <c r="E30" s="516"/>
      <c r="F30" s="516"/>
      <c r="G30" s="517"/>
      <c r="H30" s="511"/>
      <c r="I30" s="511"/>
      <c r="J30" s="511"/>
      <c r="K30" s="511"/>
      <c r="L30" s="539"/>
      <c r="M30" s="539"/>
      <c r="N30" s="539"/>
      <c r="O30" s="539"/>
      <c r="P30" s="508"/>
      <c r="Q30" s="508"/>
      <c r="R30" s="508"/>
      <c r="S30" s="508"/>
    </row>
    <row r="31" spans="1:19" s="36" customFormat="1" ht="10.5" customHeight="1" x14ac:dyDescent="0.2">
      <c r="A31" s="528"/>
      <c r="B31" s="162">
        <v>20</v>
      </c>
      <c r="C31" s="163" t="s">
        <v>27</v>
      </c>
      <c r="D31" s="515"/>
      <c r="E31" s="516"/>
      <c r="F31" s="516"/>
      <c r="G31" s="517"/>
      <c r="H31" s="511"/>
      <c r="I31" s="511"/>
      <c r="J31" s="511"/>
      <c r="K31" s="511"/>
      <c r="L31" s="539"/>
      <c r="M31" s="539"/>
      <c r="N31" s="539"/>
      <c r="O31" s="539"/>
      <c r="P31" s="508"/>
      <c r="Q31" s="508"/>
      <c r="R31" s="508"/>
      <c r="S31" s="508"/>
    </row>
    <row r="32" spans="1:19" s="36" customFormat="1" ht="10.5" customHeight="1" x14ac:dyDescent="0.2">
      <c r="A32" s="528"/>
      <c r="B32" s="162">
        <v>21</v>
      </c>
      <c r="C32" s="163" t="s">
        <v>29</v>
      </c>
      <c r="D32" s="515"/>
      <c r="E32" s="516"/>
      <c r="F32" s="516"/>
      <c r="G32" s="517"/>
      <c r="H32" s="511"/>
      <c r="I32" s="511"/>
      <c r="J32" s="511"/>
      <c r="K32" s="511"/>
      <c r="L32" s="539"/>
      <c r="M32" s="539"/>
      <c r="N32" s="539"/>
      <c r="O32" s="539"/>
      <c r="P32" s="508"/>
      <c r="Q32" s="508"/>
      <c r="R32" s="508"/>
      <c r="S32" s="508"/>
    </row>
    <row r="33" spans="1:19" s="35" customFormat="1" ht="10.5" customHeight="1" x14ac:dyDescent="0.2">
      <c r="A33" s="528"/>
      <c r="B33" s="162">
        <v>22</v>
      </c>
      <c r="C33" s="163" t="s">
        <v>31</v>
      </c>
      <c r="D33" s="515"/>
      <c r="E33" s="516"/>
      <c r="F33" s="516"/>
      <c r="G33" s="517"/>
      <c r="H33" s="511"/>
      <c r="I33" s="511"/>
      <c r="J33" s="511"/>
      <c r="K33" s="511"/>
      <c r="L33" s="539"/>
      <c r="M33" s="539"/>
      <c r="N33" s="539"/>
      <c r="O33" s="539"/>
      <c r="P33" s="508"/>
      <c r="Q33" s="508"/>
      <c r="R33" s="508"/>
      <c r="S33" s="508"/>
    </row>
    <row r="34" spans="1:19" s="35" customFormat="1" ht="10.5" customHeight="1" x14ac:dyDescent="0.2">
      <c r="A34" s="528"/>
      <c r="B34" s="162">
        <v>23</v>
      </c>
      <c r="C34" s="163" t="s">
        <v>88</v>
      </c>
      <c r="D34" s="515"/>
      <c r="E34" s="516"/>
      <c r="F34" s="516"/>
      <c r="G34" s="517"/>
      <c r="H34" s="511"/>
      <c r="I34" s="511"/>
      <c r="J34" s="511"/>
      <c r="K34" s="511"/>
      <c r="L34" s="539"/>
      <c r="M34" s="539"/>
      <c r="N34" s="539"/>
      <c r="O34" s="539"/>
      <c r="P34" s="508"/>
      <c r="Q34" s="508"/>
      <c r="R34" s="508"/>
      <c r="S34" s="508"/>
    </row>
    <row r="35" spans="1:19" s="35" customFormat="1" ht="10.5" customHeight="1" x14ac:dyDescent="0.2">
      <c r="A35" s="528"/>
      <c r="B35" s="162">
        <v>24</v>
      </c>
      <c r="C35" s="163" t="s">
        <v>89</v>
      </c>
      <c r="D35" s="515"/>
      <c r="E35" s="516"/>
      <c r="F35" s="516"/>
      <c r="G35" s="517"/>
      <c r="H35" s="511"/>
      <c r="I35" s="511"/>
      <c r="J35" s="511"/>
      <c r="K35" s="511"/>
      <c r="L35" s="539"/>
      <c r="M35" s="539"/>
      <c r="N35" s="539"/>
      <c r="O35" s="539"/>
      <c r="P35" s="508"/>
      <c r="Q35" s="508"/>
      <c r="R35" s="508"/>
      <c r="S35" s="508"/>
    </row>
    <row r="36" spans="1:19" s="35" customFormat="1" ht="10.5" customHeight="1" x14ac:dyDescent="0.2">
      <c r="A36" s="528"/>
      <c r="B36" s="162">
        <v>25</v>
      </c>
      <c r="C36" s="163" t="s">
        <v>90</v>
      </c>
      <c r="D36" s="518"/>
      <c r="E36" s="519"/>
      <c r="F36" s="519"/>
      <c r="G36" s="520"/>
      <c r="H36" s="511"/>
      <c r="I36" s="511"/>
      <c r="J36" s="511"/>
      <c r="K36" s="511"/>
      <c r="L36" s="539"/>
      <c r="M36" s="539"/>
      <c r="N36" s="539"/>
      <c r="O36" s="539"/>
      <c r="P36" s="508"/>
      <c r="Q36" s="508"/>
      <c r="R36" s="508"/>
      <c r="S36" s="508"/>
    </row>
    <row r="37" spans="1:19" s="35" customFormat="1" ht="15.75" customHeight="1" x14ac:dyDescent="0.2">
      <c r="A37" s="528"/>
      <c r="B37" s="535" t="s">
        <v>120</v>
      </c>
      <c r="C37" s="535"/>
      <c r="D37" s="505" t="s">
        <v>120</v>
      </c>
      <c r="E37" s="506"/>
      <c r="F37" s="506"/>
      <c r="G37" s="507"/>
      <c r="H37" s="529" t="s">
        <v>120</v>
      </c>
      <c r="I37" s="530"/>
      <c r="J37" s="530"/>
      <c r="K37" s="531"/>
      <c r="L37" s="532" t="s">
        <v>120</v>
      </c>
      <c r="M37" s="533"/>
      <c r="N37" s="533"/>
      <c r="O37" s="534"/>
      <c r="P37" s="158"/>
      <c r="Q37" s="159"/>
      <c r="R37" s="160"/>
      <c r="S37" s="161"/>
    </row>
    <row r="38" spans="1:19" s="35" customFormat="1" ht="32.25" customHeight="1" x14ac:dyDescent="0.2">
      <c r="A38" s="522" t="s">
        <v>12</v>
      </c>
      <c r="B38" s="37">
        <v>1</v>
      </c>
      <c r="C38" s="38" t="s">
        <v>36</v>
      </c>
      <c r="D38" s="39"/>
      <c r="E38" s="153"/>
      <c r="F38" s="40"/>
      <c r="G38" s="41"/>
      <c r="H38" s="42"/>
      <c r="I38" s="43"/>
      <c r="J38" s="43"/>
      <c r="K38" s="44"/>
      <c r="L38" s="45"/>
      <c r="M38" s="45"/>
      <c r="N38" s="45"/>
      <c r="O38" s="45"/>
      <c r="P38" s="46"/>
      <c r="Q38" s="47"/>
      <c r="R38" s="48"/>
      <c r="S38" s="49"/>
    </row>
    <row r="39" spans="1:19" s="35" customFormat="1" ht="32.25" customHeight="1" x14ac:dyDescent="0.2">
      <c r="A39" s="522"/>
      <c r="B39" s="37">
        <v>2</v>
      </c>
      <c r="C39" s="50" t="s">
        <v>39</v>
      </c>
      <c r="D39" s="39"/>
      <c r="E39" s="153"/>
      <c r="F39" s="40"/>
      <c r="G39" s="41"/>
      <c r="H39" s="51"/>
      <c r="I39" s="52"/>
      <c r="J39" s="52"/>
      <c r="K39" s="53"/>
      <c r="L39" s="54"/>
      <c r="M39" s="54"/>
      <c r="N39" s="54"/>
      <c r="O39" s="54"/>
      <c r="P39" s="55"/>
      <c r="Q39" s="47"/>
      <c r="R39" s="48"/>
      <c r="S39" s="49"/>
    </row>
    <row r="40" spans="1:19" s="35" customFormat="1" ht="32.25" customHeight="1" x14ac:dyDescent="0.2">
      <c r="A40" s="522"/>
      <c r="B40" s="56">
        <v>3</v>
      </c>
      <c r="C40" s="50" t="s">
        <v>44</v>
      </c>
      <c r="D40" s="39"/>
      <c r="E40" s="153"/>
      <c r="F40" s="40"/>
      <c r="G40" s="41"/>
      <c r="H40" s="51"/>
      <c r="I40" s="52"/>
      <c r="J40" s="52"/>
      <c r="K40" s="53"/>
      <c r="L40" s="54"/>
      <c r="M40" s="54"/>
      <c r="N40" s="54"/>
      <c r="O40" s="54"/>
      <c r="P40" s="55"/>
      <c r="Q40" s="47"/>
      <c r="R40" s="48"/>
      <c r="S40" s="49"/>
    </row>
    <row r="41" spans="1:19" s="35" customFormat="1" ht="32.25" customHeight="1" x14ac:dyDescent="0.2">
      <c r="A41" s="522"/>
      <c r="B41" s="37">
        <v>4</v>
      </c>
      <c r="C41" s="50" t="s">
        <v>47</v>
      </c>
      <c r="D41" s="39"/>
      <c r="E41" s="153"/>
      <c r="F41" s="40"/>
      <c r="G41" s="41"/>
      <c r="H41" s="51"/>
      <c r="I41" s="52"/>
      <c r="J41" s="52"/>
      <c r="K41" s="53"/>
      <c r="L41" s="54"/>
      <c r="M41" s="54"/>
      <c r="N41" s="54"/>
      <c r="O41" s="54"/>
      <c r="P41" s="55"/>
      <c r="Q41" s="47"/>
      <c r="R41" s="48"/>
      <c r="S41" s="49"/>
    </row>
    <row r="42" spans="1:19" s="35" customFormat="1" ht="32.25" customHeight="1" x14ac:dyDescent="0.2">
      <c r="A42" s="522"/>
      <c r="B42" s="37">
        <v>5</v>
      </c>
      <c r="C42" s="50" t="s">
        <v>50</v>
      </c>
      <c r="D42" s="39"/>
      <c r="E42" s="153"/>
      <c r="F42" s="40"/>
      <c r="G42" s="41"/>
      <c r="H42" s="51"/>
      <c r="I42" s="52"/>
      <c r="J42" s="52"/>
      <c r="K42" s="53"/>
      <c r="L42" s="54"/>
      <c r="M42" s="54"/>
      <c r="N42" s="54"/>
      <c r="O42" s="54"/>
      <c r="P42" s="55"/>
      <c r="Q42" s="47"/>
      <c r="R42" s="48"/>
      <c r="S42" s="49"/>
    </row>
    <row r="43" spans="1:19" s="35" customFormat="1" ht="32.25" customHeight="1" x14ac:dyDescent="0.2">
      <c r="A43" s="522"/>
      <c r="B43" s="56">
        <v>6</v>
      </c>
      <c r="C43" s="50" t="s">
        <v>53</v>
      </c>
      <c r="D43" s="39"/>
      <c r="E43" s="153"/>
      <c r="F43" s="40"/>
      <c r="G43" s="41"/>
      <c r="H43" s="51"/>
      <c r="I43" s="52"/>
      <c r="J43" s="52"/>
      <c r="K43" s="53"/>
      <c r="L43" s="54"/>
      <c r="M43" s="54"/>
      <c r="N43" s="54"/>
      <c r="O43" s="54"/>
      <c r="P43" s="55"/>
      <c r="Q43" s="47"/>
      <c r="R43" s="48"/>
      <c r="S43" s="49"/>
    </row>
    <row r="44" spans="1:19" s="35" customFormat="1" ht="32.25" customHeight="1" x14ac:dyDescent="0.2">
      <c r="A44" s="522"/>
      <c r="B44" s="37">
        <v>7</v>
      </c>
      <c r="C44" s="50" t="s">
        <v>55</v>
      </c>
      <c r="D44" s="39"/>
      <c r="E44" s="153"/>
      <c r="F44" s="40"/>
      <c r="G44" s="41"/>
      <c r="H44" s="51"/>
      <c r="I44" s="52"/>
      <c r="J44" s="52"/>
      <c r="K44" s="53"/>
      <c r="L44" s="54"/>
      <c r="M44" s="54"/>
      <c r="N44" s="54"/>
      <c r="O44" s="54"/>
      <c r="P44" s="55"/>
      <c r="Q44" s="47"/>
      <c r="R44" s="48"/>
      <c r="S44" s="49"/>
    </row>
    <row r="45" spans="1:19" s="35" customFormat="1" ht="32.25" customHeight="1" x14ac:dyDescent="0.2">
      <c r="A45" s="522"/>
      <c r="B45" s="37">
        <v>8</v>
      </c>
      <c r="C45" s="50" t="s">
        <v>57</v>
      </c>
      <c r="D45" s="39"/>
      <c r="E45" s="153"/>
      <c r="F45" s="40"/>
      <c r="G45" s="41"/>
      <c r="H45" s="51"/>
      <c r="I45" s="52"/>
      <c r="J45" s="52"/>
      <c r="K45" s="53"/>
      <c r="L45" s="54"/>
      <c r="M45" s="54"/>
      <c r="N45" s="54"/>
      <c r="O45" s="54"/>
      <c r="P45" s="55"/>
      <c r="Q45" s="47"/>
      <c r="R45" s="48"/>
      <c r="S45" s="49"/>
    </row>
    <row r="46" spans="1:19" s="35" customFormat="1" ht="32.25" customHeight="1" x14ac:dyDescent="0.2">
      <c r="A46" s="522"/>
      <c r="B46" s="56">
        <v>9</v>
      </c>
      <c r="C46" s="50" t="s">
        <v>59</v>
      </c>
      <c r="D46" s="39"/>
      <c r="E46" s="153"/>
      <c r="F46" s="40"/>
      <c r="G46" s="41"/>
      <c r="H46" s="51"/>
      <c r="I46" s="52"/>
      <c r="J46" s="52"/>
      <c r="K46" s="53"/>
      <c r="L46" s="54"/>
      <c r="M46" s="54"/>
      <c r="N46" s="54"/>
      <c r="O46" s="54"/>
      <c r="P46" s="55"/>
      <c r="Q46" s="47"/>
      <c r="R46" s="48"/>
      <c r="S46" s="49"/>
    </row>
    <row r="47" spans="1:19" s="35" customFormat="1" ht="32.25" customHeight="1" x14ac:dyDescent="0.2">
      <c r="A47" s="522"/>
      <c r="B47" s="37">
        <v>10</v>
      </c>
      <c r="C47" s="50" t="s">
        <v>61</v>
      </c>
      <c r="D47" s="39"/>
      <c r="E47" s="153"/>
      <c r="F47" s="40"/>
      <c r="G47" s="41"/>
      <c r="H47" s="51"/>
      <c r="I47" s="52"/>
      <c r="J47" s="52"/>
      <c r="K47" s="53"/>
      <c r="L47" s="54"/>
      <c r="M47" s="54"/>
      <c r="N47" s="54"/>
      <c r="O47" s="54"/>
      <c r="P47" s="55"/>
      <c r="Q47" s="47"/>
      <c r="R47" s="48"/>
      <c r="S47" s="49"/>
    </row>
    <row r="48" spans="1:19" s="35" customFormat="1" ht="32.25" customHeight="1" x14ac:dyDescent="0.2">
      <c r="A48" s="523"/>
      <c r="B48" s="37">
        <v>11</v>
      </c>
      <c r="C48" s="50" t="s">
        <v>64</v>
      </c>
      <c r="D48" s="57"/>
      <c r="E48" s="154"/>
      <c r="F48" s="58"/>
      <c r="G48" s="59"/>
      <c r="H48" s="51"/>
      <c r="I48" s="52"/>
      <c r="J48" s="52"/>
      <c r="K48" s="53"/>
      <c r="L48" s="54"/>
      <c r="M48" s="54"/>
      <c r="N48" s="54"/>
      <c r="O48" s="54"/>
      <c r="P48" s="55"/>
      <c r="Q48" s="60"/>
      <c r="R48" s="61"/>
      <c r="S48" s="62"/>
    </row>
    <row r="49" spans="1:19" s="35" customFormat="1" ht="32.25" customHeight="1" x14ac:dyDescent="0.2">
      <c r="A49" s="523"/>
      <c r="B49" s="56">
        <v>12</v>
      </c>
      <c r="C49" s="50" t="s">
        <v>13</v>
      </c>
      <c r="D49" s="57"/>
      <c r="E49" s="154"/>
      <c r="F49" s="58"/>
      <c r="G49" s="59"/>
      <c r="H49" s="51"/>
      <c r="I49" s="52"/>
      <c r="J49" s="52"/>
      <c r="K49" s="53"/>
      <c r="L49" s="54"/>
      <c r="M49" s="54"/>
      <c r="N49" s="54"/>
      <c r="O49" s="54"/>
      <c r="P49" s="55"/>
      <c r="Q49" s="60"/>
      <c r="R49" s="61"/>
      <c r="S49" s="62"/>
    </row>
    <row r="50" spans="1:19" s="35" customFormat="1" ht="32.25" customHeight="1" x14ac:dyDescent="0.2">
      <c r="A50" s="523"/>
      <c r="B50" s="37">
        <v>13</v>
      </c>
      <c r="C50" s="50" t="s">
        <v>15</v>
      </c>
      <c r="D50" s="57"/>
      <c r="E50" s="154"/>
      <c r="F50" s="58"/>
      <c r="G50" s="59"/>
      <c r="H50" s="51"/>
      <c r="I50" s="52"/>
      <c r="J50" s="52"/>
      <c r="K50" s="53"/>
      <c r="L50" s="54"/>
      <c r="M50" s="54"/>
      <c r="N50" s="54"/>
      <c r="O50" s="54"/>
      <c r="P50" s="55"/>
      <c r="Q50" s="60"/>
      <c r="R50" s="61"/>
      <c r="S50" s="62"/>
    </row>
    <row r="51" spans="1:19" s="35" customFormat="1" ht="32.25" customHeight="1" x14ac:dyDescent="0.2">
      <c r="A51" s="523"/>
      <c r="B51" s="37">
        <v>14</v>
      </c>
      <c r="C51" s="50" t="s">
        <v>17</v>
      </c>
      <c r="D51" s="57"/>
      <c r="E51" s="154"/>
      <c r="F51" s="58"/>
      <c r="G51" s="59"/>
      <c r="H51" s="51"/>
      <c r="I51" s="52"/>
      <c r="J51" s="52"/>
      <c r="K51" s="53"/>
      <c r="L51" s="54"/>
      <c r="M51" s="54"/>
      <c r="N51" s="54"/>
      <c r="O51" s="54"/>
      <c r="P51" s="55"/>
      <c r="Q51" s="60"/>
      <c r="R51" s="61"/>
      <c r="S51" s="62"/>
    </row>
    <row r="52" spans="1:19" s="35" customFormat="1" ht="32.25" customHeight="1" x14ac:dyDescent="0.2">
      <c r="A52" s="523"/>
      <c r="B52" s="37">
        <v>15</v>
      </c>
      <c r="C52" s="50" t="s">
        <v>19</v>
      </c>
      <c r="D52" s="57"/>
      <c r="E52" s="154"/>
      <c r="F52" s="58"/>
      <c r="G52" s="59"/>
      <c r="H52" s="51"/>
      <c r="I52" s="52"/>
      <c r="J52" s="52"/>
      <c r="K52" s="53"/>
      <c r="L52" s="54"/>
      <c r="M52" s="54"/>
      <c r="N52" s="54"/>
      <c r="O52" s="54"/>
      <c r="P52" s="55"/>
      <c r="Q52" s="60"/>
      <c r="R52" s="61"/>
      <c r="S52" s="62"/>
    </row>
    <row r="53" spans="1:19" s="36" customFormat="1" ht="32.25" customHeight="1" x14ac:dyDescent="0.2">
      <c r="A53" s="523"/>
      <c r="B53" s="56">
        <v>16</v>
      </c>
      <c r="C53" s="50" t="s">
        <v>21</v>
      </c>
      <c r="D53" s="57"/>
      <c r="E53" s="154"/>
      <c r="F53" s="58"/>
      <c r="G53" s="59"/>
      <c r="H53" s="51"/>
      <c r="I53" s="52"/>
      <c r="J53" s="52"/>
      <c r="K53" s="53"/>
      <c r="L53" s="54"/>
      <c r="M53" s="54"/>
      <c r="N53" s="54"/>
      <c r="O53" s="54"/>
      <c r="P53" s="55"/>
      <c r="Q53" s="60"/>
      <c r="R53" s="61"/>
      <c r="S53" s="62"/>
    </row>
    <row r="54" spans="1:19" s="35" customFormat="1" ht="32.25" customHeight="1" x14ac:dyDescent="0.2">
      <c r="A54" s="523"/>
      <c r="B54" s="37">
        <v>17</v>
      </c>
      <c r="C54" s="50" t="s">
        <v>77</v>
      </c>
      <c r="D54" s="57"/>
      <c r="E54" s="154"/>
      <c r="F54" s="58"/>
      <c r="G54" s="59"/>
      <c r="H54" s="51"/>
      <c r="I54" s="52"/>
      <c r="J54" s="52"/>
      <c r="K54" s="53"/>
      <c r="L54" s="54"/>
      <c r="M54" s="54"/>
      <c r="N54" s="54"/>
      <c r="O54" s="54"/>
      <c r="P54" s="55"/>
      <c r="Q54" s="60"/>
      <c r="R54" s="61"/>
      <c r="S54" s="62"/>
    </row>
    <row r="55" spans="1:19" s="36" customFormat="1" ht="32.25" customHeight="1" x14ac:dyDescent="0.2">
      <c r="A55" s="523"/>
      <c r="B55" s="37">
        <v>18</v>
      </c>
      <c r="C55" s="50" t="s">
        <v>23</v>
      </c>
      <c r="D55" s="57"/>
      <c r="E55" s="154"/>
      <c r="F55" s="58"/>
      <c r="G55" s="59"/>
      <c r="H55" s="51"/>
      <c r="I55" s="52"/>
      <c r="J55" s="52"/>
      <c r="K55" s="53"/>
      <c r="L55" s="54"/>
      <c r="M55" s="54"/>
      <c r="N55" s="54"/>
      <c r="O55" s="54"/>
      <c r="P55" s="55"/>
      <c r="Q55" s="60"/>
      <c r="R55" s="61"/>
      <c r="S55" s="62"/>
    </row>
    <row r="56" spans="1:19" s="36" customFormat="1" ht="32.25" customHeight="1" x14ac:dyDescent="0.2">
      <c r="A56" s="523"/>
      <c r="B56" s="37">
        <v>19</v>
      </c>
      <c r="C56" s="50" t="s">
        <v>25</v>
      </c>
      <c r="D56" s="57"/>
      <c r="E56" s="154"/>
      <c r="F56" s="58"/>
      <c r="G56" s="59"/>
      <c r="H56" s="51"/>
      <c r="I56" s="52"/>
      <c r="J56" s="52"/>
      <c r="K56" s="53"/>
      <c r="L56" s="54"/>
      <c r="M56" s="54"/>
      <c r="N56" s="54"/>
      <c r="O56" s="54"/>
      <c r="P56" s="55"/>
      <c r="Q56" s="60"/>
      <c r="R56" s="61"/>
      <c r="S56" s="62"/>
    </row>
    <row r="57" spans="1:19" s="36" customFormat="1" ht="32.25" customHeight="1" x14ac:dyDescent="0.2">
      <c r="A57" s="523"/>
      <c r="B57" s="56">
        <v>20</v>
      </c>
      <c r="C57" s="50" t="s">
        <v>27</v>
      </c>
      <c r="D57" s="57"/>
      <c r="E57" s="154"/>
      <c r="F57" s="58"/>
      <c r="G57" s="59"/>
      <c r="H57" s="51"/>
      <c r="I57" s="52"/>
      <c r="J57" s="52"/>
      <c r="K57" s="53"/>
      <c r="L57" s="54"/>
      <c r="M57" s="54"/>
      <c r="N57" s="54"/>
      <c r="O57" s="54"/>
      <c r="P57" s="55"/>
      <c r="Q57" s="60"/>
      <c r="R57" s="61"/>
      <c r="S57" s="62"/>
    </row>
    <row r="58" spans="1:19" s="36" customFormat="1" ht="32.25" customHeight="1" x14ac:dyDescent="0.2">
      <c r="A58" s="523"/>
      <c r="B58" s="37">
        <v>21</v>
      </c>
      <c r="C58" s="50" t="s">
        <v>29</v>
      </c>
      <c r="D58" s="57"/>
      <c r="E58" s="154"/>
      <c r="F58" s="58"/>
      <c r="G58" s="59"/>
      <c r="H58" s="51"/>
      <c r="I58" s="52"/>
      <c r="J58" s="52"/>
      <c r="K58" s="53"/>
      <c r="L58" s="54"/>
      <c r="M58" s="54"/>
      <c r="N58" s="54"/>
      <c r="O58" s="54"/>
      <c r="P58" s="55"/>
      <c r="Q58" s="60"/>
      <c r="R58" s="61"/>
      <c r="S58" s="62"/>
    </row>
    <row r="59" spans="1:19" s="36" customFormat="1" ht="32.25" customHeight="1" x14ac:dyDescent="0.2">
      <c r="A59" s="523"/>
      <c r="B59" s="37">
        <v>22</v>
      </c>
      <c r="C59" s="50" t="s">
        <v>31</v>
      </c>
      <c r="D59" s="57"/>
      <c r="E59" s="154"/>
      <c r="F59" s="58"/>
      <c r="G59" s="59"/>
      <c r="H59" s="51"/>
      <c r="I59" s="52"/>
      <c r="J59" s="52"/>
      <c r="K59" s="53"/>
      <c r="L59" s="54"/>
      <c r="M59" s="54"/>
      <c r="N59" s="54"/>
      <c r="O59" s="54"/>
      <c r="P59" s="55"/>
      <c r="Q59" s="60"/>
      <c r="R59" s="61"/>
      <c r="S59" s="62"/>
    </row>
    <row r="60" spans="1:19" s="36" customFormat="1" ht="32.25" customHeight="1" x14ac:dyDescent="0.2">
      <c r="A60" s="523"/>
      <c r="B60" s="37">
        <v>23</v>
      </c>
      <c r="C60" s="50" t="s">
        <v>88</v>
      </c>
      <c r="D60" s="57"/>
      <c r="E60" s="154"/>
      <c r="F60" s="58"/>
      <c r="G60" s="59"/>
      <c r="H60" s="51"/>
      <c r="I60" s="52"/>
      <c r="J60" s="52"/>
      <c r="K60" s="53"/>
      <c r="L60" s="54"/>
      <c r="M60" s="54"/>
      <c r="N60" s="54"/>
      <c r="O60" s="54"/>
      <c r="P60" s="55"/>
      <c r="Q60" s="60"/>
      <c r="R60" s="61"/>
      <c r="S60" s="62"/>
    </row>
    <row r="61" spans="1:19" s="36" customFormat="1" ht="32.25" customHeight="1" x14ac:dyDescent="0.2">
      <c r="A61" s="523"/>
      <c r="B61" s="56">
        <v>24</v>
      </c>
      <c r="C61" s="50" t="s">
        <v>89</v>
      </c>
      <c r="D61" s="57"/>
      <c r="E61" s="154"/>
      <c r="F61" s="58"/>
      <c r="G61" s="59"/>
      <c r="H61" s="51"/>
      <c r="I61" s="52"/>
      <c r="J61" s="52"/>
      <c r="K61" s="53"/>
      <c r="L61" s="54"/>
      <c r="M61" s="54"/>
      <c r="N61" s="54"/>
      <c r="O61" s="54"/>
      <c r="P61" s="55"/>
      <c r="Q61" s="60"/>
      <c r="R61" s="61"/>
      <c r="S61" s="62"/>
    </row>
    <row r="62" spans="1:19" s="36" customFormat="1" ht="32.25" customHeight="1" thickBot="1" x14ac:dyDescent="0.25">
      <c r="A62" s="523"/>
      <c r="B62" s="63">
        <v>25</v>
      </c>
      <c r="C62" s="64" t="s">
        <v>90</v>
      </c>
      <c r="D62" s="65"/>
      <c r="E62" s="155"/>
      <c r="F62" s="66"/>
      <c r="G62" s="67"/>
      <c r="H62" s="68"/>
      <c r="I62" s="69"/>
      <c r="J62" s="69"/>
      <c r="K62" s="70"/>
      <c r="L62" s="54"/>
      <c r="M62" s="54"/>
      <c r="N62" s="54"/>
      <c r="O62" s="54"/>
      <c r="P62" s="71"/>
      <c r="Q62" s="72"/>
      <c r="R62" s="73"/>
      <c r="S62" s="74"/>
    </row>
    <row r="63" spans="1:19" s="36" customFormat="1" ht="32.25" customHeight="1" thickBot="1" x14ac:dyDescent="0.25">
      <c r="A63" s="524"/>
      <c r="B63" s="525" t="s">
        <v>120</v>
      </c>
      <c r="C63" s="526"/>
      <c r="D63" s="75"/>
      <c r="E63" s="156"/>
      <c r="F63" s="76"/>
      <c r="G63" s="77"/>
      <c r="H63" s="78"/>
      <c r="I63" s="79"/>
      <c r="J63" s="79"/>
      <c r="K63" s="80"/>
      <c r="L63" s="81"/>
      <c r="M63" s="81"/>
      <c r="N63" s="81"/>
      <c r="O63" s="81"/>
      <c r="P63" s="536"/>
      <c r="Q63" s="537"/>
      <c r="R63" s="538"/>
      <c r="S63" s="82">
        <f>+SUM(S38:S62)</f>
        <v>0</v>
      </c>
    </row>
    <row r="64" spans="1:19" s="36" customFormat="1" ht="12" x14ac:dyDescent="0.2">
      <c r="P64" s="35"/>
      <c r="Q64" s="35"/>
      <c r="R64" s="35"/>
    </row>
  </sheetData>
  <mergeCells count="31">
    <mergeCell ref="A1:A4"/>
    <mergeCell ref="B7:C7"/>
    <mergeCell ref="B8:C8"/>
    <mergeCell ref="A38:A63"/>
    <mergeCell ref="B63:C63"/>
    <mergeCell ref="B6:C6"/>
    <mergeCell ref="A12:A37"/>
    <mergeCell ref="B3:Q3"/>
    <mergeCell ref="B4:M4"/>
    <mergeCell ref="H37:K37"/>
    <mergeCell ref="L37:O37"/>
    <mergeCell ref="Q12:Q36"/>
    <mergeCell ref="B37:C37"/>
    <mergeCell ref="P63:R63"/>
    <mergeCell ref="P12:P36"/>
    <mergeCell ref="L12:O36"/>
    <mergeCell ref="D37:G37"/>
    <mergeCell ref="S12:S36"/>
    <mergeCell ref="A10:A11"/>
    <mergeCell ref="B10:C10"/>
    <mergeCell ref="P10:S10"/>
    <mergeCell ref="D10:G10"/>
    <mergeCell ref="H10:K10"/>
    <mergeCell ref="H12:K36"/>
    <mergeCell ref="D12:G36"/>
    <mergeCell ref="R12:R36"/>
    <mergeCell ref="R1:S4"/>
    <mergeCell ref="L10:O10"/>
    <mergeCell ref="O4:Q4"/>
    <mergeCell ref="B1:Q1"/>
    <mergeCell ref="B2:Q2"/>
  </mergeCells>
  <conditionalFormatting sqref="I38:J38">
    <cfRule type="expression" dxfId="4" priority="4" stopIfTrue="1">
      <formula>IF(F38&gt;0,1,0)</formula>
    </cfRule>
  </conditionalFormatting>
  <conditionalFormatting sqref="I39:J62">
    <cfRule type="expression" dxfId="3" priority="2" stopIfTrue="1">
      <formula>IF(F39&gt;0,1,0)</formula>
    </cfRule>
  </conditionalFormatting>
  <conditionalFormatting sqref="O38:O62">
    <cfRule type="expression" dxfId="2" priority="29" stopIfTrue="1">
      <formula>IF(H38&gt;0,1,0)</formula>
    </cfRule>
  </conditionalFormatting>
  <conditionalFormatting sqref="M38:N62">
    <cfRule type="expression" dxfId="1" priority="31" stopIfTrue="1">
      <formula>IF(H38&gt;0,1,0)</formula>
    </cfRule>
  </conditionalFormatting>
  <conditionalFormatting sqref="H38:L62">
    <cfRule type="expression" dxfId="0" priority="32" stopIfTrue="1">
      <formula>IF(D38&gt;0,1,0)</formula>
    </cfRule>
  </conditionalFormatting>
  <printOptions horizontalCentered="1" verticalCentered="1"/>
  <pageMargins left="0.78740157480314965" right="0.78740157480314965" top="0.19685039370078741" bottom="0.70866141732283472" header="0.19685039370078741" footer="0.31496062992125984"/>
  <pageSetup scale="62" orientation="landscape" r:id="rId1"/>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Sección 1. Metas - Magnitud</vt:lpstr>
      <vt:lpstr>Sección 2. Metas - Presupuesto</vt:lpstr>
      <vt:lpstr>Sección 3. Metas Producto</vt:lpstr>
      <vt:lpstr>8</vt:lpstr>
      <vt:lpstr>ACT_8</vt:lpstr>
      <vt:lpstr>9</vt:lpstr>
      <vt:lpstr>ACT_9</vt:lpstr>
      <vt:lpstr>Variables</vt:lpstr>
      <vt:lpstr>Sección 4. Territorialización</vt:lpstr>
      <vt:lpstr>'Sección 3. Metas Producto'!Área_de_impresión</vt:lpstr>
      <vt:lpstr>'Sección 4. Territorialización'!Área_de_impresión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Luz Dary Guerrero Tibata</cp:lastModifiedBy>
  <cp:lastPrinted>2018-07-18T21:39:25Z</cp:lastPrinted>
  <dcterms:created xsi:type="dcterms:W3CDTF">2010-03-25T16:40:43Z</dcterms:created>
  <dcterms:modified xsi:type="dcterms:W3CDTF">2019-07-24T14:06:13Z</dcterms:modified>
</cp:coreProperties>
</file>