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80" windowHeight="11565" tabRatio="503" activeTab="0"/>
  </bookViews>
  <sheets>
    <sheet name="Sección 1. Metas - Magnitud" sheetId="1" r:id="rId1"/>
    <sheet name="Sección 2. Metas - Presupuesto" sheetId="2" r:id="rId2"/>
    <sheet name="Sección 3. Metas Producto" sheetId="3" r:id="rId3"/>
    <sheet name="Sección 4. Territorialización" sheetId="4" state="hidden" r:id="rId4"/>
    <sheet name="HV 1" sheetId="5" r:id="rId5"/>
    <sheet name="Act. 1" sheetId="6" r:id="rId6"/>
    <sheet name="HV 2" sheetId="7" r:id="rId7"/>
    <sheet name="Act. 2" sheetId="8" r:id="rId8"/>
    <sheet name="Variables" sheetId="9" r:id="rId9"/>
  </sheets>
  <externalReferences>
    <externalReference r:id="rId12"/>
    <externalReference r:id="rId13"/>
    <externalReference r:id="rId14"/>
    <externalReference r:id="rId15"/>
    <externalReference r:id="rId16"/>
    <externalReference r:id="rId17"/>
  </externalReferences>
  <definedNames>
    <definedName name="_xlnm.Print_Area" localSheetId="2">'Sección 3. Metas Producto'!$A$2:$AF$14</definedName>
    <definedName name="_xlnm.Print_Area" localSheetId="3">'Sección 4. Territorialización'!$A$1:$S$63</definedName>
    <definedName name="CONDICION_POBLACIONAL" localSheetId="8">#REF!</definedName>
    <definedName name="CONDICION_POBLACIONAL">#REF!</definedName>
    <definedName name="GRUPO_ETAREO">#REF!</definedName>
    <definedName name="GRUPO_ETAREOS" localSheetId="4">#REF!</definedName>
    <definedName name="GRUPO_ETAREOS" localSheetId="6">#REF!</definedName>
    <definedName name="GRUPO_ETAREOS" localSheetId="3">#REF!</definedName>
    <definedName name="GRUPO_ETAREOS">#REF!</definedName>
    <definedName name="GRUPO_ETARIO" localSheetId="4">#REF!</definedName>
    <definedName name="GRUPO_ETARIO" localSheetId="6">#REF!</definedName>
    <definedName name="GRUPO_ETARIO">#REF!</definedName>
    <definedName name="GRUPO_ETNICO" localSheetId="4">#REF!</definedName>
    <definedName name="GRUPO_ETNICO" localSheetId="6">#REF!</definedName>
    <definedName name="GRUPO_ETNICO">#REF!</definedName>
    <definedName name="GRUPOETNICO" localSheetId="4">#REF!</definedName>
    <definedName name="GRUPOETNICO" localSheetId="6">#REF!</definedName>
    <definedName name="GRUPOETNICO" localSheetId="3">#REF!</definedName>
    <definedName name="GRUPOETNICO">#REF!</definedName>
    <definedName name="GRUPOS_ETNICOS" localSheetId="8">#REF!</definedName>
    <definedName name="GRUPOS_ETNICOS">#REF!</definedName>
    <definedName name="LOCALIDAD" localSheetId="4">#REF!</definedName>
    <definedName name="LOCALIDAD" localSheetId="6">#REF!</definedName>
    <definedName name="LOCALIDAD">#REF!</definedName>
    <definedName name="LOCALIZACION" localSheetId="4">#REF!</definedName>
    <definedName name="LOCALIZACION" localSheetId="6">#REF!</definedName>
    <definedName name="LOCALIZACION">#REF!</definedName>
    <definedName name="_xlnm.Print_Titles" localSheetId="0">'Sección 1. Metas - Magnitud'!$11:$13</definedName>
  </definedNames>
  <calcPr fullCalcOnLoad="1"/>
</workbook>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<sst xmlns="http://schemas.openxmlformats.org/spreadsheetml/2006/main" count="829" uniqueCount="502">
  <si>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</si>
  <si>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</si>
  <si>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</si>
  <si>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</si>
  <si>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</si>
  <si>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</si>
  <si>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</si>
  <si>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</si>
  <si>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</si>
  <si>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</si>
  <si>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</si>
  <si>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</si>
  <si>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</si>
  <si>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</si>
  <si>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</si>
  <si>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</si>
  <si>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</si>
  <si>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</si>
  <si>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</si>
  <si>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</si>
  <si>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</si>
  <si>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</si>
  <si>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</si>
  <si>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</si>
  <si>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</si>
  <si>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</si>
  <si>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</si>
  <si>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</si>
  <si>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</si>
  <si>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</si>
  <si>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</si>
  <si>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</si>
  <si>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</si>
  <si>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</si>
  <si>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</si>
  <si>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</si>
  <si>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</si>
  <si>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</si>
  <si>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</si>
  <si>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</si>
  <si>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</si>
  <si>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</si>
  <si>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</si>
  <si>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</si>
  <si>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</si>
  <si>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</si>
  <si>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</si>
  <si>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</si>
  <si>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</si>
  <si>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</si>
  <si>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</si>
  <si>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</si>
  <si>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</si>
  <si>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</si>
  <si>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</si>
  <si>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</si>
  <si>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</si>
  <si>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</si>
  <si>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</si>
  <si>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</si>
  <si>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</si>
  <si>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</si>
  <si>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</si>
  <si>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</si>
  <si>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</si>
  <si>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</si>
  <si>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</si>
  <si>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</si>
  <si>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</si>
  <si>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</si>
  <si>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</si>
  <si>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</si>
  <si>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</si>
  <si>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</si>
  <si>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</si>
  <si>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</si>
  <si>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</si>
  <si>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</si>
  <si>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</si>
  <si>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</si>
  <si>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</si>
  <si>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</si>
  <si>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</si>
  <si>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</si>
  <si>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</si>
  <si>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</si>
  <si>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</si>
  <si>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</si>
  <si>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</si>
  <si>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</si>
  <si>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</si>
  <si>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</si>
  <si>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</si>
  <si>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</si>
  <si>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</si>
  <si>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</si>
  <si>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</si>
  <si>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</si>
  <si>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</si>
  <si>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</si>
  <si>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</si>
  <si>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</si>
  <si>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</si>
  <si>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</si>
  <si>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</si>
  <si>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</si>
  <si>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</si>
  <si>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</si>
  <si>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</si>
  <si>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</si>
  <si>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</si>
  <si>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</si>
  <si>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</si>
  <si>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</si>
  <si>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</si>
  <si>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</si>
  <si>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</si>
  <si>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</si>
  <si>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</si>
  <si>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</si>
  <si>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</si>
  <si>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</si>
  <si>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</si>
  <si>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</si>
  <si>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</si>
  <si>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</si>
  <si>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</si>
  <si>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</si>
  <si>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</si>
  <si>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</si>
  <si>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</si>
  <si>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</si>
  <si>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</si>
  <si>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</si>
  <si>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</si>
  <si>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</si>
  <si>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</si>
  <si>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</si>
  <si>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</si>
  <si>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</si>
  <si>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</si>
  <si>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</si>
  <si>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</si>
  <si>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</si>
  <si>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</si>
  <si>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</si>
  <si>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</si>
  <si>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</si>
  <si>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</si>
  <si>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</si>
  <si>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</si>
  <si>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</si>
  <si>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</si>
  <si>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</si>
  <si>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</si>
  <si>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</si>
  <si>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</si>
  <si>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</si>
  <si>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</si>
  <si>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</si>
  <si>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</si>
  <si>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</si>
  <si>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</si>
  <si>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</si>
  <si>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</si>
  <si>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</si>
  <si>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</si>
  <si>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</si>
  <si>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</si>
  <si>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</si>
  <si>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</si>
  <si>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</si>
  <si>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</si>
  <si>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</si>
  <si>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</si>
  <si>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</si>
  <si>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</si>
  <si>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</si>
  <si>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</si>
  <si>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</si>
  <si>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</si>
  <si>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</si>
  <si>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</si>
  <si>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</si>
  <si>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</si>
  <si>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</si>
  <si>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</si>
  <si>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</si>
  <si>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</si>
  <si>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</si>
  <si>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</si>
  <si>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</si>
  <si>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</si>
  <si>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</si>
  <si>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</si>
  <si>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</si>
  <si>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</si>
  <si>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</si>
  <si>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</si>
  <si>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</si>
  <si>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COMPONENTES DE LA MISIÓN</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</si>
  <si>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</si>
  <si>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</si>
  <si>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</si>
  <si>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</si>
  <si>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</si>
  <si>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</si>
  <si>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</si>
  <si>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</si>
  <si>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</si>
  <si>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</si>
  <si>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</si>
  <si>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</si>
  <si>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</si>
  <si>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</si>
  <si>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</si>
  <si>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</si>
  <si>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</si>
  <si>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</si>
  <si>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</si>
  <si>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</si>
  <si>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</si>
  <si>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</si>
  <si>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</si>
  <si>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</si>
  <si>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</si>
  <si>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</si>
  <si>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</si>
  <si>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</si>
  <si>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</si>
  <si>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</si>
  <si>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</si>
  <si>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</si>
  <si>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</si>
  <si>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</si>
  <si>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</si>
  <si>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</si>
  <si>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</si>
  <si>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</si>
  <si>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</si>
  <si>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</si>
  <si>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</si>
  <si>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</si>
  <si>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</si>
  <si>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</si>
  <si>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</si>
  <si>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</si>
  <si>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</si>
  <si>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</si>
  <si>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</si>
  <si>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</si>
  <si>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</si>
  <si>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</si>
  <si>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</si>
  <si>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</si>
  <si>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</si>
  <si>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</si>
  <si>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</si>
  <si>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</si>
  <si>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</si>
  <si>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</si>
  <si>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</si>
  <si>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</si>
  <si>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</si>
  <si>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</si>
  <si>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</si>
  <si>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</si>
  <si>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</si>
  <si>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</si>
  <si>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</si>
  <si>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</si>
  <si>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</si>
  <si>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</si>
  <si>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</si>
  <si>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</si>
  <si>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</si>
  <si>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</si>
  <si>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</si>
  <si>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</si>
  <si>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</si>
  <si>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</si>
  <si>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</si>
  <si>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</si>
  <si>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</si>
  <si>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Eficacia</t>
  </si>
  <si>
    <t xml:space="preserve">20.  Nombre de las Variables </t>
  </si>
  <si>
    <t>VARIABLE 1 - Numerador</t>
  </si>
  <si>
    <t>VARIABLE 2 - Denominador</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</si>
  <si>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</si>
  <si>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</si>
  <si>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</si>
  <si>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</si>
  <si>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</si>
  <si>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</si>
  <si>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</si>
  <si>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</si>
  <si>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</si>
  <si>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</si>
  <si>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</si>
  <si>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</si>
  <si>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</si>
  <si>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</si>
  <si>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</si>
  <si>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</si>
  <si>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</si>
  <si>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</si>
  <si>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</si>
  <si>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</si>
  <si>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</si>
  <si>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</si>
  <si>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</si>
  <si>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</si>
  <si>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</si>
  <si>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</si>
  <si>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</si>
  <si>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</si>
  <si>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</si>
  <si>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</si>
  <si>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</si>
  <si>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</si>
  <si>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</si>
  <si>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</si>
  <si>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</si>
  <si>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</si>
  <si>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</si>
  <si>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</si>
  <si>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</si>
  <si>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</si>
  <si>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</si>
  <si>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</si>
  <si>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</si>
  <si>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</si>
  <si>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</si>
  <si>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</si>
  <si>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</si>
  <si>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SUBSECRETARÍA RESPONSABLE:</t>
  </si>
  <si>
    <t>Sección No. 2: EJECUCIÓN</t>
  </si>
  <si>
    <t>1. NÚMERO</t>
  </si>
  <si>
    <t>2. ACTIVIDADES PRIMARIAS</t>
  </si>
  <si>
    <t>4. No.</t>
  </si>
  <si>
    <t>5. ACTIVIDADES SECUNDARIAS</t>
  </si>
  <si>
    <t>CUATRIENIO 2016-2020</t>
  </si>
  <si>
    <t>PLAN DE DESARROLLO - BOGOTÁ MEJOR PARA TODOS 2016-2020</t>
  </si>
  <si>
    <t>TIPOLOGÍA</t>
  </si>
  <si>
    <t xml:space="preserve">Mantener el 80% de satisfacción con los servicios prestados por las entidades del Sector Movilidad.
</t>
  </si>
  <si>
    <t>Porcentaje de satisfacción</t>
  </si>
  <si>
    <t>%</t>
  </si>
  <si>
    <t>2 Pilar - Democracia Urbana</t>
  </si>
  <si>
    <t>18 - Mejor Movilidad para Todos</t>
  </si>
  <si>
    <t>146 - Seguridad y comportamientos para la movilidad</t>
  </si>
  <si>
    <t xml:space="preserve"> 52 estrategias integrales de seguridad vial que incluyan cultura ciudadana implementadas en un punto, tramo o zona.</t>
  </si>
  <si>
    <t>6219 - Apoyo Institucional en convenio con la Policía Nacional</t>
  </si>
  <si>
    <t>Cantidad de acciones de prevención vial realizadas mensualmente</t>
  </si>
  <si>
    <t>Cantidad de acciones de prevención vial programadas mensualmente</t>
  </si>
  <si>
    <t>Cantidad de Operativos de Control Realizados Mensualmente</t>
  </si>
  <si>
    <t xml:space="preserve">Cantidad de Operativos de Control Programados Mensualmente  </t>
  </si>
  <si>
    <t>26. Realizar 6.000 controles preventivos y regulatorios.</t>
  </si>
  <si>
    <t>52 estrategias integrales de seguridad vial que incluyan cultura ciudadana implementadas en un punto, tramo o zona.</t>
  </si>
  <si>
    <t>Acciones de prevención vial</t>
  </si>
  <si>
    <t>Lograr mediante Acciones Preventivas, la sensibilización de los usuarios de la vía como son: peatones, ciclistas, motociclistas, pasajeros y conductores en general, a través de los diferentes medios lúdico-pedagógicos utilizados por el Área de Seguridad Vial de la Seccional de Tránsito de Bogotá, con el fin de influir en la reducción de la accidentalidad en la ciudad.</t>
  </si>
  <si>
    <t>Policía Metropolitana de Tránsito, proceso estandarizado de planillas</t>
  </si>
  <si>
    <t>Cantidad</t>
  </si>
  <si>
    <t>No. De Acciones realizadas</t>
  </si>
  <si>
    <t>OFICINA DE ESTADISTICA DE LA ESTACION METROPOLITANA DE TRANSITO</t>
  </si>
  <si>
    <t>Operativos de control en vía</t>
  </si>
  <si>
    <t xml:space="preserve">Garantizar la movilidad segura en la ciudad, mediante la realización de Operativos de Control, tendientes a fiscalizar el cumplimiento de las normas de tránsito y transporte en el Distrito Capital.  </t>
  </si>
  <si>
    <t>Policía Metropolitana de Tránsito, base de datos y planillas de planes operativos</t>
  </si>
  <si>
    <t>(Cantidad de Operativos de Control Realizados Mensualmente/Cantidad de Operativos de Control programados Mensualmente)*100</t>
  </si>
  <si>
    <t xml:space="preserve">Cantidad  </t>
  </si>
  <si>
    <t>No. De Acciones programadas</t>
  </si>
  <si>
    <t>1. Promoción de calidad de vida en términos de movilidad.</t>
  </si>
  <si>
    <t>PILAR / EJES</t>
  </si>
  <si>
    <t xml:space="preserve">ESTIMACIONES DE POBLACIÓN 1985-2005  (4) Y PROYECCIONES DE POBLACIÓN 2005-2020 NACIONAL, DEPARTAMENTAL Y MUNICIPAL POR SEXO, GRUPOS QUINQUENALES DE EDAD </t>
  </si>
  <si>
    <t>02- Pilar Democracia Urbana</t>
  </si>
  <si>
    <t>04- Eje Transversal Nuevo Ordenamiento Territorial</t>
  </si>
  <si>
    <t>07- Eje Transversal Gobierno legítimo, fortalecimiento local y eficiencia</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</si>
  <si>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</si>
  <si>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</si>
  <si>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</si>
  <si>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</si>
  <si>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</si>
  <si>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</si>
  <si>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</si>
  <si>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</si>
  <si>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</si>
  <si>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</si>
  <si>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</si>
  <si>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</si>
  <si>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</si>
  <si>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</si>
  <si>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</si>
  <si>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</si>
  <si>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</si>
  <si>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</si>
  <si>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</si>
  <si>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</si>
  <si>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</si>
  <si>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</si>
  <si>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</si>
  <si>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</si>
  <si>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</si>
  <si>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</si>
  <si>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</si>
  <si>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</si>
  <si>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</si>
  <si>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</si>
  <si>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</si>
  <si>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</si>
  <si>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</si>
  <si>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con inversión</t>
  </si>
  <si>
    <t>5. Ser transparente, incluyente, equitativa en género y garantista de la participación e involucramiento ciudadanos y del sector privado</t>
  </si>
  <si>
    <t>(Cantidad de acciones de prevención vial realizadas mensualmente/Cantidad de acciones de prevención vial programadas mensualmente)*100</t>
  </si>
  <si>
    <t>CODIGO Y NOMBRE DEL PROYECTO DE INVERSIÓN O DEL POA SIN INVERSIÓN</t>
  </si>
  <si>
    <t>META POA ASOCIADA</t>
  </si>
  <si>
    <t>3. PONDERACIÓN
ACTIVIDAD PRIMARIA</t>
  </si>
  <si>
    <t>6. PONDERACIÓN
ACTIVIDAD SECUNDARIA</t>
  </si>
  <si>
    <t>7. FECHA ESTIMADA DE  EJECUCIÓN</t>
  </si>
  <si>
    <t>8. AVANCE PONDERADO</t>
  </si>
  <si>
    <t>9. FECHA EJECUCIÓN</t>
  </si>
  <si>
    <t>10. OBSERVACIONES</t>
  </si>
  <si>
    <t>Realizar acciones de prevención vial y seguridad vial a los diferentes actores viales con el fin de reducir la accidentalidad y mejorar las condiciones de movilidad en las vías de la ciudad.</t>
  </si>
  <si>
    <t>Llevar a cabo operativos programados y todo tipo de acciones de prevención vial en las calles de la ciudad con el fin de promover la seguridad vial y mejorar las condiciones de movilidad de la ciudad.</t>
  </si>
  <si>
    <t>Realizar acciones de control, entendido que se requiere sancionar a los actores viales que inflingan las normas de tránsito y que generan inconvenientes en la vía y problemas de movilidad y accidentalidad, poniendo en riesgo su vida y la de los demás ciudadanos que habitan en la capital del país.</t>
  </si>
  <si>
    <t>Llevar a cabo operativos programados y todo tipo de acciones de control vial en las calles de la ciudad con el fin de promover la seguridad vial y mejorar las condiciones de movilidad de la ciudad.</t>
  </si>
  <si>
    <t>3. Propender por la sostenibilidad ambiental, económica y social de la movilidad en una visión integral de planeación de ciudad y movilidad</t>
  </si>
  <si>
    <t>15. Tipo animalización</t>
  </si>
  <si>
    <t>Trimestre 1 - Gestionar la adquisición de servicios de manteniendo preventivo y correctivo para motocicletas y vehículos de la SDM, así como dotación para los funcionarios de la SDM.</t>
  </si>
  <si>
    <t xml:space="preserve">1. Código Meta </t>
  </si>
  <si>
    <t xml:space="preserve">2.  Descripción Meta </t>
  </si>
  <si>
    <t>Sección No. 1: PROGRAMACION  VIGENCIA 2019</t>
  </si>
  <si>
    <t>27. Realizar 83.000 controles sancionatorios para mitigar problemas en seguridad vial.</t>
  </si>
  <si>
    <t>SEGUIMIENTO VIGENCIA 2019</t>
  </si>
  <si>
    <t>SEGUIMIENTO PLAN OPERATIVO ANUAL - POA                                         VIGENCIA: 2019</t>
  </si>
  <si>
    <t>La Dirección de Servicio al Ciudadano es el área que reporta a la meta producto.</t>
  </si>
  <si>
    <t>Trimestre 1 - Firmar y legalizar el Convenio entre la Secretaría Distrital  y la Policía para el control y regulación del tránsito y el transporte en el DC.</t>
  </si>
  <si>
    <t>Trimestre 2 - Contratar los servicios de gestión, administración y operación de la plataforma tecnológica de información y comunicación.</t>
  </si>
  <si>
    <t>Trimestre 2 - Adquisición de elementos de Bioseguridad</t>
  </si>
  <si>
    <t>Trimestre 1 - Contratar el servicio de aseo y cafeteria</t>
  </si>
  <si>
    <t>Trimestre 1 - Contratar el servicio de trunking y comunicaciones para la Estación Metropolitana de Tránsito de Bogotá D.C.</t>
  </si>
  <si>
    <t xml:space="preserve">Trimestre 1 -  SERVICIO INTEGRAL DE IMPRESIÓN, FOTOCOPIADO Y ESCÁNER,  </t>
  </si>
  <si>
    <t>Trimestre 1 - Reparaciones locativas</t>
  </si>
  <si>
    <t>Trimestre 1 - Adquisición de servicios de apoyo logístico para la gestión administrativa (impresión, papelería, servicios públicos, mobiliario, termohigrometros)</t>
  </si>
  <si>
    <t xml:space="preserve">Trimestre 1 -  Contratar el servicio de suministro de combustibles
</t>
  </si>
  <si>
    <t>Trimestre 1 - Adquisición de vehículos</t>
  </si>
  <si>
    <t>Trimestre 1 - ADQUISICIÓN DE REPUESTOS PARA EQUIPOS DE TELECOMUNICACIONES (RADIOS) ASIGNADOS AL PERSONAL VINCULADO A LA “SECCIONAL DE TRÁNSITO Y TRANSPORTE DE BOGOTÁ</t>
  </si>
  <si>
    <t>Trimestre 2 - Adquisición de refrigerios</t>
  </si>
  <si>
    <t>Trimestre 2 - Suministro de formatos impresos</t>
  </si>
  <si>
    <t>Enero de 2019</t>
  </si>
  <si>
    <t>Enero 2019</t>
  </si>
  <si>
    <t xml:space="preserve">Trimestre 1 - Realizar charlas de sensibilización a 50 mujeres policías de tránsito frente al derecho a una vida libre de violencias. 2 sesiones de 25 uniformadas en cada sesión. </t>
  </si>
  <si>
    <t xml:space="preserve">Trimestre 2 - Realizar charlas de sensibilización a 40 mujeres policías de tránsito frente al derecho a una vida libre de violencias. 2 sesiones de 20 uniformadas en cada sesión. </t>
  </si>
  <si>
    <t xml:space="preserve">Trimestre 3 - Realizar charlas de sensibilización a 30 mujeres policías de tránsito frente al derecho a una vida libre de violencias. 2 sesiones de 15 uniformadas en cada sesión. </t>
  </si>
  <si>
    <t xml:space="preserve">Trimestre 4 - Realizar charlas de sensibilización a 30 mujeres policías de tránsito frente al derecho a una vida libre de violencias. 2 sesiones de 15 uniformadas en cada sesión. </t>
  </si>
  <si>
    <t>Operativos realizados de pico y placa, control de embriaguez, control de velocidad, espacio público nocturno, etc.</t>
  </si>
  <si>
    <t>Operativos programados de pico y placa, control de embriaguez, control de velocidad, espacio público nocturno, etc.</t>
  </si>
  <si>
    <t>Dirección de Gestión de Tránsito y Control de Tránsito y Transporte</t>
  </si>
  <si>
    <t>Subsecretaría de Gestión de la Movilidad</t>
  </si>
  <si>
    <t>LEONARDO VASQUEZ ESCOBAR</t>
  </si>
  <si>
    <t>Direección de Gestión de Tránsito y Control de Tránsito y Transporte / Subdirección de Control de Tránsito y Transporte</t>
  </si>
  <si>
    <t>ANGELICA MARIA PICO</t>
  </si>
  <si>
    <t>SISTEMA INTEGRADO DE GESTION DISTRITAL  BAJO EL ESTÁNDAR MIPG</t>
  </si>
  <si>
    <t>Versión: 1.0</t>
  </si>
  <si>
    <t>VERSIÓN 1.0</t>
  </si>
  <si>
    <t xml:space="preserve">SISTEMA INTEGRADO DE GESTION DISTRITAL  BAJO EL ESTÁNDAR MIPG
</t>
  </si>
  <si>
    <r>
      <t>Formato de Anexo de Ac</t>
    </r>
    <r>
      <rPr>
        <b/>
        <sz val="10"/>
        <color indexed="8"/>
        <rFont val="Arial"/>
        <family val="2"/>
      </rPr>
      <t>tividades</t>
    </r>
  </si>
  <si>
    <t>CÓDIGO: PE01-PR01-F07</t>
  </si>
  <si>
    <t>PM02</t>
  </si>
  <si>
    <t>En la medida en que los ciudadanos logremos tomar conciencia de la importancia no solo para nuestra integridad sino para la de los demás actores viales de cumplir las normas y se logra que  estas formen parte importante y activa de su vida diaria,  las conductas  que generan riesgo en las vías de la ciudad, disminuirán, de manera tal que la seguridad vial y la movilidad se mejoren, lo que permitirá que se dé como resultado un incremento en el nivel de vida de los ciudadanos de la capital del país.</t>
  </si>
  <si>
    <t>La cultura ciudadana del Colombiano exige que existan sanciones y medidas restrictivas para que se cumpla con la norma, de manera tal que en la medida que la Policía realice más operativos de control se mejoran las condiciones de las vías pues se lograr minimizar los impactos negativos que algunas conductas  imprudentes, llevadas a cabo por diferentes actores viales generen riesgo.  Así mismo se busca generar conciencia y una cultura de autocontrol que permita a la sociedad ser un mejor lugar para desarrollarse en el día a día y de esta manera mejorar en términos generales las condiciones de movilidad y de vida de los capitalinos.</t>
  </si>
  <si>
    <t>OBJETIVO ESTRATÉGICO Y DE CALIDAD</t>
  </si>
  <si>
    <t>Estratégico: 2. Fomentar la cultura ciudadana y el respeto entre todos los usuarios de todas las formas de transporte, protegiendo en especial los actores vulnerables y los modos activos.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</si>
  <si>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Estratégico: 1. Promoción de calidad de vida en términos de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</si>
  <si>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Porcentaje</t>
  </si>
  <si>
    <t>constante</t>
  </si>
  <si>
    <t>La cantidad de acciones de prevención, para la vigencia 2019 disminuyó debido a que se estableció esta cifra en aras de cumplir con lo que resta del P.D.D. con la cifra total ya establecida y en caso de ser necesario solicitar reprogramación incrementandolá para la vigencia 2020 y no quedar corto en la programación debido a la gran cantidad de marchas, paros y demás inconvenientes de movilidad provocados por terceros que no permitien cumplir con la programación establecida.</t>
  </si>
  <si>
    <t>La cantidad de operativos de control disminuye debido a que se estableció esta cifra en aras de cumplir con lo que resta del P.D.D. con la cifra total ya establecida y en caso de ser necesario solicitar reprogramación incrementandolá para la vigencia 2020 y no quedar corto en la programación debido a la gran cantidad de marchas, paros y demás inconvenientes de movilidad provocados por terceros que no permitien cumplir con la programación establecida.</t>
  </si>
  <si>
    <t>El proceso se adjudico mediante el CDP 27, CRP 9.</t>
  </si>
  <si>
    <t>El proceso se adjudico mediante el CDP 731 CRP 1032</t>
  </si>
  <si>
    <t>El proceso se adjudico mediante el CDP 412 CRP 1622</t>
  </si>
  <si>
    <t>Se realizó una adición y prorroga No. 2 al contrato 2018-1932 de mobiliario y se expidieron los amparos para la prestación de todos los servicios públicos durante la vigencia 2019.</t>
  </si>
  <si>
    <t>El proceso se adjudico mediante el CDP 408 , CRP 357</t>
  </si>
  <si>
    <t>Esta labor no se pudo llevar a cabo puesto que el enlace en la Secretaría de la Mujer no ha podido coordinar los capcitadores con los tiempos disponibles de las uniformadas; se espera que para el segundo semestre del año se lleven a cabo todas las socializaciones.</t>
  </si>
  <si>
    <t>Se realizaron adiciones alos contratos de la vigencia 2018 para dar continuidad al servicio mientras el proceso contractual con recursos del 2019 se concreta.</t>
  </si>
  <si>
    <t>Se realizó adición al proceso de la vigencia 2018, con el fin de garantizar la prestación del servicio mientras el proceso contractual con recursos del 2019 se concreta.</t>
  </si>
  <si>
    <t>El proceso no se llevo a cabo y se está reconsiderando la posibilidad de trasladar dichos recursos para atender unas necesidades de renovación tecnologíca que presenta actualmente la Estación Metropolitana de Tránsito.</t>
  </si>
  <si>
    <t>La realización de operativos es una labor que no sepuede detener puesto que forma parte de las obligaciones del Convenio Interadministrativo que firma la Secretaría Distrital de Movilidad con la Policía Nacional, de manera que se realiza durante toda la vigencia de maneraa continua y permanente.</t>
  </si>
  <si>
    <t>Durante el segundo semestre del año se realizaron 399 controles preventivos y regulatorios; lo que significa que se lleva un nivel de cumplimiento del 121,52% para el período y del 61,69% para la meta de la vigencia.</t>
  </si>
  <si>
    <t>Durante el primer semestre se realizaron  3.702 operativos sancionatorios de los  4.502  que se tenía programado realizar, de esta manera se tiene un avance del 50,96% de la meta establecida para la vigencia 2019.</t>
  </si>
  <si>
    <t>Durante el primer semestre del año se realizaron 802 controles preventivos de los  660 que se tenían establecidos , esto significa un avance acumulado para la vigencia de 121,52%.Situación que se presenta  gracias a que la Policía Metropolitana de Tránsito, hizo énfasis en la prevención de la accidentalidad más que en la sanción misma, con el fin de afianzar en la comunidad la cultura ciudadana,  promoviendo el hecho que ls diferentes actores viales tomen conciencia que sus acciones afectan la vida de los demás y que es cuestión de cada uno eviatr accidentes que hoy afectan a unos y más tarde pueden afectar a alguien cercano a ellos.  Esto ha permitido que se reduzcan cir los índices de accidentalidad ;sin embargo, cuando la ciudadanía no se concientiza de sus indebidas acciones y se autocorrige, se debe proceder a la imposición de las sanciones respectivas, que son las que se reportan en el otro indicador del proyecto de inversión.</t>
  </si>
  <si>
    <t>Durante el primer semestre del año, se realizaron 9.196 operativos sancionatorios de los 9.018 que se tenía programado realizar, lo que significa un nivel de avance del 101,97% para el periodo  y del 50,96% para la vigencia .Estas cifras positivas se han alcanzado gracias a la labor que ha adelantado la Policía en aras de garantizar la buena movilidad y el cumplimiento de las normas; esto significa que en términos generales se ha logrado generar mayor conciencia en  las vías,  pues con una sanción impuesta  en vía pública, por el ejemplo que se transmite, se reduce la psibilidad que otros ciudadanos  cometan imprudencias en materia de movilidad que terminen generando accidentes; es así,  como se ha cumplido con el control al cumplimiento de las normas de tránsito, contribuyendo con la disminución de las acciones que generen riesgo potencial para la vida e integridad de los diferentes actores viales.</t>
  </si>
  <si>
    <t>NICOLAS ADOLFO CORREAL HUERTAS / RAFAEL GONZALEZ</t>
  </si>
  <si>
    <t xml:space="preserve">Es un multiproceso liderado por la OTIC pero no se pudo llevar a cabo en el plazo establecido, se espera que para el segundo semestre el proceso se pueda adjudicar. </t>
  </si>
  <si>
    <t>Se presenta retraso en la adjudicación de los procesos de bioelementos y operación de plataforma tecnológica, ya que los estructuradores están verificando la efectividad de la adquisición de elementos desde la etapa  precontractual, sin embargo con la planeación de finalizar en el segundo semestre del año 2019.</t>
  </si>
  <si>
    <t>Por un tema de coordinación con la Secretaría de la Mujer no fue posible realizar las charlas durante el primer semestre del año, se espera organizar todas las sesiones programadas para el segundo semestre del año, dando así cumplimiento a la actividad planteada.</t>
  </si>
  <si>
    <t xml:space="preserve">Actualmente se encuentra en proceso de cotizaciones con el fin de terminar la estructuración del proceso de acuerdo a las necesidades planteadas. Se espera que para el segundo semestre el proceso se pueda adjudicar. </t>
  </si>
  <si>
    <t>Se reprograma adjudicar este proceso para el segundo semestre del año 2019</t>
  </si>
  <si>
    <t>Debido a que el contrato de la vigencia 2018 inicio labores en el año 2019 y se vence al finalizar esta vigencia, se tiene planteada la opción de poder adicionar el contrato vigente y continuar así para el año 2020 cubriendo las necesidades.</t>
  </si>
  <si>
    <t>Se realizó adición y prorroga y está vigente el contrato hasta el 9 de septiembre de 2019,  proyectando la nueva adjudicación de contrato para el finales del segundo semestre de 2019.</t>
  </si>
  <si>
    <t xml:space="preserve">El proceso no se llevo a cabo y se está reconsiderando la posibilidad de trasladar dichos recursos para atender unas necesidades de renovación tecnologíca que presenta actualmente la Estación Metropolitana de Tránsito. Traslado pendiente para el segundo semestre del 2019. </t>
  </si>
  <si>
    <t>Por un tema de coordinación con la Secretaría de la Mujer no fue posible realizar las charlas durante el primer semestre del año, se espera organizar todas las sesiones para el segundo semestre del año 2019, generando la totalidad de las sesiones dando así cumplimiento a la actividad planteada.</t>
  </si>
  <si>
    <t>Las sesiones de charlas con apoyo de la Sedretaria de la Mujer, se gestionarán en su totalidad para el segundo semestre del año 2019.</t>
  </si>
  <si>
    <t>SISTEMA INTEGRADO DE GESTION DISTRITAL BAJO EL ESTÁNDAR MIPG</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</si>
</sst>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0.000"/>
    <numFmt numFmtId="199" formatCode="#,##0.0000"/>
    <numFmt numFmtId="200" formatCode="_(* #,##0_);_(* \(#,##0\);_(* &quot;-&quot;??_);_(@_)"/>
    <numFmt numFmtId="201" formatCode="_(* #,##0.000_);_(* \(#,##0.000\);_(* &quot;-&quot;??_);_(@_)"/>
    <numFmt numFmtId="202" formatCode="_(* #,##0.0000_);_(* \(#,##0.0000\);_(* &quot;-&quot;??_);_(@_)"/>
    <numFmt numFmtId="203" formatCode="_(&quot;$&quot;\ * #,##0_);_(&quot;$&quot;\ * \(#,##0\);_(&quot;$&quot;\ * &quot;-&quot;??_);_(@_)"/>
    <numFmt numFmtId="204" formatCode="[$-240A]dddd\,\ dd&quot; de &quot;mmmm&quot; de &quot;yyyy"/>
    <numFmt numFmtId="205" formatCode="dd/mm/yyyy;@"/>
    <numFmt numFmtId="206" formatCode="_-* #,##0\ _€_-;\-* #,##0\ _€_-;_-* &quot;-&quot;??\ _€_-;_-@_-"/>
    <numFmt numFmtId="207" formatCode="_-* #,##0.0\ _€_-;\-* #,##0.0\ _€_-;_-* &quot;-&quot;??\ _€_-;_-@_-"/>
    <numFmt numFmtId="208" formatCode="[$-240A]h:mm:ss\ AM/PM"/>
  </numFmts>
  <fonts count="104">
    <font>
      <sz val="11"/>
      <color theme="1"/>
      <name val="Calibri"/>
      <family val="2"/>
    </font>
    <font>
      <sz val="11"/>
      <color indexed="8"/>
      <name val="Calibri"/>
      <family val="2"/>
    </font>
    <font>
      <b/>
      <sz val="10"/>
      <name val="Arial"/>
      <family val="2"/>
    </font>
    <font>
      <sz val="10"/>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sz val="10"/>
      <color indexed="8"/>
      <name val="Calibri"/>
      <family val="2"/>
    </font>
    <font>
      <b/>
      <sz val="5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Arial"/>
      <family val="2"/>
    </font>
    <font>
      <b/>
      <sz val="18"/>
      <color indexed="8"/>
      <name val="Calibri"/>
      <family val="2"/>
    </font>
    <font>
      <b/>
      <sz val="9"/>
      <color indexed="8"/>
      <name val="Arial"/>
      <family val="2"/>
    </font>
    <font>
      <sz val="9"/>
      <color indexed="8"/>
      <name val="Calibri"/>
      <family val="2"/>
    </font>
    <font>
      <b/>
      <sz val="18"/>
      <color indexed="8"/>
      <name val="Arial"/>
      <family val="2"/>
    </font>
    <font>
      <b/>
      <sz val="11"/>
      <color indexed="8"/>
      <name val="Arial"/>
      <family val="2"/>
    </font>
    <font>
      <sz val="9"/>
      <color indexed="55"/>
      <name val="Arial"/>
      <family val="2"/>
    </font>
    <font>
      <sz val="7"/>
      <color indexed="8"/>
      <name val="Arial"/>
      <family val="2"/>
    </font>
    <font>
      <sz val="10"/>
      <color indexed="8"/>
      <name val="Arial"/>
      <family val="2"/>
    </font>
    <font>
      <b/>
      <sz val="14"/>
      <color indexed="8"/>
      <name val="Arial"/>
      <family val="2"/>
    </font>
    <font>
      <b/>
      <sz val="16"/>
      <color indexed="8"/>
      <name val="Calibri"/>
      <family val="2"/>
    </font>
    <font>
      <sz val="9"/>
      <color indexed="22"/>
      <name val="Arial"/>
      <family val="2"/>
    </font>
    <font>
      <sz val="10"/>
      <color indexed="10"/>
      <name val="Arial"/>
      <family val="2"/>
    </font>
    <font>
      <sz val="9"/>
      <color indexed="62"/>
      <name val="Arial"/>
      <family val="2"/>
    </font>
    <font>
      <b/>
      <sz val="9"/>
      <color indexed="62"/>
      <name val="Arial"/>
      <family val="2"/>
    </font>
    <font>
      <b/>
      <sz val="11"/>
      <color indexed="9"/>
      <name val="Arial"/>
      <family val="2"/>
    </font>
    <font>
      <sz val="8"/>
      <name val="Segoe UI"/>
      <family val="2"/>
    </font>
    <font>
      <sz val="1.2"/>
      <color indexed="8"/>
      <name val="Calibri"/>
      <family val="2"/>
    </font>
    <font>
      <sz val="4.75"/>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b/>
      <sz val="18"/>
      <color theme="1"/>
      <name val="Calibri"/>
      <family val="2"/>
    </font>
    <font>
      <b/>
      <sz val="9"/>
      <color theme="1"/>
      <name val="Arial"/>
      <family val="2"/>
    </font>
    <font>
      <sz val="9"/>
      <color theme="1"/>
      <name val="Calibri"/>
      <family val="2"/>
    </font>
    <font>
      <b/>
      <sz val="18"/>
      <color theme="1"/>
      <name val="Arial"/>
      <family val="2"/>
    </font>
    <font>
      <b/>
      <sz val="11"/>
      <color theme="1"/>
      <name val="Arial"/>
      <family val="2"/>
    </font>
    <font>
      <sz val="11"/>
      <color theme="1"/>
      <name val="Arial"/>
      <family val="2"/>
    </font>
    <font>
      <sz val="9"/>
      <color theme="0" tint="-0.3499799966812134"/>
      <name val="Arial"/>
      <family val="2"/>
    </font>
    <font>
      <sz val="9"/>
      <color theme="0" tint="-0.24997000396251678"/>
      <name val="Arial"/>
      <family val="2"/>
    </font>
    <font>
      <sz val="7"/>
      <color theme="1"/>
      <name val="Arial"/>
      <family val="2"/>
    </font>
    <font>
      <sz val="10"/>
      <color theme="1"/>
      <name val="Arial"/>
      <family val="2"/>
    </font>
    <font>
      <b/>
      <sz val="10"/>
      <color theme="1"/>
      <name val="Arial"/>
      <family val="2"/>
    </font>
    <font>
      <sz val="10"/>
      <color rgb="FF000000"/>
      <name val="Arial"/>
      <family val="2"/>
    </font>
    <font>
      <sz val="9"/>
      <color theme="1"/>
      <name val="Arial"/>
      <family val="2"/>
    </font>
    <font>
      <sz val="9"/>
      <color theme="0" tint="-0.1499900072813034"/>
      <name val="Arial"/>
      <family val="2"/>
    </font>
    <font>
      <sz val="10"/>
      <color rgb="FFFF0000"/>
      <name val="Arial"/>
      <family val="2"/>
    </font>
    <font>
      <sz val="9"/>
      <color theme="4"/>
      <name val="Arial"/>
      <family val="2"/>
    </font>
    <font>
      <b/>
      <sz val="9"/>
      <color theme="4"/>
      <name val="Arial"/>
      <family val="2"/>
    </font>
    <font>
      <b/>
      <sz val="14"/>
      <color theme="1"/>
      <name val="Arial"/>
      <family val="2"/>
    </font>
    <font>
      <b/>
      <sz val="11"/>
      <color theme="0"/>
      <name val="Arial"/>
      <family val="2"/>
    </font>
    <font>
      <b/>
      <sz val="11"/>
      <color theme="3" tint="-0.4999699890613556"/>
      <name val="Calibri"/>
      <family val="2"/>
    </font>
    <font>
      <sz val="10"/>
      <color theme="1"/>
      <name val="Calibri"/>
      <family val="2"/>
    </font>
    <font>
      <b/>
      <sz val="16"/>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3" tint="0.7999799847602844"/>
        <bgColor indexed="64"/>
      </patternFill>
    </fill>
    <fill>
      <patternFill patternType="solid">
        <fgColor rgb="FF00CCFF"/>
        <bgColor indexed="64"/>
      </patternFill>
    </fill>
    <fill>
      <patternFill patternType="solid">
        <fgColor rgb="FF33CCFF"/>
        <bgColor indexed="64"/>
      </patternFill>
    </fill>
    <fill>
      <patternFill patternType="solid">
        <fgColor theme="3" tint="-0.4999699890613556"/>
        <bgColor indexed="64"/>
      </patternFill>
    </fill>
    <fill>
      <patternFill patternType="solid">
        <fgColor rgb="FF00B0F0"/>
        <bgColor indexed="64"/>
      </patternFill>
    </fill>
    <fill>
      <patternFill patternType="solid">
        <fgColor theme="4" tint="-0.4999699890613556"/>
        <bgColor indexed="64"/>
      </patternFill>
    </fill>
    <fill>
      <patternFill patternType="solid">
        <fgColor theme="2"/>
        <bgColor indexed="64"/>
      </patternFill>
    </fill>
    <fill>
      <patternFill patternType="mediumGray">
        <fgColor theme="0" tint="-0.3499799966812134"/>
        <bgColor theme="0"/>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style="medium"/>
      <bottom style="medium"/>
    </border>
    <border>
      <left/>
      <right style="medium"/>
      <top style="thin"/>
      <bottom style="thin"/>
    </border>
    <border>
      <left style="medium"/>
      <right/>
      <top style="thin"/>
      <bottom/>
    </border>
    <border>
      <left/>
      <right style="medium"/>
      <top style="thin"/>
      <bottom/>
    </border>
    <border>
      <left style="medium"/>
      <right style="medium"/>
      <top style="medium"/>
      <bottom/>
    </border>
    <border>
      <left style="medium"/>
      <right style="medium"/>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medium"/>
      <top style="medium"/>
      <bottom style="hair">
        <color indexed="10"/>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186" fontId="3"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578">
    <xf numFmtId="0" fontId="0" fillId="0" borderId="0" xfId="0" applyFont="1" applyAlignment="1">
      <alignment/>
    </xf>
    <xf numFmtId="0" fontId="3" fillId="0" borderId="0" xfId="61">
      <alignment/>
      <protection/>
    </xf>
    <xf numFmtId="0" fontId="3" fillId="0" borderId="0" xfId="61" applyAlignment="1">
      <alignment wrapText="1"/>
      <protection/>
    </xf>
    <xf numFmtId="0" fontId="3" fillId="0" borderId="0" xfId="65">
      <alignment/>
      <protection/>
    </xf>
    <xf numFmtId="3" fontId="2" fillId="33" borderId="0" xfId="65"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59" applyFill="1" applyBorder="1" applyProtection="1">
      <alignment/>
      <protection/>
    </xf>
    <xf numFmtId="0" fontId="2" fillId="33" borderId="0" xfId="59" applyFont="1" applyFill="1" applyBorder="1" applyAlignment="1" applyProtection="1">
      <alignment vertical="center"/>
      <protection/>
    </xf>
    <xf numFmtId="0" fontId="3" fillId="33" borderId="0" xfId="59" applyFill="1" applyBorder="1" applyAlignment="1" applyProtection="1">
      <alignment vertical="center"/>
      <protection/>
    </xf>
    <xf numFmtId="0" fontId="3" fillId="33" borderId="0" xfId="59" applyFill="1" applyAlignment="1" applyProtection="1">
      <alignment vertical="center"/>
      <protection/>
    </xf>
    <xf numFmtId="0" fontId="3" fillId="0" borderId="0" xfId="59" applyAlignment="1" applyProtection="1">
      <alignment vertical="center"/>
      <protection/>
    </xf>
    <xf numFmtId="0" fontId="0" fillId="0" borderId="0" xfId="0" applyAlignment="1" applyProtection="1">
      <alignment/>
      <protection/>
    </xf>
    <xf numFmtId="0" fontId="80" fillId="0" borderId="0" xfId="0" applyFont="1" applyAlignment="1" applyProtection="1">
      <alignment horizontal="center"/>
      <protection/>
    </xf>
    <xf numFmtId="0" fontId="80" fillId="0" borderId="0" xfId="0" applyFont="1" applyAlignment="1" applyProtection="1">
      <alignment horizontal="center"/>
      <protection/>
    </xf>
    <xf numFmtId="0" fontId="81" fillId="0" borderId="0" xfId="0" applyFont="1" applyBorder="1" applyAlignment="1">
      <alignment horizontal="center" vertical="center" wrapText="1"/>
    </xf>
    <xf numFmtId="0" fontId="0" fillId="34" borderId="0" xfId="0" applyFill="1" applyBorder="1" applyAlignment="1" applyProtection="1">
      <alignment/>
      <protection/>
    </xf>
    <xf numFmtId="0" fontId="3" fillId="0" borderId="0" xfId="61" applyBorder="1" applyAlignment="1">
      <alignment horizontal="center"/>
      <protection/>
    </xf>
    <xf numFmtId="0" fontId="2" fillId="35" borderId="10" xfId="65" applyFont="1" applyFill="1" applyBorder="1" applyAlignment="1">
      <alignment horizontal="center" vertical="center"/>
      <protection/>
    </xf>
    <xf numFmtId="0" fontId="3" fillId="0" borderId="10" xfId="65" applyBorder="1">
      <alignment/>
      <protection/>
    </xf>
    <xf numFmtId="0" fontId="2" fillId="35" borderId="10" xfId="65" applyFont="1" applyFill="1" applyBorder="1" applyAlignment="1">
      <alignment horizontal="center"/>
      <protection/>
    </xf>
    <xf numFmtId="0" fontId="3" fillId="0" borderId="10" xfId="0" applyFont="1" applyBorder="1" applyAlignment="1">
      <alignment vertical="center" wrapText="1"/>
    </xf>
    <xf numFmtId="0" fontId="3" fillId="0" borderId="0" xfId="65" applyAlignment="1">
      <alignment vertical="center"/>
      <protection/>
    </xf>
    <xf numFmtId="0" fontId="3" fillId="0" borderId="0" xfId="65" applyAlignment="1">
      <alignment horizontal="center" vertical="center"/>
      <protection/>
    </xf>
    <xf numFmtId="0" fontId="2" fillId="0" borderId="0" xfId="65" applyFont="1" applyBorder="1" applyAlignment="1">
      <alignment vertical="center"/>
      <protection/>
    </xf>
    <xf numFmtId="0" fontId="3" fillId="0" borderId="0" xfId="65" applyBorder="1" applyAlignment="1">
      <alignment vertical="center"/>
      <protection/>
    </xf>
    <xf numFmtId="0" fontId="3" fillId="0" borderId="10" xfId="65" applyBorder="1" applyAlignment="1">
      <alignment vertical="center"/>
      <protection/>
    </xf>
    <xf numFmtId="0" fontId="3" fillId="0" borderId="10" xfId="65" applyBorder="1" applyAlignment="1">
      <alignment vertical="center" wrapText="1"/>
      <protection/>
    </xf>
    <xf numFmtId="0" fontId="3" fillId="0" borderId="10" xfId="65" applyBorder="1" applyAlignment="1">
      <alignment horizontal="center" vertical="center"/>
      <protection/>
    </xf>
    <xf numFmtId="0" fontId="3" fillId="0" borderId="0" xfId="65" applyBorder="1" applyAlignment="1">
      <alignment horizontal="center" vertical="center"/>
      <protection/>
    </xf>
    <xf numFmtId="0" fontId="82" fillId="0" borderId="11" xfId="0" applyFont="1" applyBorder="1" applyAlignment="1" applyProtection="1">
      <alignment vertical="center" wrapText="1"/>
      <protection/>
    </xf>
    <xf numFmtId="0" fontId="82" fillId="0" borderId="0" xfId="0"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xf>
    <xf numFmtId="0" fontId="83" fillId="0" borderId="0" xfId="0" applyFont="1" applyFill="1" applyAlignment="1" applyProtection="1">
      <alignment/>
      <protection/>
    </xf>
    <xf numFmtId="0" fontId="45" fillId="0" borderId="0" xfId="0" applyFont="1" applyAlignment="1" applyProtection="1">
      <alignment/>
      <protection/>
    </xf>
    <xf numFmtId="0" fontId="45" fillId="0" borderId="0" xfId="0" applyFont="1" applyAlignment="1" applyProtection="1">
      <alignment horizontal="center" vertical="center"/>
      <protection/>
    </xf>
    <xf numFmtId="0" fontId="6" fillId="0" borderId="0" xfId="61" applyFont="1" applyAlignment="1">
      <alignment wrapText="1"/>
      <protection/>
    </xf>
    <xf numFmtId="0" fontId="6" fillId="0" borderId="0" xfId="61" applyFont="1">
      <alignment/>
      <protection/>
    </xf>
    <xf numFmtId="0" fontId="6" fillId="0" borderId="12" xfId="61" applyFont="1" applyBorder="1" applyAlignment="1">
      <alignment horizontal="center" vertical="center"/>
      <protection/>
    </xf>
    <xf numFmtId="0" fontId="6" fillId="0" borderId="13" xfId="65" applyFont="1" applyBorder="1" applyAlignment="1">
      <alignment horizontal="center" vertical="center"/>
      <protection/>
    </xf>
    <xf numFmtId="188" fontId="6" fillId="0" borderId="12" xfId="61" applyNumberFormat="1" applyFont="1" applyBorder="1" applyAlignment="1">
      <alignment horizontal="right" vertical="center" wrapText="1"/>
      <protection/>
    </xf>
    <xf numFmtId="188" fontId="6" fillId="0" borderId="14" xfId="61" applyNumberFormat="1" applyFont="1" applyBorder="1" applyAlignment="1">
      <alignment horizontal="right" vertical="center" wrapText="1"/>
      <protection/>
    </xf>
    <xf numFmtId="187" fontId="6" fillId="0" borderId="14" xfId="61" applyNumberFormat="1" applyFont="1" applyBorder="1" applyAlignment="1">
      <alignment horizontal="right" vertical="center" wrapText="1"/>
      <protection/>
    </xf>
    <xf numFmtId="188" fontId="6" fillId="0" borderId="12" xfId="61" applyNumberFormat="1" applyFont="1" applyBorder="1" applyAlignment="1" applyProtection="1">
      <alignment horizontal="right" vertical="center" wrapText="1"/>
      <protection locked="0"/>
    </xf>
    <xf numFmtId="188" fontId="6" fillId="0" borderId="14" xfId="61" applyNumberFormat="1" applyFont="1" applyBorder="1" applyAlignment="1" applyProtection="1">
      <alignment horizontal="center" vertical="center" wrapText="1"/>
      <protection locked="0"/>
    </xf>
    <xf numFmtId="187" fontId="6" fillId="0" borderId="14" xfId="61" applyNumberFormat="1" applyFont="1" applyBorder="1" applyAlignment="1" applyProtection="1">
      <alignment horizontal="right" vertical="center" wrapText="1"/>
      <protection locked="0"/>
    </xf>
    <xf numFmtId="187" fontId="6" fillId="0" borderId="15" xfId="61" applyNumberFormat="1" applyFont="1" applyBorder="1" applyAlignment="1" applyProtection="1">
      <alignment horizontal="right" vertical="center" wrapText="1"/>
      <protection locked="0"/>
    </xf>
    <xf numFmtId="0" fontId="6" fillId="0" borderId="16" xfId="61" applyFont="1" applyBorder="1" applyAlignment="1">
      <alignment horizontal="justify" vertical="center" wrapText="1"/>
      <protection/>
    </xf>
    <xf numFmtId="0" fontId="6" fillId="0" borderId="15" xfId="61" applyFont="1" applyBorder="1">
      <alignment/>
      <protection/>
    </xf>
    <xf numFmtId="0" fontId="6" fillId="0" borderId="14" xfId="61" applyFont="1" applyBorder="1">
      <alignment/>
      <protection/>
    </xf>
    <xf numFmtId="0" fontId="6" fillId="0" borderId="13" xfId="61" applyFont="1" applyBorder="1">
      <alignment/>
      <protection/>
    </xf>
    <xf numFmtId="0" fontId="6" fillId="0" borderId="17" xfId="65" applyFont="1" applyBorder="1" applyAlignment="1">
      <alignment horizontal="center" vertical="center"/>
      <protection/>
    </xf>
    <xf numFmtId="188" fontId="6" fillId="0" borderId="18" xfId="61" applyNumberFormat="1" applyFont="1" applyBorder="1" applyAlignment="1" applyProtection="1">
      <alignment horizontal="right" vertical="center" wrapText="1"/>
      <protection locked="0"/>
    </xf>
    <xf numFmtId="188" fontId="6" fillId="0" borderId="19" xfId="61" applyNumberFormat="1" applyFont="1" applyBorder="1" applyAlignment="1" applyProtection="1">
      <alignment horizontal="center" vertical="center" wrapText="1"/>
      <protection locked="0"/>
    </xf>
    <xf numFmtId="187" fontId="6" fillId="0" borderId="19" xfId="61" applyNumberFormat="1" applyFont="1" applyBorder="1" applyAlignment="1" applyProtection="1">
      <alignment horizontal="right" vertical="center" wrapText="1"/>
      <protection locked="0"/>
    </xf>
    <xf numFmtId="187" fontId="6" fillId="0" borderId="10" xfId="61" applyNumberFormat="1" applyFont="1" applyBorder="1" applyAlignment="1" applyProtection="1">
      <alignment horizontal="right" vertical="center" wrapText="1"/>
      <protection locked="0"/>
    </xf>
    <xf numFmtId="0" fontId="6" fillId="0" borderId="20" xfId="61" applyFont="1" applyBorder="1" applyAlignment="1">
      <alignment horizontal="justify" vertical="center" wrapText="1"/>
      <protection/>
    </xf>
    <xf numFmtId="0" fontId="6" fillId="0" borderId="18" xfId="61" applyFont="1" applyBorder="1" applyAlignment="1">
      <alignment horizontal="center" vertical="center"/>
      <protection/>
    </xf>
    <xf numFmtId="188" fontId="6" fillId="0" borderId="18" xfId="61" applyNumberFormat="1" applyFont="1" applyBorder="1" applyAlignment="1">
      <alignment horizontal="right" vertical="center" wrapText="1"/>
      <protection/>
    </xf>
    <xf numFmtId="188" fontId="6" fillId="0" borderId="19" xfId="61" applyNumberFormat="1" applyFont="1" applyBorder="1" applyAlignment="1">
      <alignment horizontal="right" vertical="center" wrapText="1"/>
      <protection/>
    </xf>
    <xf numFmtId="187" fontId="6" fillId="0" borderId="19" xfId="61" applyNumberFormat="1" applyFont="1" applyBorder="1" applyAlignment="1">
      <alignment horizontal="right" vertical="center" wrapText="1"/>
      <protection/>
    </xf>
    <xf numFmtId="0" fontId="6" fillId="0" borderId="10" xfId="61" applyFont="1" applyBorder="1">
      <alignment/>
      <protection/>
    </xf>
    <xf numFmtId="0" fontId="6" fillId="0" borderId="19" xfId="61" applyFont="1" applyBorder="1">
      <alignment/>
      <protection/>
    </xf>
    <xf numFmtId="0" fontId="6" fillId="0" borderId="17" xfId="61" applyFont="1" applyBorder="1">
      <alignment/>
      <protection/>
    </xf>
    <xf numFmtId="0" fontId="6" fillId="0" borderId="21" xfId="61" applyFont="1" applyBorder="1" applyAlignment="1">
      <alignment horizontal="center" vertical="center"/>
      <protection/>
    </xf>
    <xf numFmtId="0" fontId="6" fillId="0" borderId="22" xfId="65" applyFont="1" applyBorder="1" applyAlignment="1">
      <alignment horizontal="center" vertical="center"/>
      <protection/>
    </xf>
    <xf numFmtId="188" fontId="6" fillId="0" borderId="23" xfId="61" applyNumberFormat="1" applyFont="1" applyBorder="1" applyAlignment="1">
      <alignment horizontal="right" vertical="center" wrapText="1"/>
      <protection/>
    </xf>
    <xf numFmtId="188" fontId="6" fillId="0" borderId="24" xfId="61" applyNumberFormat="1" applyFont="1" applyBorder="1" applyAlignment="1">
      <alignment horizontal="right" vertical="center" wrapText="1"/>
      <protection/>
    </xf>
    <xf numFmtId="187" fontId="6" fillId="0" borderId="24" xfId="61" applyNumberFormat="1" applyFont="1" applyBorder="1" applyAlignment="1">
      <alignment horizontal="right" vertical="center" wrapText="1"/>
      <protection/>
    </xf>
    <xf numFmtId="188" fontId="6" fillId="0" borderId="25" xfId="61" applyNumberFormat="1" applyFont="1" applyBorder="1" applyAlignment="1" applyProtection="1">
      <alignment horizontal="right" vertical="center" wrapText="1"/>
      <protection locked="0"/>
    </xf>
    <xf numFmtId="188" fontId="6" fillId="0" borderId="26" xfId="61" applyNumberFormat="1" applyFont="1" applyBorder="1" applyAlignment="1" applyProtection="1">
      <alignment horizontal="center" vertical="center" wrapText="1"/>
      <protection locked="0"/>
    </xf>
    <xf numFmtId="187" fontId="6" fillId="0" borderId="26" xfId="61" applyNumberFormat="1" applyFont="1" applyBorder="1" applyAlignment="1" applyProtection="1">
      <alignment horizontal="right" vertical="center" wrapText="1"/>
      <protection locked="0"/>
    </xf>
    <xf numFmtId="0" fontId="6" fillId="0" borderId="27" xfId="61" applyFont="1" applyBorder="1" applyAlignment="1">
      <alignment horizontal="justify" vertical="center" wrapText="1"/>
      <protection/>
    </xf>
    <xf numFmtId="0" fontId="6" fillId="0" borderId="28" xfId="61" applyFont="1" applyBorder="1">
      <alignment/>
      <protection/>
    </xf>
    <xf numFmtId="0" fontId="6" fillId="0" borderId="24" xfId="61" applyFont="1" applyBorder="1">
      <alignment/>
      <protection/>
    </xf>
    <xf numFmtId="0" fontId="6" fillId="0" borderId="22" xfId="61" applyFont="1" applyBorder="1">
      <alignment/>
      <protection/>
    </xf>
    <xf numFmtId="188" fontId="6" fillId="36" borderId="29" xfId="61" applyNumberFormat="1" applyFont="1" applyFill="1" applyBorder="1" applyAlignment="1">
      <alignment horizontal="right" vertical="center" wrapText="1"/>
      <protection/>
    </xf>
    <xf numFmtId="188" fontId="6" fillId="36" borderId="30" xfId="61" applyNumberFormat="1" applyFont="1" applyFill="1" applyBorder="1" applyAlignment="1">
      <alignment horizontal="right" vertical="center" wrapText="1"/>
      <protection/>
    </xf>
    <xf numFmtId="187" fontId="6" fillId="36" borderId="30" xfId="61" applyNumberFormat="1" applyFont="1" applyFill="1" applyBorder="1" applyAlignment="1">
      <alignment horizontal="right" vertical="center" wrapText="1"/>
      <protection/>
    </xf>
    <xf numFmtId="188" fontId="6" fillId="36" borderId="31" xfId="61" applyNumberFormat="1" applyFont="1" applyFill="1" applyBorder="1" applyAlignment="1">
      <alignment horizontal="right" vertical="center" wrapText="1"/>
      <protection/>
    </xf>
    <xf numFmtId="188" fontId="6" fillId="36" borderId="30" xfId="61" applyNumberFormat="1" applyFont="1" applyFill="1" applyBorder="1" applyAlignment="1" applyProtection="1">
      <alignment horizontal="center" vertical="center" wrapText="1"/>
      <protection/>
    </xf>
    <xf numFmtId="187" fontId="6" fillId="36" borderId="32" xfId="61" applyNumberFormat="1" applyFont="1" applyFill="1" applyBorder="1" applyAlignment="1">
      <alignment horizontal="right" vertical="center" wrapText="1"/>
      <protection/>
    </xf>
    <xf numFmtId="187" fontId="6" fillId="36" borderId="33" xfId="61" applyNumberFormat="1" applyFont="1" applyFill="1" applyBorder="1" applyAlignment="1">
      <alignment horizontal="right" vertical="center" wrapText="1"/>
      <protection/>
    </xf>
    <xf numFmtId="3" fontId="6" fillId="36" borderId="32" xfId="61" applyNumberFormat="1" applyFont="1" applyFill="1" applyBorder="1" applyAlignment="1">
      <alignment horizontal="right"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84" fillId="0" borderId="0" xfId="0" applyFont="1" applyBorder="1" applyAlignment="1">
      <alignment horizontal="center" vertical="center" wrapText="1"/>
    </xf>
    <xf numFmtId="0" fontId="3" fillId="0" borderId="0" xfId="61" applyFont="1" applyAlignment="1">
      <alignment wrapText="1"/>
      <protection/>
    </xf>
    <xf numFmtId="0" fontId="3" fillId="0" borderId="0" xfId="61" applyFont="1">
      <alignment/>
      <protection/>
    </xf>
    <xf numFmtId="0" fontId="82" fillId="0" borderId="0" xfId="0" applyFont="1" applyBorder="1" applyAlignment="1">
      <alignment horizontal="center" vertical="center" wrapText="1"/>
    </xf>
    <xf numFmtId="0" fontId="3" fillId="0" borderId="10" xfId="62" applyBorder="1" applyAlignment="1">
      <alignment vertical="center"/>
      <protection/>
    </xf>
    <xf numFmtId="0" fontId="5" fillId="35" borderId="10" xfId="62" applyFont="1" applyFill="1" applyBorder="1" applyAlignment="1">
      <alignment horizontal="center" vertical="center"/>
      <protection/>
    </xf>
    <xf numFmtId="0" fontId="3" fillId="0" borderId="0" xfId="62">
      <alignment/>
      <protection/>
    </xf>
    <xf numFmtId="0" fontId="5" fillId="35" borderId="10" xfId="62" applyFont="1" applyFill="1" applyBorder="1" applyAlignment="1">
      <alignment horizontal="center" wrapText="1"/>
      <protection/>
    </xf>
    <xf numFmtId="0" fontId="3" fillId="0" borderId="10" xfId="62" applyBorder="1" applyAlignment="1">
      <alignment wrapText="1"/>
      <protection/>
    </xf>
    <xf numFmtId="0" fontId="9" fillId="37" borderId="34" xfId="64" applyFont="1" applyFill="1" applyBorder="1" applyAlignment="1">
      <alignment horizontal="center" vertical="center"/>
      <protection/>
    </xf>
    <xf numFmtId="0" fontId="9" fillId="37" borderId="35" xfId="64" applyFont="1" applyFill="1" applyBorder="1" applyAlignment="1">
      <alignment horizontal="center" vertical="center"/>
      <protection/>
    </xf>
    <xf numFmtId="0" fontId="9" fillId="37" borderId="36" xfId="64" applyFont="1" applyFill="1" applyBorder="1" applyAlignment="1">
      <alignment horizontal="center" vertical="center"/>
      <protection/>
    </xf>
    <xf numFmtId="0" fontId="5" fillId="35" borderId="10" xfId="62" applyFont="1" applyFill="1" applyBorder="1" applyAlignment="1">
      <alignment horizontal="center" vertical="center" wrapText="1"/>
      <protection/>
    </xf>
    <xf numFmtId="0" fontId="3" fillId="0" borderId="10" xfId="62" applyBorder="1">
      <alignment/>
      <protection/>
    </xf>
    <xf numFmtId="3" fontId="5" fillId="0" borderId="10" xfId="62" applyNumberFormat="1" applyFont="1" applyFill="1" applyBorder="1" applyAlignment="1">
      <alignment horizontal="right"/>
      <protection/>
    </xf>
    <xf numFmtId="0" fontId="9" fillId="37" borderId="37" xfId="64" applyFont="1" applyFill="1" applyBorder="1" applyAlignment="1">
      <alignment horizontal="center" vertical="center" wrapText="1"/>
      <protection/>
    </xf>
    <xf numFmtId="0" fontId="9" fillId="37" borderId="38" xfId="64" applyFont="1" applyFill="1" applyBorder="1" applyAlignment="1">
      <alignment horizontal="center" vertical="center" wrapText="1"/>
      <protection/>
    </xf>
    <xf numFmtId="0" fontId="9" fillId="37" borderId="39" xfId="64" applyFont="1" applyFill="1" applyBorder="1" applyAlignment="1">
      <alignment horizontal="center" vertical="center" wrapText="1"/>
      <protection/>
    </xf>
    <xf numFmtId="0" fontId="5" fillId="0" borderId="10" xfId="62" applyFont="1" applyFill="1" applyBorder="1" applyAlignment="1">
      <alignment horizontal="center"/>
      <protection/>
    </xf>
    <xf numFmtId="0" fontId="5" fillId="38" borderId="40" xfId="64" applyFont="1" applyFill="1" applyBorder="1">
      <alignment/>
      <protection/>
    </xf>
    <xf numFmtId="0" fontId="6" fillId="38" borderId="41" xfId="64" applyFont="1" applyFill="1" applyBorder="1" applyAlignment="1">
      <alignment horizontal="center"/>
      <protection/>
    </xf>
    <xf numFmtId="0" fontId="6" fillId="38" borderId="0" xfId="64" applyFont="1" applyFill="1" applyBorder="1" applyAlignment="1">
      <alignment horizontal="center"/>
      <protection/>
    </xf>
    <xf numFmtId="0" fontId="6" fillId="38" borderId="42" xfId="64" applyFont="1" applyFill="1" applyBorder="1" applyAlignment="1">
      <alignment horizontal="center"/>
      <protection/>
    </xf>
    <xf numFmtId="0" fontId="6" fillId="0" borderId="10" xfId="62" applyFont="1" applyFill="1" applyBorder="1" applyAlignment="1">
      <alignment horizontal="center"/>
      <protection/>
    </xf>
    <xf numFmtId="3" fontId="6" fillId="0" borderId="10" xfId="62" applyNumberFormat="1" applyFont="1" applyFill="1" applyBorder="1" applyAlignment="1">
      <alignment/>
      <protection/>
    </xf>
    <xf numFmtId="0" fontId="6" fillId="0" borderId="43" xfId="64" applyFont="1" applyFill="1" applyBorder="1" applyAlignment="1">
      <alignment horizontal="center"/>
      <protection/>
    </xf>
    <xf numFmtId="3" fontId="6" fillId="0" borderId="37" xfId="64" applyNumberFormat="1" applyFont="1" applyFill="1" applyBorder="1" applyAlignment="1">
      <alignment/>
      <protection/>
    </xf>
    <xf numFmtId="3" fontId="6" fillId="0" borderId="38" xfId="64" applyNumberFormat="1" applyFont="1" applyFill="1" applyBorder="1" applyAlignment="1">
      <alignment/>
      <protection/>
    </xf>
    <xf numFmtId="3" fontId="6" fillId="0" borderId="39" xfId="64" applyNumberFormat="1" applyFont="1" applyFill="1" applyBorder="1" applyAlignment="1">
      <alignment/>
      <protection/>
    </xf>
    <xf numFmtId="0" fontId="6" fillId="0" borderId="44" xfId="64" applyFont="1" applyFill="1" applyBorder="1" applyAlignment="1">
      <alignment horizontal="center"/>
      <protection/>
    </xf>
    <xf numFmtId="3" fontId="6" fillId="0" borderId="45" xfId="64" applyNumberFormat="1" applyFont="1" applyFill="1" applyBorder="1" applyAlignment="1">
      <alignment/>
      <protection/>
    </xf>
    <xf numFmtId="3" fontId="6" fillId="0" borderId="46" xfId="64" applyNumberFormat="1" applyFont="1" applyFill="1" applyBorder="1" applyAlignment="1">
      <alignment/>
      <protection/>
    </xf>
    <xf numFmtId="3" fontId="6" fillId="0" borderId="47" xfId="64" applyNumberFormat="1" applyFont="1" applyFill="1" applyBorder="1" applyAlignment="1">
      <alignment/>
      <protection/>
    </xf>
    <xf numFmtId="3" fontId="3" fillId="0" borderId="10" xfId="62" applyNumberFormat="1" applyBorder="1">
      <alignment/>
      <protection/>
    </xf>
    <xf numFmtId="0" fontId="2" fillId="34" borderId="0" xfId="62" applyFont="1" applyFill="1" applyBorder="1" applyAlignment="1">
      <alignment horizontal="center" vertical="center"/>
      <protection/>
    </xf>
    <xf numFmtId="0" fontId="3" fillId="0" borderId="0" xfId="65" applyFont="1">
      <alignment/>
      <protection/>
    </xf>
    <xf numFmtId="0" fontId="3" fillId="0" borderId="10" xfId="65" applyFont="1" applyBorder="1" applyAlignment="1">
      <alignment vertical="center"/>
      <protection/>
    </xf>
    <xf numFmtId="0" fontId="3" fillId="0" borderId="0" xfId="65" applyFont="1" applyAlignment="1">
      <alignment vertical="center"/>
      <protection/>
    </xf>
    <xf numFmtId="0" fontId="3" fillId="0" borderId="0" xfId="65" applyFont="1" applyBorder="1" applyAlignment="1">
      <alignment horizontal="center" vertical="center"/>
      <protection/>
    </xf>
    <xf numFmtId="0" fontId="3" fillId="0" borderId="10" xfId="62" applyFont="1" applyFill="1" applyBorder="1" applyAlignment="1">
      <alignment horizontal="center"/>
      <protection/>
    </xf>
    <xf numFmtId="3" fontId="3" fillId="0" borderId="10" xfId="62" applyNumberFormat="1" applyFont="1" applyFill="1" applyBorder="1" applyAlignment="1">
      <alignment/>
      <protection/>
    </xf>
    <xf numFmtId="0" fontId="3" fillId="0" borderId="0" xfId="62" applyFont="1">
      <alignment/>
      <protection/>
    </xf>
    <xf numFmtId="0" fontId="11" fillId="37" borderId="34" xfId="64" applyFont="1" applyFill="1" applyBorder="1" applyAlignment="1">
      <alignment horizontal="centerContinuous" vertical="center"/>
      <protection/>
    </xf>
    <xf numFmtId="0" fontId="11" fillId="37" borderId="35" xfId="64" applyFont="1" applyFill="1" applyBorder="1" applyAlignment="1">
      <alignment horizontal="centerContinuous" vertical="center"/>
      <protection/>
    </xf>
    <xf numFmtId="0" fontId="11" fillId="37" borderId="36" xfId="64" applyFont="1" applyFill="1" applyBorder="1" applyAlignment="1">
      <alignment horizontal="centerContinuous" vertical="center"/>
      <protection/>
    </xf>
    <xf numFmtId="0" fontId="3" fillId="0" borderId="0" xfId="65" applyFont="1" applyAlignment="1">
      <alignment horizontal="center" vertical="center"/>
      <protection/>
    </xf>
    <xf numFmtId="0" fontId="11" fillId="37" borderId="37" xfId="64" applyFont="1" applyFill="1" applyBorder="1" applyAlignment="1">
      <alignment horizontal="center" vertical="center" wrapText="1"/>
      <protection/>
    </xf>
    <xf numFmtId="0" fontId="11" fillId="37" borderId="38" xfId="64" applyFont="1" applyFill="1" applyBorder="1" applyAlignment="1">
      <alignment horizontal="center" vertical="center" wrapText="1"/>
      <protection/>
    </xf>
    <xf numFmtId="0" fontId="11" fillId="37" borderId="39" xfId="64" applyFont="1" applyFill="1" applyBorder="1" applyAlignment="1">
      <alignment horizontal="center" vertical="center" wrapText="1"/>
      <protection/>
    </xf>
    <xf numFmtId="0" fontId="2" fillId="38" borderId="40" xfId="64" applyFont="1" applyFill="1" applyBorder="1">
      <alignment/>
      <protection/>
    </xf>
    <xf numFmtId="0" fontId="3" fillId="38" borderId="41" xfId="64" applyFont="1" applyFill="1" applyBorder="1" applyAlignment="1">
      <alignment horizontal="center"/>
      <protection/>
    </xf>
    <xf numFmtId="0" fontId="3" fillId="38" borderId="0" xfId="64" applyFont="1" applyFill="1" applyBorder="1" applyAlignment="1">
      <alignment horizontal="center"/>
      <protection/>
    </xf>
    <xf numFmtId="0" fontId="3" fillId="38" borderId="42" xfId="64" applyFont="1" applyFill="1" applyBorder="1" applyAlignment="1">
      <alignment horizontal="center"/>
      <protection/>
    </xf>
    <xf numFmtId="0" fontId="2" fillId="0" borderId="43" xfId="64" applyFont="1" applyFill="1" applyBorder="1" applyAlignment="1">
      <alignment horizontal="center"/>
      <protection/>
    </xf>
    <xf numFmtId="3" fontId="2" fillId="0" borderId="37" xfId="64" applyNumberFormat="1" applyFont="1" applyFill="1" applyBorder="1" applyAlignment="1">
      <alignment horizontal="right"/>
      <protection/>
    </xf>
    <xf numFmtId="3" fontId="2" fillId="0" borderId="38" xfId="64" applyNumberFormat="1" applyFont="1" applyFill="1" applyBorder="1" applyAlignment="1">
      <alignment horizontal="right"/>
      <protection/>
    </xf>
    <xf numFmtId="3" fontId="2" fillId="0" borderId="39" xfId="64" applyNumberFormat="1" applyFont="1" applyFill="1" applyBorder="1" applyAlignment="1">
      <alignment horizontal="right"/>
      <protection/>
    </xf>
    <xf numFmtId="0" fontId="3" fillId="0" borderId="43" xfId="64" applyFont="1" applyFill="1" applyBorder="1" applyAlignment="1">
      <alignment horizontal="center"/>
      <protection/>
    </xf>
    <xf numFmtId="3" fontId="3" fillId="0" borderId="37" xfId="64" applyNumberFormat="1" applyFont="1" applyFill="1" applyBorder="1" applyAlignment="1">
      <alignment/>
      <protection/>
    </xf>
    <xf numFmtId="3" fontId="3" fillId="0" borderId="38" xfId="64" applyNumberFormat="1" applyFont="1" applyFill="1" applyBorder="1" applyAlignment="1">
      <alignment/>
      <protection/>
    </xf>
    <xf numFmtId="3" fontId="3" fillId="0" borderId="39" xfId="64" applyNumberFormat="1" applyFont="1" applyFill="1" applyBorder="1" applyAlignment="1">
      <alignment/>
      <protection/>
    </xf>
    <xf numFmtId="0" fontId="5" fillId="2" borderId="28"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10" fillId="2" borderId="10" xfId="61" applyFont="1" applyFill="1" applyBorder="1" applyAlignment="1">
      <alignment horizontal="center" vertical="center" wrapText="1"/>
      <protection/>
    </xf>
    <xf numFmtId="0" fontId="85" fillId="0" borderId="10" xfId="0" applyFont="1" applyFill="1" applyBorder="1" applyAlignment="1" applyProtection="1">
      <alignment horizontal="center" vertical="center"/>
      <protection/>
    </xf>
    <xf numFmtId="188" fontId="6" fillId="0" borderId="48" xfId="61" applyNumberFormat="1" applyFont="1" applyBorder="1" applyAlignment="1">
      <alignment horizontal="right" vertical="center" wrapText="1"/>
      <protection/>
    </xf>
    <xf numFmtId="188" fontId="6" fillId="0" borderId="49" xfId="61" applyNumberFormat="1" applyFont="1" applyBorder="1" applyAlignment="1">
      <alignment horizontal="right" vertical="center" wrapText="1"/>
      <protection/>
    </xf>
    <xf numFmtId="188" fontId="6" fillId="0" borderId="50" xfId="61" applyNumberFormat="1" applyFont="1" applyBorder="1" applyAlignment="1">
      <alignment horizontal="right" vertical="center" wrapText="1"/>
      <protection/>
    </xf>
    <xf numFmtId="188" fontId="6" fillId="36" borderId="51" xfId="61" applyNumberFormat="1" applyFont="1" applyFill="1" applyBorder="1" applyAlignment="1">
      <alignment horizontal="right" vertical="center" wrapText="1"/>
      <protection/>
    </xf>
    <xf numFmtId="0" fontId="14" fillId="2" borderId="10" xfId="61" applyFont="1" applyFill="1" applyBorder="1" applyAlignment="1">
      <alignment horizontal="center" vertical="center" wrapText="1"/>
      <protection/>
    </xf>
    <xf numFmtId="0" fontId="16" fillId="36" borderId="19" xfId="61" applyFont="1" applyFill="1" applyBorder="1" applyAlignment="1">
      <alignment/>
      <protection/>
    </xf>
    <xf numFmtId="0" fontId="16" fillId="36" borderId="49" xfId="61" applyFont="1" applyFill="1" applyBorder="1" applyAlignment="1">
      <alignment/>
      <protection/>
    </xf>
    <xf numFmtId="0" fontId="16" fillId="36" borderId="20" xfId="61" applyFont="1" applyFill="1" applyBorder="1" applyAlignment="1">
      <alignment/>
      <protection/>
    </xf>
    <xf numFmtId="3" fontId="16" fillId="36" borderId="10" xfId="61" applyNumberFormat="1" applyFont="1" applyFill="1" applyBorder="1" applyAlignment="1">
      <alignment horizontal="right" vertical="center" wrapText="1"/>
      <protection/>
    </xf>
    <xf numFmtId="0" fontId="6" fillId="0" borderId="10" xfId="61" applyFont="1" applyBorder="1" applyAlignment="1">
      <alignment horizontal="center" vertical="center"/>
      <protection/>
    </xf>
    <xf numFmtId="0" fontId="6" fillId="0" borderId="10" xfId="65" applyFont="1" applyBorder="1" applyAlignment="1">
      <alignment horizontal="center" vertical="center"/>
      <protection/>
    </xf>
    <xf numFmtId="0" fontId="10" fillId="2" borderId="10" xfId="0" applyFont="1" applyFill="1" applyBorder="1" applyAlignment="1" applyProtection="1">
      <alignment horizontal="center" vertical="center" wrapText="1"/>
      <protection/>
    </xf>
    <xf numFmtId="171" fontId="86" fillId="0" borderId="10" xfId="51" applyFont="1" applyBorder="1" applyAlignment="1" applyProtection="1">
      <alignment vertical="center" wrapText="1"/>
      <protection locked="0"/>
    </xf>
    <xf numFmtId="0" fontId="87" fillId="0" borderId="0" xfId="59" applyFont="1" applyFill="1" applyAlignment="1" applyProtection="1">
      <alignment vertical="center" wrapText="1"/>
      <protection/>
    </xf>
    <xf numFmtId="0" fontId="2" fillId="0" borderId="0" xfId="63" applyFont="1" applyFill="1" applyBorder="1" applyAlignment="1" applyProtection="1">
      <alignment horizontal="center" vertical="center"/>
      <protection/>
    </xf>
    <xf numFmtId="0" fontId="87" fillId="0" borderId="0" xfId="59" applyFont="1" applyFill="1" applyAlignment="1" applyProtection="1">
      <alignment vertical="center"/>
      <protection/>
    </xf>
    <xf numFmtId="0" fontId="88" fillId="0" borderId="0" xfId="59" applyFont="1" applyFill="1" applyAlignment="1" applyProtection="1">
      <alignment vertical="center"/>
      <protection/>
    </xf>
    <xf numFmtId="0" fontId="89" fillId="0" borderId="0" xfId="0" applyFont="1" applyAlignment="1" applyProtection="1">
      <alignment/>
      <protection/>
    </xf>
    <xf numFmtId="0" fontId="89" fillId="0" borderId="0" xfId="0" applyFont="1" applyAlignment="1" applyProtection="1">
      <alignment horizontal="center"/>
      <protection/>
    </xf>
    <xf numFmtId="0" fontId="89" fillId="0" borderId="0" xfId="0" applyFont="1" applyFill="1" applyAlignment="1" applyProtection="1">
      <alignment horizontal="center"/>
      <protection/>
    </xf>
    <xf numFmtId="0" fontId="90" fillId="0" borderId="0" xfId="0" applyFont="1" applyBorder="1" applyAlignment="1" applyProtection="1">
      <alignment horizontal="center"/>
      <protection locked="0"/>
    </xf>
    <xf numFmtId="0" fontId="91" fillId="0" borderId="0" xfId="0" applyFont="1" applyBorder="1" applyAlignment="1" applyProtection="1">
      <alignment horizontal="center" vertical="center" wrapText="1"/>
      <protection locked="0"/>
    </xf>
    <xf numFmtId="0" fontId="79" fillId="0" borderId="0" xfId="0" applyFont="1" applyBorder="1" applyAlignment="1">
      <alignment horizontal="center"/>
    </xf>
    <xf numFmtId="0" fontId="82" fillId="0" borderId="0" xfId="0" applyFont="1" applyBorder="1" applyAlignment="1" applyProtection="1">
      <alignment vertical="center" wrapText="1"/>
      <protection/>
    </xf>
    <xf numFmtId="0" fontId="0" fillId="0" borderId="0" xfId="0" applyAlignment="1">
      <alignment horizontal="center"/>
    </xf>
    <xf numFmtId="0" fontId="79" fillId="0" borderId="0" xfId="0" applyFont="1" applyFill="1" applyBorder="1" applyAlignment="1">
      <alignment horizontal="center" vertical="center" wrapText="1"/>
    </xf>
    <xf numFmtId="0" fontId="10" fillId="2" borderId="20" xfId="0" applyFont="1" applyFill="1" applyBorder="1" applyAlignment="1" applyProtection="1">
      <alignment horizontal="center" vertical="center" wrapText="1"/>
      <protection/>
    </xf>
    <xf numFmtId="0" fontId="10" fillId="2" borderId="28" xfId="0" applyFont="1" applyFill="1" applyBorder="1" applyAlignment="1" applyProtection="1">
      <alignment horizontal="center" vertical="center" wrapText="1"/>
      <protection/>
    </xf>
    <xf numFmtId="171" fontId="6" fillId="34" borderId="10" xfId="51" applyFont="1" applyFill="1" applyBorder="1" applyAlignment="1" applyProtection="1">
      <alignment horizontal="center" vertical="center" wrapText="1"/>
      <protection locked="0"/>
    </xf>
    <xf numFmtId="0" fontId="0" fillId="0" borderId="10" xfId="0" applyBorder="1" applyAlignment="1">
      <alignment horizontal="left" vertical="center" wrapText="1"/>
    </xf>
    <xf numFmtId="0" fontId="0" fillId="0" borderId="10" xfId="0" applyBorder="1" applyAlignment="1">
      <alignment vertical="center" wrapText="1"/>
    </xf>
    <xf numFmtId="0" fontId="2" fillId="35" borderId="10" xfId="62" applyFont="1" applyFill="1" applyBorder="1" applyAlignment="1">
      <alignment horizontal="center" vertical="center"/>
      <protection/>
    </xf>
    <xf numFmtId="0" fontId="5" fillId="34" borderId="10" xfId="64" applyFont="1" applyFill="1" applyBorder="1" applyAlignment="1">
      <alignment horizontal="center"/>
      <protection/>
    </xf>
    <xf numFmtId="3" fontId="5" fillId="34" borderId="10" xfId="59" applyNumberFormat="1" applyFont="1" applyFill="1" applyBorder="1" applyAlignment="1">
      <alignment horizontal="right"/>
      <protection/>
    </xf>
    <xf numFmtId="0" fontId="6" fillId="34" borderId="10" xfId="64" applyFont="1" applyFill="1" applyBorder="1" applyAlignment="1">
      <alignment horizontal="center"/>
      <protection/>
    </xf>
    <xf numFmtId="3" fontId="6" fillId="34" borderId="10" xfId="59" applyNumberFormat="1" applyFont="1" applyFill="1" applyBorder="1" applyAlignment="1">
      <alignment/>
      <protection/>
    </xf>
    <xf numFmtId="0" fontId="92" fillId="39" borderId="10" xfId="0" applyFont="1" applyFill="1" applyBorder="1" applyAlignment="1">
      <alignment horizontal="justify" vertical="center" wrapText="1"/>
    </xf>
    <xf numFmtId="0" fontId="92" fillId="0" borderId="10" xfId="0" applyFont="1" applyBorder="1" applyAlignment="1">
      <alignment horizontal="justify" vertical="center" wrapText="1"/>
    </xf>
    <xf numFmtId="0" fontId="0" fillId="0" borderId="10" xfId="0" applyFont="1" applyBorder="1" applyAlignment="1">
      <alignment/>
    </xf>
    <xf numFmtId="0" fontId="2" fillId="35" borderId="10" xfId="62" applyFont="1" applyFill="1" applyBorder="1" applyAlignment="1">
      <alignment horizontal="center" vertical="center"/>
      <protection/>
    </xf>
    <xf numFmtId="0" fontId="0" fillId="0" borderId="10" xfId="0" applyFont="1" applyBorder="1" applyAlignment="1">
      <alignment wrapText="1"/>
    </xf>
    <xf numFmtId="0" fontId="0" fillId="2" borderId="10" xfId="0" applyFont="1" applyFill="1" applyBorder="1" applyAlignment="1">
      <alignment wrapText="1"/>
    </xf>
    <xf numFmtId="0" fontId="82" fillId="0" borderId="31" xfId="0" applyFont="1" applyBorder="1" applyAlignment="1" applyProtection="1">
      <alignment vertical="center" wrapText="1"/>
      <protection/>
    </xf>
    <xf numFmtId="0" fontId="82" fillId="34" borderId="11" xfId="0" applyFont="1" applyFill="1" applyBorder="1" applyAlignment="1" applyProtection="1">
      <alignment vertical="center" wrapText="1"/>
      <protection/>
    </xf>
    <xf numFmtId="17" fontId="0" fillId="0" borderId="10" xfId="67" applyNumberFormat="1" applyFont="1" applyBorder="1" applyAlignment="1">
      <alignment horizontal="center" vertical="center"/>
    </xf>
    <xf numFmtId="0" fontId="0" fillId="34" borderId="10" xfId="0" applyFont="1" applyFill="1" applyBorder="1" applyAlignment="1">
      <alignment horizontal="center" vertical="center" wrapText="1"/>
    </xf>
    <xf numFmtId="9" fontId="0" fillId="34"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xf>
    <xf numFmtId="17" fontId="0" fillId="0" borderId="10" xfId="0" applyNumberFormat="1" applyBorder="1" applyAlignment="1">
      <alignment vertical="center"/>
    </xf>
    <xf numFmtId="9" fontId="0" fillId="0" borderId="10" xfId="67" applyFont="1" applyBorder="1" applyAlignment="1">
      <alignment horizontal="center" vertical="center"/>
    </xf>
    <xf numFmtId="0" fontId="0" fillId="0" borderId="10" xfId="0" applyBorder="1" applyAlignment="1">
      <alignment horizontal="center" vertical="center" wrapText="1"/>
    </xf>
    <xf numFmtId="0" fontId="0" fillId="34" borderId="10" xfId="0" applyFill="1" applyBorder="1" applyAlignment="1">
      <alignment horizontal="left" vertical="center" wrapText="1"/>
    </xf>
    <xf numFmtId="9" fontId="0" fillId="34" borderId="10" xfId="67" applyFont="1" applyFill="1" applyBorder="1" applyAlignment="1">
      <alignment horizontal="center" vertical="center"/>
    </xf>
    <xf numFmtId="17" fontId="0" fillId="34" borderId="10" xfId="67" applyNumberFormat="1" applyFont="1" applyFill="1" applyBorder="1" applyAlignment="1">
      <alignment horizontal="center" vertical="center"/>
    </xf>
    <xf numFmtId="17" fontId="0" fillId="34" borderId="10" xfId="0" applyNumberFormat="1" applyFill="1" applyBorder="1" applyAlignment="1">
      <alignment horizontal="center" vertical="center"/>
    </xf>
    <xf numFmtId="17" fontId="0" fillId="0" borderId="10" xfId="67" applyNumberFormat="1" applyFont="1" applyBorder="1" applyAlignment="1">
      <alignment horizontal="center" vertical="center"/>
    </xf>
    <xf numFmtId="0" fontId="5" fillId="40" borderId="10" xfId="63" applyFont="1" applyFill="1" applyBorder="1" applyAlignment="1" applyProtection="1">
      <alignment horizontal="center" vertical="center" wrapText="1"/>
      <protection locked="0"/>
    </xf>
    <xf numFmtId="0" fontId="5" fillId="40" borderId="10" xfId="63" applyFont="1" applyFill="1" applyBorder="1" applyAlignment="1" applyProtection="1">
      <alignment horizontal="justify" vertical="center" wrapText="1"/>
      <protection locked="0"/>
    </xf>
    <xf numFmtId="0" fontId="0" fillId="0" borderId="10" xfId="0" applyBorder="1" applyAlignment="1">
      <alignment horizontal="justify" vertical="center" wrapText="1"/>
    </xf>
    <xf numFmtId="0" fontId="91" fillId="0" borderId="0" xfId="0" applyFont="1" applyAlignment="1" applyProtection="1">
      <alignment horizontal="center"/>
      <protection/>
    </xf>
    <xf numFmtId="0" fontId="90" fillId="0" borderId="0" xfId="0" applyFont="1" applyAlignment="1" applyProtection="1">
      <alignment/>
      <protection/>
    </xf>
    <xf numFmtId="0" fontId="91" fillId="0" borderId="0" xfId="0" applyFont="1" applyAlignment="1" applyProtection="1">
      <alignment/>
      <protection/>
    </xf>
    <xf numFmtId="0" fontId="90" fillId="0" borderId="0" xfId="0" applyFont="1" applyFill="1" applyAlignment="1" applyProtection="1">
      <alignment/>
      <protection/>
    </xf>
    <xf numFmtId="0" fontId="93" fillId="0" borderId="0" xfId="0" applyFont="1" applyFill="1" applyAlignment="1" applyProtection="1">
      <alignment/>
      <protection/>
    </xf>
    <xf numFmtId="0" fontId="93" fillId="0" borderId="0" xfId="0" applyFont="1" applyAlignment="1" applyProtection="1">
      <alignment/>
      <protection/>
    </xf>
    <xf numFmtId="0" fontId="91" fillId="0" borderId="0" xfId="0" applyFont="1" applyFill="1" applyBorder="1" applyAlignment="1" applyProtection="1">
      <alignment horizontal="center" vertical="center" wrapText="1"/>
      <protection/>
    </xf>
    <xf numFmtId="0" fontId="91" fillId="0" borderId="0" xfId="63" applyFont="1" applyFill="1" applyBorder="1" applyAlignment="1" applyProtection="1">
      <alignment horizontal="center" vertical="center"/>
      <protection/>
    </xf>
    <xf numFmtId="0" fontId="85" fillId="0" borderId="0" xfId="63" applyFont="1" applyFill="1" applyBorder="1" applyAlignment="1" applyProtection="1">
      <alignment horizontal="center" vertical="center"/>
      <protection/>
    </xf>
    <xf numFmtId="0" fontId="94" fillId="0" borderId="0" xfId="0" applyFont="1" applyFill="1" applyAlignment="1" applyProtection="1">
      <alignment/>
      <protection/>
    </xf>
    <xf numFmtId="0" fontId="5" fillId="40" borderId="12" xfId="63" applyFont="1" applyFill="1" applyBorder="1" applyAlignment="1" applyProtection="1">
      <alignment horizontal="left" vertical="center" wrapText="1"/>
      <protection/>
    </xf>
    <xf numFmtId="0" fontId="6" fillId="34" borderId="10" xfId="63" applyFont="1" applyFill="1" applyBorder="1" applyAlignment="1" applyProtection="1">
      <alignment horizontal="center" vertical="center"/>
      <protection/>
    </xf>
    <xf numFmtId="0" fontId="12" fillId="0" borderId="0" xfId="63" applyFont="1" applyFill="1" applyBorder="1" applyAlignment="1" applyProtection="1">
      <alignment horizontal="center" vertical="top" wrapText="1"/>
      <protection/>
    </xf>
    <xf numFmtId="0" fontId="5" fillId="40" borderId="10" xfId="63" applyFont="1" applyFill="1" applyBorder="1" applyAlignment="1" applyProtection="1">
      <alignment horizontal="left" vertical="center" wrapText="1"/>
      <protection/>
    </xf>
    <xf numFmtId="0" fontId="6" fillId="33" borderId="10" xfId="63" applyFont="1" applyFill="1" applyBorder="1" applyAlignment="1" applyProtection="1">
      <alignment vertical="center"/>
      <protection/>
    </xf>
    <xf numFmtId="0" fontId="5" fillId="40" borderId="10" xfId="63" applyFont="1" applyFill="1" applyBorder="1" applyAlignment="1" applyProtection="1">
      <alignment vertical="center" wrapText="1"/>
      <protection/>
    </xf>
    <xf numFmtId="0" fontId="12" fillId="0" borderId="0" xfId="63" applyFont="1" applyFill="1" applyBorder="1" applyAlignment="1" applyProtection="1">
      <alignment horizontal="center" vertical="center"/>
      <protection/>
    </xf>
    <xf numFmtId="0" fontId="5" fillId="40" borderId="18" xfId="63" applyFont="1" applyFill="1" applyBorder="1" applyAlignment="1" applyProtection="1">
      <alignment horizontal="left" vertical="center" wrapText="1"/>
      <protection/>
    </xf>
    <xf numFmtId="1" fontId="10" fillId="0" borderId="0" xfId="54" applyNumberFormat="1" applyFont="1" applyFill="1" applyBorder="1" applyAlignment="1" applyProtection="1">
      <alignment horizontal="center" vertical="center" wrapText="1"/>
      <protection/>
    </xf>
    <xf numFmtId="0" fontId="10" fillId="0" borderId="0" xfId="68" applyNumberFormat="1" applyFont="1" applyFill="1" applyBorder="1" applyAlignment="1" applyProtection="1">
      <alignment horizontal="center" vertical="center" wrapText="1"/>
      <protection/>
    </xf>
    <xf numFmtId="0" fontId="12" fillId="0" borderId="0" xfId="63" applyFont="1" applyFill="1" applyBorder="1" applyAlignment="1" applyProtection="1">
      <alignment horizontal="left" vertical="center" wrapText="1"/>
      <protection/>
    </xf>
    <xf numFmtId="0" fontId="12" fillId="0" borderId="0" xfId="63" applyFont="1" applyFill="1" applyBorder="1" applyAlignment="1" applyProtection="1">
      <alignment horizontal="center" vertical="center" wrapText="1"/>
      <protection/>
    </xf>
    <xf numFmtId="0" fontId="10" fillId="0" borderId="0" xfId="63" applyFont="1" applyFill="1" applyBorder="1" applyAlignment="1" applyProtection="1">
      <alignment horizontal="center" vertical="center" wrapText="1"/>
      <protection/>
    </xf>
    <xf numFmtId="0" fontId="17" fillId="0" borderId="0" xfId="63" applyFont="1" applyFill="1" applyBorder="1" applyAlignment="1" applyProtection="1">
      <alignment horizontal="center" vertical="center"/>
      <protection/>
    </xf>
    <xf numFmtId="9" fontId="10" fillId="0" borderId="0" xfId="68" applyFont="1" applyFill="1" applyBorder="1" applyAlignment="1" applyProtection="1">
      <alignment horizontal="center" vertical="center"/>
      <protection/>
    </xf>
    <xf numFmtId="187" fontId="12" fillId="0" borderId="0" xfId="68" applyNumberFormat="1" applyFont="1" applyFill="1" applyBorder="1" applyAlignment="1" applyProtection="1">
      <alignment horizontal="center" vertical="top" wrapText="1"/>
      <protection/>
    </xf>
    <xf numFmtId="9" fontId="12" fillId="0" borderId="0" xfId="68" applyFont="1" applyFill="1" applyBorder="1" applyAlignment="1" applyProtection="1">
      <alignment horizontal="center" vertical="top" wrapText="1"/>
      <protection/>
    </xf>
    <xf numFmtId="0" fontId="5" fillId="40" borderId="23" xfId="63" applyFont="1" applyFill="1" applyBorder="1" applyAlignment="1" applyProtection="1">
      <alignment horizontal="left" vertical="center" wrapText="1"/>
      <protection/>
    </xf>
    <xf numFmtId="0" fontId="5" fillId="40" borderId="28" xfId="63" applyFont="1" applyFill="1" applyBorder="1" applyAlignment="1" applyProtection="1">
      <alignment vertical="top" wrapText="1"/>
      <protection/>
    </xf>
    <xf numFmtId="0" fontId="5" fillId="40" borderId="10" xfId="63" applyFont="1" applyFill="1" applyBorder="1" applyAlignment="1" applyProtection="1">
      <alignment horizontal="center" vertical="center" wrapText="1"/>
      <protection/>
    </xf>
    <xf numFmtId="9" fontId="86" fillId="0" borderId="0" xfId="67" applyFont="1" applyFill="1" applyBorder="1" applyAlignment="1" applyProtection="1">
      <alignment horizontal="center" vertical="center" wrapText="1"/>
      <protection/>
    </xf>
    <xf numFmtId="0" fontId="5" fillId="40" borderId="10" xfId="63" applyFont="1" applyFill="1" applyBorder="1" applyAlignment="1" applyProtection="1">
      <alignment horizontal="justify" vertical="center" wrapText="1"/>
      <protection/>
    </xf>
    <xf numFmtId="0" fontId="95" fillId="0" borderId="0" xfId="63"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2" fillId="0" borderId="0" xfId="63" applyFont="1" applyFill="1" applyBorder="1" applyAlignment="1" applyProtection="1">
      <alignment horizontal="center" vertical="center" wrapText="1"/>
      <protection/>
    </xf>
    <xf numFmtId="14" fontId="6" fillId="33" borderId="10" xfId="63" applyNumberFormat="1" applyFont="1" applyFill="1" applyBorder="1" applyAlignment="1" applyProtection="1">
      <alignment vertical="center" wrapText="1"/>
      <protection/>
    </xf>
    <xf numFmtId="0" fontId="3" fillId="0" borderId="0" xfId="63" applyFont="1" applyFill="1" applyBorder="1" applyAlignment="1" applyProtection="1">
      <alignment horizontal="center" vertical="center"/>
      <protection/>
    </xf>
    <xf numFmtId="0" fontId="3" fillId="0" borderId="0" xfId="63" applyFont="1" applyFill="1" applyBorder="1" applyAlignment="1" applyProtection="1">
      <alignment vertical="center" wrapText="1"/>
      <protection/>
    </xf>
    <xf numFmtId="0" fontId="2" fillId="33" borderId="0" xfId="63" applyFont="1" applyFill="1" applyAlignment="1" applyProtection="1">
      <alignment horizontal="center" vertical="center"/>
      <protection/>
    </xf>
    <xf numFmtId="0" fontId="3" fillId="33" borderId="0" xfId="63" applyFont="1" applyFill="1" applyAlignment="1" applyProtection="1">
      <alignment vertical="center"/>
      <protection/>
    </xf>
    <xf numFmtId="0" fontId="3" fillId="33" borderId="0" xfId="63" applyFont="1" applyFill="1" applyAlignment="1" applyProtection="1">
      <alignment vertical="top" wrapText="1"/>
      <protection/>
    </xf>
    <xf numFmtId="9" fontId="2" fillId="33" borderId="0" xfId="68" applyFont="1" applyFill="1" applyAlignment="1" applyProtection="1">
      <alignment vertical="center"/>
      <protection/>
    </xf>
    <xf numFmtId="9" fontId="3" fillId="33" borderId="0" xfId="68" applyFont="1" applyFill="1" applyAlignment="1" applyProtection="1">
      <alignment vertical="center"/>
      <protection/>
    </xf>
    <xf numFmtId="0" fontId="3" fillId="0" borderId="0" xfId="63" applyFont="1" applyFill="1" applyAlignment="1" applyProtection="1">
      <alignment vertical="center"/>
      <protection/>
    </xf>
    <xf numFmtId="0" fontId="5" fillId="40" borderId="18" xfId="63" applyFont="1" applyFill="1" applyBorder="1" applyAlignment="1" applyProtection="1">
      <alignment horizontal="center" vertical="center" wrapText="1"/>
      <protection locked="0"/>
    </xf>
    <xf numFmtId="0" fontId="5" fillId="40" borderId="10" xfId="0" applyFont="1" applyFill="1" applyBorder="1" applyAlignment="1" applyProtection="1">
      <alignment horizontal="center" vertical="center" wrapText="1"/>
      <protection locked="0"/>
    </xf>
    <xf numFmtId="0" fontId="5" fillId="40" borderId="17" xfId="63" applyFont="1" applyFill="1" applyBorder="1" applyAlignment="1" applyProtection="1">
      <alignment horizontal="center" vertical="center" wrapText="1"/>
      <protection locked="0"/>
    </xf>
    <xf numFmtId="0" fontId="5" fillId="40" borderId="18" xfId="63" applyFont="1" applyFill="1" applyBorder="1" applyAlignment="1" applyProtection="1">
      <alignment horizontal="center" vertical="center"/>
      <protection locked="0"/>
    </xf>
    <xf numFmtId="171" fontId="96" fillId="33" borderId="10" xfId="51" applyFont="1" applyFill="1" applyBorder="1" applyAlignment="1" applyProtection="1">
      <alignment horizontal="center" vertical="center"/>
      <protection locked="0"/>
    </xf>
    <xf numFmtId="171" fontId="6" fillId="33" borderId="10" xfId="51" applyFont="1" applyFill="1" applyBorder="1" applyAlignment="1" applyProtection="1">
      <alignment horizontal="center" vertical="center"/>
      <protection locked="0"/>
    </xf>
    <xf numFmtId="10" fontId="97" fillId="0" borderId="10" xfId="67" applyNumberFormat="1" applyFont="1" applyBorder="1" applyAlignment="1" applyProtection="1">
      <alignment horizontal="center" vertical="center" wrapText="1"/>
      <protection locked="0"/>
    </xf>
    <xf numFmtId="10" fontId="96" fillId="0" borderId="10" xfId="67" applyNumberFormat="1" applyFont="1" applyBorder="1" applyAlignment="1" applyProtection="1">
      <alignment horizontal="center" vertical="center" wrapText="1"/>
      <protection locked="0"/>
    </xf>
    <xf numFmtId="10" fontId="93" fillId="0" borderId="17" xfId="67" applyNumberFormat="1" applyFont="1" applyBorder="1" applyAlignment="1" applyProtection="1">
      <alignment horizontal="center" vertical="center" wrapText="1"/>
      <protection locked="0"/>
    </xf>
    <xf numFmtId="0" fontId="5" fillId="40" borderId="10" xfId="63" applyFont="1" applyFill="1" applyBorder="1" applyAlignment="1" applyProtection="1">
      <alignment horizontal="left" vertical="center" wrapText="1"/>
      <protection locked="0"/>
    </xf>
    <xf numFmtId="0" fontId="6" fillId="33" borderId="10" xfId="63" applyFont="1" applyFill="1" applyBorder="1" applyAlignment="1" applyProtection="1">
      <alignment vertical="center" wrapText="1"/>
      <protection/>
    </xf>
    <xf numFmtId="171" fontId="96" fillId="0" borderId="10" xfId="51" applyFont="1" applyFill="1" applyBorder="1" applyAlignment="1" applyProtection="1">
      <alignment horizontal="center" vertical="center"/>
      <protection locked="0"/>
    </xf>
    <xf numFmtId="171" fontId="6" fillId="0" borderId="10" xfId="51"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protection/>
    </xf>
    <xf numFmtId="0" fontId="85" fillId="0" borderId="19" xfId="0" applyFont="1" applyFill="1" applyBorder="1" applyAlignment="1" applyProtection="1">
      <alignment horizontal="center" vertical="center" wrapText="1"/>
      <protection/>
    </xf>
    <xf numFmtId="0" fontId="85" fillId="0" borderId="49" xfId="0" applyFont="1" applyFill="1" applyBorder="1" applyAlignment="1" applyProtection="1">
      <alignment horizontal="center" vertical="center" wrapText="1"/>
      <protection/>
    </xf>
    <xf numFmtId="0" fontId="85" fillId="0" borderId="20" xfId="0" applyFont="1" applyFill="1" applyBorder="1" applyAlignment="1" applyProtection="1">
      <alignment horizontal="center" vertical="center" wrapText="1"/>
      <protection/>
    </xf>
    <xf numFmtId="0" fontId="85" fillId="0" borderId="19" xfId="0" applyFont="1" applyFill="1" applyBorder="1" applyAlignment="1" applyProtection="1">
      <alignment horizontal="center" vertical="center"/>
      <protection/>
    </xf>
    <xf numFmtId="0" fontId="85" fillId="0" borderId="49" xfId="0" applyFont="1" applyFill="1" applyBorder="1" applyAlignment="1" applyProtection="1">
      <alignment horizontal="center" vertical="center"/>
      <protection/>
    </xf>
    <xf numFmtId="0" fontId="85" fillId="0" borderId="20" xfId="0" applyFont="1" applyFill="1" applyBorder="1" applyAlignment="1" applyProtection="1">
      <alignment horizontal="center" vertical="center"/>
      <protection/>
    </xf>
    <xf numFmtId="0" fontId="10" fillId="41"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locked="0"/>
    </xf>
    <xf numFmtId="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87" fontId="12" fillId="0" borderId="28" xfId="0" applyNumberFormat="1" applyFont="1" applyFill="1" applyBorder="1" applyAlignment="1" applyProtection="1">
      <alignment horizontal="center" vertical="center" wrapText="1"/>
      <protection/>
    </xf>
    <xf numFmtId="187" fontId="12" fillId="0" borderId="15" xfId="0" applyNumberFormat="1" applyFont="1" applyFill="1" applyBorder="1" applyAlignment="1" applyProtection="1">
      <alignment horizontal="center" vertical="center" wrapText="1"/>
      <protection/>
    </xf>
    <xf numFmtId="0" fontId="80" fillId="0" borderId="0" xfId="0" applyFont="1" applyAlignment="1" applyProtection="1">
      <alignment horizontal="center"/>
      <protection/>
    </xf>
    <xf numFmtId="0" fontId="2" fillId="41" borderId="24" xfId="0" applyFont="1" applyFill="1" applyBorder="1" applyAlignment="1" applyProtection="1">
      <alignment horizontal="center" vertical="center" wrapText="1"/>
      <protection/>
    </xf>
    <xf numFmtId="0" fontId="2" fillId="41" borderId="50" xfId="0" applyFont="1" applyFill="1" applyBorder="1" applyAlignment="1" applyProtection="1">
      <alignment horizontal="center" vertical="center" wrapText="1"/>
      <protection/>
    </xf>
    <xf numFmtId="0" fontId="2" fillId="41" borderId="52" xfId="0" applyFont="1" applyFill="1" applyBorder="1" applyAlignment="1" applyProtection="1">
      <alignment horizontal="center" vertical="center" wrapText="1"/>
      <protection/>
    </xf>
    <xf numFmtId="0" fontId="10" fillId="41" borderId="19" xfId="0" applyFont="1" applyFill="1" applyBorder="1" applyAlignment="1" applyProtection="1">
      <alignment horizontal="center" vertical="center" wrapText="1"/>
      <protection/>
    </xf>
    <xf numFmtId="0" fontId="10" fillId="41" borderId="49" xfId="0" applyFont="1" applyFill="1" applyBorder="1" applyAlignment="1" applyProtection="1">
      <alignment horizontal="center" vertical="center" wrapText="1"/>
      <protection/>
    </xf>
    <xf numFmtId="0" fontId="10" fillId="41" borderId="20" xfId="0" applyFont="1" applyFill="1" applyBorder="1" applyAlignment="1" applyProtection="1">
      <alignment horizontal="center" vertical="center" wrapText="1"/>
      <protection/>
    </xf>
    <xf numFmtId="0" fontId="10" fillId="41" borderId="10" xfId="0" applyFont="1" applyFill="1" applyBorder="1" applyAlignment="1" applyProtection="1">
      <alignment horizontal="center" vertical="center" wrapText="1"/>
      <protection/>
    </xf>
    <xf numFmtId="9" fontId="3" fillId="0" borderId="28" xfId="0" applyNumberFormat="1" applyFont="1" applyFill="1" applyBorder="1" applyAlignment="1" applyProtection="1">
      <alignment horizontal="center" vertical="center" wrapText="1"/>
      <protection/>
    </xf>
    <xf numFmtId="9" fontId="3" fillId="0" borderId="15"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98" fillId="0" borderId="10" xfId="0" applyFont="1" applyFill="1" applyBorder="1" applyAlignment="1" applyProtection="1">
      <alignment horizontal="center" vertical="center" wrapText="1"/>
      <protection/>
    </xf>
    <xf numFmtId="0" fontId="14" fillId="42" borderId="10" xfId="61" applyFont="1" applyFill="1" applyBorder="1" applyAlignment="1">
      <alignment horizontal="center" vertical="center" wrapText="1"/>
      <protection/>
    </xf>
    <xf numFmtId="0" fontId="85" fillId="34" borderId="10" xfId="0" applyFont="1" applyFill="1" applyBorder="1" applyAlignment="1" applyProtection="1">
      <alignment horizontal="center" vertical="center"/>
      <protection/>
    </xf>
    <xf numFmtId="0" fontId="85" fillId="0" borderId="10" xfId="0" applyFont="1" applyFill="1" applyBorder="1" applyAlignment="1" applyProtection="1">
      <alignment horizontal="center" vertical="center" wrapText="1"/>
      <protection/>
    </xf>
    <xf numFmtId="0" fontId="12" fillId="0" borderId="10" xfId="61" applyFont="1" applyBorder="1" applyAlignment="1" applyProtection="1">
      <alignment horizontal="center" vertical="center" wrapText="1"/>
      <protection locked="0"/>
    </xf>
    <xf numFmtId="0" fontId="10" fillId="42" borderId="10" xfId="61" applyFont="1" applyFill="1" applyBorder="1" applyAlignment="1">
      <alignment horizontal="center" vertical="center" wrapText="1"/>
      <protection/>
    </xf>
    <xf numFmtId="0" fontId="99" fillId="43" borderId="10" xfId="61" applyFont="1" applyFill="1" applyBorder="1" applyAlignment="1">
      <alignment horizontal="center" vertical="center" wrapText="1"/>
      <protection/>
    </xf>
    <xf numFmtId="186" fontId="12" fillId="0" borderId="10" xfId="37" applyFont="1" applyBorder="1" applyAlignment="1">
      <alignment horizontal="center" vertical="center" wrapText="1"/>
    </xf>
    <xf numFmtId="188" fontId="12" fillId="2" borderId="24" xfId="61" applyNumberFormat="1" applyFont="1" applyFill="1" applyBorder="1" applyAlignment="1">
      <alignment horizontal="center" vertical="center" wrapText="1"/>
      <protection/>
    </xf>
    <xf numFmtId="188" fontId="12" fillId="2" borderId="50" xfId="61" applyNumberFormat="1" applyFont="1" applyFill="1" applyBorder="1" applyAlignment="1">
      <alignment horizontal="center" vertical="center" wrapText="1"/>
      <protection/>
    </xf>
    <xf numFmtId="188" fontId="12" fillId="2" borderId="52" xfId="61" applyNumberFormat="1" applyFont="1" applyFill="1" applyBorder="1" applyAlignment="1">
      <alignment horizontal="center" vertical="center" wrapText="1"/>
      <protection/>
    </xf>
    <xf numFmtId="188" fontId="12" fillId="2" borderId="53" xfId="61" applyNumberFormat="1" applyFont="1" applyFill="1" applyBorder="1" applyAlignment="1">
      <alignment horizontal="center" vertical="center" wrapText="1"/>
      <protection/>
    </xf>
    <xf numFmtId="188" fontId="12" fillId="2" borderId="0" xfId="61" applyNumberFormat="1" applyFont="1" applyFill="1" applyBorder="1" applyAlignment="1">
      <alignment horizontal="center" vertical="center" wrapText="1"/>
      <protection/>
    </xf>
    <xf numFmtId="188" fontId="12" fillId="2" borderId="54" xfId="61" applyNumberFormat="1" applyFont="1" applyFill="1" applyBorder="1" applyAlignment="1">
      <alignment horizontal="center" vertical="center" wrapText="1"/>
      <protection/>
    </xf>
    <xf numFmtId="188" fontId="12" fillId="2" borderId="14" xfId="61" applyNumberFormat="1" applyFont="1" applyFill="1" applyBorder="1" applyAlignment="1">
      <alignment horizontal="center" vertical="center" wrapText="1"/>
      <protection/>
    </xf>
    <xf numFmtId="188" fontId="12" fillId="2" borderId="48" xfId="61" applyNumberFormat="1" applyFont="1" applyFill="1" applyBorder="1" applyAlignment="1">
      <alignment horizontal="center" vertical="center" wrapText="1"/>
      <protection/>
    </xf>
    <xf numFmtId="188" fontId="12" fillId="2" borderId="16" xfId="61" applyNumberFormat="1" applyFont="1" applyFill="1" applyBorder="1" applyAlignment="1">
      <alignment horizontal="center" vertical="center" wrapText="1"/>
      <protection/>
    </xf>
    <xf numFmtId="187" fontId="14" fillId="36" borderId="19" xfId="61" applyNumberFormat="1" applyFont="1" applyFill="1" applyBorder="1" applyAlignment="1" applyProtection="1">
      <alignment horizontal="center" vertical="center" wrapText="1"/>
      <protection/>
    </xf>
    <xf numFmtId="187" fontId="14" fillId="36" borderId="49" xfId="61" applyNumberFormat="1" applyFont="1" applyFill="1" applyBorder="1" applyAlignment="1" applyProtection="1">
      <alignment horizontal="center" vertical="center" wrapText="1"/>
      <protection/>
    </xf>
    <xf numFmtId="187" fontId="14" fillId="36" borderId="20" xfId="61" applyNumberFormat="1" applyFont="1" applyFill="1" applyBorder="1" applyAlignment="1" applyProtection="1">
      <alignment horizontal="center" vertical="center" wrapText="1"/>
      <protection/>
    </xf>
    <xf numFmtId="0" fontId="10" fillId="36" borderId="10" xfId="61" applyFont="1" applyFill="1" applyBorder="1" applyAlignment="1">
      <alignment horizontal="center" vertical="center"/>
      <protection/>
    </xf>
    <xf numFmtId="0" fontId="6" fillId="36" borderId="31" xfId="61" applyFont="1" applyFill="1" applyBorder="1" applyAlignment="1">
      <alignment horizontal="center"/>
      <protection/>
    </xf>
    <xf numFmtId="0" fontId="6" fillId="36" borderId="51" xfId="61" applyFont="1" applyFill="1" applyBorder="1" applyAlignment="1">
      <alignment horizontal="center"/>
      <protection/>
    </xf>
    <xf numFmtId="0" fontId="6" fillId="36" borderId="55" xfId="61" applyFont="1" applyFill="1" applyBorder="1" applyAlignment="1">
      <alignment horizontal="center"/>
      <protection/>
    </xf>
    <xf numFmtId="187" fontId="12" fillId="34" borderId="10" xfId="61" applyNumberFormat="1" applyFont="1" applyFill="1" applyBorder="1" applyAlignment="1" applyProtection="1">
      <alignment horizontal="center" vertical="center" wrapText="1"/>
      <protection locked="0"/>
    </xf>
    <xf numFmtId="188" fontId="10" fillId="36" borderId="19" xfId="61" applyNumberFormat="1" applyFont="1" applyFill="1" applyBorder="1" applyAlignment="1">
      <alignment horizontal="center" vertical="center" wrapText="1"/>
      <protection/>
    </xf>
    <xf numFmtId="188" fontId="10" fillId="36" borderId="49" xfId="61" applyNumberFormat="1" applyFont="1" applyFill="1" applyBorder="1" applyAlignment="1">
      <alignment horizontal="center" vertical="center" wrapText="1"/>
      <protection/>
    </xf>
    <xf numFmtId="188" fontId="10" fillId="36" borderId="20" xfId="61" applyNumberFormat="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8" fillId="0" borderId="56" xfId="61" applyFont="1" applyFill="1" applyBorder="1" applyAlignment="1">
      <alignment horizontal="center" vertical="center" wrapText="1"/>
      <protection/>
    </xf>
    <xf numFmtId="0" fontId="8" fillId="0" borderId="57" xfId="61" applyFont="1" applyFill="1" applyBorder="1" applyAlignment="1">
      <alignment horizontal="center" vertical="center" wrapText="1"/>
      <protection/>
    </xf>
    <xf numFmtId="0" fontId="8" fillId="0" borderId="58" xfId="61" applyFont="1" applyFill="1" applyBorder="1" applyAlignment="1">
      <alignment horizontal="center" vertical="center" wrapText="1"/>
      <protection/>
    </xf>
    <xf numFmtId="0" fontId="5" fillId="36" borderId="31" xfId="61" applyFont="1" applyFill="1" applyBorder="1" applyAlignment="1">
      <alignment horizontal="center" vertical="center"/>
      <protection/>
    </xf>
    <xf numFmtId="0" fontId="5" fillId="36" borderId="59" xfId="61"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3" fillId="0" borderId="10" xfId="61" applyFont="1" applyFill="1" applyBorder="1" applyAlignment="1">
      <alignment horizontal="center" vertical="center" wrapText="1"/>
      <protection/>
    </xf>
    <xf numFmtId="0" fontId="85" fillId="0" borderId="10" xfId="0" applyFont="1" applyFill="1" applyBorder="1" applyAlignment="1" applyProtection="1">
      <alignment horizontal="center" vertical="center"/>
      <protection/>
    </xf>
    <xf numFmtId="188" fontId="14" fillId="36" borderId="19" xfId="61" applyNumberFormat="1" applyFont="1" applyFill="1" applyBorder="1" applyAlignment="1" applyProtection="1">
      <alignment horizontal="center" vertical="center" wrapText="1"/>
      <protection/>
    </xf>
    <xf numFmtId="188" fontId="14" fillId="36" borderId="49" xfId="61" applyNumberFormat="1" applyFont="1" applyFill="1" applyBorder="1" applyAlignment="1" applyProtection="1">
      <alignment horizontal="center" vertical="center" wrapText="1"/>
      <protection/>
    </xf>
    <xf numFmtId="188" fontId="14" fillId="36" borderId="20" xfId="61" applyNumberFormat="1" applyFont="1" applyFill="1" applyBorder="1" applyAlignment="1" applyProtection="1">
      <alignment horizontal="center" vertical="center" wrapText="1"/>
      <protection/>
    </xf>
    <xf numFmtId="0" fontId="82" fillId="8" borderId="10" xfId="63" applyFont="1" applyFill="1" applyBorder="1" applyAlignment="1" applyProtection="1">
      <alignment horizontal="center" vertical="center"/>
      <protection locked="0"/>
    </xf>
    <xf numFmtId="0" fontId="82" fillId="0" borderId="24" xfId="63" applyFont="1" applyFill="1" applyBorder="1" applyAlignment="1" applyProtection="1">
      <alignment horizontal="center" vertical="center"/>
      <protection locked="0"/>
    </xf>
    <xf numFmtId="0" fontId="82" fillId="0" borderId="50" xfId="63" applyFont="1" applyFill="1" applyBorder="1" applyAlignment="1" applyProtection="1">
      <alignment horizontal="center" vertical="center"/>
      <protection locked="0"/>
    </xf>
    <xf numFmtId="0" fontId="82" fillId="0" borderId="52" xfId="63" applyFont="1" applyFill="1" applyBorder="1" applyAlignment="1" applyProtection="1">
      <alignment horizontal="center" vertical="center"/>
      <protection locked="0"/>
    </xf>
    <xf numFmtId="0" fontId="82" fillId="0" borderId="53" xfId="63" applyFont="1" applyFill="1" applyBorder="1" applyAlignment="1" applyProtection="1">
      <alignment horizontal="center" vertical="center"/>
      <protection locked="0"/>
    </xf>
    <xf numFmtId="0" fontId="82" fillId="0" borderId="0" xfId="63" applyFont="1" applyFill="1" applyBorder="1" applyAlignment="1" applyProtection="1">
      <alignment horizontal="center" vertical="center"/>
      <protection locked="0"/>
    </xf>
    <xf numFmtId="0" fontId="82" fillId="0" borderId="54" xfId="63" applyFont="1" applyFill="1" applyBorder="1" applyAlignment="1" applyProtection="1">
      <alignment horizontal="center" vertical="center"/>
      <protection locked="0"/>
    </xf>
    <xf numFmtId="0" fontId="82" fillId="0" borderId="14" xfId="63" applyFont="1" applyFill="1" applyBorder="1" applyAlignment="1" applyProtection="1">
      <alignment horizontal="center" vertical="center"/>
      <protection locked="0"/>
    </xf>
    <xf numFmtId="0" fontId="82" fillId="0" borderId="48" xfId="63" applyFont="1" applyFill="1" applyBorder="1" applyAlignment="1" applyProtection="1">
      <alignment horizontal="center" vertical="center"/>
      <protection locked="0"/>
    </xf>
    <xf numFmtId="0" fontId="82" fillId="0" borderId="16" xfId="63" applyFont="1" applyFill="1" applyBorder="1" applyAlignment="1" applyProtection="1">
      <alignment horizontal="center" vertical="center"/>
      <protection locked="0"/>
    </xf>
    <xf numFmtId="0" fontId="6" fillId="34" borderId="10" xfId="63" applyFont="1" applyFill="1" applyBorder="1" applyAlignment="1" applyProtection="1">
      <alignment horizontal="center" vertical="center" wrapText="1"/>
      <protection/>
    </xf>
    <xf numFmtId="0" fontId="5" fillId="40" borderId="10" xfId="63" applyFont="1" applyFill="1" applyBorder="1" applyAlignment="1" applyProtection="1">
      <alignment horizontal="justify" vertical="center" wrapText="1"/>
      <protection/>
    </xf>
    <xf numFmtId="0" fontId="6" fillId="34" borderId="10" xfId="63" applyFont="1" applyFill="1" applyBorder="1" applyAlignment="1" applyProtection="1">
      <alignment horizontal="center" vertical="center"/>
      <protection/>
    </xf>
    <xf numFmtId="0" fontId="5" fillId="40" borderId="24" xfId="63" applyFont="1" applyFill="1" applyBorder="1" applyAlignment="1" applyProtection="1">
      <alignment horizontal="left" vertical="center" wrapText="1"/>
      <protection/>
    </xf>
    <xf numFmtId="0" fontId="5" fillId="40" borderId="52" xfId="63" applyFont="1" applyFill="1" applyBorder="1" applyAlignment="1" applyProtection="1">
      <alignment horizontal="left" vertical="center" wrapText="1"/>
      <protection/>
    </xf>
    <xf numFmtId="0" fontId="5" fillId="40" borderId="14" xfId="63" applyFont="1" applyFill="1" applyBorder="1" applyAlignment="1" applyProtection="1">
      <alignment horizontal="left" vertical="center" wrapText="1"/>
      <protection/>
    </xf>
    <xf numFmtId="0" fontId="5" fillId="40" borderId="16" xfId="63" applyFont="1" applyFill="1" applyBorder="1" applyAlignment="1" applyProtection="1">
      <alignment horizontal="left" vertical="center" wrapText="1"/>
      <protection/>
    </xf>
    <xf numFmtId="0" fontId="6" fillId="33" borderId="2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5" fillId="40" borderId="10"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5" fillId="40" borderId="10" xfId="63" applyFont="1" applyFill="1" applyBorder="1" applyAlignment="1" applyProtection="1">
      <alignment horizontal="justify" vertical="center"/>
      <protection/>
    </xf>
    <xf numFmtId="0" fontId="6" fillId="34" borderId="19"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93" fillId="34" borderId="19" xfId="0" applyFont="1" applyFill="1" applyBorder="1" applyAlignment="1" applyProtection="1">
      <alignment horizontal="justify" vertical="center"/>
      <protection locked="0"/>
    </xf>
    <xf numFmtId="0" fontId="93" fillId="34" borderId="49" xfId="0" applyFont="1" applyFill="1" applyBorder="1" applyAlignment="1" applyProtection="1">
      <alignment horizontal="justify" vertical="center"/>
      <protection locked="0"/>
    </xf>
    <xf numFmtId="0" fontId="93" fillId="34" borderId="20" xfId="0" applyFont="1" applyFill="1" applyBorder="1" applyAlignment="1" applyProtection="1">
      <alignment horizontal="justify" vertical="center"/>
      <protection locked="0"/>
    </xf>
    <xf numFmtId="0" fontId="82" fillId="8" borderId="10" xfId="63" applyFont="1" applyFill="1" applyBorder="1" applyAlignment="1" applyProtection="1">
      <alignment horizontal="center" vertical="center"/>
      <protection/>
    </xf>
    <xf numFmtId="17" fontId="6" fillId="33" borderId="19" xfId="63" applyNumberFormat="1" applyFont="1" applyFill="1" applyBorder="1" applyAlignment="1" applyProtection="1">
      <alignment horizontal="center" vertical="center" wrapText="1"/>
      <protection/>
    </xf>
    <xf numFmtId="3" fontId="6" fillId="34" borderId="19" xfId="68" applyNumberFormat="1" applyFont="1" applyFill="1" applyBorder="1" applyAlignment="1" applyProtection="1">
      <alignment horizontal="center" vertical="center" wrapText="1"/>
      <protection/>
    </xf>
    <xf numFmtId="3" fontId="6" fillId="34" borderId="49" xfId="68" applyNumberFormat="1" applyFont="1" applyFill="1" applyBorder="1" applyAlignment="1" applyProtection="1">
      <alignment horizontal="center" vertical="center" wrapText="1"/>
      <protection/>
    </xf>
    <xf numFmtId="3" fontId="6" fillId="34" borderId="60" xfId="68" applyNumberFormat="1"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9" fontId="6" fillId="34" borderId="19" xfId="68" applyFont="1" applyFill="1" applyBorder="1" applyAlignment="1" applyProtection="1">
      <alignment horizontal="justify" vertical="center" wrapText="1"/>
      <protection/>
    </xf>
    <xf numFmtId="9" fontId="6" fillId="34" borderId="49" xfId="68" applyFont="1" applyFill="1" applyBorder="1" applyAlignment="1" applyProtection="1">
      <alignment horizontal="justify" vertical="center" wrapText="1"/>
      <protection/>
    </xf>
    <xf numFmtId="9" fontId="6" fillId="34" borderId="60" xfId="68" applyFont="1" applyFill="1" applyBorder="1" applyAlignment="1" applyProtection="1">
      <alignment horizontal="justify" vertical="center" wrapText="1"/>
      <protection/>
    </xf>
    <xf numFmtId="0" fontId="82" fillId="8" borderId="18" xfId="63" applyFont="1" applyFill="1" applyBorder="1" applyAlignment="1" applyProtection="1">
      <alignment horizontal="center" vertical="center"/>
      <protection locked="0"/>
    </xf>
    <xf numFmtId="0" fontId="82" fillId="8" borderId="17" xfId="63" applyFont="1" applyFill="1" applyBorder="1" applyAlignment="1" applyProtection="1">
      <alignment horizontal="center" vertical="center"/>
      <protection locked="0"/>
    </xf>
    <xf numFmtId="0" fontId="6" fillId="33" borderId="10" xfId="63" applyFont="1" applyFill="1" applyBorder="1" applyAlignment="1" applyProtection="1">
      <alignment horizontal="center" vertical="center" wrapText="1"/>
      <protection locked="0"/>
    </xf>
    <xf numFmtId="0" fontId="6" fillId="34" borderId="17" xfId="63" applyFont="1" applyFill="1" applyBorder="1" applyAlignment="1" applyProtection="1">
      <alignment horizontal="center" vertical="center"/>
      <protection/>
    </xf>
    <xf numFmtId="0" fontId="6" fillId="0" borderId="19" xfId="63" applyFont="1" applyFill="1" applyBorder="1" applyAlignment="1" applyProtection="1">
      <alignment horizontal="center" vertical="center" wrapText="1"/>
      <protection/>
    </xf>
    <xf numFmtId="0" fontId="6" fillId="0" borderId="49" xfId="63" applyFont="1" applyFill="1" applyBorder="1" applyAlignment="1" applyProtection="1">
      <alignment horizontal="center" vertical="center" wrapText="1"/>
      <protection/>
    </xf>
    <xf numFmtId="0" fontId="6" fillId="0" borderId="20" xfId="63" applyFont="1" applyFill="1" applyBorder="1" applyAlignment="1" applyProtection="1">
      <alignment horizontal="center" vertical="center" wrapText="1"/>
      <protection/>
    </xf>
    <xf numFmtId="0" fontId="6" fillId="34" borderId="49" xfId="63" applyFont="1" applyFill="1" applyBorder="1" applyAlignment="1" applyProtection="1">
      <alignment horizontal="center" vertical="center" wrapText="1"/>
      <protection/>
    </xf>
    <xf numFmtId="0" fontId="6" fillId="34" borderId="60" xfId="63" applyFont="1" applyFill="1" applyBorder="1" applyAlignment="1" applyProtection="1">
      <alignment horizontal="center" vertical="center" wrapText="1"/>
      <protection/>
    </xf>
    <xf numFmtId="17" fontId="6" fillId="33" borderId="49" xfId="63" applyNumberFormat="1" applyFont="1" applyFill="1" applyBorder="1" applyAlignment="1" applyProtection="1">
      <alignment horizontal="center" vertical="center" wrapText="1"/>
      <protection/>
    </xf>
    <xf numFmtId="17" fontId="6" fillId="33" borderId="20" xfId="63" applyNumberFormat="1" applyFont="1" applyFill="1" applyBorder="1" applyAlignment="1" applyProtection="1">
      <alignment horizontal="center" vertical="center" wrapText="1"/>
      <protection/>
    </xf>
    <xf numFmtId="0" fontId="6" fillId="0" borderId="10" xfId="63" applyFont="1" applyFill="1" applyBorder="1" applyAlignment="1" applyProtection="1">
      <alignment horizontal="center" vertical="center" wrapText="1"/>
      <protection/>
    </xf>
    <xf numFmtId="0" fontId="6" fillId="0" borderId="17" xfId="63" applyFont="1" applyFill="1" applyBorder="1" applyAlignment="1" applyProtection="1">
      <alignment horizontal="center" vertical="center" wrapText="1"/>
      <protection/>
    </xf>
    <xf numFmtId="0" fontId="18" fillId="33" borderId="10" xfId="63" applyFont="1" applyFill="1" applyBorder="1" applyAlignment="1" applyProtection="1">
      <alignment horizontal="center" vertical="center"/>
      <protection/>
    </xf>
    <xf numFmtId="0" fontId="18" fillId="33" borderId="17" xfId="63" applyFont="1" applyFill="1" applyBorder="1" applyAlignment="1" applyProtection="1">
      <alignment horizontal="center" vertical="center"/>
      <protection/>
    </xf>
    <xf numFmtId="0" fontId="5" fillId="40" borderId="23" xfId="63" applyFont="1" applyFill="1" applyBorder="1" applyAlignment="1" applyProtection="1">
      <alignment horizontal="left" vertical="center" wrapText="1"/>
      <protection/>
    </xf>
    <xf numFmtId="0" fontId="5" fillId="40" borderId="12" xfId="63" applyFont="1" applyFill="1" applyBorder="1" applyAlignment="1" applyProtection="1">
      <alignment horizontal="left" vertical="center" wrapText="1"/>
      <protection/>
    </xf>
    <xf numFmtId="0" fontId="5" fillId="40" borderId="10" xfId="63" applyFont="1" applyFill="1" applyBorder="1" applyAlignment="1" applyProtection="1">
      <alignment horizontal="center" vertical="center"/>
      <protection/>
    </xf>
    <xf numFmtId="9" fontId="5" fillId="40" borderId="10" xfId="68" applyFont="1" applyFill="1" applyBorder="1" applyAlignment="1" applyProtection="1">
      <alignment horizontal="center" vertical="center"/>
      <protection/>
    </xf>
    <xf numFmtId="9" fontId="5" fillId="40" borderId="17" xfId="68" applyFont="1" applyFill="1" applyBorder="1" applyAlignment="1" applyProtection="1">
      <alignment horizontal="center" vertical="center"/>
      <protection/>
    </xf>
    <xf numFmtId="49" fontId="6" fillId="33" borderId="19" xfId="63" applyNumberFormat="1" applyFont="1" applyFill="1" applyBorder="1" applyAlignment="1" applyProtection="1">
      <alignment horizontal="center" vertical="center"/>
      <protection/>
    </xf>
    <xf numFmtId="49" fontId="6" fillId="33" borderId="49" xfId="63" applyNumberFormat="1" applyFont="1" applyFill="1" applyBorder="1" applyAlignment="1" applyProtection="1">
      <alignment horizontal="center" vertical="center"/>
      <protection/>
    </xf>
    <xf numFmtId="0" fontId="6" fillId="34" borderId="10" xfId="63" applyFont="1" applyFill="1" applyBorder="1" applyAlignment="1" applyProtection="1">
      <alignment horizontal="left" vertical="center" wrapText="1"/>
      <protection/>
    </xf>
    <xf numFmtId="0" fontId="6" fillId="34" borderId="17" xfId="63" applyFont="1" applyFill="1" applyBorder="1" applyAlignment="1" applyProtection="1">
      <alignment horizontal="left" vertical="center" wrapText="1"/>
      <protection/>
    </xf>
    <xf numFmtId="0" fontId="6" fillId="34" borderId="17" xfId="63" applyFont="1" applyFill="1" applyBorder="1" applyAlignment="1" applyProtection="1">
      <alignment horizontal="center" vertical="center" wrapText="1"/>
      <protection/>
    </xf>
    <xf numFmtId="0" fontId="6" fillId="0" borderId="10" xfId="63" applyFont="1" applyBorder="1" applyAlignment="1" applyProtection="1">
      <alignment horizontal="left" vertical="center" wrapText="1"/>
      <protection/>
    </xf>
    <xf numFmtId="1" fontId="5" fillId="34" borderId="10" xfId="54" applyNumberFormat="1" applyFont="1" applyFill="1" applyBorder="1" applyAlignment="1" applyProtection="1">
      <alignment horizontal="center" vertical="center" wrapText="1"/>
      <protection/>
    </xf>
    <xf numFmtId="1" fontId="5" fillId="34" borderId="17" xfId="54" applyNumberFormat="1" applyFont="1" applyFill="1" applyBorder="1" applyAlignment="1" applyProtection="1">
      <alignment horizontal="center" vertical="center" wrapText="1"/>
      <protection/>
    </xf>
    <xf numFmtId="9" fontId="6" fillId="33" borderId="10" xfId="68" applyFont="1" applyFill="1" applyBorder="1" applyAlignment="1" applyProtection="1">
      <alignment horizontal="center" vertical="center"/>
      <protection/>
    </xf>
    <xf numFmtId="0" fontId="5" fillId="34" borderId="10" xfId="68" applyNumberFormat="1" applyFont="1" applyFill="1" applyBorder="1" applyAlignment="1" applyProtection="1">
      <alignment horizontal="center" vertical="center" wrapText="1"/>
      <protection/>
    </xf>
    <xf numFmtId="0" fontId="5" fillId="34" borderId="17" xfId="68" applyNumberFormat="1" applyFont="1" applyFill="1" applyBorder="1" applyAlignment="1" applyProtection="1">
      <alignment horizontal="center" vertical="center" wrapText="1"/>
      <protection/>
    </xf>
    <xf numFmtId="0" fontId="6" fillId="0" borderId="10" xfId="63" applyFont="1" applyFill="1" applyBorder="1" applyAlignment="1" applyProtection="1">
      <alignment horizontal="left" vertical="center" wrapText="1"/>
      <protection/>
    </xf>
    <xf numFmtId="0" fontId="6" fillId="0" borderId="17" xfId="63" applyFont="1" applyFill="1" applyBorder="1" applyAlignment="1" applyProtection="1">
      <alignment horizontal="left" vertical="center" wrapText="1"/>
      <protection/>
    </xf>
    <xf numFmtId="0" fontId="6" fillId="0" borderId="19" xfId="63" applyFont="1" applyFill="1" applyBorder="1" applyAlignment="1" applyProtection="1">
      <alignment horizontal="center" vertical="center"/>
      <protection/>
    </xf>
    <xf numFmtId="0" fontId="6" fillId="0" borderId="49" xfId="63" applyFont="1" applyFill="1" applyBorder="1" applyAlignment="1" applyProtection="1">
      <alignment horizontal="center" vertical="center"/>
      <protection/>
    </xf>
    <xf numFmtId="0" fontId="6" fillId="0" borderId="60" xfId="63" applyFont="1" applyFill="1" applyBorder="1" applyAlignment="1" applyProtection="1">
      <alignment horizontal="center" vertical="center"/>
      <protection/>
    </xf>
    <xf numFmtId="0" fontId="85" fillId="0" borderId="61" xfId="63" applyFont="1" applyFill="1" applyBorder="1" applyAlignment="1" applyProtection="1">
      <alignment horizontal="center" vertical="center"/>
      <protection/>
    </xf>
    <xf numFmtId="0" fontId="85" fillId="0" borderId="50" xfId="63" applyFont="1" applyFill="1" applyBorder="1" applyAlignment="1" applyProtection="1">
      <alignment horizontal="center" vertical="center"/>
      <protection/>
    </xf>
    <xf numFmtId="0" fontId="85" fillId="0" borderId="62" xfId="63" applyFont="1" applyFill="1" applyBorder="1" applyAlignment="1" applyProtection="1">
      <alignment horizontal="center" vertical="center"/>
      <protection/>
    </xf>
    <xf numFmtId="0" fontId="5" fillId="40" borderId="15" xfId="63" applyFont="1" applyFill="1" applyBorder="1" applyAlignment="1" applyProtection="1">
      <alignment horizontal="center" vertical="center" wrapText="1"/>
      <protection/>
    </xf>
    <xf numFmtId="0" fontId="5" fillId="40" borderId="19" xfId="63" applyFont="1" applyFill="1" applyBorder="1" applyAlignment="1" applyProtection="1">
      <alignment horizontal="center" vertical="center" wrapText="1"/>
      <protection/>
    </xf>
    <xf numFmtId="0" fontId="5" fillId="40" borderId="20" xfId="63" applyFont="1" applyFill="1" applyBorder="1" applyAlignment="1" applyProtection="1">
      <alignment horizontal="center" vertical="center" wrapText="1"/>
      <protection/>
    </xf>
    <xf numFmtId="0" fontId="90" fillId="0" borderId="10" xfId="0" applyFont="1" applyBorder="1" applyAlignment="1" applyProtection="1">
      <alignment horizontal="center"/>
      <protection/>
    </xf>
    <xf numFmtId="0" fontId="85" fillId="0" borderId="10" xfId="0" applyFont="1" applyBorder="1" applyAlignment="1" applyProtection="1">
      <alignment horizontal="center" vertical="center" wrapText="1"/>
      <protection/>
    </xf>
    <xf numFmtId="0" fontId="10" fillId="33" borderId="41" xfId="63" applyFont="1" applyFill="1" applyBorder="1" applyAlignment="1" applyProtection="1">
      <alignment horizontal="center" vertical="center"/>
      <protection/>
    </xf>
    <xf numFmtId="0" fontId="10" fillId="33" borderId="0" xfId="63" applyFont="1" applyFill="1" applyBorder="1" applyAlignment="1" applyProtection="1">
      <alignment horizontal="center" vertical="center"/>
      <protection/>
    </xf>
    <xf numFmtId="0" fontId="10" fillId="33" borderId="42" xfId="63" applyFont="1" applyFill="1" applyBorder="1" applyAlignment="1" applyProtection="1">
      <alignment horizontal="center" vertical="center"/>
      <protection/>
    </xf>
    <xf numFmtId="0" fontId="85" fillId="34" borderId="10" xfId="0" applyFont="1" applyFill="1" applyBorder="1" applyAlignment="1" applyProtection="1">
      <alignment horizontal="center" vertical="center" wrapText="1"/>
      <protection/>
    </xf>
    <xf numFmtId="0" fontId="82" fillId="0" borderId="31" xfId="0" applyFont="1" applyBorder="1" applyAlignment="1" applyProtection="1">
      <alignment horizontal="center" vertical="center" wrapText="1"/>
      <protection/>
    </xf>
    <xf numFmtId="0" fontId="82" fillId="0" borderId="51" xfId="0" applyFont="1" applyBorder="1" applyAlignment="1" applyProtection="1">
      <alignment horizontal="center" vertical="center" wrapText="1"/>
      <protection/>
    </xf>
    <xf numFmtId="0" fontId="82" fillId="0" borderId="59" xfId="0" applyFont="1" applyBorder="1" applyAlignment="1" applyProtection="1">
      <alignment horizontal="center" vertical="center" wrapText="1"/>
      <protection/>
    </xf>
    <xf numFmtId="0" fontId="100" fillId="44" borderId="19" xfId="0" applyFont="1" applyFill="1" applyBorder="1" applyAlignment="1">
      <alignment horizontal="center" vertical="center"/>
    </xf>
    <xf numFmtId="0" fontId="100" fillId="44" borderId="49" xfId="0" applyFont="1" applyFill="1" applyBorder="1" applyAlignment="1">
      <alignment horizontal="center" vertical="center"/>
    </xf>
    <xf numFmtId="0" fontId="100" fillId="44" borderId="20" xfId="0" applyFont="1" applyFill="1" applyBorder="1" applyAlignment="1">
      <alignment horizontal="center" vertical="center"/>
    </xf>
    <xf numFmtId="0" fontId="90" fillId="0" borderId="63" xfId="0" applyFont="1" applyBorder="1" applyAlignment="1" applyProtection="1">
      <alignment horizontal="center"/>
      <protection locked="0"/>
    </xf>
    <xf numFmtId="0" fontId="90" fillId="0" borderId="40" xfId="0" applyFont="1" applyBorder="1" applyAlignment="1" applyProtection="1">
      <alignment horizontal="center"/>
      <protection locked="0"/>
    </xf>
    <xf numFmtId="0" fontId="90" fillId="0" borderId="64" xfId="0" applyFont="1" applyBorder="1" applyAlignment="1" applyProtection="1">
      <alignment horizontal="center"/>
      <protection locked="0"/>
    </xf>
    <xf numFmtId="0" fontId="91" fillId="0" borderId="31" xfId="0" applyFont="1" applyFill="1" applyBorder="1" applyAlignment="1" applyProtection="1">
      <alignment horizontal="center" vertical="center" wrapText="1"/>
      <protection locked="0"/>
    </xf>
    <xf numFmtId="0" fontId="91" fillId="0" borderId="51" xfId="0" applyFont="1" applyFill="1" applyBorder="1" applyAlignment="1" applyProtection="1">
      <alignment horizontal="center" vertical="center" wrapText="1"/>
      <protection locked="0"/>
    </xf>
    <xf numFmtId="0" fontId="91" fillId="0" borderId="59" xfId="0" applyFont="1" applyFill="1" applyBorder="1" applyAlignment="1" applyProtection="1">
      <alignment horizontal="center" vertical="center" wrapText="1"/>
      <protection locked="0"/>
    </xf>
    <xf numFmtId="0" fontId="91" fillId="0" borderId="31" xfId="0" applyFont="1" applyBorder="1" applyAlignment="1" applyProtection="1">
      <alignment horizontal="center" vertical="center" wrapText="1"/>
      <protection locked="0"/>
    </xf>
    <xf numFmtId="0" fontId="91" fillId="0" borderId="51" xfId="0" applyFont="1" applyBorder="1" applyAlignment="1" applyProtection="1">
      <alignment horizontal="center" vertical="center" wrapText="1"/>
      <protection locked="0"/>
    </xf>
    <xf numFmtId="0" fontId="91" fillId="0" borderId="59" xfId="0" applyFont="1" applyBorder="1" applyAlignment="1" applyProtection="1">
      <alignment horizontal="center" vertical="center" wrapText="1"/>
      <protection locked="0"/>
    </xf>
    <xf numFmtId="0" fontId="79" fillId="34" borderId="31" xfId="0" applyFont="1" applyFill="1" applyBorder="1" applyAlignment="1">
      <alignment horizontal="center"/>
    </xf>
    <xf numFmtId="0" fontId="79" fillId="34" borderId="51" xfId="0" applyFont="1" applyFill="1" applyBorder="1" applyAlignment="1">
      <alignment horizontal="center"/>
    </xf>
    <xf numFmtId="0" fontId="79" fillId="34" borderId="59" xfId="0" applyFont="1" applyFill="1" applyBorder="1" applyAlignment="1">
      <alignment horizontal="center"/>
    </xf>
    <xf numFmtId="0" fontId="65" fillId="45" borderId="14" xfId="0" applyFont="1" applyFill="1" applyBorder="1" applyAlignment="1">
      <alignment horizontal="center"/>
    </xf>
    <xf numFmtId="0" fontId="65" fillId="45" borderId="48" xfId="0" applyFont="1" applyFill="1" applyBorder="1" applyAlignment="1">
      <alignment horizontal="center"/>
    </xf>
    <xf numFmtId="0" fontId="79" fillId="14" borderId="28" xfId="0" applyFont="1" applyFill="1" applyBorder="1" applyAlignment="1">
      <alignment horizontal="center" vertical="center" wrapText="1"/>
    </xf>
    <xf numFmtId="0" fontId="79" fillId="14" borderId="65" xfId="0" applyFont="1" applyFill="1" applyBorder="1" applyAlignment="1">
      <alignment horizontal="center" vertical="center" wrapText="1"/>
    </xf>
    <xf numFmtId="0" fontId="79" fillId="40" borderId="28" xfId="0" applyFont="1" applyFill="1" applyBorder="1" applyAlignment="1">
      <alignment horizontal="center" vertical="center" wrapText="1"/>
    </xf>
    <xf numFmtId="0" fontId="79" fillId="40" borderId="65" xfId="0" applyFont="1" applyFill="1" applyBorder="1" applyAlignment="1">
      <alignment horizontal="center" vertical="center" wrapText="1"/>
    </xf>
    <xf numFmtId="0" fontId="0" fillId="0" borderId="10" xfId="0" applyBorder="1" applyAlignment="1">
      <alignment horizontal="center" vertical="center" wrapText="1"/>
    </xf>
    <xf numFmtId="0" fontId="101" fillId="0" borderId="10" xfId="0" applyFont="1" applyBorder="1" applyAlignment="1">
      <alignment horizontal="center" vertical="center" wrapText="1"/>
    </xf>
    <xf numFmtId="0" fontId="82" fillId="34" borderId="31" xfId="0" applyFont="1" applyFill="1" applyBorder="1" applyAlignment="1" applyProtection="1">
      <alignment horizontal="center" vertical="center" wrapText="1"/>
      <protection/>
    </xf>
    <xf numFmtId="0" fontId="82" fillId="34" borderId="51" xfId="0" applyFont="1" applyFill="1" applyBorder="1" applyAlignment="1" applyProtection="1">
      <alignment horizontal="center" vertical="center" wrapText="1"/>
      <protection/>
    </xf>
    <xf numFmtId="0" fontId="82" fillId="34" borderId="59" xfId="0" applyFont="1" applyFill="1" applyBorder="1" applyAlignment="1" applyProtection="1">
      <alignment horizontal="center" vertical="center" wrapText="1"/>
      <protection/>
    </xf>
    <xf numFmtId="0" fontId="5" fillId="33" borderId="10" xfId="63" applyFont="1" applyFill="1" applyBorder="1" applyAlignment="1" applyProtection="1">
      <alignment horizontal="center" vertical="center" wrapText="1"/>
      <protection/>
    </xf>
    <xf numFmtId="0" fontId="6" fillId="33" borderId="10" xfId="63" applyFont="1" applyFill="1" applyBorder="1" applyAlignment="1" applyProtection="1">
      <alignment horizontal="left" vertical="center" wrapText="1"/>
      <protection locked="0"/>
    </xf>
    <xf numFmtId="0" fontId="6" fillId="0" borderId="19" xfId="63" applyFont="1" applyFill="1" applyBorder="1" applyAlignment="1" applyProtection="1">
      <alignment horizontal="justify" vertical="center" wrapText="1"/>
      <protection/>
    </xf>
    <xf numFmtId="0" fontId="6" fillId="0" borderId="49" xfId="63" applyFont="1" applyFill="1" applyBorder="1" applyAlignment="1" applyProtection="1">
      <alignment horizontal="justify" vertical="center" wrapText="1"/>
      <protection/>
    </xf>
    <xf numFmtId="0" fontId="6" fillId="0" borderId="20" xfId="63" applyFont="1" applyFill="1" applyBorder="1" applyAlignment="1" applyProtection="1">
      <alignment horizontal="justify" vertical="center" wrapText="1"/>
      <protection/>
    </xf>
    <xf numFmtId="3" fontId="6" fillId="0" borderId="19" xfId="68" applyNumberFormat="1" applyFont="1" applyFill="1" applyBorder="1" applyAlignment="1" applyProtection="1">
      <alignment horizontal="center" vertical="center" wrapText="1"/>
      <protection/>
    </xf>
    <xf numFmtId="3" fontId="6" fillId="0" borderId="49" xfId="68" applyNumberFormat="1" applyFont="1" applyFill="1" applyBorder="1" applyAlignment="1" applyProtection="1">
      <alignment horizontal="center" vertical="center" wrapText="1"/>
      <protection/>
    </xf>
    <xf numFmtId="3" fontId="6" fillId="0" borderId="60" xfId="68" applyNumberFormat="1" applyFont="1" applyFill="1" applyBorder="1" applyAlignment="1" applyProtection="1">
      <alignment horizontal="center" vertical="center" wrapText="1"/>
      <protection/>
    </xf>
    <xf numFmtId="0" fontId="79" fillId="14" borderId="15" xfId="0" applyFont="1" applyFill="1" applyBorder="1" applyAlignment="1">
      <alignment horizontal="center" vertical="center" wrapText="1"/>
    </xf>
    <xf numFmtId="0" fontId="79" fillId="40" borderId="15" xfId="0" applyFont="1" applyFill="1" applyBorder="1" applyAlignment="1">
      <alignment horizontal="center" vertical="center" wrapText="1"/>
    </xf>
    <xf numFmtId="0" fontId="79" fillId="40" borderId="24" xfId="0" applyFont="1" applyFill="1" applyBorder="1" applyAlignment="1">
      <alignment horizontal="center" vertical="center" wrapText="1"/>
    </xf>
    <xf numFmtId="0" fontId="79" fillId="40" borderId="14" xfId="0" applyFont="1" applyFill="1" applyBorder="1" applyAlignment="1">
      <alignment horizontal="center" vertical="center" wrapText="1"/>
    </xf>
    <xf numFmtId="0" fontId="79" fillId="4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justify" vertical="center" wrapText="1"/>
    </xf>
    <xf numFmtId="0" fontId="2" fillId="0" borderId="66" xfId="64" applyFont="1" applyBorder="1" applyAlignment="1">
      <alignment horizontal="center" vertical="center" wrapText="1"/>
      <protection/>
    </xf>
    <xf numFmtId="0" fontId="2" fillId="0" borderId="67" xfId="64" applyFont="1" applyBorder="1" applyAlignment="1">
      <alignment horizontal="center" vertical="center" wrapText="1"/>
      <protection/>
    </xf>
    <xf numFmtId="0" fontId="2" fillId="0" borderId="68" xfId="64" applyFont="1" applyBorder="1" applyAlignment="1">
      <alignment horizontal="center" vertical="center" wrapText="1"/>
      <protection/>
    </xf>
    <xf numFmtId="0" fontId="2" fillId="0" borderId="69" xfId="64" applyFont="1" applyFill="1" applyBorder="1" applyAlignment="1">
      <alignment horizontal="center" vertical="center" wrapText="1"/>
      <protection/>
    </xf>
    <xf numFmtId="0" fontId="2" fillId="0" borderId="33" xfId="64" applyFont="1" applyFill="1" applyBorder="1" applyAlignment="1">
      <alignment horizontal="center" vertical="center" wrapText="1"/>
      <protection/>
    </xf>
    <xf numFmtId="0" fontId="2" fillId="0" borderId="70" xfId="64" applyFont="1" applyFill="1" applyBorder="1" applyAlignment="1">
      <alignment horizontal="center" vertical="center" wrapText="1"/>
      <protection/>
    </xf>
    <xf numFmtId="49" fontId="11" fillId="37" borderId="71" xfId="64" applyNumberFormat="1" applyFont="1" applyFill="1" applyBorder="1" applyAlignment="1">
      <alignment horizontal="center" vertical="center" wrapText="1"/>
      <protection/>
    </xf>
    <xf numFmtId="49" fontId="11" fillId="37" borderId="43" xfId="64" applyNumberFormat="1" applyFont="1" applyFill="1" applyBorder="1" applyAlignment="1">
      <alignment horizontal="center" vertical="center" wrapText="1"/>
      <protection/>
    </xf>
    <xf numFmtId="0" fontId="2" fillId="0" borderId="10" xfId="64" applyFont="1" applyBorder="1" applyAlignment="1">
      <alignment horizontal="center" vertical="center" wrapText="1"/>
      <protection/>
    </xf>
    <xf numFmtId="3" fontId="2" fillId="35" borderId="20" xfId="65" applyNumberFormat="1" applyFont="1" applyFill="1" applyBorder="1" applyAlignment="1">
      <alignment horizontal="center" vertical="center"/>
      <protection/>
    </xf>
    <xf numFmtId="3" fontId="2" fillId="35" borderId="10" xfId="65" applyNumberFormat="1" applyFont="1" applyFill="1" applyBorder="1" applyAlignment="1">
      <alignment horizontal="center" vertical="center"/>
      <protection/>
    </xf>
    <xf numFmtId="0" fontId="2" fillId="35" borderId="10" xfId="62" applyFont="1" applyFill="1" applyBorder="1" applyAlignment="1">
      <alignment horizontal="center" vertical="center"/>
      <protection/>
    </xf>
    <xf numFmtId="49" fontId="5" fillId="35" borderId="10" xfId="62" applyNumberFormat="1" applyFont="1" applyFill="1" applyBorder="1" applyAlignment="1">
      <alignment horizontal="center" vertical="center" wrapText="1"/>
      <protection/>
    </xf>
    <xf numFmtId="49" fontId="9" fillId="37" borderId="63" xfId="64" applyNumberFormat="1" applyFont="1" applyFill="1" applyBorder="1" applyAlignment="1">
      <alignment horizontal="center" vertical="center" wrapText="1"/>
      <protection/>
    </xf>
    <xf numFmtId="49" fontId="9" fillId="37" borderId="72" xfId="64" applyNumberFormat="1" applyFont="1" applyFill="1" applyBorder="1" applyAlignment="1">
      <alignment horizontal="center" vertical="center" wrapText="1"/>
      <protection/>
    </xf>
    <xf numFmtId="0" fontId="0" fillId="0" borderId="0" xfId="0" applyFont="1" applyBorder="1" applyAlignment="1" applyProtection="1">
      <alignment horizontal="center"/>
      <protection/>
    </xf>
    <xf numFmtId="0" fontId="102" fillId="0" borderId="0" xfId="0" applyFont="1" applyBorder="1" applyAlignment="1" applyProtection="1">
      <alignment horizontal="center" vertical="center" wrapText="1"/>
      <protection/>
    </xf>
    <xf numFmtId="0" fontId="102" fillId="0" borderId="0" xfId="0" applyFont="1" applyBorder="1" applyAlignment="1" applyProtection="1">
      <alignment vertical="center" wrapText="1"/>
      <protection/>
    </xf>
    <xf numFmtId="0" fontId="81"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82" fillId="0" borderId="10" xfId="0" applyFont="1" applyBorder="1" applyAlignment="1" applyProtection="1">
      <alignment horizontal="left" vertical="center" wrapText="1"/>
      <protection/>
    </xf>
    <xf numFmtId="0" fontId="93" fillId="0" borderId="0" xfId="0" applyFont="1" applyBorder="1" applyAlignment="1" applyProtection="1">
      <alignment horizontal="center" vertical="center" wrapText="1"/>
      <protection/>
    </xf>
    <xf numFmtId="0" fontId="93" fillId="0" borderId="0" xfId="0" applyFont="1" applyFill="1" applyBorder="1" applyAlignment="1" applyProtection="1">
      <alignment horizontal="center" vertical="center" wrapText="1"/>
      <protection/>
    </xf>
    <xf numFmtId="0" fontId="93" fillId="0" borderId="0" xfId="0" applyFont="1" applyFill="1" applyBorder="1" applyAlignment="1" applyProtection="1">
      <alignment horizontal="center" vertical="center" wrapText="1"/>
      <protection/>
    </xf>
    <xf numFmtId="0" fontId="82" fillId="34" borderId="10" xfId="0" applyFont="1" applyFill="1" applyBorder="1" applyAlignment="1" applyProtection="1">
      <alignment horizontal="left" vertical="center" wrapText="1"/>
      <protection/>
    </xf>
    <xf numFmtId="0" fontId="10" fillId="41" borderId="10" xfId="0" applyFont="1" applyFill="1" applyBorder="1" applyAlignment="1" applyProtection="1">
      <alignment horizontal="center" vertical="center"/>
      <protection/>
    </xf>
    <xf numFmtId="0" fontId="10" fillId="2" borderId="10" xfId="59" applyFont="1" applyFill="1" applyBorder="1" applyAlignment="1" applyProtection="1">
      <alignment horizontal="center" vertical="center" wrapText="1"/>
      <protection/>
    </xf>
    <xf numFmtId="0" fontId="10" fillId="2" borderId="19" xfId="59" applyFont="1" applyFill="1" applyBorder="1" applyAlignment="1" applyProtection="1">
      <alignment horizontal="center" vertical="center" wrapText="1"/>
      <protection/>
    </xf>
    <xf numFmtId="0" fontId="10" fillId="2" borderId="49" xfId="59" applyFont="1" applyFill="1" applyBorder="1" applyAlignment="1" applyProtection="1">
      <alignment horizontal="center" vertical="center" wrapText="1"/>
      <protection/>
    </xf>
    <xf numFmtId="0" fontId="5" fillId="2" borderId="10" xfId="59" applyFont="1" applyFill="1" applyBorder="1" applyAlignment="1" applyProtection="1">
      <alignment horizontal="center" vertical="center" wrapText="1"/>
      <protection/>
    </xf>
    <xf numFmtId="0" fontId="10" fillId="2" borderId="20" xfId="59" applyFont="1" applyFill="1" applyBorder="1" applyAlignment="1" applyProtection="1">
      <alignment horizontal="center" vertical="center" wrapText="1"/>
      <protection/>
    </xf>
    <xf numFmtId="0" fontId="93" fillId="0" borderId="0" xfId="0" applyFont="1" applyFill="1" applyAlignment="1" applyProtection="1">
      <alignment horizontal="center" vertical="center"/>
      <protection/>
    </xf>
    <xf numFmtId="0" fontId="10" fillId="2" borderId="10" xfId="59" applyFont="1" applyFill="1" applyBorder="1" applyAlignment="1" applyProtection="1">
      <alignment horizontal="center" vertical="center" wrapText="1"/>
      <protection/>
    </xf>
    <xf numFmtId="10" fontId="5" fillId="2" borderId="10" xfId="59" applyNumberFormat="1" applyFont="1" applyFill="1" applyBorder="1" applyAlignment="1" applyProtection="1">
      <alignment horizontal="center" vertical="center" wrapText="1"/>
      <protection/>
    </xf>
    <xf numFmtId="10" fontId="10" fillId="2" borderId="10" xfId="59" applyNumberFormat="1" applyFont="1" applyFill="1" applyBorder="1" applyAlignment="1" applyProtection="1">
      <alignment horizontal="center" vertical="center" wrapText="1"/>
      <protection/>
    </xf>
    <xf numFmtId="0" fontId="10" fillId="2" borderId="10" xfId="0" applyFont="1" applyFill="1" applyBorder="1" applyAlignment="1" applyProtection="1">
      <alignment horizontal="center" vertical="center" wrapText="1"/>
      <protection/>
    </xf>
    <xf numFmtId="0" fontId="86" fillId="0" borderId="10" xfId="0" applyFont="1" applyBorder="1" applyAlignment="1" applyProtection="1">
      <alignment horizontal="justify" vertical="center" wrapText="1"/>
      <protection/>
    </xf>
    <xf numFmtId="0" fontId="86" fillId="0" borderId="10" xfId="0" applyFont="1" applyBorder="1" applyAlignment="1" applyProtection="1">
      <alignment horizontal="center" vertical="center" wrapText="1"/>
      <protection/>
    </xf>
    <xf numFmtId="0" fontId="86" fillId="34" borderId="28" xfId="0" applyFont="1" applyFill="1" applyBorder="1" applyAlignment="1" applyProtection="1">
      <alignment horizontal="center" vertical="center" wrapText="1"/>
      <protection/>
    </xf>
    <xf numFmtId="0" fontId="10" fillId="35" borderId="10" xfId="0" applyFont="1" applyFill="1" applyBorder="1" applyAlignment="1" applyProtection="1">
      <alignment horizontal="justify" vertical="center" wrapText="1"/>
      <protection/>
    </xf>
    <xf numFmtId="187" fontId="12" fillId="46" borderId="10" xfId="0" applyNumberFormat="1" applyFont="1" applyFill="1" applyBorder="1" applyAlignment="1" applyProtection="1">
      <alignment vertical="center" wrapText="1"/>
      <protection/>
    </xf>
    <xf numFmtId="171" fontId="86" fillId="0" borderId="10" xfId="51" applyFont="1" applyBorder="1" applyAlignment="1" applyProtection="1">
      <alignment vertical="center" wrapText="1"/>
      <protection/>
    </xf>
    <xf numFmtId="171" fontId="86" fillId="36" borderId="10" xfId="51" applyFont="1" applyFill="1" applyBorder="1" applyAlignment="1" applyProtection="1">
      <alignment horizontal="right" vertical="center" wrapText="1"/>
      <protection/>
    </xf>
    <xf numFmtId="0" fontId="86" fillId="34" borderId="10" xfId="67" applyNumberFormat="1" applyFont="1" applyFill="1" applyBorder="1" applyAlignment="1" applyProtection="1">
      <alignment horizontal="justify" vertical="center" wrapText="1"/>
      <protection/>
    </xf>
    <xf numFmtId="0" fontId="86" fillId="34" borderId="65" xfId="0" applyFont="1" applyFill="1" applyBorder="1" applyAlignment="1" applyProtection="1">
      <alignment horizontal="center" vertical="center" wrapText="1"/>
      <protection/>
    </xf>
    <xf numFmtId="171" fontId="86" fillId="34" borderId="10" xfId="51" applyFont="1" applyFill="1" applyBorder="1" applyAlignment="1" applyProtection="1">
      <alignment vertical="center" wrapText="1"/>
      <protection/>
    </xf>
    <xf numFmtId="187" fontId="10" fillId="46" borderId="19" xfId="0" applyNumberFormat="1" applyFont="1" applyFill="1" applyBorder="1" applyAlignment="1" applyProtection="1">
      <alignment vertical="center" wrapText="1"/>
      <protection/>
    </xf>
    <xf numFmtId="10" fontId="85" fillId="34" borderId="10" xfId="67" applyNumberFormat="1" applyFont="1" applyFill="1" applyBorder="1" applyAlignment="1" applyProtection="1">
      <alignment horizontal="right" vertical="center"/>
      <protection/>
    </xf>
    <xf numFmtId="10" fontId="85" fillId="34" borderId="10" xfId="67" applyNumberFormat="1" applyFont="1" applyFill="1" applyBorder="1" applyAlignment="1" applyProtection="1">
      <alignment vertical="center"/>
      <protection/>
    </xf>
    <xf numFmtId="10" fontId="85" fillId="34" borderId="10" xfId="67" applyNumberFormat="1" applyFont="1" applyFill="1" applyBorder="1" applyAlignment="1" applyProtection="1">
      <alignment vertical="center" wrapText="1"/>
      <protection/>
    </xf>
    <xf numFmtId="10" fontId="85" fillId="36" borderId="10" xfId="67" applyNumberFormat="1" applyFont="1" applyFill="1" applyBorder="1" applyAlignment="1" applyProtection="1">
      <alignment horizontal="right" vertical="center"/>
      <protection/>
    </xf>
    <xf numFmtId="171" fontId="12" fillId="34" borderId="10" xfId="51" applyFont="1" applyFill="1" applyBorder="1" applyAlignment="1" applyProtection="1">
      <alignment vertical="center" wrapText="1"/>
      <protection/>
    </xf>
    <xf numFmtId="171" fontId="12" fillId="36" borderId="10" xfId="51" applyFont="1" applyFill="1" applyBorder="1" applyAlignment="1" applyProtection="1">
      <alignment horizontal="right" vertical="center" wrapText="1"/>
      <protection/>
    </xf>
    <xf numFmtId="0" fontId="86" fillId="34" borderId="15" xfId="0" applyFont="1" applyFill="1" applyBorder="1" applyAlignment="1" applyProtection="1">
      <alignment horizontal="center" vertical="center" wrapText="1"/>
      <protection/>
    </xf>
    <xf numFmtId="10" fontId="10" fillId="0" borderId="10" xfId="0" applyNumberFormat="1" applyFont="1" applyBorder="1" applyAlignment="1" applyProtection="1">
      <alignment vertical="center"/>
      <protection/>
    </xf>
    <xf numFmtId="10" fontId="10" fillId="36" borderId="10" xfId="0" applyNumberFormat="1" applyFont="1" applyFill="1" applyBorder="1" applyAlignment="1" applyProtection="1">
      <alignment vertical="center"/>
      <protection/>
    </xf>
    <xf numFmtId="0" fontId="0" fillId="34" borderId="0" xfId="0" applyFont="1" applyFill="1" applyBorder="1" applyAlignment="1" applyProtection="1">
      <alignment/>
      <protection/>
    </xf>
    <xf numFmtId="200" fontId="86" fillId="46" borderId="10" xfId="51" applyNumberFormat="1" applyFont="1" applyFill="1" applyBorder="1" applyAlignment="1" applyProtection="1">
      <alignment vertical="center" wrapText="1"/>
      <protection locked="0"/>
    </xf>
    <xf numFmtId="187" fontId="86" fillId="47" borderId="10" xfId="0" applyNumberFormat="1" applyFont="1" applyFill="1" applyBorder="1" applyAlignment="1" applyProtection="1">
      <alignment horizontal="center" vertical="center" wrapText="1"/>
      <protection locked="0"/>
    </xf>
    <xf numFmtId="203" fontId="86" fillId="34" borderId="10" xfId="55" applyNumberFormat="1" applyFont="1" applyFill="1" applyBorder="1" applyAlignment="1" applyProtection="1">
      <alignment vertical="center" wrapText="1"/>
      <protection locked="0"/>
    </xf>
    <xf numFmtId="188" fontId="86" fillId="0" borderId="10" xfId="0" applyNumberFormat="1" applyFont="1" applyFill="1" applyBorder="1" applyAlignment="1" applyProtection="1">
      <alignment horizontal="center" vertical="center" wrapText="1"/>
      <protection locked="0"/>
    </xf>
    <xf numFmtId="200" fontId="85" fillId="0" borderId="10" xfId="51" applyNumberFormat="1" applyFont="1" applyBorder="1" applyAlignment="1" applyProtection="1">
      <alignment vertical="center" wrapText="1"/>
      <protection locked="0"/>
    </xf>
    <xf numFmtId="0" fontId="0" fillId="0" borderId="0" xfId="0" applyFont="1" applyFill="1" applyBorder="1" applyAlignment="1" applyProtection="1">
      <alignment horizontal="center"/>
      <protection/>
    </xf>
    <xf numFmtId="0" fontId="8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5" fillId="0" borderId="31" xfId="0" applyFont="1" applyBorder="1" applyAlignment="1" applyProtection="1">
      <alignment horizontal="center" vertical="center" wrapText="1"/>
      <protection/>
    </xf>
    <xf numFmtId="0" fontId="85" fillId="0" borderId="59" xfId="0" applyFont="1" applyBorder="1" applyAlignment="1" applyProtection="1">
      <alignment horizontal="center" vertical="center" wrapText="1"/>
      <protection/>
    </xf>
    <xf numFmtId="0" fontId="85" fillId="0" borderId="51" xfId="0" applyFont="1" applyBorder="1" applyAlignment="1" applyProtection="1">
      <alignment horizontal="center" vertical="center" wrapText="1"/>
      <protection/>
    </xf>
    <xf numFmtId="0" fontId="12"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85" fillId="0" borderId="69" xfId="0" applyFont="1" applyBorder="1" applyAlignment="1" applyProtection="1">
      <alignment horizontal="center" vertical="center" wrapText="1"/>
      <protection/>
    </xf>
    <xf numFmtId="0" fontId="85" fillId="0" borderId="70" xfId="0" applyFont="1" applyBorder="1" applyAlignment="1" applyProtection="1">
      <alignment horizontal="center" vertical="center" wrapText="1"/>
      <protection/>
    </xf>
    <xf numFmtId="0" fontId="0" fillId="0" borderId="0" xfId="0" applyFont="1" applyAlignment="1" applyProtection="1">
      <alignment/>
      <protection/>
    </xf>
    <xf numFmtId="0" fontId="85" fillId="34" borderId="31" xfId="0" applyFont="1" applyFill="1" applyBorder="1" applyAlignment="1" applyProtection="1">
      <alignment horizontal="center" vertical="center" wrapText="1"/>
      <protection/>
    </xf>
    <xf numFmtId="0" fontId="85" fillId="34" borderId="59" xfId="0" applyFont="1" applyFill="1" applyBorder="1" applyAlignment="1" applyProtection="1">
      <alignment horizontal="center" vertical="center" wrapText="1"/>
      <protection/>
    </xf>
    <xf numFmtId="0" fontId="85" fillId="34" borderId="51" xfId="0" applyFont="1" applyFill="1" applyBorder="1" applyAlignment="1" applyProtection="1">
      <alignment horizontal="center" vertical="center" wrapText="1"/>
      <protection/>
    </xf>
    <xf numFmtId="0" fontId="79" fillId="0" borderId="0" xfId="0" applyFont="1" applyBorder="1" applyAlignment="1" applyProtection="1">
      <alignment vertical="center" wrapText="1"/>
      <protection/>
    </xf>
    <xf numFmtId="0" fontId="79" fillId="0" borderId="0" xfId="0" applyFont="1" applyBorder="1" applyAlignment="1" applyProtection="1">
      <alignment horizontal="center" vertical="center" wrapText="1"/>
      <protection/>
    </xf>
    <xf numFmtId="0" fontId="85" fillId="0" borderId="0" xfId="0" applyFont="1" applyAlignment="1" applyProtection="1">
      <alignment/>
      <protection/>
    </xf>
    <xf numFmtId="0" fontId="12" fillId="46" borderId="10" xfId="0" applyFont="1" applyFill="1" applyBorder="1" applyAlignment="1" applyProtection="1">
      <alignment horizontal="center" vertical="center" wrapText="1"/>
      <protection/>
    </xf>
    <xf numFmtId="200" fontId="86" fillId="46" borderId="10" xfId="51" applyNumberFormat="1" applyFont="1" applyFill="1" applyBorder="1" applyAlignment="1" applyProtection="1">
      <alignment vertical="center" wrapText="1"/>
      <protection/>
    </xf>
    <xf numFmtId="187" fontId="86" fillId="34" borderId="10" xfId="0" applyNumberFormat="1" applyFont="1" applyFill="1" applyBorder="1" applyAlignment="1" applyProtection="1">
      <alignment horizontal="center" vertical="center" wrapText="1"/>
      <protection/>
    </xf>
    <xf numFmtId="10" fontId="86" fillId="34" borderId="10" xfId="0" applyNumberFormat="1" applyFont="1" applyFill="1" applyBorder="1" applyAlignment="1" applyProtection="1">
      <alignment horizontal="center" vertical="center" wrapText="1"/>
      <protection/>
    </xf>
    <xf numFmtId="200" fontId="0" fillId="0" borderId="0" xfId="0" applyNumberFormat="1" applyFont="1" applyAlignment="1" applyProtection="1">
      <alignment/>
      <protection/>
    </xf>
    <xf numFmtId="0" fontId="12" fillId="2" borderId="10" xfId="0" applyFont="1" applyFill="1" applyBorder="1" applyAlignment="1" applyProtection="1">
      <alignment horizontal="center" vertical="center" wrapText="1"/>
      <protection/>
    </xf>
    <xf numFmtId="170" fontId="86" fillId="0" borderId="10" xfId="55" applyFont="1" applyBorder="1" applyAlignment="1" applyProtection="1">
      <alignment vertical="center" wrapText="1"/>
      <protection/>
    </xf>
    <xf numFmtId="203" fontId="86" fillId="0" borderId="10" xfId="55" applyNumberFormat="1" applyFont="1" applyBorder="1" applyAlignment="1" applyProtection="1">
      <alignment vertical="center" wrapText="1"/>
      <protection/>
    </xf>
    <xf numFmtId="203" fontId="86" fillId="34" borderId="10" xfId="55" applyNumberFormat="1" applyFont="1" applyFill="1" applyBorder="1" applyAlignment="1" applyProtection="1">
      <alignment vertical="center" wrapText="1"/>
      <protection/>
    </xf>
    <xf numFmtId="200" fontId="86" fillId="34" borderId="10" xfId="51" applyNumberFormat="1" applyFont="1" applyFill="1" applyBorder="1" applyAlignment="1" applyProtection="1">
      <alignment vertical="center" wrapText="1"/>
      <protection/>
    </xf>
    <xf numFmtId="200" fontId="86" fillId="0" borderId="10" xfId="51" applyNumberFormat="1" applyFont="1" applyBorder="1" applyAlignment="1" applyProtection="1">
      <alignment vertical="center" wrapText="1"/>
      <protection/>
    </xf>
    <xf numFmtId="203" fontId="86" fillId="0" borderId="0" xfId="0" applyNumberFormat="1" applyFont="1" applyAlignment="1" applyProtection="1">
      <alignment vertical="center"/>
      <protection/>
    </xf>
    <xf numFmtId="0" fontId="86" fillId="0" borderId="0" xfId="0" applyFont="1" applyBorder="1" applyAlignment="1" applyProtection="1">
      <alignment/>
      <protection/>
    </xf>
    <xf numFmtId="0" fontId="10" fillId="36" borderId="10" xfId="0" applyFont="1" applyFill="1" applyBorder="1" applyAlignment="1" applyProtection="1">
      <alignment horizontal="center" vertical="center" wrapText="1"/>
      <protection/>
    </xf>
    <xf numFmtId="200" fontId="85" fillId="0" borderId="10" xfId="51" applyNumberFormat="1" applyFont="1" applyBorder="1" applyAlignment="1" applyProtection="1">
      <alignment vertical="center" wrapText="1"/>
      <protection/>
    </xf>
    <xf numFmtId="0" fontId="10" fillId="2" borderId="10" xfId="0" applyFont="1" applyFill="1" applyBorder="1" applyAlignment="1" applyProtection="1">
      <alignment horizontal="center" vertical="center" wrapText="1"/>
      <protection hidden="1" locked="0"/>
    </xf>
    <xf numFmtId="0" fontId="86" fillId="46" borderId="19" xfId="67" applyNumberFormat="1" applyFont="1" applyFill="1" applyBorder="1" applyAlignment="1" applyProtection="1">
      <alignment horizontal="center" vertical="center" wrapText="1"/>
      <protection hidden="1" locked="0"/>
    </xf>
    <xf numFmtId="0" fontId="86" fillId="46" borderId="49" xfId="67" applyNumberFormat="1" applyFont="1" applyFill="1" applyBorder="1" applyAlignment="1" applyProtection="1">
      <alignment horizontal="center" vertical="center" wrapText="1"/>
      <protection hidden="1" locked="0"/>
    </xf>
    <xf numFmtId="0" fontId="86" fillId="46" borderId="20" xfId="67" applyNumberFormat="1" applyFont="1" applyFill="1" applyBorder="1" applyAlignment="1" applyProtection="1">
      <alignment horizontal="center" vertical="center" wrapText="1"/>
      <protection hidden="1" locked="0"/>
    </xf>
    <xf numFmtId="200" fontId="86" fillId="36" borderId="10" xfId="67" applyNumberFormat="1" applyFont="1" applyFill="1" applyBorder="1" applyAlignment="1" applyProtection="1">
      <alignment horizontal="center" vertical="center" wrapText="1"/>
      <protection hidden="1" locked="0"/>
    </xf>
    <xf numFmtId="169" fontId="86" fillId="34" borderId="10" xfId="52" applyFont="1" applyFill="1" applyBorder="1" applyAlignment="1" applyProtection="1">
      <alignment vertical="center" wrapText="1"/>
      <protection hidden="1" locked="0"/>
    </xf>
    <xf numFmtId="200" fontId="86" fillId="34" borderId="10" xfId="51" applyNumberFormat="1" applyFont="1" applyFill="1" applyBorder="1" applyAlignment="1" applyProtection="1">
      <alignment vertical="center" wrapText="1"/>
      <protection hidden="1" locked="0"/>
    </xf>
    <xf numFmtId="200" fontId="86" fillId="36" borderId="10" xfId="67" applyNumberFormat="1" applyFont="1" applyFill="1" applyBorder="1" applyAlignment="1" applyProtection="1">
      <alignment horizontal="right" vertical="center" wrapText="1"/>
      <protection hidden="1" locked="0"/>
    </xf>
    <xf numFmtId="188" fontId="85" fillId="0" borderId="10" xfId="0" applyNumberFormat="1" applyFont="1" applyFill="1" applyBorder="1" applyAlignment="1" applyProtection="1">
      <alignment vertical="center"/>
      <protection hidden="1" locked="0"/>
    </xf>
    <xf numFmtId="200" fontId="85" fillId="36" borderId="10" xfId="67" applyNumberFormat="1" applyFont="1" applyFill="1" applyBorder="1" applyAlignment="1" applyProtection="1">
      <alignment horizontal="right" vertical="center" wrapText="1"/>
      <protection hidden="1"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5"/>
          <c:w val="0.74275"/>
          <c:h val="0.9932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1'!$B$30:$B$41</c:f>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1'!$B$30:$B$41</c:f>
              <c:strCache/>
            </c:strRef>
          </c:cat>
          <c:val>
            <c:numRef>
              <c:f>'HV 1'!$D$30:$D$41</c:f>
              <c:numCache/>
            </c:numRef>
          </c:val>
          <c:smooth val="0"/>
        </c:ser>
        <c:marker val="1"/>
        <c:axId val="5153697"/>
        <c:axId val="46383274"/>
      </c:lineChart>
      <c:catAx>
        <c:axId val="51536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383274"/>
        <c:crosses val="autoZero"/>
        <c:auto val="1"/>
        <c:lblOffset val="100"/>
        <c:tickLblSkip val="1"/>
        <c:noMultiLvlLbl val="0"/>
      </c:catAx>
      <c:valAx>
        <c:axId val="463832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3697"/>
        <c:crossesAt val="1"/>
        <c:crossBetween val="between"/>
        <c:dispUnits/>
      </c:valAx>
      <c:spPr>
        <a:solidFill>
          <a:srgbClr val="FFFFFF"/>
        </a:solidFill>
        <a:ln w="3175">
          <a:noFill/>
        </a:ln>
      </c:spPr>
    </c:plotArea>
    <c:legend>
      <c:legendPos val="r"/>
      <c:layout>
        <c:manualLayout>
          <c:xMode val="edge"/>
          <c:yMode val="edge"/>
          <c:x val="0.852"/>
          <c:y val="0.44825"/>
          <c:w val="0.13725"/>
          <c:h val="0.0935"/>
        </c:manualLayout>
      </c:layout>
      <c:overlay val="0"/>
      <c:spPr>
        <a:noFill/>
        <a:ln w="3175">
          <a:noFill/>
        </a:ln>
      </c:spPr>
      <c:txPr>
        <a:bodyPr vert="horz" rot="0"/>
        <a:lstStyle/>
        <a:p>
          <a:pPr>
            <a:defRPr lang="en-US" cap="none" sz="1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15"/>
          <c:w val="0.7385"/>
          <c:h val="0.99325"/>
        </c:manualLayout>
      </c:layout>
      <c:lineChart>
        <c:grouping val="standard"/>
        <c:varyColors val="0"/>
        <c:ser>
          <c:idx val="0"/>
          <c:order val="0"/>
          <c:tx>
            <c:strRef>
              <c:f>'[4]HV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'[4]HV 1'!$F$30:$F$41</c:f>
              <c:numCache>
                <c:ptCount val="12"/>
                <c:pt idx="0">
                  <c:v>125</c:v>
                </c:pt>
                <c:pt idx="1">
                  <c:v>250</c:v>
                </c:pt>
                <c:pt idx="2">
                  <c:v>375</c:v>
                </c:pt>
                <c:pt idx="3">
                  <c:v>500</c:v>
                </c:pt>
                <c:pt idx="4">
                  <c:v>625</c:v>
                </c:pt>
                <c:pt idx="5">
                  <c:v>750</c:v>
                </c:pt>
                <c:pt idx="6">
                  <c:v>875</c:v>
                </c:pt>
                <c:pt idx="7">
                  <c:v>1000</c:v>
                </c:pt>
                <c:pt idx="8">
                  <c:v>1125</c:v>
                </c:pt>
                <c:pt idx="9">
                  <c:v>1290</c:v>
                </c:pt>
                <c:pt idx="10">
                  <c:v>1445</c:v>
                </c:pt>
                <c:pt idx="11">
                  <c:v>1600</c:v>
                </c:pt>
              </c:numCache>
            </c:numRef>
          </c:val>
          <c:smooth val="0"/>
        </c:ser>
        <c:ser>
          <c:idx val="1"/>
          <c:order val="1"/>
          <c:tx>
            <c:strRef>
              <c:f>'[4]HV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'[4]HV 1'!$D$30:$D$41</c:f>
              <c:numCache>
                <c:ptCount val="12"/>
                <c:pt idx="0">
                  <c:v>125</c:v>
                </c:pt>
                <c:pt idx="1">
                  <c:v>260</c:v>
                </c:pt>
                <c:pt idx="2">
                  <c:v>398</c:v>
                </c:pt>
                <c:pt idx="3">
                  <c:v>536</c:v>
                </c:pt>
                <c:pt idx="4">
                  <c:v>674</c:v>
                </c:pt>
                <c:pt idx="5">
                  <c:v>812</c:v>
                </c:pt>
                <c:pt idx="6">
                  <c:v>937</c:v>
                </c:pt>
                <c:pt idx="7">
                  <c:v>1062</c:v>
                </c:pt>
                <c:pt idx="8">
                  <c:v>1172</c:v>
                </c:pt>
                <c:pt idx="9">
                  <c:v>1172</c:v>
                </c:pt>
                <c:pt idx="10">
                  <c:v>1172</c:v>
                </c:pt>
                <c:pt idx="11">
                  <c:v>1172</c:v>
                </c:pt>
              </c:numCache>
            </c:numRef>
          </c:val>
          <c:smooth val="0"/>
        </c:ser>
        <c:marker val="1"/>
        <c:axId val="14796283"/>
        <c:axId val="66057684"/>
      </c:lineChart>
      <c:catAx>
        <c:axId val="147962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057684"/>
        <c:crosses val="autoZero"/>
        <c:auto val="1"/>
        <c:lblOffset val="100"/>
        <c:tickLblSkip val="1"/>
        <c:noMultiLvlLbl val="0"/>
      </c:catAx>
      <c:valAx>
        <c:axId val="660576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96283"/>
        <c:crossesAt val="1"/>
        <c:crossBetween val="between"/>
        <c:dispUnits/>
      </c:valAx>
      <c:spPr>
        <a:solidFill>
          <a:srgbClr val="FFFFFF"/>
        </a:solidFill>
        <a:ln w="3175">
          <a:noFill/>
        </a:ln>
      </c:spPr>
    </c:plotArea>
    <c:legend>
      <c:legendPos val="r"/>
      <c:layout>
        <c:manualLayout>
          <c:xMode val="edge"/>
          <c:yMode val="edge"/>
          <c:x val="0.852"/>
          <c:y val="0.44825"/>
          <c:w val="0.13725"/>
          <c:h val="0.0935"/>
        </c:manualLayout>
      </c:layout>
      <c:overlay val="0"/>
      <c:spPr>
        <a:noFill/>
        <a:ln w="3175">
          <a:noFill/>
        </a:ln>
      </c:spPr>
      <c:txPr>
        <a:bodyPr vert="horz" rot="0"/>
        <a:lstStyle/>
        <a:p>
          <a:pPr>
            <a:defRPr lang="en-US" cap="none" sz="1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025"/>
          <c:w val="0.63275"/>
          <c:h val="0.9457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'[5]HV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'[5]HV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numRef>
          </c:val>
          <c:smooth val="0"/>
        </c:ser>
        <c:marker val="1"/>
        <c:axId val="57648245"/>
        <c:axId val="49072158"/>
      </c:lineChart>
      <c:catAx>
        <c:axId val="576482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072158"/>
        <c:crosses val="autoZero"/>
        <c:auto val="1"/>
        <c:lblOffset val="100"/>
        <c:tickLblSkip val="1"/>
        <c:noMultiLvlLbl val="0"/>
      </c:catAx>
      <c:valAx>
        <c:axId val="490721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48245"/>
        <c:crossesAt val="1"/>
        <c:crossBetween val="between"/>
        <c:dispUnits/>
      </c:valAx>
      <c:spPr>
        <a:solidFill>
          <a:srgbClr val="FFFFFF"/>
        </a:solidFill>
        <a:ln w="3175">
          <a:noFill/>
        </a:ln>
      </c:spPr>
    </c:plotArea>
    <c:legend>
      <c:legendPos val="r"/>
      <c:layout>
        <c:manualLayout>
          <c:xMode val="edge"/>
          <c:yMode val="edge"/>
          <c:x val="0.65925"/>
          <c:y val="0.33"/>
          <c:w val="0.238"/>
          <c:h val="0.33"/>
        </c:manualLayout>
      </c:layout>
      <c:overlay val="0"/>
      <c:spPr>
        <a:noFill/>
        <a:ln w="3175">
          <a:noFill/>
        </a:ln>
      </c:spPr>
      <c:txPr>
        <a:bodyPr vert="horz" rot="0"/>
        <a:lstStyle/>
        <a:p>
          <a:pPr>
            <a:defRPr lang="en-US" cap="none" sz="4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
          <c:w val="0.75075"/>
          <c:h val="0.9932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2'!$B$30:$B$41</c:f>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2'!$B$30:$B$41</c:f>
              <c:strCache/>
            </c:strRef>
          </c:cat>
          <c:val>
            <c:numRef>
              <c:f>'HV 2'!$D$30:$D$41</c:f>
              <c:numCache/>
            </c:numRef>
          </c:val>
          <c:smooth val="0"/>
        </c:ser>
        <c:marker val="1"/>
        <c:axId val="38996239"/>
        <c:axId val="15421832"/>
      </c:lineChart>
      <c:catAx>
        <c:axId val="389962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421832"/>
        <c:crosses val="autoZero"/>
        <c:auto val="1"/>
        <c:lblOffset val="100"/>
        <c:tickLblSkip val="1"/>
        <c:noMultiLvlLbl val="0"/>
      </c:catAx>
      <c:valAx>
        <c:axId val="154218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96239"/>
        <c:crossesAt val="1"/>
        <c:crossBetween val="between"/>
        <c:dispUnits/>
      </c:valAx>
      <c:spPr>
        <a:solidFill>
          <a:srgbClr val="FFFFFF"/>
        </a:solidFill>
        <a:ln w="3175">
          <a:noFill/>
        </a:ln>
      </c:spPr>
    </c:plotArea>
    <c:legend>
      <c:legendPos val="r"/>
      <c:layout>
        <c:manualLayout>
          <c:xMode val="edge"/>
          <c:yMode val="edge"/>
          <c:x val="0.85625"/>
          <c:y val="0.448"/>
          <c:w val="0.13325"/>
          <c:h val="0.0895"/>
        </c:manualLayout>
      </c:layout>
      <c:overlay val="0"/>
      <c:spPr>
        <a:noFill/>
        <a:ln w="3175">
          <a:noFill/>
        </a:ln>
      </c:spPr>
      <c:txPr>
        <a:bodyPr vert="horz" rot="0"/>
        <a:lstStyle/>
        <a:p>
          <a:pPr>
            <a:defRPr lang="en-US" cap="none" sz="1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1"/>
          <c:w val="0.74875"/>
          <c:h val="0.99325"/>
        </c:manualLayout>
      </c:layout>
      <c:lineChart>
        <c:grouping val="standard"/>
        <c:varyColors val="0"/>
        <c:ser>
          <c:idx val="0"/>
          <c:order val="0"/>
          <c:tx>
            <c:strRef>
              <c:f>'[4]HV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'[4]HV 2'!$F$30:$F$41</c:f>
              <c:numCache>
                <c:ptCount val="12"/>
                <c:pt idx="0">
                  <c:v>1250</c:v>
                </c:pt>
                <c:pt idx="1">
                  <c:v>2500</c:v>
                </c:pt>
                <c:pt idx="2">
                  <c:v>3750</c:v>
                </c:pt>
                <c:pt idx="3">
                  <c:v>5000</c:v>
                </c:pt>
                <c:pt idx="4">
                  <c:v>6250</c:v>
                </c:pt>
                <c:pt idx="5">
                  <c:v>7500</c:v>
                </c:pt>
                <c:pt idx="6">
                  <c:v>8750</c:v>
                </c:pt>
                <c:pt idx="7">
                  <c:v>10000</c:v>
                </c:pt>
                <c:pt idx="8">
                  <c:v>11250</c:v>
                </c:pt>
                <c:pt idx="9">
                  <c:v>12500</c:v>
                </c:pt>
                <c:pt idx="10">
                  <c:v>13750</c:v>
                </c:pt>
                <c:pt idx="11">
                  <c:v>15000</c:v>
                </c:pt>
              </c:numCache>
            </c:numRef>
          </c:val>
          <c:smooth val="0"/>
        </c:ser>
        <c:ser>
          <c:idx val="1"/>
          <c:order val="1"/>
          <c:tx>
            <c:strRef>
              <c:f>'[4]HV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'[4]HV 2'!$D$30:$D$41</c:f>
              <c:numCache>
                <c:ptCount val="12"/>
                <c:pt idx="0">
                  <c:v>1774</c:v>
                </c:pt>
                <c:pt idx="1">
                  <c:v>3503</c:v>
                </c:pt>
                <c:pt idx="2">
                  <c:v>5293</c:v>
                </c:pt>
                <c:pt idx="3">
                  <c:v>6716</c:v>
                </c:pt>
                <c:pt idx="4">
                  <c:v>8043</c:v>
                </c:pt>
                <c:pt idx="5">
                  <c:v>9249</c:v>
                </c:pt>
                <c:pt idx="6">
                  <c:v>10559</c:v>
                </c:pt>
                <c:pt idx="7">
                  <c:v>12575</c:v>
                </c:pt>
                <c:pt idx="8">
                  <c:v>14086</c:v>
                </c:pt>
                <c:pt idx="9">
                  <c:v>14086</c:v>
                </c:pt>
                <c:pt idx="10">
                  <c:v>14086</c:v>
                </c:pt>
                <c:pt idx="11">
                  <c:v>14086</c:v>
                </c:pt>
              </c:numCache>
            </c:numRef>
          </c:val>
          <c:smooth val="0"/>
        </c:ser>
        <c:marker val="1"/>
        <c:axId val="4578761"/>
        <c:axId val="41208850"/>
      </c:lineChart>
      <c:catAx>
        <c:axId val="45787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208850"/>
        <c:crosses val="autoZero"/>
        <c:auto val="1"/>
        <c:lblOffset val="100"/>
        <c:tickLblSkip val="1"/>
        <c:noMultiLvlLbl val="0"/>
      </c:catAx>
      <c:valAx>
        <c:axId val="412088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8761"/>
        <c:crossesAt val="1"/>
        <c:crossBetween val="between"/>
        <c:dispUnits/>
      </c:valAx>
      <c:spPr>
        <a:solidFill>
          <a:srgbClr val="FFFFFF"/>
        </a:solidFill>
        <a:ln w="3175">
          <a:noFill/>
        </a:ln>
      </c:spPr>
    </c:plotArea>
    <c:legend>
      <c:legendPos val="r"/>
      <c:layout>
        <c:manualLayout>
          <c:xMode val="edge"/>
          <c:yMode val="edge"/>
          <c:x val="0.85625"/>
          <c:y val="0.448"/>
          <c:w val="0.13325"/>
          <c:h val="0.0895"/>
        </c:manualLayout>
      </c:layout>
      <c:overlay val="0"/>
      <c:spPr>
        <a:noFill/>
        <a:ln w="3175">
          <a:noFill/>
        </a:ln>
      </c:spPr>
      <c:txPr>
        <a:bodyPr vert="horz" rot="0"/>
        <a:lstStyle/>
        <a:p>
          <a:pPr>
            <a:defRPr lang="en-US" cap="none" sz="1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1"/>
          <c:w val="0.74875"/>
          <c:h val="0.99325"/>
        </c:manualLayout>
      </c:layout>
      <c:lineChart>
        <c:grouping val="standard"/>
        <c:varyColors val="0"/>
        <c:ser>
          <c:idx val="0"/>
          <c:order val="0"/>
          <c:tx>
            <c:strRef>
              <c:f>'[5]HV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'[5]HV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'[5]HV 2'!$F$30:$F$41</c:f>
              <c:numCache>
                <c:ptCount val="12"/>
                <c:pt idx="0">
                  <c:v>1250</c:v>
                </c:pt>
                <c:pt idx="1">
                  <c:v>2500</c:v>
                </c:pt>
                <c:pt idx="2">
                  <c:v>3750</c:v>
                </c:pt>
                <c:pt idx="3">
                  <c:v>5000</c:v>
                </c:pt>
                <c:pt idx="4">
                  <c:v>6250</c:v>
                </c:pt>
                <c:pt idx="5">
                  <c:v>7500</c:v>
                </c:pt>
                <c:pt idx="6">
                  <c:v>8750</c:v>
                </c:pt>
                <c:pt idx="7">
                  <c:v>10000</c:v>
                </c:pt>
                <c:pt idx="8">
                  <c:v>11250</c:v>
                </c:pt>
                <c:pt idx="9">
                  <c:v>12500</c:v>
                </c:pt>
                <c:pt idx="10">
                  <c:v>13750</c:v>
                </c:pt>
                <c:pt idx="11">
                  <c:v>15000</c:v>
                </c:pt>
              </c:numCache>
            </c:numRef>
          </c:val>
          <c:smooth val="0"/>
        </c:ser>
        <c:ser>
          <c:idx val="1"/>
          <c:order val="1"/>
          <c:tx>
            <c:strRef>
              <c:f>'[5]HV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'[5]HV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'[5]HV 2'!$D$30:$D$41</c:f>
              <c:numCache>
                <c:ptCount val="12"/>
                <c:pt idx="0">
                  <c:v>1774</c:v>
                </c:pt>
                <c:pt idx="1">
                  <c:v>3503</c:v>
                </c:pt>
                <c:pt idx="2">
                  <c:v>5293</c:v>
                </c:pt>
                <c:pt idx="3">
                  <c:v>6716</c:v>
                </c:pt>
                <c:pt idx="4">
                  <c:v>8043</c:v>
                </c:pt>
                <c:pt idx="5">
                  <c:v>9249</c:v>
                </c:pt>
                <c:pt idx="6">
                  <c:v>10559</c:v>
                </c:pt>
                <c:pt idx="7">
                  <c:v>12575</c:v>
                </c:pt>
                <c:pt idx="8">
                  <c:v>14086</c:v>
                </c:pt>
                <c:pt idx="9">
                  <c:v>15870</c:v>
                </c:pt>
                <c:pt idx="10">
                  <c:v>17321</c:v>
                </c:pt>
                <c:pt idx="11">
                  <c:v>18570</c:v>
                </c:pt>
              </c:numCache>
            </c:numRef>
          </c:val>
          <c:smooth val="0"/>
        </c:ser>
        <c:marker val="1"/>
        <c:axId val="35335331"/>
        <c:axId val="49582524"/>
      </c:lineChart>
      <c:catAx>
        <c:axId val="353353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582524"/>
        <c:crosses val="autoZero"/>
        <c:auto val="1"/>
        <c:lblOffset val="100"/>
        <c:tickLblSkip val="1"/>
        <c:noMultiLvlLbl val="0"/>
      </c:catAx>
      <c:valAx>
        <c:axId val="495825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35331"/>
        <c:crossesAt val="1"/>
        <c:crossBetween val="between"/>
        <c:dispUnits/>
      </c:valAx>
      <c:spPr>
        <a:solidFill>
          <a:srgbClr val="FFFFFF"/>
        </a:solidFill>
        <a:ln w="3175">
          <a:noFill/>
        </a:ln>
      </c:spPr>
    </c:plotArea>
    <c:legend>
      <c:legendPos val="r"/>
      <c:layout>
        <c:manualLayout>
          <c:xMode val="edge"/>
          <c:yMode val="edge"/>
          <c:x val="0.85625"/>
          <c:y val="0.448"/>
          <c:w val="0.13325"/>
          <c:h val="0.0895"/>
        </c:manualLayout>
      </c:layout>
      <c:overlay val="0"/>
      <c:spPr>
        <a:noFill/>
        <a:ln w="3175">
          <a:noFill/>
        </a:ln>
      </c:spPr>
      <c:txPr>
        <a:bodyPr vert="horz" rot="0"/>
        <a:lstStyle/>
        <a:p>
          <a:pPr>
            <a:defRPr lang="en-US" cap="none" sz="1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5"/>
          <c:w val="0.64875"/>
          <c:h val="0.931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numRef>
          </c:val>
          <c:smooth val="0"/>
        </c:ser>
        <c:marker val="1"/>
        <c:axId val="43589533"/>
        <c:axId val="56761478"/>
      </c:lineChart>
      <c:catAx>
        <c:axId val="435895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761478"/>
        <c:crosses val="autoZero"/>
        <c:auto val="1"/>
        <c:lblOffset val="100"/>
        <c:tickLblSkip val="1"/>
        <c:noMultiLvlLbl val="0"/>
      </c:catAx>
      <c:valAx>
        <c:axId val="567614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89533"/>
        <c:crossesAt val="1"/>
        <c:crossBetween val="between"/>
        <c:dispUnits/>
      </c:valAx>
      <c:spPr>
        <a:solidFill>
          <a:srgbClr val="FFFFFF"/>
        </a:solidFill>
        <a:ln w="3175">
          <a:noFill/>
        </a:ln>
      </c:spPr>
    </c:plotArea>
    <c:legend>
      <c:legendPos val="r"/>
      <c:layout>
        <c:manualLayout>
          <c:xMode val="edge"/>
          <c:yMode val="edge"/>
          <c:x val="0.681"/>
          <c:y val="0.1935"/>
          <c:w val="0.201"/>
          <c:h val="0.391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857250</xdr:colOff>
      <xdr:row>3</xdr:row>
      <xdr:rowOff>304800</xdr:rowOff>
    </xdr:to>
    <xdr:pic>
      <xdr:nvPicPr>
        <xdr:cNvPr id="1" name="Imagen 1"/>
        <xdr:cNvPicPr preferRelativeResize="1">
          <a:picLocks noChangeAspect="1"/>
        </xdr:cNvPicPr>
      </xdr:nvPicPr>
      <xdr:blipFill>
        <a:blip r:embed="rId1"/>
        <a:srcRect l="20631" t="5850" r="19580" b="9140"/>
        <a:stretch>
          <a:fillRect/>
        </a:stretch>
      </xdr:blipFill>
      <xdr:spPr>
        <a:xfrm>
          <a:off x="266700" y="76200"/>
          <a:ext cx="857250" cy="1790700"/>
        </a:xfrm>
        <a:prstGeom prst="rect">
          <a:avLst/>
        </a:prstGeom>
        <a:noFill/>
        <a:ln w="9525" cmpd="sng">
          <a:noFill/>
        </a:ln>
      </xdr:spPr>
    </xdr:pic>
    <xdr:clientData/>
  </xdr:twoCellAnchor>
  <xdr:twoCellAnchor>
    <xdr:from>
      <xdr:col>0</xdr:col>
      <xdr:colOff>200025</xdr:colOff>
      <xdr:row>0</xdr:row>
      <xdr:rowOff>76200</xdr:rowOff>
    </xdr:from>
    <xdr:to>
      <xdr:col>1</xdr:col>
      <xdr:colOff>857250</xdr:colOff>
      <xdr:row>3</xdr:row>
      <xdr:rowOff>352425</xdr:rowOff>
    </xdr:to>
    <xdr:pic>
      <xdr:nvPicPr>
        <xdr:cNvPr id="2" name="Imagen 1"/>
        <xdr:cNvPicPr preferRelativeResize="1">
          <a:picLocks noChangeAspect="1"/>
        </xdr:cNvPicPr>
      </xdr:nvPicPr>
      <xdr:blipFill>
        <a:blip r:embed="rId1"/>
        <a:srcRect l="20631" t="5850" r="19580" b="9140"/>
        <a:stretch>
          <a:fillRect/>
        </a:stretch>
      </xdr:blipFill>
      <xdr:spPr>
        <a:xfrm>
          <a:off x="200025" y="76200"/>
          <a:ext cx="92392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1</xdr:col>
      <xdr:colOff>733425</xdr:colOff>
      <xdr:row>3</xdr:row>
      <xdr:rowOff>304800</xdr:rowOff>
    </xdr:to>
    <xdr:pic>
      <xdr:nvPicPr>
        <xdr:cNvPr id="1" name="Imagen 1"/>
        <xdr:cNvPicPr preferRelativeResize="1">
          <a:picLocks noChangeAspect="1"/>
        </xdr:cNvPicPr>
      </xdr:nvPicPr>
      <xdr:blipFill>
        <a:blip r:embed="rId1"/>
        <a:srcRect l="20631" t="5850" r="19580" b="9140"/>
        <a:stretch>
          <a:fillRect/>
        </a:stretch>
      </xdr:blipFill>
      <xdr:spPr>
        <a:xfrm>
          <a:off x="123825" y="76200"/>
          <a:ext cx="733425" cy="1790700"/>
        </a:xfrm>
        <a:prstGeom prst="rect">
          <a:avLst/>
        </a:prstGeom>
        <a:noFill/>
        <a:ln w="9525" cmpd="sng">
          <a:noFill/>
        </a:ln>
      </xdr:spPr>
    </xdr:pic>
    <xdr:clientData/>
  </xdr:twoCellAnchor>
  <xdr:twoCellAnchor>
    <xdr:from>
      <xdr:col>0</xdr:col>
      <xdr:colOff>123825</xdr:colOff>
      <xdr:row>0</xdr:row>
      <xdr:rowOff>76200</xdr:rowOff>
    </xdr:from>
    <xdr:to>
      <xdr:col>1</xdr:col>
      <xdr:colOff>733425</xdr:colOff>
      <xdr:row>3</xdr:row>
      <xdr:rowOff>352425</xdr:rowOff>
    </xdr:to>
    <xdr:pic>
      <xdr:nvPicPr>
        <xdr:cNvPr id="2" name="Imagen 1"/>
        <xdr:cNvPicPr preferRelativeResize="1">
          <a:picLocks noChangeAspect="1"/>
        </xdr:cNvPicPr>
      </xdr:nvPicPr>
      <xdr:blipFill>
        <a:blip r:embed="rId1"/>
        <a:srcRect l="20631" t="5850" r="19580" b="9140"/>
        <a:stretch>
          <a:fillRect/>
        </a:stretch>
      </xdr:blipFill>
      <xdr:spPr>
        <a:xfrm>
          <a:off x="123825" y="76200"/>
          <a:ext cx="7334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76200</xdr:rowOff>
    </xdr:from>
    <xdr:to>
      <xdr:col>1</xdr:col>
      <xdr:colOff>876300</xdr:colOff>
      <xdr:row>4</xdr:row>
      <xdr:rowOff>352425</xdr:rowOff>
    </xdr:to>
    <xdr:pic>
      <xdr:nvPicPr>
        <xdr:cNvPr id="1" name="Imagen 1"/>
        <xdr:cNvPicPr preferRelativeResize="1">
          <a:picLocks noChangeAspect="1"/>
        </xdr:cNvPicPr>
      </xdr:nvPicPr>
      <xdr:blipFill>
        <a:blip r:embed="rId1"/>
        <a:srcRect l="20631" t="5850" r="19580" b="9140"/>
        <a:stretch>
          <a:fillRect/>
        </a:stretch>
      </xdr:blipFill>
      <xdr:spPr>
        <a:xfrm>
          <a:off x="200025" y="266700"/>
          <a:ext cx="1733550"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8488025" y="104775"/>
          <a:ext cx="1466850" cy="1838325"/>
        </a:xfrm>
        <a:prstGeom prst="rect">
          <a:avLst/>
        </a:prstGeom>
        <a:noFill/>
        <a:ln w="9525" cmpd="sng">
          <a:noFill/>
        </a:ln>
      </xdr:spPr>
    </xdr:pic>
    <xdr:clientData/>
  </xdr:twoCellAnchor>
  <xdr:oneCellAnchor>
    <xdr:from>
      <xdr:col>3</xdr:col>
      <xdr:colOff>628650</xdr:colOff>
      <xdr:row>28</xdr:row>
      <xdr:rowOff>95250</xdr:rowOff>
    </xdr:from>
    <xdr:ext cx="12849225" cy="952500"/>
    <xdr:sp>
      <xdr:nvSpPr>
        <xdr:cNvPr id="4" name="4 Rectángulo"/>
        <xdr:cNvSpPr>
          <a:spLocks/>
        </xdr:cNvSpPr>
      </xdr:nvSpPr>
      <xdr:spPr>
        <a:xfrm rot="20665543">
          <a:off x="4210050" y="6638925"/>
          <a:ext cx="12849225" cy="952500"/>
        </a:xfrm>
        <a:prstGeom prst="rect">
          <a:avLst/>
        </a:prstGeom>
        <a:noFill/>
        <a:ln w="9525" cmpd="sng">
          <a:noFill/>
        </a:ln>
      </xdr:spPr>
      <xdr:txBody>
        <a:bodyPr vertOverflow="clip" wrap="square"/>
        <a:p>
          <a:pPr algn="ctr">
            <a:defRPr/>
          </a:pPr>
          <a:r>
            <a:rPr lang="en-US" cap="none" sz="5400" b="1" i="0" u="none" baseline="0">
              <a:latin typeface="Calibri"/>
              <a:ea typeface="Calibri"/>
              <a:cs typeface="Calibri"/>
            </a:rPr>
            <a:t>COPIA NO CONTROLADA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1333500</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923925</xdr:colOff>
      <xdr:row>43</xdr:row>
      <xdr:rowOff>123825</xdr:rowOff>
    </xdr:from>
    <xdr:to>
      <xdr:col>6</xdr:col>
      <xdr:colOff>1343025</xdr:colOff>
      <xdr:row>47</xdr:row>
      <xdr:rowOff>381000</xdr:rowOff>
    </xdr:to>
    <xdr:graphicFrame>
      <xdr:nvGraphicFramePr>
        <xdr:cNvPr id="2" name="3 Gráfico"/>
        <xdr:cNvGraphicFramePr/>
      </xdr:nvGraphicFramePr>
      <xdr:xfrm>
        <a:off x="3657600" y="16392525"/>
        <a:ext cx="4524375" cy="2009775"/>
      </xdr:xfrm>
      <a:graphic>
        <a:graphicData uri="http://schemas.openxmlformats.org/drawingml/2006/chart">
          <c:chart xmlns:c="http://schemas.openxmlformats.org/drawingml/2006/chart" r:id="rId2"/>
        </a:graphicData>
      </a:graphic>
    </xdr:graphicFrame>
    <xdr:clientData/>
  </xdr:twoCellAnchor>
  <xdr:twoCellAnchor>
    <xdr:from>
      <xdr:col>3</xdr:col>
      <xdr:colOff>923925</xdr:colOff>
      <xdr:row>43</xdr:row>
      <xdr:rowOff>123825</xdr:rowOff>
    </xdr:from>
    <xdr:to>
      <xdr:col>6</xdr:col>
      <xdr:colOff>1343025</xdr:colOff>
      <xdr:row>47</xdr:row>
      <xdr:rowOff>381000</xdr:rowOff>
    </xdr:to>
    <xdr:graphicFrame>
      <xdr:nvGraphicFramePr>
        <xdr:cNvPr id="3" name="3 Gráfico"/>
        <xdr:cNvGraphicFramePr/>
      </xdr:nvGraphicFramePr>
      <xdr:xfrm>
        <a:off x="3657600" y="16392525"/>
        <a:ext cx="4524375" cy="2009775"/>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4"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923925</xdr:colOff>
      <xdr:row>43</xdr:row>
      <xdr:rowOff>123825</xdr:rowOff>
    </xdr:from>
    <xdr:to>
      <xdr:col>7</xdr:col>
      <xdr:colOff>1000125</xdr:colOff>
      <xdr:row>47</xdr:row>
      <xdr:rowOff>381000</xdr:rowOff>
    </xdr:to>
    <xdr:graphicFrame>
      <xdr:nvGraphicFramePr>
        <xdr:cNvPr id="5" name="3 Gráfico"/>
        <xdr:cNvGraphicFramePr/>
      </xdr:nvGraphicFramePr>
      <xdr:xfrm>
        <a:off x="3657600" y="16392525"/>
        <a:ext cx="5648325" cy="2009775"/>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6"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1333500</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2" name="3 Gráfico"/>
        <xdr:cNvGraphicFramePr/>
      </xdr:nvGraphicFramePr>
      <xdr:xfrm>
        <a:off x="3619500" y="16687800"/>
        <a:ext cx="4657725" cy="2114550"/>
      </xdr:xfrm>
      <a:graphic>
        <a:graphicData uri="http://schemas.openxmlformats.org/drawingml/2006/chart">
          <c:chart xmlns:c="http://schemas.openxmlformats.org/drawingml/2006/chart" r:id="rId2"/>
        </a:graphicData>
      </a:graphic>
    </xdr:graphicFrame>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3" name="3 Gráfico"/>
        <xdr:cNvGraphicFramePr/>
      </xdr:nvGraphicFramePr>
      <xdr:xfrm>
        <a:off x="3619500" y="16687800"/>
        <a:ext cx="4657725" cy="211455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4"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5" name="3 Gráfico"/>
        <xdr:cNvGraphicFramePr/>
      </xdr:nvGraphicFramePr>
      <xdr:xfrm>
        <a:off x="3619500" y="16687800"/>
        <a:ext cx="4657725" cy="2114550"/>
      </xdr:xfrm>
      <a:graphic>
        <a:graphicData uri="http://schemas.openxmlformats.org/drawingml/2006/chart">
          <c:chart xmlns:c="http://schemas.openxmlformats.org/drawingml/2006/chart" r:id="rId4"/>
        </a:graphicData>
      </a:graphic>
    </xdr:graphicFrame>
    <xdr:clientData/>
  </xdr:twoCellAnchor>
  <xdr:twoCellAnchor>
    <xdr:from>
      <xdr:col>3</xdr:col>
      <xdr:colOff>885825</xdr:colOff>
      <xdr:row>43</xdr:row>
      <xdr:rowOff>228600</xdr:rowOff>
    </xdr:from>
    <xdr:to>
      <xdr:col>8</xdr:col>
      <xdr:colOff>238125</xdr:colOff>
      <xdr:row>47</xdr:row>
      <xdr:rowOff>285750</xdr:rowOff>
    </xdr:to>
    <xdr:graphicFrame>
      <xdr:nvGraphicFramePr>
        <xdr:cNvPr id="6" name="3 Gráfico"/>
        <xdr:cNvGraphicFramePr/>
      </xdr:nvGraphicFramePr>
      <xdr:xfrm>
        <a:off x="3619500" y="16687800"/>
        <a:ext cx="6296025" cy="211455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7"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1</xdr:col>
      <xdr:colOff>342900</xdr:colOff>
      <xdr:row>1</xdr:row>
      <xdr:rowOff>47625</xdr:rowOff>
    </xdr:from>
    <xdr:to>
      <xdr:col>1</xdr:col>
      <xdr:colOff>1333500</xdr:colOff>
      <xdr:row>4</xdr:row>
      <xdr:rowOff>247650</xdr:rowOff>
    </xdr:to>
    <xdr:pic>
      <xdr:nvPicPr>
        <xdr:cNvPr id="8"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1</xdr:col>
      <xdr:colOff>342900</xdr:colOff>
      <xdr:row>1</xdr:row>
      <xdr:rowOff>47625</xdr:rowOff>
    </xdr:from>
    <xdr:to>
      <xdr:col>1</xdr:col>
      <xdr:colOff>1333500</xdr:colOff>
      <xdr:row>4</xdr:row>
      <xdr:rowOff>247650</xdr:rowOff>
    </xdr:to>
    <xdr:pic>
      <xdr:nvPicPr>
        <xdr:cNvPr id="9"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cuments\1.%20DOC%20DARY%202016\1.%20UNIDAD%20EJECUTORA%2002%202016\2.%20POAS%20BOGOTA%20MEJOR%20PARA%20TODOS%202016-2020\4%20POAS%20OCTUBRE%202016%20BMPT\POA%20PROYECTO%201044%20OCTUBRE%20CORREGIDO%20(1%20di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cuments\1.%20DOC%20DARY%202016\1.%20UNIDAD%20EJECUTORA%2002%202016\2.%20POAS%20BOGOTA%20MEJOR%20PARA%20TODOS%202016-2020\3.%20POAS%20SEPTIEMBRE%202016%20BMPT%20PUBLICAR\POA_PYTO_6219%20TRIMESTRE%20III%202016_BM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sdm.movilidadbogota.gov.co:7778/pls/portal/docs/PAGE/INTRANET_SDM/REGULACION%20Y%20CONTROL%20SIG/DIRECCIONES/POA%20SEPTIEMBRE%20PROYECTO%206219%20DCV.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tranetmovilidad.movilidadbogota.gov.co/Users\VIVI\Downloads\POA%206219%20SEPTIEMB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ranetmovilidad.movilidadbogota.gov.co/mduran\Downloads\POA%20PYTO%206219%20DICIEMBRE%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1"/>
      <sheetName val="Act. 1"/>
      <sheetName val="2"/>
      <sheetName val="Act. 2"/>
      <sheetName val="3"/>
      <sheetName val="Act. 3"/>
      <sheetName val="4"/>
      <sheetName val="Act. 4"/>
      <sheetName val="5"/>
      <sheetName val="Act. 5"/>
      <sheetName val="6"/>
      <sheetName val="Act.6"/>
      <sheetName val="7"/>
      <sheetName val="Act. 7"/>
      <sheetName val="Variables"/>
    </sheetNames>
    <sheetDataSet>
      <sheetData sheetId="0">
        <row r="7">
          <cell r="C7" t="str">
            <v>1044 - Servicios para la movilidad eficientes e incluyentes</v>
          </cell>
        </row>
        <row r="13">
          <cell r="B13" t="str">
            <v>PLAN DE DESARROLLO - BOGOTÁ MEJOR PARA TODOS 2016-2020</v>
          </cell>
        </row>
      </sheetData>
      <sheetData sheetId="1">
        <row r="13">
          <cell r="F13">
            <v>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
      <sheetName val="Act. 1"/>
      <sheetName val="2"/>
      <sheetName val="Act. 2"/>
      <sheetName val="Variables"/>
    </sheetNames>
    <sheetDataSet>
      <sheetData sheetId="3">
        <row r="9">
          <cell r="F9" t="str">
            <v>26. Realizar 6.000 controles preventivos y regulatorios.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
      <sheetName val="Act. 1"/>
      <sheetName val="2"/>
      <sheetName val="Act. 2"/>
      <sheetName val="Variables"/>
    </sheetNames>
    <sheetDataSet>
      <sheetData sheetId="0">
        <row r="15">
          <cell r="I15" t="str">
            <v>26. Realizar 6.000 controles preventivos y regulatorios.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 1"/>
      <sheetName val="HV 2"/>
      <sheetName val="Act. 2"/>
      <sheetName val="Variables"/>
    </sheetNames>
    <sheetDataSet>
      <sheetData sheetId="4">
        <row r="29">
          <cell r="D29" t="str">
            <v>Numerador Acumulado (Variable 1)</v>
          </cell>
          <cell r="F29" t="str">
            <v>Denominador Acumulado (Variable 2)</v>
          </cell>
        </row>
        <row r="30">
          <cell r="B30" t="str">
            <v>Enero </v>
          </cell>
          <cell r="D30">
            <v>125</v>
          </cell>
          <cell r="F30">
            <v>125</v>
          </cell>
        </row>
        <row r="31">
          <cell r="B31" t="str">
            <v>Febrero</v>
          </cell>
          <cell r="D31">
            <v>260</v>
          </cell>
          <cell r="F31">
            <v>250</v>
          </cell>
        </row>
        <row r="32">
          <cell r="B32" t="str">
            <v>Marzo</v>
          </cell>
          <cell r="D32">
            <v>398</v>
          </cell>
          <cell r="F32">
            <v>375</v>
          </cell>
        </row>
        <row r="33">
          <cell r="B33" t="str">
            <v>Abril</v>
          </cell>
          <cell r="D33">
            <v>536</v>
          </cell>
          <cell r="F33">
            <v>500</v>
          </cell>
        </row>
        <row r="34">
          <cell r="B34" t="str">
            <v>Mayo</v>
          </cell>
          <cell r="D34">
            <v>674</v>
          </cell>
          <cell r="F34">
            <v>625</v>
          </cell>
        </row>
        <row r="35">
          <cell r="B35" t="str">
            <v>Junio</v>
          </cell>
          <cell r="D35">
            <v>812</v>
          </cell>
          <cell r="F35">
            <v>750</v>
          </cell>
        </row>
        <row r="36">
          <cell r="B36" t="str">
            <v>Julio</v>
          </cell>
          <cell r="D36">
            <v>937</v>
          </cell>
          <cell r="F36">
            <v>875</v>
          </cell>
        </row>
        <row r="37">
          <cell r="B37" t="str">
            <v>Agosto</v>
          </cell>
          <cell r="D37">
            <v>1062</v>
          </cell>
          <cell r="F37">
            <v>1000</v>
          </cell>
        </row>
        <row r="38">
          <cell r="B38" t="str">
            <v>Septiembre</v>
          </cell>
          <cell r="D38">
            <v>1172</v>
          </cell>
          <cell r="F38">
            <v>1125</v>
          </cell>
        </row>
        <row r="39">
          <cell r="B39" t="str">
            <v>Octubre</v>
          </cell>
          <cell r="D39">
            <v>1172</v>
          </cell>
          <cell r="F39">
            <v>1290</v>
          </cell>
        </row>
        <row r="40">
          <cell r="B40" t="str">
            <v>Noviembre</v>
          </cell>
          <cell r="D40">
            <v>1172</v>
          </cell>
          <cell r="F40">
            <v>1445</v>
          </cell>
        </row>
        <row r="41">
          <cell r="B41" t="str">
            <v>Diciembre</v>
          </cell>
          <cell r="D41">
            <v>1172</v>
          </cell>
          <cell r="F41">
            <v>1600</v>
          </cell>
        </row>
      </sheetData>
      <sheetData sheetId="6">
        <row r="29">
          <cell r="D29" t="str">
            <v>Numerador Acumulado (Variable 1)</v>
          </cell>
          <cell r="F29" t="str">
            <v>Denominador Acumulado (Variable 2)</v>
          </cell>
        </row>
        <row r="30">
          <cell r="B30" t="str">
            <v>Enero </v>
          </cell>
          <cell r="D30">
            <v>1774</v>
          </cell>
          <cell r="F30">
            <v>1250</v>
          </cell>
        </row>
        <row r="31">
          <cell r="B31" t="str">
            <v>Febrero</v>
          </cell>
          <cell r="D31">
            <v>3503</v>
          </cell>
          <cell r="F31">
            <v>2500</v>
          </cell>
        </row>
        <row r="32">
          <cell r="B32" t="str">
            <v>Marzo</v>
          </cell>
          <cell r="D32">
            <v>5293</v>
          </cell>
          <cell r="F32">
            <v>3750</v>
          </cell>
        </row>
        <row r="33">
          <cell r="B33" t="str">
            <v>Abril</v>
          </cell>
          <cell r="D33">
            <v>6716</v>
          </cell>
          <cell r="F33">
            <v>5000</v>
          </cell>
        </row>
        <row r="34">
          <cell r="B34" t="str">
            <v>Mayo</v>
          </cell>
          <cell r="D34">
            <v>8043</v>
          </cell>
          <cell r="F34">
            <v>6250</v>
          </cell>
        </row>
        <row r="35">
          <cell r="B35" t="str">
            <v>Junio</v>
          </cell>
          <cell r="D35">
            <v>9249</v>
          </cell>
          <cell r="F35">
            <v>7500</v>
          </cell>
        </row>
        <row r="36">
          <cell r="B36" t="str">
            <v>Julio</v>
          </cell>
          <cell r="D36">
            <v>10559</v>
          </cell>
          <cell r="F36">
            <v>8750</v>
          </cell>
        </row>
        <row r="37">
          <cell r="B37" t="str">
            <v>Agosto</v>
          </cell>
          <cell r="D37">
            <v>12575</v>
          </cell>
          <cell r="F37">
            <v>10000</v>
          </cell>
        </row>
        <row r="38">
          <cell r="B38" t="str">
            <v>Septiembre</v>
          </cell>
          <cell r="D38">
            <v>14086</v>
          </cell>
          <cell r="F38">
            <v>11250</v>
          </cell>
        </row>
        <row r="39">
          <cell r="B39" t="str">
            <v>Octubre</v>
          </cell>
          <cell r="D39">
            <v>14086</v>
          </cell>
          <cell r="F39">
            <v>12500</v>
          </cell>
        </row>
        <row r="40">
          <cell r="B40" t="str">
            <v>Noviembre</v>
          </cell>
          <cell r="D40">
            <v>14086</v>
          </cell>
          <cell r="F40">
            <v>13750</v>
          </cell>
        </row>
        <row r="41">
          <cell r="B41" t="str">
            <v>Diciembre</v>
          </cell>
          <cell r="D41">
            <v>14086</v>
          </cell>
          <cell r="F41">
            <v>15000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1"/>
      <sheetName val="HV 2"/>
      <sheetName val="Act.2"/>
      <sheetName val="Variables"/>
    </sheetNames>
    <sheetDataSet>
      <sheetData sheetId="4">
        <row r="9">
          <cell r="F9" t="str">
            <v>26. Realizar 6.000 controles preventivos y regulatorios.</v>
          </cell>
        </row>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 sheetId="6">
        <row r="11">
          <cell r="C11" t="str">
            <v>6219 - Apoyo Institucional en convenio con la Policía Nacional</v>
          </cell>
        </row>
        <row r="29">
          <cell r="D29" t="str">
            <v>Numerador Acumulado (Variable 1)</v>
          </cell>
          <cell r="F29" t="str">
            <v>Denominador Acumulado (Variable 2)</v>
          </cell>
        </row>
        <row r="30">
          <cell r="B30" t="str">
            <v>Enero </v>
          </cell>
          <cell r="D30">
            <v>1774</v>
          </cell>
          <cell r="F30">
            <v>1250</v>
          </cell>
        </row>
        <row r="31">
          <cell r="B31" t="str">
            <v>Febrero</v>
          </cell>
          <cell r="D31">
            <v>3503</v>
          </cell>
          <cell r="F31">
            <v>2500</v>
          </cell>
        </row>
        <row r="32">
          <cell r="B32" t="str">
            <v>Marzo</v>
          </cell>
          <cell r="D32">
            <v>5293</v>
          </cell>
          <cell r="F32">
            <v>3750</v>
          </cell>
        </row>
        <row r="33">
          <cell r="B33" t="str">
            <v>Abril</v>
          </cell>
          <cell r="D33">
            <v>6716</v>
          </cell>
          <cell r="F33">
            <v>5000</v>
          </cell>
        </row>
        <row r="34">
          <cell r="B34" t="str">
            <v>Mayo</v>
          </cell>
          <cell r="D34">
            <v>8043</v>
          </cell>
          <cell r="F34">
            <v>6250</v>
          </cell>
        </row>
        <row r="35">
          <cell r="B35" t="str">
            <v>Junio</v>
          </cell>
          <cell r="D35">
            <v>9249</v>
          </cell>
          <cell r="F35">
            <v>7500</v>
          </cell>
        </row>
        <row r="36">
          <cell r="B36" t="str">
            <v>Julio</v>
          </cell>
          <cell r="D36">
            <v>10559</v>
          </cell>
          <cell r="F36">
            <v>8750</v>
          </cell>
        </row>
        <row r="37">
          <cell r="B37" t="str">
            <v>Agosto</v>
          </cell>
          <cell r="D37">
            <v>12575</v>
          </cell>
          <cell r="F37">
            <v>10000</v>
          </cell>
        </row>
        <row r="38">
          <cell r="B38" t="str">
            <v>Septiembre</v>
          </cell>
          <cell r="D38">
            <v>14086</v>
          </cell>
          <cell r="F38">
            <v>11250</v>
          </cell>
        </row>
        <row r="39">
          <cell r="B39" t="str">
            <v>Octubre</v>
          </cell>
          <cell r="D39">
            <v>15870</v>
          </cell>
          <cell r="F39">
            <v>12500</v>
          </cell>
        </row>
        <row r="40">
          <cell r="B40" t="str">
            <v>Noviembre</v>
          </cell>
          <cell r="D40">
            <v>17321</v>
          </cell>
          <cell r="F40">
            <v>13750</v>
          </cell>
        </row>
        <row r="41">
          <cell r="B41" t="str">
            <v>Diciembre</v>
          </cell>
          <cell r="D41">
            <v>18570</v>
          </cell>
          <cell r="F41">
            <v>15000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V 12"/>
      <sheetName val="HV 11"/>
      <sheetName val="MP - 231"/>
      <sheetName val="HV 13"/>
      <sheetName val="HV 1"/>
      <sheetName val="HV 2"/>
      <sheetName val="3_PAAC"/>
      <sheetName val="HV_MIPG"/>
      <sheetName val="HV 1  MIPG"/>
      <sheetName val="F05"/>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60" zoomScaleNormal="60" workbookViewId="0" topLeftCell="A1">
      <selection activeCell="H14" sqref="H14:H16"/>
    </sheetView>
  </sheetViews>
  <sheetFormatPr defaultColWidth="11.421875" defaultRowHeight="15"/>
  <cols>
    <col min="1" max="1" width="4.00390625" style="12" customWidth="1"/>
    <col min="2" max="2" width="12.8515625" style="12" customWidth="1"/>
    <col min="3" max="7" width="20.28125" style="12" customWidth="1"/>
    <col min="8" max="8" width="40.7109375" style="12" customWidth="1"/>
    <col min="9" max="9" width="23.57421875" style="12" customWidth="1"/>
    <col min="10" max="10" width="20.28125" style="12" customWidth="1"/>
    <col min="11" max="11" width="28.57421875" style="12" customWidth="1"/>
    <col min="12" max="23" width="11.421875" style="12" customWidth="1"/>
    <col min="24" max="24" width="21.8515625" style="12" customWidth="1"/>
    <col min="25" max="25" width="9.140625" style="12" customWidth="1"/>
    <col min="26" max="26" width="21.00390625" style="12" customWidth="1"/>
    <col min="27" max="16384" width="11.421875" style="12" customWidth="1"/>
  </cols>
  <sheetData>
    <row r="1" spans="1:26" s="16" customFormat="1" ht="39.75" customHeight="1">
      <c r="A1" s="271"/>
      <c r="B1" s="271"/>
      <c r="C1" s="272" t="s">
        <v>460</v>
      </c>
      <c r="D1" s="273"/>
      <c r="E1" s="273"/>
      <c r="F1" s="273"/>
      <c r="G1" s="273"/>
      <c r="H1" s="273"/>
      <c r="I1" s="273"/>
      <c r="J1" s="273"/>
      <c r="K1" s="273"/>
      <c r="L1" s="273"/>
      <c r="M1" s="273"/>
      <c r="N1" s="273"/>
      <c r="O1" s="273"/>
      <c r="P1" s="273"/>
      <c r="Q1" s="273"/>
      <c r="R1" s="273"/>
      <c r="S1" s="273"/>
      <c r="T1" s="273"/>
      <c r="U1" s="273"/>
      <c r="V1" s="273"/>
      <c r="W1" s="273"/>
      <c r="X1" s="273"/>
      <c r="Y1" s="273"/>
      <c r="Z1" s="274"/>
    </row>
    <row r="2" spans="1:26" s="16" customFormat="1" ht="40.5" customHeight="1">
      <c r="A2" s="271"/>
      <c r="B2" s="271"/>
      <c r="C2" s="272" t="s">
        <v>144</v>
      </c>
      <c r="D2" s="273"/>
      <c r="E2" s="273"/>
      <c r="F2" s="273"/>
      <c r="G2" s="273"/>
      <c r="H2" s="273"/>
      <c r="I2" s="273"/>
      <c r="J2" s="273"/>
      <c r="K2" s="273"/>
      <c r="L2" s="273"/>
      <c r="M2" s="273"/>
      <c r="N2" s="273"/>
      <c r="O2" s="273"/>
      <c r="P2" s="273"/>
      <c r="Q2" s="273"/>
      <c r="R2" s="273"/>
      <c r="S2" s="273"/>
      <c r="T2" s="273"/>
      <c r="U2" s="273"/>
      <c r="V2" s="273"/>
      <c r="W2" s="273"/>
      <c r="X2" s="273"/>
      <c r="Y2" s="273"/>
      <c r="Z2" s="274"/>
    </row>
    <row r="3" spans="1:26" s="16" customFormat="1" ht="42.75" customHeight="1">
      <c r="A3" s="271"/>
      <c r="B3" s="271"/>
      <c r="C3" s="272" t="s">
        <v>409</v>
      </c>
      <c r="D3" s="273"/>
      <c r="E3" s="273"/>
      <c r="F3" s="273"/>
      <c r="G3" s="273"/>
      <c r="H3" s="273"/>
      <c r="I3" s="273"/>
      <c r="J3" s="273"/>
      <c r="K3" s="273"/>
      <c r="L3" s="273"/>
      <c r="M3" s="273"/>
      <c r="N3" s="273"/>
      <c r="O3" s="273"/>
      <c r="P3" s="273"/>
      <c r="Q3" s="273"/>
      <c r="R3" s="273"/>
      <c r="S3" s="273"/>
      <c r="T3" s="273"/>
      <c r="U3" s="273"/>
      <c r="V3" s="273"/>
      <c r="W3" s="273"/>
      <c r="X3" s="273"/>
      <c r="Y3" s="273"/>
      <c r="Z3" s="274"/>
    </row>
    <row r="4" spans="1:26" s="16" customFormat="1" ht="33.75" customHeight="1">
      <c r="A4" s="271"/>
      <c r="B4" s="271"/>
      <c r="C4" s="275" t="s">
        <v>203</v>
      </c>
      <c r="D4" s="276"/>
      <c r="E4" s="276"/>
      <c r="F4" s="276"/>
      <c r="G4" s="276"/>
      <c r="H4" s="276"/>
      <c r="I4" s="276"/>
      <c r="J4" s="276"/>
      <c r="K4" s="275" t="s">
        <v>461</v>
      </c>
      <c r="L4" s="276"/>
      <c r="M4" s="276"/>
      <c r="N4" s="276"/>
      <c r="O4" s="276"/>
      <c r="P4" s="276"/>
      <c r="Q4" s="276"/>
      <c r="R4" s="276"/>
      <c r="S4" s="276"/>
      <c r="T4" s="276"/>
      <c r="U4" s="276"/>
      <c r="V4" s="276"/>
      <c r="W4" s="276"/>
      <c r="X4" s="276"/>
      <c r="Y4" s="276"/>
      <c r="Z4" s="277"/>
    </row>
    <row r="5" spans="2:26" s="5" customFormat="1" ht="30" customHeight="1">
      <c r="B5" s="487"/>
      <c r="C5" s="487"/>
      <c r="D5" s="488"/>
      <c r="E5" s="488"/>
      <c r="F5" s="488"/>
      <c r="G5" s="488"/>
      <c r="H5" s="488"/>
      <c r="I5" s="488"/>
      <c r="J5" s="489"/>
      <c r="K5" s="489"/>
      <c r="L5" s="489"/>
      <c r="M5" s="489"/>
      <c r="N5" s="488"/>
      <c r="O5" s="488"/>
      <c r="P5" s="488"/>
      <c r="Q5" s="488"/>
      <c r="R5" s="488"/>
      <c r="S5" s="490"/>
      <c r="T5" s="490"/>
      <c r="U5" s="490"/>
      <c r="V5" s="490"/>
      <c r="W5" s="491"/>
      <c r="X5" s="491"/>
      <c r="Y5" s="492"/>
      <c r="Z5" s="492"/>
    </row>
    <row r="6" spans="2:26" s="5" customFormat="1" ht="44.25" customHeight="1">
      <c r="B6" s="493" t="s">
        <v>211</v>
      </c>
      <c r="C6" s="493"/>
      <c r="D6" s="423" t="s">
        <v>351</v>
      </c>
      <c r="E6" s="423"/>
      <c r="F6" s="423"/>
      <c r="G6" s="423"/>
      <c r="H6" s="488"/>
      <c r="I6" s="488"/>
      <c r="J6" s="31"/>
      <c r="K6" s="494"/>
      <c r="L6" s="494"/>
      <c r="M6" s="494"/>
      <c r="N6" s="494"/>
      <c r="O6" s="494"/>
      <c r="P6" s="494"/>
      <c r="Q6" s="494"/>
      <c r="R6" s="494"/>
      <c r="S6" s="494"/>
      <c r="T6" s="494"/>
      <c r="U6" s="494"/>
      <c r="V6" s="494"/>
      <c r="W6" s="494"/>
      <c r="X6" s="494"/>
      <c r="Y6" s="494"/>
      <c r="Z6" s="494"/>
    </row>
    <row r="7" spans="2:26" s="5" customFormat="1" ht="39.75" customHeight="1">
      <c r="B7" s="493" t="s">
        <v>0</v>
      </c>
      <c r="C7" s="493"/>
      <c r="D7" s="423" t="s">
        <v>455</v>
      </c>
      <c r="E7" s="423"/>
      <c r="F7" s="423"/>
      <c r="G7" s="423"/>
      <c r="J7" s="31"/>
      <c r="K7" s="495"/>
      <c r="L7" s="495"/>
      <c r="M7" s="495"/>
      <c r="N7" s="495"/>
      <c r="O7" s="495"/>
      <c r="P7" s="495"/>
      <c r="Q7" s="495"/>
      <c r="R7" s="495"/>
      <c r="S7" s="495"/>
      <c r="T7" s="495"/>
      <c r="U7" s="495"/>
      <c r="V7" s="495"/>
      <c r="W7" s="495"/>
      <c r="X7" s="495"/>
      <c r="Y7" s="495"/>
      <c r="Z7" s="495"/>
    </row>
    <row r="8" spans="2:26" s="5" customFormat="1" ht="39.75" customHeight="1">
      <c r="B8" s="493" t="s">
        <v>201</v>
      </c>
      <c r="C8" s="493"/>
      <c r="D8" s="423" t="s">
        <v>456</v>
      </c>
      <c r="E8" s="423"/>
      <c r="F8" s="423"/>
      <c r="G8" s="423"/>
      <c r="J8" s="31"/>
      <c r="K8" s="496"/>
      <c r="L8" s="496"/>
      <c r="M8" s="496"/>
      <c r="N8" s="496"/>
      <c r="O8" s="496"/>
      <c r="P8" s="496"/>
      <c r="Q8" s="496"/>
      <c r="R8" s="496"/>
      <c r="S8" s="496"/>
      <c r="T8" s="496"/>
      <c r="U8" s="496"/>
      <c r="V8" s="496"/>
      <c r="W8" s="496"/>
      <c r="X8" s="496"/>
      <c r="Y8" s="496"/>
      <c r="Z8" s="496"/>
    </row>
    <row r="9" spans="2:26" s="5" customFormat="1" ht="39.75" customHeight="1">
      <c r="B9" s="497" t="s">
        <v>202</v>
      </c>
      <c r="C9" s="497"/>
      <c r="D9" s="427" t="s">
        <v>457</v>
      </c>
      <c r="E9" s="427"/>
      <c r="F9" s="427"/>
      <c r="G9" s="427"/>
      <c r="J9" s="31"/>
      <c r="K9" s="496"/>
      <c r="L9" s="496"/>
      <c r="M9" s="496"/>
      <c r="N9" s="496"/>
      <c r="O9" s="496"/>
      <c r="P9" s="496"/>
      <c r="Q9" s="496"/>
      <c r="R9" s="496"/>
      <c r="S9" s="496"/>
      <c r="T9" s="496"/>
      <c r="U9" s="496"/>
      <c r="V9" s="496"/>
      <c r="W9" s="496"/>
      <c r="X9" s="496"/>
      <c r="Y9" s="496"/>
      <c r="Z9" s="496"/>
    </row>
    <row r="10" s="5" customFormat="1" ht="55.5" customHeight="1"/>
    <row r="11" spans="1:26" s="217" customFormat="1" ht="45" customHeight="1">
      <c r="A11" s="498" t="s">
        <v>159</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row>
    <row r="12" spans="1:26" s="504" customFormat="1" ht="55.5" customHeight="1">
      <c r="A12" s="499" t="s">
        <v>123</v>
      </c>
      <c r="B12" s="499" t="s">
        <v>223</v>
      </c>
      <c r="C12" s="499"/>
      <c r="D12" s="499"/>
      <c r="E12" s="499"/>
      <c r="F12" s="499" t="s">
        <v>163</v>
      </c>
      <c r="G12" s="500" t="s">
        <v>124</v>
      </c>
      <c r="H12" s="501"/>
      <c r="I12" s="502" t="s">
        <v>225</v>
      </c>
      <c r="J12" s="502" t="s">
        <v>141</v>
      </c>
      <c r="K12" s="502" t="s">
        <v>227</v>
      </c>
      <c r="L12" s="500" t="s">
        <v>432</v>
      </c>
      <c r="M12" s="501"/>
      <c r="N12" s="501"/>
      <c r="O12" s="501"/>
      <c r="P12" s="501"/>
      <c r="Q12" s="501"/>
      <c r="R12" s="501"/>
      <c r="S12" s="501"/>
      <c r="T12" s="501"/>
      <c r="U12" s="501"/>
      <c r="V12" s="501"/>
      <c r="W12" s="501"/>
      <c r="X12" s="501"/>
      <c r="Y12" s="501"/>
      <c r="Z12" s="503"/>
    </row>
    <row r="13" spans="1:26" s="504" customFormat="1" ht="61.5" customHeight="1">
      <c r="A13" s="499"/>
      <c r="B13" s="505" t="s">
        <v>222</v>
      </c>
      <c r="C13" s="505" t="s">
        <v>125</v>
      </c>
      <c r="D13" s="505" t="s">
        <v>204</v>
      </c>
      <c r="E13" s="505" t="s">
        <v>205</v>
      </c>
      <c r="F13" s="499"/>
      <c r="G13" s="505" t="s">
        <v>177</v>
      </c>
      <c r="H13" s="505" t="s">
        <v>469</v>
      </c>
      <c r="I13" s="502"/>
      <c r="J13" s="502"/>
      <c r="K13" s="502"/>
      <c r="L13" s="506" t="s">
        <v>134</v>
      </c>
      <c r="M13" s="506" t="s">
        <v>135</v>
      </c>
      <c r="N13" s="506" t="s">
        <v>131</v>
      </c>
      <c r="O13" s="506" t="s">
        <v>132</v>
      </c>
      <c r="P13" s="506" t="s">
        <v>133</v>
      </c>
      <c r="Q13" s="506" t="s">
        <v>101</v>
      </c>
      <c r="R13" s="506" t="s">
        <v>102</v>
      </c>
      <c r="S13" s="506" t="s">
        <v>103</v>
      </c>
      <c r="T13" s="506" t="s">
        <v>104</v>
      </c>
      <c r="U13" s="506" t="s">
        <v>105</v>
      </c>
      <c r="V13" s="506" t="s">
        <v>106</v>
      </c>
      <c r="W13" s="506" t="s">
        <v>107</v>
      </c>
      <c r="X13" s="507" t="s">
        <v>146</v>
      </c>
      <c r="Y13" s="508" t="s">
        <v>158</v>
      </c>
      <c r="Z13" s="508"/>
    </row>
    <row r="14" spans="1:26" s="218" customFormat="1" ht="79.5" customHeight="1">
      <c r="A14" s="509">
        <v>1</v>
      </c>
      <c r="B14" s="510" t="s">
        <v>347</v>
      </c>
      <c r="C14" s="510" t="s">
        <v>348</v>
      </c>
      <c r="D14" s="510" t="s">
        <v>349</v>
      </c>
      <c r="E14" s="510" t="s">
        <v>350</v>
      </c>
      <c r="F14" s="511" t="s">
        <v>168</v>
      </c>
      <c r="G14" s="511" t="s">
        <v>382</v>
      </c>
      <c r="H14" s="509" t="s">
        <v>470</v>
      </c>
      <c r="I14" s="512" t="str">
        <f>+'[2]1'!F9</f>
        <v>26. Realizar 6.000 controles preventivos y regulatorios.</v>
      </c>
      <c r="J14" s="509" t="str">
        <f>+'HV 1'!C15</f>
        <v>Acciones de prevención vial</v>
      </c>
      <c r="K14" s="513" t="str">
        <f>+'HV 1'!C22</f>
        <v>Cantidad de acciones de prevención vial realizadas mensualmente</v>
      </c>
      <c r="L14" s="514">
        <f>+'HV 1'!C30</f>
        <v>131</v>
      </c>
      <c r="M14" s="514">
        <f>+'HV 1'!C31</f>
        <v>131</v>
      </c>
      <c r="N14" s="514">
        <f>+'HV 1'!C32</f>
        <v>141</v>
      </c>
      <c r="O14" s="514">
        <f>+'HV 1'!C33</f>
        <v>132</v>
      </c>
      <c r="P14" s="514">
        <f>+'HV 1'!C34</f>
        <v>134</v>
      </c>
      <c r="Q14" s="514">
        <f>+'HV 1'!C35</f>
        <v>133</v>
      </c>
      <c r="R14" s="514">
        <f>+'HV 1'!C36</f>
        <v>0</v>
      </c>
      <c r="S14" s="514">
        <f>+'HV 1'!C37</f>
        <v>0</v>
      </c>
      <c r="T14" s="514">
        <f>+'HV 1'!C38</f>
        <v>0</v>
      </c>
      <c r="U14" s="514">
        <f>+'HV 1'!C39</f>
        <v>0</v>
      </c>
      <c r="V14" s="514">
        <f>+'HV 1'!C40</f>
        <v>0</v>
      </c>
      <c r="W14" s="514">
        <f>+'HV 1'!C41</f>
        <v>0</v>
      </c>
      <c r="X14" s="515">
        <f>SUM(L14:W14)</f>
        <v>802</v>
      </c>
      <c r="Y14" s="516" t="str">
        <f>+'HV 1'!C42</f>
        <v>Durante el segundo semestre del año se realizaron 399 controles preventivos y regulatorios; lo que significa que se lleva un nivel de cumplimiento del 121,52% para el período y del 61,69% para la meta de la vigencia.</v>
      </c>
      <c r="Z14" s="516"/>
    </row>
    <row r="15" spans="1:26" s="218" customFormat="1" ht="79.5" customHeight="1">
      <c r="A15" s="509"/>
      <c r="B15" s="510"/>
      <c r="C15" s="510"/>
      <c r="D15" s="510"/>
      <c r="E15" s="510"/>
      <c r="F15" s="517"/>
      <c r="G15" s="517"/>
      <c r="H15" s="509"/>
      <c r="I15" s="512"/>
      <c r="J15" s="509"/>
      <c r="K15" s="513" t="str">
        <f>+'HV 1'!F22</f>
        <v>Cantidad de acciones de prevención vial programadas mensualmente</v>
      </c>
      <c r="L15" s="518">
        <f>+'HV 1'!E30</f>
        <v>110</v>
      </c>
      <c r="M15" s="518">
        <f>+'HV 1'!E31</f>
        <v>110</v>
      </c>
      <c r="N15" s="518">
        <f>+'HV 1'!E32</f>
        <v>110</v>
      </c>
      <c r="O15" s="518">
        <f>+'HV 1'!E33</f>
        <v>110</v>
      </c>
      <c r="P15" s="518">
        <f>+'HV 1'!E34</f>
        <v>110</v>
      </c>
      <c r="Q15" s="518">
        <f>+'HV 1'!E35</f>
        <v>110</v>
      </c>
      <c r="R15" s="518">
        <f>+'HV 1'!E36</f>
        <v>110</v>
      </c>
      <c r="S15" s="518">
        <f>+'HV 1'!E37</f>
        <v>110</v>
      </c>
      <c r="T15" s="518">
        <f>+'HV 1'!E38</f>
        <v>110</v>
      </c>
      <c r="U15" s="518">
        <f>+'HV 1'!E39</f>
        <v>110</v>
      </c>
      <c r="V15" s="518">
        <f>+'HV 1'!E40</f>
        <v>100</v>
      </c>
      <c r="W15" s="518">
        <f>+'HV 1'!E41</f>
        <v>100</v>
      </c>
      <c r="X15" s="515">
        <f>SUM(L15:W15)</f>
        <v>1300</v>
      </c>
      <c r="Y15" s="516"/>
      <c r="Z15" s="516"/>
    </row>
    <row r="16" spans="1:26" s="218" customFormat="1" ht="79.5" customHeight="1">
      <c r="A16" s="509"/>
      <c r="B16" s="510"/>
      <c r="C16" s="510"/>
      <c r="D16" s="510"/>
      <c r="E16" s="510"/>
      <c r="F16" s="517"/>
      <c r="G16" s="517"/>
      <c r="H16" s="509"/>
      <c r="I16" s="512"/>
      <c r="J16" s="509"/>
      <c r="K16" s="519" t="s">
        <v>228</v>
      </c>
      <c r="L16" s="520">
        <f>+L14/L15</f>
        <v>1.190909090909091</v>
      </c>
      <c r="M16" s="521">
        <f aca="true" t="shared" si="0" ref="M16:W16">+M14/M15</f>
        <v>1.190909090909091</v>
      </c>
      <c r="N16" s="521">
        <f t="shared" si="0"/>
        <v>1.2818181818181817</v>
      </c>
      <c r="O16" s="521">
        <f t="shared" si="0"/>
        <v>1.2</v>
      </c>
      <c r="P16" s="521">
        <f t="shared" si="0"/>
        <v>1.2181818181818183</v>
      </c>
      <c r="Q16" s="521">
        <f t="shared" si="0"/>
        <v>1.209090909090909</v>
      </c>
      <c r="R16" s="522">
        <f t="shared" si="0"/>
        <v>0</v>
      </c>
      <c r="S16" s="522">
        <f t="shared" si="0"/>
        <v>0</v>
      </c>
      <c r="T16" s="522">
        <f t="shared" si="0"/>
        <v>0</v>
      </c>
      <c r="U16" s="522">
        <f t="shared" si="0"/>
        <v>0</v>
      </c>
      <c r="V16" s="522">
        <f t="shared" si="0"/>
        <v>0</v>
      </c>
      <c r="W16" s="522">
        <f t="shared" si="0"/>
        <v>0</v>
      </c>
      <c r="X16" s="523">
        <f>+X14/X15</f>
        <v>0.6169230769230769</v>
      </c>
      <c r="Y16" s="516"/>
      <c r="Z16" s="516"/>
    </row>
    <row r="17" spans="1:26" ht="79.5" customHeight="1">
      <c r="A17" s="509">
        <v>2</v>
      </c>
      <c r="B17" s="510"/>
      <c r="C17" s="510"/>
      <c r="D17" s="510"/>
      <c r="E17" s="510"/>
      <c r="F17" s="517"/>
      <c r="G17" s="517"/>
      <c r="H17" s="509" t="s">
        <v>471</v>
      </c>
      <c r="I17" s="512" t="str">
        <f>+'HV 2'!F9</f>
        <v>27. Realizar 83.000 controles sancionatorios para mitigar problemas en seguridad vial.</v>
      </c>
      <c r="J17" s="509" t="str">
        <f>+'HV 2'!C15</f>
        <v>Operativos de control en vía</v>
      </c>
      <c r="K17" s="513" t="str">
        <f>+'HV 2'!C22</f>
        <v>Cantidad de Operativos de Control Realizados Mensualmente</v>
      </c>
      <c r="L17" s="524">
        <f>+'HV 2'!C30</f>
        <v>2368</v>
      </c>
      <c r="M17" s="524">
        <f>+'HV 2'!C31</f>
        <v>1597</v>
      </c>
      <c r="N17" s="524">
        <f>+'HV 2'!C32</f>
        <v>1529</v>
      </c>
      <c r="O17" s="524">
        <f>+'HV 2'!C33</f>
        <v>1168</v>
      </c>
      <c r="P17" s="524">
        <f>+'HV 2'!C34</f>
        <v>1144</v>
      </c>
      <c r="Q17" s="524">
        <f>+'HV 2'!C35</f>
        <v>1390</v>
      </c>
      <c r="R17" s="524">
        <f>+'HV 2'!C36</f>
        <v>0</v>
      </c>
      <c r="S17" s="524">
        <f>+'HV 2'!C37</f>
        <v>0</v>
      </c>
      <c r="T17" s="524">
        <f>+'HV 2'!C38</f>
        <v>0</v>
      </c>
      <c r="U17" s="524">
        <f>+'HV 2'!C39</f>
        <v>0</v>
      </c>
      <c r="V17" s="524">
        <f>+'HV 2'!C40</f>
        <v>0</v>
      </c>
      <c r="W17" s="524">
        <f>+'HV 2'!C41</f>
        <v>0</v>
      </c>
      <c r="X17" s="525">
        <f>SUM(L17:W17)</f>
        <v>9196</v>
      </c>
      <c r="Y17" s="516" t="str">
        <f>+'HV 2'!$C$42</f>
        <v>Durante el primer semestre se realizaron  3.702 operativos sancionatorios de los  4.502  que se tenía programado realizar, de esta manera se tiene un avance del 50,96% de la meta establecida para la vigencia 2019.</v>
      </c>
      <c r="Z17" s="516"/>
    </row>
    <row r="18" spans="1:26" ht="79.5" customHeight="1">
      <c r="A18" s="509"/>
      <c r="B18" s="510"/>
      <c r="C18" s="510"/>
      <c r="D18" s="510"/>
      <c r="E18" s="510"/>
      <c r="F18" s="517"/>
      <c r="G18" s="517"/>
      <c r="H18" s="509"/>
      <c r="I18" s="512"/>
      <c r="J18" s="509"/>
      <c r="K18" s="513" t="str">
        <f>+'HV 2'!F22</f>
        <v>Cantidad de Operativos de Control Programados Mensualmente  </v>
      </c>
      <c r="L18" s="524">
        <f>+'HV 2'!E30</f>
        <v>1503</v>
      </c>
      <c r="M18" s="524">
        <f>+'HV 2'!E31</f>
        <v>1503</v>
      </c>
      <c r="N18" s="524">
        <f>+'HV 2'!E32</f>
        <v>1503</v>
      </c>
      <c r="O18" s="524">
        <f>+'HV 2'!E33</f>
        <v>1503</v>
      </c>
      <c r="P18" s="524">
        <f>+'HV 2'!E34</f>
        <v>1503</v>
      </c>
      <c r="Q18" s="524">
        <f>+'HV 2'!E35</f>
        <v>1503</v>
      </c>
      <c r="R18" s="524">
        <f>+'HV 2'!E36</f>
        <v>1503</v>
      </c>
      <c r="S18" s="524">
        <f>+'HV 2'!E37</f>
        <v>1503</v>
      </c>
      <c r="T18" s="524">
        <f>+'HV 2'!E38</f>
        <v>1503</v>
      </c>
      <c r="U18" s="524">
        <f>+'HV 2'!E39</f>
        <v>1503</v>
      </c>
      <c r="V18" s="524">
        <f>+'HV 2'!E40</f>
        <v>1503</v>
      </c>
      <c r="W18" s="524">
        <f>+'HV 2'!E41</f>
        <v>1512</v>
      </c>
      <c r="X18" s="525">
        <f>SUM(L18:W18)</f>
        <v>18045</v>
      </c>
      <c r="Y18" s="516"/>
      <c r="Z18" s="516"/>
    </row>
    <row r="19" spans="1:26" ht="79.5" customHeight="1">
      <c r="A19" s="509"/>
      <c r="B19" s="510"/>
      <c r="C19" s="510"/>
      <c r="D19" s="510"/>
      <c r="E19" s="510"/>
      <c r="F19" s="526"/>
      <c r="G19" s="526"/>
      <c r="H19" s="509"/>
      <c r="I19" s="512"/>
      <c r="J19" s="509"/>
      <c r="K19" s="519" t="s">
        <v>228</v>
      </c>
      <c r="L19" s="527">
        <f aca="true" t="shared" si="1" ref="L19:X19">+L17/L18</f>
        <v>1.575515635395875</v>
      </c>
      <c r="M19" s="527">
        <f t="shared" si="1"/>
        <v>1.0625415834996674</v>
      </c>
      <c r="N19" s="527">
        <f t="shared" si="1"/>
        <v>1.0172987358616101</v>
      </c>
      <c r="O19" s="527">
        <f t="shared" si="1"/>
        <v>0.7771124417831005</v>
      </c>
      <c r="P19" s="527">
        <f t="shared" si="1"/>
        <v>0.761144377910845</v>
      </c>
      <c r="Q19" s="527">
        <f t="shared" si="1"/>
        <v>0.9248170326014638</v>
      </c>
      <c r="R19" s="527">
        <f t="shared" si="1"/>
        <v>0</v>
      </c>
      <c r="S19" s="527">
        <f t="shared" si="1"/>
        <v>0</v>
      </c>
      <c r="T19" s="527">
        <f t="shared" si="1"/>
        <v>0</v>
      </c>
      <c r="U19" s="527">
        <f t="shared" si="1"/>
        <v>0</v>
      </c>
      <c r="V19" s="527">
        <f t="shared" si="1"/>
        <v>0</v>
      </c>
      <c r="W19" s="527">
        <f t="shared" si="1"/>
        <v>0</v>
      </c>
      <c r="X19" s="528">
        <f t="shared" si="1"/>
        <v>0.5096148517594902</v>
      </c>
      <c r="Y19" s="516"/>
      <c r="Z19" s="516"/>
    </row>
  </sheetData>
  <sheetProtection password="C9C5" sheet="1" objects="1" formatCells="0" formatColumns="0" formatRows="0"/>
  <mergeCells count="42">
    <mergeCell ref="K6:Z6"/>
    <mergeCell ref="D6:G6"/>
    <mergeCell ref="D7:G7"/>
    <mergeCell ref="D8:G8"/>
    <mergeCell ref="D9:G9"/>
    <mergeCell ref="B6:C6"/>
    <mergeCell ref="B7:C7"/>
    <mergeCell ref="B8:C8"/>
    <mergeCell ref="B9:C9"/>
    <mergeCell ref="K7:Z7"/>
    <mergeCell ref="A11:Z11"/>
    <mergeCell ref="I14:I16"/>
    <mergeCell ref="J12:J13"/>
    <mergeCell ref="J14:J16"/>
    <mergeCell ref="K12:K13"/>
    <mergeCell ref="A14:A16"/>
    <mergeCell ref="Y14:Z16"/>
    <mergeCell ref="L12:Z12"/>
    <mergeCell ref="Y13:Z13"/>
    <mergeCell ref="F12:F13"/>
    <mergeCell ref="A12:A13"/>
    <mergeCell ref="B12:E12"/>
    <mergeCell ref="I12:I13"/>
    <mergeCell ref="B14:B19"/>
    <mergeCell ref="A17:A19"/>
    <mergeCell ref="I17:I19"/>
    <mergeCell ref="G12:H12"/>
    <mergeCell ref="H17:H19"/>
    <mergeCell ref="J17:J19"/>
    <mergeCell ref="Y17:Z19"/>
    <mergeCell ref="F14:F19"/>
    <mergeCell ref="G14:G19"/>
    <mergeCell ref="C14:C19"/>
    <mergeCell ref="D14:D19"/>
    <mergeCell ref="H14:H16"/>
    <mergeCell ref="E14:E19"/>
    <mergeCell ref="A1:B4"/>
    <mergeCell ref="C1:Z1"/>
    <mergeCell ref="C2:Z2"/>
    <mergeCell ref="C3:Z3"/>
    <mergeCell ref="C4:J4"/>
    <mergeCell ref="K4:Z4"/>
  </mergeCells>
  <printOptions/>
  <pageMargins left="0.7086614173228347" right="0.7086614173228347" top="0.7480314960629921" bottom="0.7480314960629921" header="0.31496062992125984" footer="0.31496062992125984"/>
  <pageSetup horizontalDpi="600" verticalDpi="600" orientation="landscape" scale="30"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D20"/>
  <sheetViews>
    <sheetView showGridLines="0" zoomScale="60" zoomScaleNormal="60" zoomScaleSheetLayoutView="80" workbookViewId="0" topLeftCell="A2">
      <selection activeCell="G17" sqref="G17"/>
    </sheetView>
  </sheetViews>
  <sheetFormatPr defaultColWidth="11.421875" defaultRowHeight="15"/>
  <cols>
    <col min="1" max="1" width="1.8515625" style="546" customWidth="1"/>
    <col min="2" max="2" width="11.00390625" style="546" customWidth="1"/>
    <col min="3" max="3" width="25.8515625" style="546" customWidth="1"/>
    <col min="4" max="4" width="20.7109375" style="546" customWidth="1"/>
    <col min="5" max="5" width="18.28125" style="546" customWidth="1"/>
    <col min="6" max="6" width="29.421875" style="546" bestFit="1" customWidth="1"/>
    <col min="7" max="7" width="20.57421875" style="546" bestFit="1" customWidth="1"/>
    <col min="8" max="8" width="22.7109375" style="546" customWidth="1"/>
    <col min="9" max="9" width="24.8515625" style="546" customWidth="1"/>
    <col min="10" max="10" width="23.7109375" style="546" customWidth="1"/>
    <col min="11" max="11" width="22.28125" style="546" customWidth="1"/>
    <col min="12" max="12" width="16.140625" style="546" customWidth="1"/>
    <col min="13" max="13" width="21.7109375" style="546" customWidth="1"/>
    <col min="14" max="15" width="20.57421875" style="546" customWidth="1"/>
    <col min="16" max="16" width="20.7109375" style="546" customWidth="1"/>
    <col min="17" max="17" width="19.57421875" style="546" customWidth="1"/>
    <col min="18" max="18" width="17.57421875" style="546" customWidth="1"/>
    <col min="19" max="19" width="16.7109375" style="546" customWidth="1"/>
    <col min="20" max="20" width="15.8515625" style="546" hidden="1" customWidth="1"/>
    <col min="21" max="21" width="18.57421875" style="546" hidden="1" customWidth="1"/>
    <col min="22" max="25" width="20.57421875" style="546" hidden="1" customWidth="1"/>
    <col min="26" max="26" width="21.00390625" style="546" bestFit="1" customWidth="1"/>
    <col min="27" max="27" width="19.00390625" style="546" customWidth="1"/>
    <col min="28" max="28" width="18.28125" style="546" customWidth="1"/>
    <col min="29" max="16384" width="11.421875" style="546" customWidth="1"/>
  </cols>
  <sheetData>
    <row r="1" spans="1:27" s="529" customFormat="1" ht="39.75" customHeight="1">
      <c r="A1" s="271"/>
      <c r="B1" s="271"/>
      <c r="C1" s="272" t="s">
        <v>460</v>
      </c>
      <c r="D1" s="273"/>
      <c r="E1" s="273"/>
      <c r="F1" s="273"/>
      <c r="G1" s="273"/>
      <c r="H1" s="273"/>
      <c r="I1" s="273"/>
      <c r="J1" s="273"/>
      <c r="K1" s="273"/>
      <c r="L1" s="273"/>
      <c r="M1" s="273"/>
      <c r="N1" s="273"/>
      <c r="O1" s="273"/>
      <c r="P1" s="273"/>
      <c r="Q1" s="273"/>
      <c r="R1" s="273"/>
      <c r="S1" s="273"/>
      <c r="T1" s="273"/>
      <c r="U1" s="273"/>
      <c r="V1" s="273"/>
      <c r="W1" s="273"/>
      <c r="X1" s="273"/>
      <c r="Y1" s="273"/>
      <c r="Z1" s="273"/>
      <c r="AA1" s="274"/>
    </row>
    <row r="2" spans="1:27" s="529" customFormat="1" ht="40.5" customHeight="1">
      <c r="A2" s="271"/>
      <c r="B2" s="271"/>
      <c r="C2" s="272" t="s">
        <v>144</v>
      </c>
      <c r="D2" s="273"/>
      <c r="E2" s="273"/>
      <c r="F2" s="273"/>
      <c r="G2" s="273"/>
      <c r="H2" s="273"/>
      <c r="I2" s="273"/>
      <c r="J2" s="273"/>
      <c r="K2" s="273"/>
      <c r="L2" s="273"/>
      <c r="M2" s="273"/>
      <c r="N2" s="273"/>
      <c r="O2" s="273"/>
      <c r="P2" s="273"/>
      <c r="Q2" s="273"/>
      <c r="R2" s="273"/>
      <c r="S2" s="273"/>
      <c r="T2" s="273"/>
      <c r="U2" s="273"/>
      <c r="V2" s="273"/>
      <c r="W2" s="273"/>
      <c r="X2" s="273"/>
      <c r="Y2" s="273"/>
      <c r="Z2" s="273"/>
      <c r="AA2" s="274"/>
    </row>
    <row r="3" spans="1:27" s="529" customFormat="1" ht="42.75" customHeight="1">
      <c r="A3" s="271"/>
      <c r="B3" s="271"/>
      <c r="C3" s="272" t="s">
        <v>409</v>
      </c>
      <c r="D3" s="273"/>
      <c r="E3" s="273"/>
      <c r="F3" s="273"/>
      <c r="G3" s="273"/>
      <c r="H3" s="273"/>
      <c r="I3" s="273"/>
      <c r="J3" s="273"/>
      <c r="K3" s="273"/>
      <c r="L3" s="273"/>
      <c r="M3" s="273"/>
      <c r="N3" s="273"/>
      <c r="O3" s="273"/>
      <c r="P3" s="273"/>
      <c r="Q3" s="273"/>
      <c r="R3" s="273"/>
      <c r="S3" s="273"/>
      <c r="T3" s="273"/>
      <c r="U3" s="273"/>
      <c r="V3" s="273"/>
      <c r="W3" s="273"/>
      <c r="X3" s="273"/>
      <c r="Y3" s="273"/>
      <c r="Z3" s="273"/>
      <c r="AA3" s="274"/>
    </row>
    <row r="4" spans="1:27" s="529" customFormat="1" ht="33.75" customHeight="1">
      <c r="A4" s="271"/>
      <c r="B4" s="271"/>
      <c r="C4" s="275" t="s">
        <v>203</v>
      </c>
      <c r="D4" s="276"/>
      <c r="E4" s="276"/>
      <c r="F4" s="276"/>
      <c r="G4" s="276"/>
      <c r="H4" s="276"/>
      <c r="I4" s="276"/>
      <c r="J4" s="276"/>
      <c r="K4" s="276"/>
      <c r="L4" s="275" t="s">
        <v>461</v>
      </c>
      <c r="M4" s="276"/>
      <c r="N4" s="276"/>
      <c r="O4" s="276"/>
      <c r="P4" s="276"/>
      <c r="Q4" s="276"/>
      <c r="R4" s="276"/>
      <c r="S4" s="276"/>
      <c r="T4" s="276"/>
      <c r="U4" s="276"/>
      <c r="V4" s="276"/>
      <c r="W4" s="276"/>
      <c r="X4" s="276"/>
      <c r="Y4" s="276"/>
      <c r="Z4" s="276"/>
      <c r="AA4" s="277"/>
    </row>
    <row r="5" spans="2:28" s="529" customFormat="1" ht="33.75" customHeight="1" thickBot="1">
      <c r="B5" s="535"/>
      <c r="C5" s="535"/>
      <c r="D5" s="536"/>
      <c r="E5" s="536"/>
      <c r="F5" s="536"/>
      <c r="G5" s="536"/>
      <c r="H5" s="536"/>
      <c r="I5" s="536"/>
      <c r="J5" s="536"/>
      <c r="K5" s="536"/>
      <c r="L5" s="536"/>
      <c r="M5" s="536"/>
      <c r="N5" s="536"/>
      <c r="O5" s="536"/>
      <c r="P5" s="536"/>
      <c r="Q5" s="536"/>
      <c r="R5" s="536"/>
      <c r="S5" s="536"/>
      <c r="T5" s="536"/>
      <c r="U5" s="536"/>
      <c r="V5" s="536"/>
      <c r="W5" s="536"/>
      <c r="X5" s="536"/>
      <c r="Y5" s="536"/>
      <c r="Z5" s="536"/>
      <c r="AA5" s="536"/>
      <c r="AB5" s="536"/>
    </row>
    <row r="6" spans="1:13" s="542" customFormat="1" ht="66" customHeight="1" thickBot="1">
      <c r="A6" s="537"/>
      <c r="B6" s="538" t="s">
        <v>130</v>
      </c>
      <c r="C6" s="539"/>
      <c r="D6" s="538" t="str">
        <f>+'Sección 1. Metas - Magnitud'!D6</f>
        <v>6219 - Apoyo Institucional en convenio con la Policía Nacional</v>
      </c>
      <c r="E6" s="540"/>
      <c r="F6" s="539"/>
      <c r="G6" s="541"/>
      <c r="H6" s="541"/>
      <c r="I6" s="541"/>
      <c r="J6" s="541"/>
      <c r="K6" s="541"/>
      <c r="L6" s="541"/>
      <c r="M6" s="541"/>
    </row>
    <row r="7" spans="1:6" ht="45.75" customHeight="1" thickBot="1">
      <c r="A7" s="543"/>
      <c r="B7" s="544" t="s">
        <v>0</v>
      </c>
      <c r="C7" s="545"/>
      <c r="D7" s="538" t="str">
        <f>+'Sección 1. Metas - Magnitud'!D7</f>
        <v>Dirección de Gestión de Tránsito y Control de Tránsito y Transporte</v>
      </c>
      <c r="E7" s="540"/>
      <c r="F7" s="539"/>
    </row>
    <row r="8" spans="1:6" ht="56.25" customHeight="1" thickBot="1">
      <c r="A8" s="543"/>
      <c r="B8" s="538" t="s">
        <v>201</v>
      </c>
      <c r="C8" s="539"/>
      <c r="D8" s="538" t="str">
        <f>+'Sección 1. Metas - Magnitud'!D8</f>
        <v>Subsecretaría de Gestión de la Movilidad</v>
      </c>
      <c r="E8" s="540"/>
      <c r="F8" s="539"/>
    </row>
    <row r="9" spans="1:6" ht="45.75" customHeight="1" thickBot="1">
      <c r="A9" s="543"/>
      <c r="B9" s="547" t="s">
        <v>202</v>
      </c>
      <c r="C9" s="548"/>
      <c r="D9" s="547" t="str">
        <f>+'Sección 1. Metas - Magnitud'!D9:G9</f>
        <v>LEONARDO VASQUEZ ESCOBAR</v>
      </c>
      <c r="E9" s="549"/>
      <c r="F9" s="548"/>
    </row>
    <row r="10" spans="1:6" ht="38.25" customHeight="1">
      <c r="A10" s="543"/>
      <c r="B10" s="550"/>
      <c r="C10" s="551"/>
      <c r="D10" s="551"/>
      <c r="E10" s="551"/>
      <c r="F10" s="543"/>
    </row>
    <row r="11" spans="2:28" s="552" customFormat="1" ht="36.75" customHeight="1">
      <c r="B11" s="292" t="s">
        <v>342</v>
      </c>
      <c r="C11" s="292"/>
      <c r="D11" s="292"/>
      <c r="E11" s="292"/>
      <c r="F11" s="292"/>
      <c r="G11" s="292"/>
      <c r="H11" s="292"/>
      <c r="I11" s="292"/>
      <c r="J11" s="292"/>
      <c r="K11" s="292"/>
      <c r="L11" s="292"/>
      <c r="M11" s="292"/>
      <c r="N11" s="278" t="s">
        <v>431</v>
      </c>
      <c r="O11" s="278"/>
      <c r="P11" s="278"/>
      <c r="Q11" s="278"/>
      <c r="R11" s="278"/>
      <c r="S11" s="278"/>
      <c r="T11" s="278"/>
      <c r="U11" s="278"/>
      <c r="V11" s="278"/>
      <c r="W11" s="278"/>
      <c r="X11" s="278"/>
      <c r="Y11" s="278"/>
      <c r="Z11" s="278"/>
      <c r="AA11" s="292" t="s">
        <v>212</v>
      </c>
      <c r="AB11" s="292"/>
    </row>
    <row r="12" spans="2:28" s="552" customFormat="1" ht="38.25" customHeight="1">
      <c r="B12" s="163" t="s">
        <v>123</v>
      </c>
      <c r="C12" s="163" t="s">
        <v>5</v>
      </c>
      <c r="D12" s="163" t="s">
        <v>235</v>
      </c>
      <c r="E12" s="163" t="s">
        <v>209</v>
      </c>
      <c r="F12" s="163" t="s">
        <v>341</v>
      </c>
      <c r="G12" s="163">
        <v>2016</v>
      </c>
      <c r="H12" s="163">
        <v>2017</v>
      </c>
      <c r="I12" s="163">
        <v>2018</v>
      </c>
      <c r="J12" s="270">
        <v>2019</v>
      </c>
      <c r="K12" s="270">
        <v>2020</v>
      </c>
      <c r="L12" s="270" t="s">
        <v>160</v>
      </c>
      <c r="M12" s="270" t="s">
        <v>161</v>
      </c>
      <c r="N12" s="568" t="s">
        <v>140</v>
      </c>
      <c r="O12" s="568" t="s">
        <v>136</v>
      </c>
      <c r="P12" s="568" t="s">
        <v>137</v>
      </c>
      <c r="Q12" s="568" t="s">
        <v>138</v>
      </c>
      <c r="R12" s="568" t="s">
        <v>139</v>
      </c>
      <c r="S12" s="568" t="s">
        <v>113</v>
      </c>
      <c r="T12" s="568" t="s">
        <v>114</v>
      </c>
      <c r="U12" s="568" t="s">
        <v>115</v>
      </c>
      <c r="V12" s="568" t="s">
        <v>116</v>
      </c>
      <c r="W12" s="568" t="s">
        <v>117</v>
      </c>
      <c r="X12" s="568" t="s">
        <v>118</v>
      </c>
      <c r="Y12" s="568" t="s">
        <v>119</v>
      </c>
      <c r="Z12" s="568" t="s">
        <v>213</v>
      </c>
      <c r="AA12" s="163" t="s">
        <v>108</v>
      </c>
      <c r="AB12" s="163" t="s">
        <v>109</v>
      </c>
    </row>
    <row r="13" spans="2:30" ht="55.5" customHeight="1">
      <c r="B13" s="510">
        <v>26</v>
      </c>
      <c r="C13" s="510" t="str">
        <f>+'[3]Sección 1. Metas - Magnitud'!I15</f>
        <v>26. Realizar 6.000 controles preventivos y regulatorios.</v>
      </c>
      <c r="D13" s="510" t="s">
        <v>263</v>
      </c>
      <c r="E13" s="553" t="s">
        <v>126</v>
      </c>
      <c r="F13" s="554">
        <f aca="true" t="shared" si="0" ref="F13:F19">SUM(G13:K13)</f>
        <v>6000</v>
      </c>
      <c r="G13" s="554">
        <v>1335</v>
      </c>
      <c r="H13" s="554">
        <v>1600</v>
      </c>
      <c r="I13" s="554">
        <v>1733</v>
      </c>
      <c r="J13" s="530">
        <v>1300</v>
      </c>
      <c r="K13" s="530">
        <v>32</v>
      </c>
      <c r="L13" s="531" t="s">
        <v>162</v>
      </c>
      <c r="M13" s="531" t="s">
        <v>162</v>
      </c>
      <c r="N13" s="569">
        <v>403</v>
      </c>
      <c r="O13" s="570"/>
      <c r="P13" s="571"/>
      <c r="Q13" s="569">
        <v>399</v>
      </c>
      <c r="R13" s="570"/>
      <c r="S13" s="571"/>
      <c r="T13" s="569"/>
      <c r="U13" s="570"/>
      <c r="V13" s="571"/>
      <c r="W13" s="569"/>
      <c r="X13" s="570"/>
      <c r="Y13" s="571"/>
      <c r="Z13" s="572">
        <f>SUM(N13:Y13)</f>
        <v>802</v>
      </c>
      <c r="AA13" s="555">
        <f aca="true" t="shared" si="1" ref="AA13:AA20">+Z13/J13</f>
        <v>0.6169230769230769</v>
      </c>
      <c r="AB13" s="556">
        <f>+(G13+H13+I13+Z13)/F13</f>
        <v>0.9116666666666666</v>
      </c>
      <c r="AD13" s="557"/>
    </row>
    <row r="14" spans="2:28" ht="55.5" customHeight="1">
      <c r="B14" s="510"/>
      <c r="C14" s="510"/>
      <c r="D14" s="510"/>
      <c r="E14" s="558" t="s">
        <v>127</v>
      </c>
      <c r="F14" s="559">
        <v>47822628788</v>
      </c>
      <c r="G14" s="560">
        <v>1056734574</v>
      </c>
      <c r="H14" s="561">
        <v>12500718640</v>
      </c>
      <c r="I14" s="560">
        <v>9774523538</v>
      </c>
      <c r="J14" s="532">
        <v>10975459518</v>
      </c>
      <c r="K14" s="532">
        <v>11241378000</v>
      </c>
      <c r="L14" s="531" t="s">
        <v>162</v>
      </c>
      <c r="M14" s="531" t="s">
        <v>162</v>
      </c>
      <c r="N14" s="573">
        <v>173500000</v>
      </c>
      <c r="O14" s="573">
        <v>0</v>
      </c>
      <c r="P14" s="573">
        <v>9003582659</v>
      </c>
      <c r="Q14" s="573">
        <v>265095996</v>
      </c>
      <c r="R14" s="573">
        <v>0</v>
      </c>
      <c r="S14" s="573">
        <v>138299616</v>
      </c>
      <c r="T14" s="574"/>
      <c r="U14" s="574"/>
      <c r="V14" s="574"/>
      <c r="W14" s="574"/>
      <c r="X14" s="574"/>
      <c r="Y14" s="574"/>
      <c r="Z14" s="575">
        <f>SUM(N14:S14)</f>
        <v>9580478271</v>
      </c>
      <c r="AA14" s="555">
        <f t="shared" si="1"/>
        <v>0.8728999688156838</v>
      </c>
      <c r="AB14" s="556">
        <f aca="true" t="shared" si="2" ref="AB14:AB20">+(G14+H14+I14+Z14)/F14</f>
        <v>0.6882192772986715</v>
      </c>
    </row>
    <row r="15" spans="2:28" ht="55.5" customHeight="1">
      <c r="B15" s="510"/>
      <c r="C15" s="510"/>
      <c r="D15" s="510"/>
      <c r="E15" s="558" t="s">
        <v>128</v>
      </c>
      <c r="F15" s="514">
        <f t="shared" si="0"/>
        <v>6368337590</v>
      </c>
      <c r="G15" s="514">
        <v>0</v>
      </c>
      <c r="H15" s="562">
        <v>921755952</v>
      </c>
      <c r="I15" s="563">
        <v>3932558342</v>
      </c>
      <c r="J15" s="164">
        <v>1514023296</v>
      </c>
      <c r="K15" s="164">
        <v>0</v>
      </c>
      <c r="L15" s="533">
        <v>0</v>
      </c>
      <c r="M15" s="533">
        <f>+J15-L15</f>
        <v>1514023296</v>
      </c>
      <c r="N15" s="573">
        <v>2840</v>
      </c>
      <c r="O15" s="573">
        <v>101533473</v>
      </c>
      <c r="P15" s="573">
        <v>103087226</v>
      </c>
      <c r="Q15" s="574">
        <v>141888951</v>
      </c>
      <c r="R15" s="574">
        <v>169578915</v>
      </c>
      <c r="S15" s="574">
        <v>174910227</v>
      </c>
      <c r="T15" s="574"/>
      <c r="U15" s="574"/>
      <c r="V15" s="574"/>
      <c r="W15" s="574"/>
      <c r="X15" s="574"/>
      <c r="Y15" s="574"/>
      <c r="Z15" s="575">
        <f>SUM(N15:S15)</f>
        <v>691001632</v>
      </c>
      <c r="AA15" s="555">
        <f t="shared" si="1"/>
        <v>0.4564009244940971</v>
      </c>
      <c r="AB15" s="556">
        <f t="shared" si="2"/>
        <v>0.8707634995210736</v>
      </c>
    </row>
    <row r="16" spans="2:28" ht="55.5" customHeight="1">
      <c r="B16" s="510">
        <v>27</v>
      </c>
      <c r="C16" s="510" t="str">
        <f>+'HV 2'!F9</f>
        <v>27. Realizar 83.000 controles sancionatorios para mitigar problemas en seguridad vial.</v>
      </c>
      <c r="D16" s="510" t="s">
        <v>473</v>
      </c>
      <c r="E16" s="553" t="s">
        <v>126</v>
      </c>
      <c r="F16" s="554">
        <f t="shared" si="0"/>
        <v>83000</v>
      </c>
      <c r="G16" s="554">
        <v>8725</v>
      </c>
      <c r="H16" s="554">
        <v>18570</v>
      </c>
      <c r="I16" s="554">
        <v>31660</v>
      </c>
      <c r="J16" s="530">
        <v>18045</v>
      </c>
      <c r="K16" s="530">
        <v>6000</v>
      </c>
      <c r="L16" s="531" t="s">
        <v>162</v>
      </c>
      <c r="M16" s="531" t="s">
        <v>162</v>
      </c>
      <c r="N16" s="569">
        <v>5494</v>
      </c>
      <c r="O16" s="570"/>
      <c r="P16" s="571"/>
      <c r="Q16" s="569">
        <v>3702</v>
      </c>
      <c r="R16" s="570"/>
      <c r="S16" s="571"/>
      <c r="T16" s="569"/>
      <c r="U16" s="570"/>
      <c r="V16" s="571"/>
      <c r="W16" s="569"/>
      <c r="X16" s="570"/>
      <c r="Y16" s="571"/>
      <c r="Z16" s="572">
        <f>SUM(N16:Y16)</f>
        <v>9196</v>
      </c>
      <c r="AA16" s="555">
        <f t="shared" si="1"/>
        <v>0.5096148517594902</v>
      </c>
      <c r="AB16" s="556">
        <f t="shared" si="2"/>
        <v>0.8210963855421687</v>
      </c>
    </row>
    <row r="17" spans="2:28" ht="55.5" customHeight="1">
      <c r="B17" s="510"/>
      <c r="C17" s="510"/>
      <c r="D17" s="510"/>
      <c r="E17" s="558" t="s">
        <v>127</v>
      </c>
      <c r="F17" s="564">
        <v>47253374946</v>
      </c>
      <c r="G17" s="560">
        <v>9357598688</v>
      </c>
      <c r="H17" s="561">
        <v>8776522552</v>
      </c>
      <c r="I17" s="560">
        <v>6220118845</v>
      </c>
      <c r="J17" s="532">
        <v>10546910482</v>
      </c>
      <c r="K17" s="532">
        <v>10926662000</v>
      </c>
      <c r="L17" s="531" t="s">
        <v>162</v>
      </c>
      <c r="M17" s="531" t="s">
        <v>162</v>
      </c>
      <c r="N17" s="573">
        <v>165000000</v>
      </c>
      <c r="O17" s="573">
        <v>0</v>
      </c>
      <c r="P17" s="573">
        <v>1808036650</v>
      </c>
      <c r="Q17" s="574">
        <v>56827517</v>
      </c>
      <c r="R17" s="574">
        <v>360774520</v>
      </c>
      <c r="S17" s="574">
        <v>678539081</v>
      </c>
      <c r="T17" s="574"/>
      <c r="U17" s="574"/>
      <c r="V17" s="574"/>
      <c r="W17" s="574"/>
      <c r="X17" s="574"/>
      <c r="Y17" s="574"/>
      <c r="Z17" s="575">
        <f>SUM(N17:S17)</f>
        <v>3069177768</v>
      </c>
      <c r="AA17" s="555">
        <f t="shared" si="1"/>
        <v>0.291002542710308</v>
      </c>
      <c r="AB17" s="556">
        <f t="shared" si="2"/>
        <v>0.5803483430408687</v>
      </c>
    </row>
    <row r="18" spans="2:28" ht="55.5" customHeight="1">
      <c r="B18" s="510"/>
      <c r="C18" s="510"/>
      <c r="D18" s="510"/>
      <c r="E18" s="558" t="s">
        <v>128</v>
      </c>
      <c r="F18" s="514">
        <f t="shared" si="0"/>
        <v>18320111400</v>
      </c>
      <c r="G18" s="514">
        <v>0</v>
      </c>
      <c r="H18" s="562">
        <v>8308840635</v>
      </c>
      <c r="I18" s="563">
        <v>5509574257</v>
      </c>
      <c r="J18" s="164">
        <v>4501696508</v>
      </c>
      <c r="K18" s="164">
        <v>0</v>
      </c>
      <c r="L18" s="533">
        <v>0</v>
      </c>
      <c r="M18" s="533">
        <f>+J18-L18</f>
        <v>4501696508</v>
      </c>
      <c r="N18" s="573">
        <v>25596220</v>
      </c>
      <c r="O18" s="573">
        <v>2216690733</v>
      </c>
      <c r="P18" s="573">
        <v>4447091</v>
      </c>
      <c r="Q18" s="573">
        <v>1782566846</v>
      </c>
      <c r="R18" s="573">
        <v>388839374</v>
      </c>
      <c r="S18" s="573">
        <v>21971994</v>
      </c>
      <c r="T18" s="574"/>
      <c r="U18" s="574"/>
      <c r="V18" s="574"/>
      <c r="W18" s="574"/>
      <c r="X18" s="574"/>
      <c r="Y18" s="574"/>
      <c r="Z18" s="575">
        <f>SUM(N18:S18)</f>
        <v>4440112258</v>
      </c>
      <c r="AA18" s="555">
        <f t="shared" si="1"/>
        <v>0.9863197685826759</v>
      </c>
      <c r="AB18" s="556">
        <f t="shared" si="2"/>
        <v>0.9966384347422691</v>
      </c>
    </row>
    <row r="19" spans="2:28" ht="55.5" customHeight="1">
      <c r="B19" s="565"/>
      <c r="C19" s="565"/>
      <c r="D19" s="565"/>
      <c r="E19" s="566" t="s">
        <v>206</v>
      </c>
      <c r="F19" s="567">
        <f>+F14+F17</f>
        <v>95076003734</v>
      </c>
      <c r="G19" s="567">
        <f aca="true" t="shared" si="3" ref="G19:O19">+G14+G17</f>
        <v>10414333262</v>
      </c>
      <c r="H19" s="567">
        <f t="shared" si="3"/>
        <v>21277241192</v>
      </c>
      <c r="I19" s="567">
        <f t="shared" si="3"/>
        <v>15994642383</v>
      </c>
      <c r="J19" s="534">
        <f t="shared" si="3"/>
        <v>21522370000</v>
      </c>
      <c r="K19" s="534">
        <f t="shared" si="3"/>
        <v>22168040000</v>
      </c>
      <c r="L19" s="534">
        <v>0</v>
      </c>
      <c r="M19" s="534">
        <v>0</v>
      </c>
      <c r="N19" s="534">
        <f t="shared" si="3"/>
        <v>338500000</v>
      </c>
      <c r="O19" s="534">
        <f t="shared" si="3"/>
        <v>0</v>
      </c>
      <c r="P19" s="534">
        <f>+P14+P17</f>
        <v>10811619309</v>
      </c>
      <c r="Q19" s="534">
        <f>+Q14+Q17</f>
        <v>321923513</v>
      </c>
      <c r="R19" s="534">
        <f>+R14+R17</f>
        <v>360774520</v>
      </c>
      <c r="S19" s="534">
        <f>+S14+S17</f>
        <v>816838697</v>
      </c>
      <c r="T19" s="576"/>
      <c r="U19" s="576"/>
      <c r="V19" s="576"/>
      <c r="W19" s="576"/>
      <c r="X19" s="576"/>
      <c r="Y19" s="576"/>
      <c r="Z19" s="577">
        <f>+Z14+Z17</f>
        <v>12649656039</v>
      </c>
      <c r="AA19" s="555">
        <f t="shared" si="1"/>
        <v>0.5877445671178406</v>
      </c>
      <c r="AB19" s="556">
        <f t="shared" si="2"/>
        <v>0.6346067409901387</v>
      </c>
    </row>
    <row r="20" spans="2:28" ht="55.5" customHeight="1">
      <c r="B20" s="565"/>
      <c r="C20" s="565"/>
      <c r="D20" s="565"/>
      <c r="E20" s="566" t="s">
        <v>207</v>
      </c>
      <c r="F20" s="567">
        <f aca="true" t="shared" si="4" ref="F20:S20">+F15+F18</f>
        <v>24688448990</v>
      </c>
      <c r="G20" s="567">
        <f t="shared" si="4"/>
        <v>0</v>
      </c>
      <c r="H20" s="567">
        <f>+H15+H18</f>
        <v>9230596587</v>
      </c>
      <c r="I20" s="567">
        <f t="shared" si="4"/>
        <v>9442132599</v>
      </c>
      <c r="J20" s="534">
        <f t="shared" si="4"/>
        <v>6015719804</v>
      </c>
      <c r="K20" s="534">
        <f t="shared" si="4"/>
        <v>0</v>
      </c>
      <c r="L20" s="534">
        <f t="shared" si="4"/>
        <v>0</v>
      </c>
      <c r="M20" s="534">
        <f t="shared" si="4"/>
        <v>6015719804</v>
      </c>
      <c r="N20" s="534">
        <f t="shared" si="4"/>
        <v>25599060</v>
      </c>
      <c r="O20" s="534">
        <f t="shared" si="4"/>
        <v>2318224206</v>
      </c>
      <c r="P20" s="534">
        <f t="shared" si="4"/>
        <v>107534317</v>
      </c>
      <c r="Q20" s="534">
        <f t="shared" si="4"/>
        <v>1924455797</v>
      </c>
      <c r="R20" s="534">
        <f t="shared" si="4"/>
        <v>558418289</v>
      </c>
      <c r="S20" s="534">
        <f t="shared" si="4"/>
        <v>196882221</v>
      </c>
      <c r="T20" s="576"/>
      <c r="U20" s="576"/>
      <c r="V20" s="576"/>
      <c r="W20" s="576"/>
      <c r="X20" s="576"/>
      <c r="Y20" s="576"/>
      <c r="Z20" s="577">
        <f>+Z15+Z18</f>
        <v>5131113890</v>
      </c>
      <c r="AA20" s="555">
        <f t="shared" si="1"/>
        <v>0.8529509447212279</v>
      </c>
      <c r="AB20" s="556">
        <f t="shared" si="2"/>
        <v>0.9641692390494718</v>
      </c>
    </row>
  </sheetData>
  <sheetProtection password="C9C5" sheet="1" objects="1" formatCells="0" formatColumns="0" formatRows="0"/>
  <mergeCells count="31">
    <mergeCell ref="D16:D18"/>
    <mergeCell ref="C1:AA1"/>
    <mergeCell ref="C2:AA2"/>
    <mergeCell ref="Q13:S13"/>
    <mergeCell ref="AA11:AB11"/>
    <mergeCell ref="W16:Y16"/>
    <mergeCell ref="Q16:S16"/>
    <mergeCell ref="N13:P13"/>
    <mergeCell ref="D13:D15"/>
    <mergeCell ref="C16:C18"/>
    <mergeCell ref="T16:V16"/>
    <mergeCell ref="T13:V13"/>
    <mergeCell ref="C13:C15"/>
    <mergeCell ref="B9:C9"/>
    <mergeCell ref="D9:F9"/>
    <mergeCell ref="B13:B15"/>
    <mergeCell ref="A1:B4"/>
    <mergeCell ref="C3:AA3"/>
    <mergeCell ref="C4:K4"/>
    <mergeCell ref="W13:Y13"/>
    <mergeCell ref="L4:AA4"/>
    <mergeCell ref="D6:F6"/>
    <mergeCell ref="B6:C6"/>
    <mergeCell ref="B7:C7"/>
    <mergeCell ref="B11:M11"/>
    <mergeCell ref="B16:B18"/>
    <mergeCell ref="N16:P16"/>
    <mergeCell ref="N11:Z11"/>
    <mergeCell ref="D8:F8"/>
    <mergeCell ref="B8:C8"/>
    <mergeCell ref="D7:F7"/>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6" r:id="rId2"/>
  <headerFooter>
    <oddFooter>&amp;L&amp;"Arial,Normal"&amp;7PE01-PR01-F01&amp;C&amp;"Arial,Normal"&amp;7Versión Impresa no controlada, verificar su vigencia en el listado Maestro de Documentos&amp;RPag &amp;P de  &amp;N</oddFooter>
  </headerFooter>
  <drawing r:id="rId1"/>
</worksheet>
</file>

<file path=xl/worksheets/sheet3.xml><?xml version="1.0" encoding="utf-8"?>
<worksheet xmlns="http://schemas.openxmlformats.org/spreadsheetml/2006/main" xmlns:r="http://schemas.openxmlformats.org/officeDocument/2006/relationships">
  <dimension ref="A2:BO18"/>
  <sheetViews>
    <sheetView showGridLines="0" zoomScale="80" zoomScaleNormal="80" zoomScaleSheetLayoutView="80" zoomScalePageLayoutView="0" workbookViewId="0" topLeftCell="I1">
      <selection activeCell="P13" sqref="P13:P14"/>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27" s="16" customFormat="1" ht="39.75" customHeight="1">
      <c r="A2" s="271"/>
      <c r="B2" s="271"/>
      <c r="C2" s="272" t="s">
        <v>460</v>
      </c>
      <c r="D2" s="273"/>
      <c r="E2" s="273"/>
      <c r="F2" s="273"/>
      <c r="G2" s="273"/>
      <c r="H2" s="273"/>
      <c r="I2" s="273"/>
      <c r="J2" s="273"/>
      <c r="K2" s="273"/>
      <c r="L2" s="273"/>
      <c r="M2" s="273"/>
      <c r="N2" s="273"/>
      <c r="O2" s="273"/>
      <c r="P2" s="273"/>
      <c r="Q2" s="273"/>
      <c r="R2" s="273"/>
      <c r="S2" s="273"/>
      <c r="T2" s="273"/>
      <c r="U2" s="273"/>
      <c r="V2" s="273"/>
      <c r="W2" s="273"/>
      <c r="X2" s="273"/>
      <c r="Y2" s="273"/>
      <c r="Z2" s="273"/>
      <c r="AA2" s="274"/>
    </row>
    <row r="3" spans="1:27" s="16" customFormat="1" ht="40.5" customHeight="1">
      <c r="A3" s="271"/>
      <c r="B3" s="271"/>
      <c r="C3" s="272" t="s">
        <v>144</v>
      </c>
      <c r="D3" s="273"/>
      <c r="E3" s="273"/>
      <c r="F3" s="273"/>
      <c r="G3" s="273"/>
      <c r="H3" s="273"/>
      <c r="I3" s="273"/>
      <c r="J3" s="273"/>
      <c r="K3" s="273"/>
      <c r="L3" s="273"/>
      <c r="M3" s="273"/>
      <c r="N3" s="273"/>
      <c r="O3" s="273"/>
      <c r="P3" s="273"/>
      <c r="Q3" s="273"/>
      <c r="R3" s="273"/>
      <c r="S3" s="273"/>
      <c r="T3" s="273"/>
      <c r="U3" s="273"/>
      <c r="V3" s="273"/>
      <c r="W3" s="273"/>
      <c r="X3" s="273"/>
      <c r="Y3" s="273"/>
      <c r="Z3" s="273"/>
      <c r="AA3" s="274"/>
    </row>
    <row r="4" spans="1:27" s="16" customFormat="1" ht="42.75" customHeight="1">
      <c r="A4" s="271"/>
      <c r="B4" s="271"/>
      <c r="C4" s="272" t="s">
        <v>409</v>
      </c>
      <c r="D4" s="273"/>
      <c r="E4" s="273"/>
      <c r="F4" s="273"/>
      <c r="G4" s="273"/>
      <c r="H4" s="273"/>
      <c r="I4" s="273"/>
      <c r="J4" s="273"/>
      <c r="K4" s="273"/>
      <c r="L4" s="273"/>
      <c r="M4" s="273"/>
      <c r="N4" s="273"/>
      <c r="O4" s="273"/>
      <c r="P4" s="273"/>
      <c r="Q4" s="273"/>
      <c r="R4" s="273"/>
      <c r="S4" s="273"/>
      <c r="T4" s="273"/>
      <c r="U4" s="273"/>
      <c r="V4" s="273"/>
      <c r="W4" s="273"/>
      <c r="X4" s="273"/>
      <c r="Y4" s="273"/>
      <c r="Z4" s="273"/>
      <c r="AA4" s="274"/>
    </row>
    <row r="5" spans="1:27" s="16" customFormat="1" ht="33.75" customHeight="1">
      <c r="A5" s="271"/>
      <c r="B5" s="271"/>
      <c r="C5" s="275" t="s">
        <v>203</v>
      </c>
      <c r="D5" s="276"/>
      <c r="E5" s="276"/>
      <c r="F5" s="276"/>
      <c r="G5" s="276"/>
      <c r="H5" s="276"/>
      <c r="I5" s="276"/>
      <c r="J5" s="276"/>
      <c r="K5" s="276"/>
      <c r="L5" s="275" t="s">
        <v>461</v>
      </c>
      <c r="M5" s="276"/>
      <c r="N5" s="276"/>
      <c r="O5" s="276"/>
      <c r="P5" s="276"/>
      <c r="Q5" s="276"/>
      <c r="R5" s="276"/>
      <c r="S5" s="276"/>
      <c r="T5" s="276"/>
      <c r="U5" s="276"/>
      <c r="V5" s="276"/>
      <c r="W5" s="276"/>
      <c r="X5" s="276"/>
      <c r="Y5" s="276"/>
      <c r="Z5" s="276"/>
      <c r="AA5" s="277"/>
    </row>
    <row r="6" ht="30.75" customHeight="1"/>
    <row r="7" spans="2:7" ht="41.25" customHeight="1">
      <c r="B7" s="85" t="s">
        <v>214</v>
      </c>
      <c r="C7" s="295" t="str">
        <f>+'Sección 1. Metas - Magnitud'!B14</f>
        <v>2 Pilar - Democracia Urbana</v>
      </c>
      <c r="D7" s="295"/>
      <c r="E7" s="295"/>
      <c r="F7" s="295"/>
      <c r="G7" s="295"/>
    </row>
    <row r="8" spans="2:7" ht="41.25" customHeight="1">
      <c r="B8" s="85" t="s">
        <v>2</v>
      </c>
      <c r="C8" s="295" t="str">
        <f>+'Sección 1. Metas - Magnitud'!C14</f>
        <v>18 - Mejor Movilidad para Todos</v>
      </c>
      <c r="D8" s="295"/>
      <c r="E8" s="295"/>
      <c r="F8" s="295"/>
      <c r="G8" s="295"/>
    </row>
    <row r="9" spans="2:7" ht="41.25" customHeight="1">
      <c r="B9" s="86" t="s">
        <v>208</v>
      </c>
      <c r="C9" s="295" t="str">
        <f>+'Sección 1. Metas - Magnitud'!D14</f>
        <v>146 - Seguridad y comportamientos para la movilidad</v>
      </c>
      <c r="D9" s="295"/>
      <c r="E9" s="295"/>
      <c r="F9" s="295"/>
      <c r="G9" s="295"/>
    </row>
    <row r="10" spans="1:29" s="34" customFormat="1" ht="24.75" customHeight="1">
      <c r="A10" s="32"/>
      <c r="B10" s="32"/>
      <c r="C10" s="32"/>
      <c r="D10" s="32"/>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32" s="35" customFormat="1" ht="35.25" customHeight="1">
      <c r="A11" s="289" t="str">
        <f>+'[1]Sección 1. Metas - Magnitud'!B13</f>
        <v>PLAN DE DESARROLLO - BOGOTÁ MEJOR PARA TODOS 2016-2020</v>
      </c>
      <c r="B11" s="290"/>
      <c r="C11" s="290"/>
      <c r="D11" s="290"/>
      <c r="E11" s="290"/>
      <c r="F11" s="290"/>
      <c r="G11" s="290"/>
      <c r="H11" s="291"/>
      <c r="I11" s="286" t="s">
        <v>218</v>
      </c>
      <c r="J11" s="287"/>
      <c r="K11" s="287"/>
      <c r="L11" s="287"/>
      <c r="M11" s="287"/>
      <c r="N11" s="288"/>
      <c r="O11" s="292" t="s">
        <v>224</v>
      </c>
      <c r="P11" s="292"/>
      <c r="Q11" s="292"/>
      <c r="R11" s="292"/>
      <c r="S11" s="292"/>
      <c r="T11" s="292"/>
      <c r="U11" s="292"/>
      <c r="V11" s="292"/>
      <c r="W11" s="292"/>
      <c r="X11" s="292"/>
      <c r="Y11" s="292"/>
      <c r="Z11" s="292"/>
      <c r="AA11" s="292"/>
      <c r="AB11" s="292"/>
      <c r="AC11" s="292"/>
      <c r="AD11" s="289" t="s">
        <v>121</v>
      </c>
      <c r="AE11" s="290"/>
      <c r="AF11" s="291"/>
    </row>
    <row r="12" spans="1:32" s="35" customFormat="1" ht="49.5" customHeight="1">
      <c r="A12" s="148" t="s">
        <v>217</v>
      </c>
      <c r="B12" s="148" t="s">
        <v>179</v>
      </c>
      <c r="C12" s="148" t="s">
        <v>216</v>
      </c>
      <c r="D12" s="148" t="s">
        <v>215</v>
      </c>
      <c r="E12" s="148" t="s">
        <v>178</v>
      </c>
      <c r="F12" s="148" t="s">
        <v>4</v>
      </c>
      <c r="G12" s="148" t="s">
        <v>3</v>
      </c>
      <c r="H12" s="148" t="s">
        <v>343</v>
      </c>
      <c r="I12" s="149" t="s">
        <v>210</v>
      </c>
      <c r="J12" s="149">
        <v>2016</v>
      </c>
      <c r="K12" s="149">
        <v>2017</v>
      </c>
      <c r="L12" s="149">
        <v>2018</v>
      </c>
      <c r="M12" s="149">
        <v>2019</v>
      </c>
      <c r="N12" s="149">
        <v>2020</v>
      </c>
      <c r="O12" s="163" t="s">
        <v>140</v>
      </c>
      <c r="P12" s="163" t="s">
        <v>136</v>
      </c>
      <c r="Q12" s="163" t="s">
        <v>137</v>
      </c>
      <c r="R12" s="163" t="s">
        <v>138</v>
      </c>
      <c r="S12" s="163" t="s">
        <v>139</v>
      </c>
      <c r="T12" s="163" t="s">
        <v>113</v>
      </c>
      <c r="U12" s="163" t="s">
        <v>114</v>
      </c>
      <c r="V12" s="163" t="s">
        <v>115</v>
      </c>
      <c r="W12" s="163" t="s">
        <v>116</v>
      </c>
      <c r="X12" s="163" t="s">
        <v>117</v>
      </c>
      <c r="Y12" s="163" t="s">
        <v>118</v>
      </c>
      <c r="Z12" s="163" t="s">
        <v>119</v>
      </c>
      <c r="AA12" s="163" t="s">
        <v>219</v>
      </c>
      <c r="AB12" s="178" t="s">
        <v>108</v>
      </c>
      <c r="AC12" s="163" t="s">
        <v>109</v>
      </c>
      <c r="AD12" s="179" t="s">
        <v>110</v>
      </c>
      <c r="AE12" s="179" t="s">
        <v>112</v>
      </c>
      <c r="AF12" s="179" t="s">
        <v>111</v>
      </c>
    </row>
    <row r="13" spans="1:32" s="36" customFormat="1" ht="116.25" customHeight="1">
      <c r="A13" s="280" t="str">
        <f>+'[1]Sección 1. Metas - Magnitud'!C7</f>
        <v>1044 - Servicios para la movilidad eficientes e incluyentes</v>
      </c>
      <c r="B13" s="280" t="s">
        <v>433</v>
      </c>
      <c r="C13" s="280">
        <v>255</v>
      </c>
      <c r="D13" s="280" t="s">
        <v>344</v>
      </c>
      <c r="E13" s="280">
        <v>408</v>
      </c>
      <c r="F13" s="279" t="s">
        <v>345</v>
      </c>
      <c r="G13" s="279" t="s">
        <v>346</v>
      </c>
      <c r="H13" s="279" t="s">
        <v>252</v>
      </c>
      <c r="I13" s="281">
        <f>+'[1]Sección 2. Metas - Presupuesto'!F13</f>
        <v>0.8</v>
      </c>
      <c r="J13" s="293">
        <v>0.8</v>
      </c>
      <c r="K13" s="293">
        <v>0.8</v>
      </c>
      <c r="L13" s="293">
        <v>0.8</v>
      </c>
      <c r="M13" s="293">
        <v>0.8</v>
      </c>
      <c r="N13" s="293">
        <v>0.8</v>
      </c>
      <c r="O13" s="283" t="s">
        <v>162</v>
      </c>
      <c r="P13" s="283" t="s">
        <v>162</v>
      </c>
      <c r="Q13" s="283" t="s">
        <v>162</v>
      </c>
      <c r="R13" s="283" t="s">
        <v>162</v>
      </c>
      <c r="S13" s="283" t="s">
        <v>162</v>
      </c>
      <c r="T13" s="283" t="s">
        <v>162</v>
      </c>
      <c r="U13" s="283" t="s">
        <v>162</v>
      </c>
      <c r="V13" s="283" t="s">
        <v>162</v>
      </c>
      <c r="W13" s="283" t="s">
        <v>162</v>
      </c>
      <c r="X13" s="283" t="s">
        <v>162</v>
      </c>
      <c r="Y13" s="283" t="s">
        <v>162</v>
      </c>
      <c r="Z13" s="283" t="s">
        <v>162</v>
      </c>
      <c r="AA13" s="283" t="str">
        <f aca="true" t="shared" si="0" ref="AA13:AF13">+Z13</f>
        <v>N.A</v>
      </c>
      <c r="AB13" s="283" t="str">
        <f t="shared" si="0"/>
        <v>N.A</v>
      </c>
      <c r="AC13" s="283" t="str">
        <f t="shared" si="0"/>
        <v>N.A</v>
      </c>
      <c r="AD13" s="283" t="str">
        <f t="shared" si="0"/>
        <v>N.A</v>
      </c>
      <c r="AE13" s="283" t="str">
        <f t="shared" si="0"/>
        <v>N.A</v>
      </c>
      <c r="AF13" s="283" t="str">
        <f t="shared" si="0"/>
        <v>N.A</v>
      </c>
    </row>
    <row r="14" spans="1:32" s="36" customFormat="1" ht="126" customHeight="1">
      <c r="A14" s="280"/>
      <c r="B14" s="280"/>
      <c r="C14" s="280"/>
      <c r="D14" s="280"/>
      <c r="E14" s="280"/>
      <c r="F14" s="279"/>
      <c r="G14" s="279"/>
      <c r="H14" s="279"/>
      <c r="I14" s="282"/>
      <c r="J14" s="294"/>
      <c r="K14" s="294"/>
      <c r="L14" s="294"/>
      <c r="M14" s="294"/>
      <c r="N14" s="294"/>
      <c r="O14" s="284"/>
      <c r="P14" s="284"/>
      <c r="Q14" s="284"/>
      <c r="R14" s="284"/>
      <c r="S14" s="284"/>
      <c r="T14" s="284"/>
      <c r="U14" s="284"/>
      <c r="V14" s="284"/>
      <c r="W14" s="284"/>
      <c r="X14" s="284"/>
      <c r="Y14" s="284"/>
      <c r="Z14" s="284"/>
      <c r="AA14" s="284"/>
      <c r="AB14" s="284"/>
      <c r="AC14" s="284"/>
      <c r="AD14" s="284"/>
      <c r="AE14" s="284"/>
      <c r="AF14" s="284"/>
    </row>
    <row r="15" spans="1:67" s="11" customFormat="1" ht="18" customHeight="1">
      <c r="A15" s="8"/>
      <c r="B15" s="9"/>
      <c r="C15" s="9"/>
      <c r="D15" s="9"/>
      <c r="E15" s="7"/>
      <c r="F15" s="7"/>
      <c r="G15" s="7"/>
      <c r="H15" s="7"/>
      <c r="I15" s="285"/>
      <c r="J15" s="285"/>
      <c r="K15" s="285"/>
      <c r="L15" s="285"/>
      <c r="M15" s="285"/>
      <c r="N15" s="285"/>
      <c r="O15" s="13"/>
      <c r="P15" s="14"/>
      <c r="Q15" s="14"/>
      <c r="R15" s="14"/>
      <c r="S15" s="14"/>
      <c r="T15" s="14"/>
      <c r="U15" s="13"/>
      <c r="V15" s="13"/>
      <c r="W15" s="13"/>
      <c r="X15" s="13"/>
      <c r="Y15" s="13"/>
      <c r="Z15" s="13"/>
      <c r="AA15" s="13"/>
      <c r="AB15" s="13"/>
      <c r="AC15" s="13"/>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row>
    <row r="17" ht="15">
      <c r="D17" s="5"/>
    </row>
    <row r="18" ht="15">
      <c r="D18" s="5"/>
    </row>
  </sheetData>
  <sheetProtection/>
  <mergeCells count="46">
    <mergeCell ref="R13:R14"/>
    <mergeCell ref="S13:S14"/>
    <mergeCell ref="T13:T14"/>
    <mergeCell ref="U13:U14"/>
    <mergeCell ref="V13:V14"/>
    <mergeCell ref="W13:W14"/>
    <mergeCell ref="AB13:AB14"/>
    <mergeCell ref="G13:G14"/>
    <mergeCell ref="C7:G7"/>
    <mergeCell ref="C8:G8"/>
    <mergeCell ref="C9:G9"/>
    <mergeCell ref="J13:J14"/>
    <mergeCell ref="K13:K14"/>
    <mergeCell ref="Y13:Y14"/>
    <mergeCell ref="AA13:AA14"/>
    <mergeCell ref="P13:P14"/>
    <mergeCell ref="A2:B5"/>
    <mergeCell ref="AE13:AE14"/>
    <mergeCell ref="L13:L14"/>
    <mergeCell ref="M13:M14"/>
    <mergeCell ref="N13:N14"/>
    <mergeCell ref="O13:O14"/>
    <mergeCell ref="A13:A14"/>
    <mergeCell ref="Z13:Z14"/>
    <mergeCell ref="AD11:AF11"/>
    <mergeCell ref="D13:D14"/>
    <mergeCell ref="I15:N15"/>
    <mergeCell ref="I11:N11"/>
    <mergeCell ref="A11:H11"/>
    <mergeCell ref="H13:H14"/>
    <mergeCell ref="B13:B14"/>
    <mergeCell ref="AF13:AF14"/>
    <mergeCell ref="C13:C14"/>
    <mergeCell ref="AC13:AC14"/>
    <mergeCell ref="AD13:AD14"/>
    <mergeCell ref="O11:AC11"/>
    <mergeCell ref="C2:AA2"/>
    <mergeCell ref="C3:AA3"/>
    <mergeCell ref="C4:AA4"/>
    <mergeCell ref="C5:K5"/>
    <mergeCell ref="L5:AA5"/>
    <mergeCell ref="F13:F14"/>
    <mergeCell ref="E13:E14"/>
    <mergeCell ref="I13:I14"/>
    <mergeCell ref="X13:X14"/>
    <mergeCell ref="Q13:Q1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P5" sqref="P1:S16384"/>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8" width="15.421875" style="2" customWidth="1"/>
    <col min="19" max="19" width="15.421875" style="1" customWidth="1"/>
    <col min="20" max="16384" width="11.421875" style="1" customWidth="1"/>
  </cols>
  <sheetData>
    <row r="1" spans="1:19" s="16" customFormat="1" ht="39.75" customHeight="1">
      <c r="A1" s="271"/>
      <c r="B1" s="299" t="s">
        <v>143</v>
      </c>
      <c r="C1" s="299"/>
      <c r="D1" s="299"/>
      <c r="E1" s="299"/>
      <c r="F1" s="299"/>
      <c r="G1" s="299"/>
      <c r="H1" s="299"/>
      <c r="I1" s="299"/>
      <c r="J1" s="299"/>
      <c r="K1" s="299"/>
      <c r="L1" s="299"/>
      <c r="M1" s="299"/>
      <c r="N1" s="299"/>
      <c r="O1" s="299"/>
      <c r="P1" s="299"/>
      <c r="Q1" s="299"/>
      <c r="R1" s="296"/>
      <c r="S1" s="296"/>
    </row>
    <row r="2" spans="1:19" s="16" customFormat="1" ht="40.5" customHeight="1">
      <c r="A2" s="271"/>
      <c r="B2" s="299" t="s">
        <v>144</v>
      </c>
      <c r="C2" s="299"/>
      <c r="D2" s="299"/>
      <c r="E2" s="299"/>
      <c r="F2" s="299"/>
      <c r="G2" s="299"/>
      <c r="H2" s="299"/>
      <c r="I2" s="299"/>
      <c r="J2" s="299"/>
      <c r="K2" s="299"/>
      <c r="L2" s="299"/>
      <c r="M2" s="299"/>
      <c r="N2" s="299"/>
      <c r="O2" s="299"/>
      <c r="P2" s="299"/>
      <c r="Q2" s="299"/>
      <c r="R2" s="296"/>
      <c r="S2" s="296"/>
    </row>
    <row r="3" spans="1:19" s="16" customFormat="1" ht="42.75" customHeight="1">
      <c r="A3" s="271"/>
      <c r="B3" s="299" t="s">
        <v>145</v>
      </c>
      <c r="C3" s="299"/>
      <c r="D3" s="299"/>
      <c r="E3" s="299"/>
      <c r="F3" s="299"/>
      <c r="G3" s="299"/>
      <c r="H3" s="299"/>
      <c r="I3" s="299"/>
      <c r="J3" s="299"/>
      <c r="K3" s="299"/>
      <c r="L3" s="299"/>
      <c r="M3" s="299"/>
      <c r="N3" s="299"/>
      <c r="O3" s="299"/>
      <c r="P3" s="299"/>
      <c r="Q3" s="299"/>
      <c r="R3" s="296"/>
      <c r="S3" s="296"/>
    </row>
    <row r="4" spans="1:19" s="16" customFormat="1" ht="33.75" customHeight="1">
      <c r="A4" s="271"/>
      <c r="B4" s="332" t="s">
        <v>203</v>
      </c>
      <c r="C4" s="332"/>
      <c r="D4" s="332"/>
      <c r="E4" s="332"/>
      <c r="F4" s="332"/>
      <c r="G4" s="332"/>
      <c r="H4" s="332"/>
      <c r="I4" s="332"/>
      <c r="J4" s="332"/>
      <c r="K4" s="332"/>
      <c r="L4" s="332"/>
      <c r="M4" s="332"/>
      <c r="N4" s="151"/>
      <c r="O4" s="298" t="s">
        <v>229</v>
      </c>
      <c r="P4" s="298"/>
      <c r="Q4" s="298"/>
      <c r="R4" s="296"/>
      <c r="S4" s="296"/>
    </row>
    <row r="5" spans="1:15" ht="12" customHeight="1">
      <c r="A5" s="17"/>
      <c r="B5" s="15"/>
      <c r="C5" s="15"/>
      <c r="D5" s="15"/>
      <c r="E5" s="15"/>
      <c r="F5" s="15"/>
      <c r="G5" s="15"/>
      <c r="H5" s="15"/>
      <c r="I5" s="15"/>
      <c r="J5" s="15"/>
      <c r="K5" s="15"/>
      <c r="L5" s="15"/>
      <c r="M5" s="15"/>
      <c r="N5" s="15"/>
      <c r="O5" s="15"/>
    </row>
    <row r="6" spans="1:19" ht="31.5" customHeight="1">
      <c r="A6" s="85" t="s">
        <v>214</v>
      </c>
      <c r="B6" s="330"/>
      <c r="C6" s="330"/>
      <c r="D6" s="87"/>
      <c r="E6" s="87"/>
      <c r="F6" s="87"/>
      <c r="G6" s="87"/>
      <c r="H6" s="87"/>
      <c r="I6" s="87"/>
      <c r="J6" s="87"/>
      <c r="K6" s="87"/>
      <c r="L6" s="87"/>
      <c r="M6" s="87"/>
      <c r="N6" s="87"/>
      <c r="O6" s="87"/>
      <c r="P6" s="88"/>
      <c r="Q6" s="88"/>
      <c r="R6" s="88"/>
      <c r="S6" s="89"/>
    </row>
    <row r="7" spans="1:18" s="38" customFormat="1" ht="31.5" customHeight="1">
      <c r="A7" s="85" t="s">
        <v>2</v>
      </c>
      <c r="B7" s="324"/>
      <c r="C7" s="324"/>
      <c r="D7" s="90"/>
      <c r="E7" s="90"/>
      <c r="F7" s="90"/>
      <c r="G7" s="90"/>
      <c r="H7" s="90"/>
      <c r="I7" s="90"/>
      <c r="J7" s="90"/>
      <c r="K7" s="90"/>
      <c r="L7" s="90"/>
      <c r="M7" s="90"/>
      <c r="N7" s="90"/>
      <c r="O7" s="90"/>
      <c r="P7" s="37"/>
      <c r="Q7" s="37"/>
      <c r="R7" s="37"/>
    </row>
    <row r="8" spans="1:18" s="38" customFormat="1" ht="31.5" customHeight="1">
      <c r="A8" s="85" t="s">
        <v>220</v>
      </c>
      <c r="B8" s="324"/>
      <c r="C8" s="324"/>
      <c r="D8" s="90"/>
      <c r="E8" s="90"/>
      <c r="F8" s="90"/>
      <c r="G8" s="90"/>
      <c r="H8" s="90"/>
      <c r="I8" s="90"/>
      <c r="J8" s="90"/>
      <c r="K8" s="90"/>
      <c r="L8" s="90"/>
      <c r="M8" s="90"/>
      <c r="N8" s="90"/>
      <c r="O8" s="90"/>
      <c r="P8" s="37"/>
      <c r="Q8" s="37"/>
      <c r="R8" s="37"/>
    </row>
    <row r="9" spans="16:18" s="38" customFormat="1" ht="12">
      <c r="P9" s="37"/>
      <c r="Q9" s="37"/>
      <c r="R9" s="37"/>
    </row>
    <row r="10" spans="1:19" s="38" customFormat="1" ht="27.75" customHeight="1">
      <c r="A10" s="301" t="s">
        <v>221</v>
      </c>
      <c r="B10" s="301" t="s">
        <v>6</v>
      </c>
      <c r="C10" s="301"/>
      <c r="D10" s="302" t="s">
        <v>226</v>
      </c>
      <c r="E10" s="302"/>
      <c r="F10" s="302"/>
      <c r="G10" s="302"/>
      <c r="H10" s="297" t="s">
        <v>234</v>
      </c>
      <c r="I10" s="297"/>
      <c r="J10" s="297"/>
      <c r="K10" s="297"/>
      <c r="L10" s="297" t="s">
        <v>142</v>
      </c>
      <c r="M10" s="297"/>
      <c r="N10" s="297"/>
      <c r="O10" s="297"/>
      <c r="P10" s="297" t="s">
        <v>154</v>
      </c>
      <c r="Q10" s="297"/>
      <c r="R10" s="297"/>
      <c r="S10" s="297"/>
    </row>
    <row r="11" spans="1:19" s="38" customFormat="1" ht="33.75" customHeight="1">
      <c r="A11" s="301"/>
      <c r="B11" s="150" t="s">
        <v>153</v>
      </c>
      <c r="C11" s="150" t="s">
        <v>7</v>
      </c>
      <c r="D11" s="150" t="s">
        <v>1</v>
      </c>
      <c r="E11" s="150" t="s">
        <v>230</v>
      </c>
      <c r="F11" s="150" t="s">
        <v>122</v>
      </c>
      <c r="G11" s="150" t="s">
        <v>231</v>
      </c>
      <c r="H11" s="150" t="s">
        <v>1</v>
      </c>
      <c r="I11" s="150" t="s">
        <v>230</v>
      </c>
      <c r="J11" s="150" t="s">
        <v>122</v>
      </c>
      <c r="K11" s="150" t="s">
        <v>231</v>
      </c>
      <c r="L11" s="150" t="s">
        <v>1</v>
      </c>
      <c r="M11" s="150" t="s">
        <v>232</v>
      </c>
      <c r="N11" s="150" t="s">
        <v>122</v>
      </c>
      <c r="O11" s="150" t="s">
        <v>231</v>
      </c>
      <c r="P11" s="156" t="s">
        <v>157</v>
      </c>
      <c r="Q11" s="156" t="s">
        <v>155</v>
      </c>
      <c r="R11" s="156" t="s">
        <v>156</v>
      </c>
      <c r="S11" s="156" t="s">
        <v>129</v>
      </c>
    </row>
    <row r="12" spans="1:19" s="38" customFormat="1" ht="10.5" customHeight="1">
      <c r="A12" s="331" t="s">
        <v>148</v>
      </c>
      <c r="B12" s="161">
        <v>1</v>
      </c>
      <c r="C12" s="162" t="s">
        <v>36</v>
      </c>
      <c r="D12" s="304" t="s">
        <v>233</v>
      </c>
      <c r="E12" s="305"/>
      <c r="F12" s="305"/>
      <c r="G12" s="306"/>
      <c r="H12" s="303" t="s">
        <v>147</v>
      </c>
      <c r="I12" s="303"/>
      <c r="J12" s="303"/>
      <c r="K12" s="303"/>
      <c r="L12" s="320" t="s">
        <v>149</v>
      </c>
      <c r="M12" s="320"/>
      <c r="N12" s="320"/>
      <c r="O12" s="320"/>
      <c r="P12" s="300" t="s">
        <v>150</v>
      </c>
      <c r="Q12" s="300" t="s">
        <v>151</v>
      </c>
      <c r="R12" s="300" t="s">
        <v>152</v>
      </c>
      <c r="S12" s="300" t="s">
        <v>175</v>
      </c>
    </row>
    <row r="13" spans="1:19" s="38" customFormat="1" ht="10.5" customHeight="1">
      <c r="A13" s="331"/>
      <c r="B13" s="161">
        <v>2</v>
      </c>
      <c r="C13" s="162" t="s">
        <v>39</v>
      </c>
      <c r="D13" s="307"/>
      <c r="E13" s="308"/>
      <c r="F13" s="308"/>
      <c r="G13" s="309"/>
      <c r="H13" s="303"/>
      <c r="I13" s="303"/>
      <c r="J13" s="303"/>
      <c r="K13" s="303"/>
      <c r="L13" s="320"/>
      <c r="M13" s="320"/>
      <c r="N13" s="320"/>
      <c r="O13" s="320"/>
      <c r="P13" s="300"/>
      <c r="Q13" s="300"/>
      <c r="R13" s="300"/>
      <c r="S13" s="300"/>
    </row>
    <row r="14" spans="1:19" s="38" customFormat="1" ht="10.5" customHeight="1">
      <c r="A14" s="331"/>
      <c r="B14" s="161">
        <v>3</v>
      </c>
      <c r="C14" s="162" t="s">
        <v>44</v>
      </c>
      <c r="D14" s="307"/>
      <c r="E14" s="308"/>
      <c r="F14" s="308"/>
      <c r="G14" s="309"/>
      <c r="H14" s="303"/>
      <c r="I14" s="303"/>
      <c r="J14" s="303"/>
      <c r="K14" s="303"/>
      <c r="L14" s="320"/>
      <c r="M14" s="320"/>
      <c r="N14" s="320"/>
      <c r="O14" s="320"/>
      <c r="P14" s="300"/>
      <c r="Q14" s="300"/>
      <c r="R14" s="300"/>
      <c r="S14" s="300"/>
    </row>
    <row r="15" spans="1:19" s="38" customFormat="1" ht="10.5" customHeight="1">
      <c r="A15" s="331"/>
      <c r="B15" s="161">
        <v>4</v>
      </c>
      <c r="C15" s="162" t="s">
        <v>47</v>
      </c>
      <c r="D15" s="307"/>
      <c r="E15" s="308"/>
      <c r="F15" s="308"/>
      <c r="G15" s="309"/>
      <c r="H15" s="303"/>
      <c r="I15" s="303"/>
      <c r="J15" s="303"/>
      <c r="K15" s="303"/>
      <c r="L15" s="320"/>
      <c r="M15" s="320"/>
      <c r="N15" s="320"/>
      <c r="O15" s="320"/>
      <c r="P15" s="300"/>
      <c r="Q15" s="300"/>
      <c r="R15" s="300"/>
      <c r="S15" s="300"/>
    </row>
    <row r="16" spans="1:19" s="38" customFormat="1" ht="10.5" customHeight="1">
      <c r="A16" s="331"/>
      <c r="B16" s="161">
        <v>5</v>
      </c>
      <c r="C16" s="162" t="s">
        <v>50</v>
      </c>
      <c r="D16" s="307"/>
      <c r="E16" s="308"/>
      <c r="F16" s="308"/>
      <c r="G16" s="309"/>
      <c r="H16" s="303"/>
      <c r="I16" s="303"/>
      <c r="J16" s="303"/>
      <c r="K16" s="303"/>
      <c r="L16" s="320"/>
      <c r="M16" s="320"/>
      <c r="N16" s="320"/>
      <c r="O16" s="320"/>
      <c r="P16" s="300"/>
      <c r="Q16" s="300"/>
      <c r="R16" s="300"/>
      <c r="S16" s="300"/>
    </row>
    <row r="17" spans="1:19" s="38" customFormat="1" ht="10.5" customHeight="1">
      <c r="A17" s="331"/>
      <c r="B17" s="161">
        <v>6</v>
      </c>
      <c r="C17" s="162" t="s">
        <v>53</v>
      </c>
      <c r="D17" s="307"/>
      <c r="E17" s="308"/>
      <c r="F17" s="308"/>
      <c r="G17" s="309"/>
      <c r="H17" s="303"/>
      <c r="I17" s="303"/>
      <c r="J17" s="303"/>
      <c r="K17" s="303"/>
      <c r="L17" s="320"/>
      <c r="M17" s="320"/>
      <c r="N17" s="320"/>
      <c r="O17" s="320"/>
      <c r="P17" s="300"/>
      <c r="Q17" s="300"/>
      <c r="R17" s="300"/>
      <c r="S17" s="300"/>
    </row>
    <row r="18" spans="1:19" s="38" customFormat="1" ht="10.5" customHeight="1">
      <c r="A18" s="331"/>
      <c r="B18" s="161">
        <v>7</v>
      </c>
      <c r="C18" s="162" t="s">
        <v>55</v>
      </c>
      <c r="D18" s="307"/>
      <c r="E18" s="308"/>
      <c r="F18" s="308"/>
      <c r="G18" s="309"/>
      <c r="H18" s="303"/>
      <c r="I18" s="303"/>
      <c r="J18" s="303"/>
      <c r="K18" s="303"/>
      <c r="L18" s="320"/>
      <c r="M18" s="320"/>
      <c r="N18" s="320"/>
      <c r="O18" s="320"/>
      <c r="P18" s="300"/>
      <c r="Q18" s="300"/>
      <c r="R18" s="300"/>
      <c r="S18" s="300"/>
    </row>
    <row r="19" spans="1:19" s="38" customFormat="1" ht="10.5" customHeight="1">
      <c r="A19" s="331"/>
      <c r="B19" s="161">
        <v>8</v>
      </c>
      <c r="C19" s="162" t="s">
        <v>57</v>
      </c>
      <c r="D19" s="307"/>
      <c r="E19" s="308"/>
      <c r="F19" s="308"/>
      <c r="G19" s="309"/>
      <c r="H19" s="303"/>
      <c r="I19" s="303"/>
      <c r="J19" s="303"/>
      <c r="K19" s="303"/>
      <c r="L19" s="320"/>
      <c r="M19" s="320"/>
      <c r="N19" s="320"/>
      <c r="O19" s="320"/>
      <c r="P19" s="300"/>
      <c r="Q19" s="300"/>
      <c r="R19" s="300"/>
      <c r="S19" s="300"/>
    </row>
    <row r="20" spans="1:19" s="38" customFormat="1" ht="10.5" customHeight="1">
      <c r="A20" s="331"/>
      <c r="B20" s="161">
        <v>9</v>
      </c>
      <c r="C20" s="162" t="s">
        <v>59</v>
      </c>
      <c r="D20" s="307"/>
      <c r="E20" s="308"/>
      <c r="F20" s="308"/>
      <c r="G20" s="309"/>
      <c r="H20" s="303"/>
      <c r="I20" s="303"/>
      <c r="J20" s="303"/>
      <c r="K20" s="303"/>
      <c r="L20" s="320"/>
      <c r="M20" s="320"/>
      <c r="N20" s="320"/>
      <c r="O20" s="320"/>
      <c r="P20" s="300"/>
      <c r="Q20" s="300"/>
      <c r="R20" s="300"/>
      <c r="S20" s="300"/>
    </row>
    <row r="21" spans="1:19" s="38" customFormat="1" ht="10.5" customHeight="1">
      <c r="A21" s="331"/>
      <c r="B21" s="161">
        <v>10</v>
      </c>
      <c r="C21" s="162" t="s">
        <v>61</v>
      </c>
      <c r="D21" s="307"/>
      <c r="E21" s="308"/>
      <c r="F21" s="308"/>
      <c r="G21" s="309"/>
      <c r="H21" s="303"/>
      <c r="I21" s="303"/>
      <c r="J21" s="303"/>
      <c r="K21" s="303"/>
      <c r="L21" s="320"/>
      <c r="M21" s="320"/>
      <c r="N21" s="320"/>
      <c r="O21" s="320"/>
      <c r="P21" s="300"/>
      <c r="Q21" s="300"/>
      <c r="R21" s="300"/>
      <c r="S21" s="300"/>
    </row>
    <row r="22" spans="1:19" s="38" customFormat="1" ht="10.5" customHeight="1">
      <c r="A22" s="331"/>
      <c r="B22" s="161">
        <v>11</v>
      </c>
      <c r="C22" s="162" t="s">
        <v>64</v>
      </c>
      <c r="D22" s="307"/>
      <c r="E22" s="308"/>
      <c r="F22" s="308"/>
      <c r="G22" s="309"/>
      <c r="H22" s="303"/>
      <c r="I22" s="303"/>
      <c r="J22" s="303"/>
      <c r="K22" s="303"/>
      <c r="L22" s="320"/>
      <c r="M22" s="320"/>
      <c r="N22" s="320"/>
      <c r="O22" s="320"/>
      <c r="P22" s="300"/>
      <c r="Q22" s="300"/>
      <c r="R22" s="300"/>
      <c r="S22" s="300"/>
    </row>
    <row r="23" spans="1:19" s="38" customFormat="1" ht="10.5" customHeight="1">
      <c r="A23" s="331"/>
      <c r="B23" s="161">
        <v>12</v>
      </c>
      <c r="C23" s="162" t="s">
        <v>13</v>
      </c>
      <c r="D23" s="307"/>
      <c r="E23" s="308"/>
      <c r="F23" s="308"/>
      <c r="G23" s="309"/>
      <c r="H23" s="303"/>
      <c r="I23" s="303"/>
      <c r="J23" s="303"/>
      <c r="K23" s="303"/>
      <c r="L23" s="320"/>
      <c r="M23" s="320"/>
      <c r="N23" s="320"/>
      <c r="O23" s="320"/>
      <c r="P23" s="300"/>
      <c r="Q23" s="300"/>
      <c r="R23" s="300"/>
      <c r="S23" s="300"/>
    </row>
    <row r="24" spans="1:19" s="38" customFormat="1" ht="10.5" customHeight="1">
      <c r="A24" s="331"/>
      <c r="B24" s="161">
        <v>13</v>
      </c>
      <c r="C24" s="162" t="s">
        <v>15</v>
      </c>
      <c r="D24" s="307"/>
      <c r="E24" s="308"/>
      <c r="F24" s="308"/>
      <c r="G24" s="309"/>
      <c r="H24" s="303"/>
      <c r="I24" s="303"/>
      <c r="J24" s="303"/>
      <c r="K24" s="303"/>
      <c r="L24" s="320"/>
      <c r="M24" s="320"/>
      <c r="N24" s="320"/>
      <c r="O24" s="320"/>
      <c r="P24" s="300"/>
      <c r="Q24" s="300"/>
      <c r="R24" s="300"/>
      <c r="S24" s="300"/>
    </row>
    <row r="25" spans="1:19" s="38" customFormat="1" ht="10.5" customHeight="1">
      <c r="A25" s="331"/>
      <c r="B25" s="161">
        <v>14</v>
      </c>
      <c r="C25" s="162" t="s">
        <v>17</v>
      </c>
      <c r="D25" s="307"/>
      <c r="E25" s="308"/>
      <c r="F25" s="308"/>
      <c r="G25" s="309"/>
      <c r="H25" s="303"/>
      <c r="I25" s="303"/>
      <c r="J25" s="303"/>
      <c r="K25" s="303"/>
      <c r="L25" s="320"/>
      <c r="M25" s="320"/>
      <c r="N25" s="320"/>
      <c r="O25" s="320"/>
      <c r="P25" s="300"/>
      <c r="Q25" s="300"/>
      <c r="R25" s="300"/>
      <c r="S25" s="300"/>
    </row>
    <row r="26" spans="1:19" s="38" customFormat="1" ht="10.5" customHeight="1">
      <c r="A26" s="331"/>
      <c r="B26" s="161">
        <v>15</v>
      </c>
      <c r="C26" s="162" t="s">
        <v>19</v>
      </c>
      <c r="D26" s="307"/>
      <c r="E26" s="308"/>
      <c r="F26" s="308"/>
      <c r="G26" s="309"/>
      <c r="H26" s="303"/>
      <c r="I26" s="303"/>
      <c r="J26" s="303"/>
      <c r="K26" s="303"/>
      <c r="L26" s="320"/>
      <c r="M26" s="320"/>
      <c r="N26" s="320"/>
      <c r="O26" s="320"/>
      <c r="P26" s="300"/>
      <c r="Q26" s="300"/>
      <c r="R26" s="300"/>
      <c r="S26" s="300"/>
    </row>
    <row r="27" spans="1:19" s="38" customFormat="1" ht="10.5" customHeight="1">
      <c r="A27" s="331"/>
      <c r="B27" s="161">
        <v>16</v>
      </c>
      <c r="C27" s="162" t="s">
        <v>21</v>
      </c>
      <c r="D27" s="307"/>
      <c r="E27" s="308"/>
      <c r="F27" s="308"/>
      <c r="G27" s="309"/>
      <c r="H27" s="303"/>
      <c r="I27" s="303"/>
      <c r="J27" s="303"/>
      <c r="K27" s="303"/>
      <c r="L27" s="320"/>
      <c r="M27" s="320"/>
      <c r="N27" s="320"/>
      <c r="O27" s="320"/>
      <c r="P27" s="300"/>
      <c r="Q27" s="300"/>
      <c r="R27" s="300"/>
      <c r="S27" s="300"/>
    </row>
    <row r="28" spans="1:19" s="38" customFormat="1" ht="10.5" customHeight="1">
      <c r="A28" s="331"/>
      <c r="B28" s="161">
        <v>17</v>
      </c>
      <c r="C28" s="162" t="s">
        <v>77</v>
      </c>
      <c r="D28" s="307"/>
      <c r="E28" s="308"/>
      <c r="F28" s="308"/>
      <c r="G28" s="309"/>
      <c r="H28" s="303"/>
      <c r="I28" s="303"/>
      <c r="J28" s="303"/>
      <c r="K28" s="303"/>
      <c r="L28" s="320"/>
      <c r="M28" s="320"/>
      <c r="N28" s="320"/>
      <c r="O28" s="320"/>
      <c r="P28" s="300"/>
      <c r="Q28" s="300"/>
      <c r="R28" s="300"/>
      <c r="S28" s="300"/>
    </row>
    <row r="29" spans="1:19" s="38" customFormat="1" ht="10.5" customHeight="1">
      <c r="A29" s="331"/>
      <c r="B29" s="161">
        <v>18</v>
      </c>
      <c r="C29" s="162" t="s">
        <v>23</v>
      </c>
      <c r="D29" s="307"/>
      <c r="E29" s="308"/>
      <c r="F29" s="308"/>
      <c r="G29" s="309"/>
      <c r="H29" s="303"/>
      <c r="I29" s="303"/>
      <c r="J29" s="303"/>
      <c r="K29" s="303"/>
      <c r="L29" s="320"/>
      <c r="M29" s="320"/>
      <c r="N29" s="320"/>
      <c r="O29" s="320"/>
      <c r="P29" s="300"/>
      <c r="Q29" s="300"/>
      <c r="R29" s="300"/>
      <c r="S29" s="300"/>
    </row>
    <row r="30" spans="1:19" s="38" customFormat="1" ht="10.5" customHeight="1">
      <c r="A30" s="331"/>
      <c r="B30" s="161">
        <v>19</v>
      </c>
      <c r="C30" s="162" t="s">
        <v>25</v>
      </c>
      <c r="D30" s="307"/>
      <c r="E30" s="308"/>
      <c r="F30" s="308"/>
      <c r="G30" s="309"/>
      <c r="H30" s="303"/>
      <c r="I30" s="303"/>
      <c r="J30" s="303"/>
      <c r="K30" s="303"/>
      <c r="L30" s="320"/>
      <c r="M30" s="320"/>
      <c r="N30" s="320"/>
      <c r="O30" s="320"/>
      <c r="P30" s="300"/>
      <c r="Q30" s="300"/>
      <c r="R30" s="300"/>
      <c r="S30" s="300"/>
    </row>
    <row r="31" spans="1:19" s="38" customFormat="1" ht="10.5" customHeight="1">
      <c r="A31" s="331"/>
      <c r="B31" s="161">
        <v>20</v>
      </c>
      <c r="C31" s="162" t="s">
        <v>27</v>
      </c>
      <c r="D31" s="307"/>
      <c r="E31" s="308"/>
      <c r="F31" s="308"/>
      <c r="G31" s="309"/>
      <c r="H31" s="303"/>
      <c r="I31" s="303"/>
      <c r="J31" s="303"/>
      <c r="K31" s="303"/>
      <c r="L31" s="320"/>
      <c r="M31" s="320"/>
      <c r="N31" s="320"/>
      <c r="O31" s="320"/>
      <c r="P31" s="300"/>
      <c r="Q31" s="300"/>
      <c r="R31" s="300"/>
      <c r="S31" s="300"/>
    </row>
    <row r="32" spans="1:19" s="38" customFormat="1" ht="10.5" customHeight="1">
      <c r="A32" s="331"/>
      <c r="B32" s="161">
        <v>21</v>
      </c>
      <c r="C32" s="162" t="s">
        <v>29</v>
      </c>
      <c r="D32" s="307"/>
      <c r="E32" s="308"/>
      <c r="F32" s="308"/>
      <c r="G32" s="309"/>
      <c r="H32" s="303"/>
      <c r="I32" s="303"/>
      <c r="J32" s="303"/>
      <c r="K32" s="303"/>
      <c r="L32" s="320"/>
      <c r="M32" s="320"/>
      <c r="N32" s="320"/>
      <c r="O32" s="320"/>
      <c r="P32" s="300"/>
      <c r="Q32" s="300"/>
      <c r="R32" s="300"/>
      <c r="S32" s="300"/>
    </row>
    <row r="33" spans="1:19" s="37" customFormat="1" ht="10.5" customHeight="1">
      <c r="A33" s="331"/>
      <c r="B33" s="161">
        <v>22</v>
      </c>
      <c r="C33" s="162" t="s">
        <v>31</v>
      </c>
      <c r="D33" s="307"/>
      <c r="E33" s="308"/>
      <c r="F33" s="308"/>
      <c r="G33" s="309"/>
      <c r="H33" s="303"/>
      <c r="I33" s="303"/>
      <c r="J33" s="303"/>
      <c r="K33" s="303"/>
      <c r="L33" s="320"/>
      <c r="M33" s="320"/>
      <c r="N33" s="320"/>
      <c r="O33" s="320"/>
      <c r="P33" s="300"/>
      <c r="Q33" s="300"/>
      <c r="R33" s="300"/>
      <c r="S33" s="300"/>
    </row>
    <row r="34" spans="1:19" s="37" customFormat="1" ht="10.5" customHeight="1">
      <c r="A34" s="331"/>
      <c r="B34" s="161">
        <v>23</v>
      </c>
      <c r="C34" s="162" t="s">
        <v>88</v>
      </c>
      <c r="D34" s="307"/>
      <c r="E34" s="308"/>
      <c r="F34" s="308"/>
      <c r="G34" s="309"/>
      <c r="H34" s="303"/>
      <c r="I34" s="303"/>
      <c r="J34" s="303"/>
      <c r="K34" s="303"/>
      <c r="L34" s="320"/>
      <c r="M34" s="320"/>
      <c r="N34" s="320"/>
      <c r="O34" s="320"/>
      <c r="P34" s="300"/>
      <c r="Q34" s="300"/>
      <c r="R34" s="300"/>
      <c r="S34" s="300"/>
    </row>
    <row r="35" spans="1:19" s="37" customFormat="1" ht="10.5" customHeight="1">
      <c r="A35" s="331"/>
      <c r="B35" s="161">
        <v>24</v>
      </c>
      <c r="C35" s="162" t="s">
        <v>89</v>
      </c>
      <c r="D35" s="307"/>
      <c r="E35" s="308"/>
      <c r="F35" s="308"/>
      <c r="G35" s="309"/>
      <c r="H35" s="303"/>
      <c r="I35" s="303"/>
      <c r="J35" s="303"/>
      <c r="K35" s="303"/>
      <c r="L35" s="320"/>
      <c r="M35" s="320"/>
      <c r="N35" s="320"/>
      <c r="O35" s="320"/>
      <c r="P35" s="300"/>
      <c r="Q35" s="300"/>
      <c r="R35" s="300"/>
      <c r="S35" s="300"/>
    </row>
    <row r="36" spans="1:19" s="37" customFormat="1" ht="10.5" customHeight="1">
      <c r="A36" s="331"/>
      <c r="B36" s="161">
        <v>25</v>
      </c>
      <c r="C36" s="162" t="s">
        <v>90</v>
      </c>
      <c r="D36" s="310"/>
      <c r="E36" s="311"/>
      <c r="F36" s="311"/>
      <c r="G36" s="312"/>
      <c r="H36" s="303"/>
      <c r="I36" s="303"/>
      <c r="J36" s="303"/>
      <c r="K36" s="303"/>
      <c r="L36" s="320"/>
      <c r="M36" s="320"/>
      <c r="N36" s="320"/>
      <c r="O36" s="320"/>
      <c r="P36" s="300"/>
      <c r="Q36" s="300"/>
      <c r="R36" s="300"/>
      <c r="S36" s="300"/>
    </row>
    <row r="37" spans="1:19" s="37" customFormat="1" ht="15.75" customHeight="1">
      <c r="A37" s="331"/>
      <c r="B37" s="316" t="s">
        <v>120</v>
      </c>
      <c r="C37" s="316"/>
      <c r="D37" s="321" t="s">
        <v>120</v>
      </c>
      <c r="E37" s="322"/>
      <c r="F37" s="322"/>
      <c r="G37" s="323"/>
      <c r="H37" s="333" t="s">
        <v>120</v>
      </c>
      <c r="I37" s="334"/>
      <c r="J37" s="334"/>
      <c r="K37" s="335"/>
      <c r="L37" s="313" t="s">
        <v>120</v>
      </c>
      <c r="M37" s="314"/>
      <c r="N37" s="314"/>
      <c r="O37" s="315"/>
      <c r="P37" s="157"/>
      <c r="Q37" s="158"/>
      <c r="R37" s="159"/>
      <c r="S37" s="160"/>
    </row>
    <row r="38" spans="1:19" s="37" customFormat="1" ht="32.25" customHeight="1">
      <c r="A38" s="325" t="s">
        <v>12</v>
      </c>
      <c r="B38" s="39">
        <v>1</v>
      </c>
      <c r="C38" s="40" t="s">
        <v>36</v>
      </c>
      <c r="D38" s="41"/>
      <c r="E38" s="152"/>
      <c r="F38" s="42"/>
      <c r="G38" s="43"/>
      <c r="H38" s="44"/>
      <c r="I38" s="45"/>
      <c r="J38" s="45"/>
      <c r="K38" s="46"/>
      <c r="L38" s="47"/>
      <c r="M38" s="47"/>
      <c r="N38" s="47"/>
      <c r="O38" s="47"/>
      <c r="P38" s="48"/>
      <c r="Q38" s="49"/>
      <c r="R38" s="50"/>
      <c r="S38" s="51"/>
    </row>
    <row r="39" spans="1:19" s="37" customFormat="1" ht="32.25" customHeight="1">
      <c r="A39" s="325"/>
      <c r="B39" s="39">
        <v>2</v>
      </c>
      <c r="C39" s="52" t="s">
        <v>39</v>
      </c>
      <c r="D39" s="41"/>
      <c r="E39" s="152"/>
      <c r="F39" s="42"/>
      <c r="G39" s="43"/>
      <c r="H39" s="53"/>
      <c r="I39" s="54"/>
      <c r="J39" s="54"/>
      <c r="K39" s="55"/>
      <c r="L39" s="56"/>
      <c r="M39" s="56"/>
      <c r="N39" s="56"/>
      <c r="O39" s="56"/>
      <c r="P39" s="57"/>
      <c r="Q39" s="49"/>
      <c r="R39" s="50"/>
      <c r="S39" s="51"/>
    </row>
    <row r="40" spans="1:19" s="37" customFormat="1" ht="32.25" customHeight="1">
      <c r="A40" s="325"/>
      <c r="B40" s="58">
        <v>3</v>
      </c>
      <c r="C40" s="52" t="s">
        <v>44</v>
      </c>
      <c r="D40" s="41"/>
      <c r="E40" s="152"/>
      <c r="F40" s="42"/>
      <c r="G40" s="43"/>
      <c r="H40" s="53"/>
      <c r="I40" s="54"/>
      <c r="J40" s="54"/>
      <c r="K40" s="55"/>
      <c r="L40" s="56"/>
      <c r="M40" s="56"/>
      <c r="N40" s="56"/>
      <c r="O40" s="56"/>
      <c r="P40" s="57"/>
      <c r="Q40" s="49"/>
      <c r="R40" s="50"/>
      <c r="S40" s="51"/>
    </row>
    <row r="41" spans="1:19" s="37" customFormat="1" ht="32.25" customHeight="1">
      <c r="A41" s="325"/>
      <c r="B41" s="39">
        <v>4</v>
      </c>
      <c r="C41" s="52" t="s">
        <v>47</v>
      </c>
      <c r="D41" s="41"/>
      <c r="E41" s="152"/>
      <c r="F41" s="42"/>
      <c r="G41" s="43"/>
      <c r="H41" s="53"/>
      <c r="I41" s="54"/>
      <c r="J41" s="54"/>
      <c r="K41" s="55"/>
      <c r="L41" s="56"/>
      <c r="M41" s="56"/>
      <c r="N41" s="56"/>
      <c r="O41" s="56"/>
      <c r="P41" s="57"/>
      <c r="Q41" s="49"/>
      <c r="R41" s="50"/>
      <c r="S41" s="51"/>
    </row>
    <row r="42" spans="1:19" s="37" customFormat="1" ht="32.25" customHeight="1">
      <c r="A42" s="325"/>
      <c r="B42" s="39">
        <v>5</v>
      </c>
      <c r="C42" s="52" t="s">
        <v>50</v>
      </c>
      <c r="D42" s="41"/>
      <c r="E42" s="152"/>
      <c r="F42" s="42"/>
      <c r="G42" s="43"/>
      <c r="H42" s="53"/>
      <c r="I42" s="54"/>
      <c r="J42" s="54"/>
      <c r="K42" s="55"/>
      <c r="L42" s="56"/>
      <c r="M42" s="56"/>
      <c r="N42" s="56"/>
      <c r="O42" s="56"/>
      <c r="P42" s="57"/>
      <c r="Q42" s="49"/>
      <c r="R42" s="50"/>
      <c r="S42" s="51"/>
    </row>
    <row r="43" spans="1:19" s="37" customFormat="1" ht="32.25" customHeight="1">
      <c r="A43" s="325"/>
      <c r="B43" s="58">
        <v>6</v>
      </c>
      <c r="C43" s="52" t="s">
        <v>53</v>
      </c>
      <c r="D43" s="41"/>
      <c r="E43" s="152"/>
      <c r="F43" s="42"/>
      <c r="G43" s="43"/>
      <c r="H43" s="53"/>
      <c r="I43" s="54"/>
      <c r="J43" s="54"/>
      <c r="K43" s="55"/>
      <c r="L43" s="56"/>
      <c r="M43" s="56"/>
      <c r="N43" s="56"/>
      <c r="O43" s="56"/>
      <c r="P43" s="57"/>
      <c r="Q43" s="49"/>
      <c r="R43" s="50"/>
      <c r="S43" s="51"/>
    </row>
    <row r="44" spans="1:19" s="37" customFormat="1" ht="32.25" customHeight="1">
      <c r="A44" s="325"/>
      <c r="B44" s="39">
        <v>7</v>
      </c>
      <c r="C44" s="52" t="s">
        <v>55</v>
      </c>
      <c r="D44" s="41"/>
      <c r="E44" s="152"/>
      <c r="F44" s="42"/>
      <c r="G44" s="43"/>
      <c r="H44" s="53"/>
      <c r="I44" s="54"/>
      <c r="J44" s="54"/>
      <c r="K44" s="55"/>
      <c r="L44" s="56"/>
      <c r="M44" s="56"/>
      <c r="N44" s="56"/>
      <c r="O44" s="56"/>
      <c r="P44" s="57"/>
      <c r="Q44" s="49"/>
      <c r="R44" s="50"/>
      <c r="S44" s="51"/>
    </row>
    <row r="45" spans="1:19" s="37" customFormat="1" ht="32.25" customHeight="1">
      <c r="A45" s="325"/>
      <c r="B45" s="39">
        <v>8</v>
      </c>
      <c r="C45" s="52" t="s">
        <v>57</v>
      </c>
      <c r="D45" s="41"/>
      <c r="E45" s="152"/>
      <c r="F45" s="42"/>
      <c r="G45" s="43"/>
      <c r="H45" s="53"/>
      <c r="I45" s="54"/>
      <c r="J45" s="54"/>
      <c r="K45" s="55"/>
      <c r="L45" s="56"/>
      <c r="M45" s="56"/>
      <c r="N45" s="56"/>
      <c r="O45" s="56"/>
      <c r="P45" s="57"/>
      <c r="Q45" s="49"/>
      <c r="R45" s="50"/>
      <c r="S45" s="51"/>
    </row>
    <row r="46" spans="1:19" s="37" customFormat="1" ht="32.25" customHeight="1">
      <c r="A46" s="325"/>
      <c r="B46" s="58">
        <v>9</v>
      </c>
      <c r="C46" s="52" t="s">
        <v>59</v>
      </c>
      <c r="D46" s="41"/>
      <c r="E46" s="152"/>
      <c r="F46" s="42"/>
      <c r="G46" s="43"/>
      <c r="H46" s="53"/>
      <c r="I46" s="54"/>
      <c r="J46" s="54"/>
      <c r="K46" s="55"/>
      <c r="L46" s="56"/>
      <c r="M46" s="56"/>
      <c r="N46" s="56"/>
      <c r="O46" s="56"/>
      <c r="P46" s="57"/>
      <c r="Q46" s="49"/>
      <c r="R46" s="50"/>
      <c r="S46" s="51"/>
    </row>
    <row r="47" spans="1:19" s="37" customFormat="1" ht="32.25" customHeight="1">
      <c r="A47" s="325"/>
      <c r="B47" s="39">
        <v>10</v>
      </c>
      <c r="C47" s="52" t="s">
        <v>61</v>
      </c>
      <c r="D47" s="41"/>
      <c r="E47" s="152"/>
      <c r="F47" s="42"/>
      <c r="G47" s="43"/>
      <c r="H47" s="53"/>
      <c r="I47" s="54"/>
      <c r="J47" s="54"/>
      <c r="K47" s="55"/>
      <c r="L47" s="56"/>
      <c r="M47" s="56"/>
      <c r="N47" s="56"/>
      <c r="O47" s="56"/>
      <c r="P47" s="57"/>
      <c r="Q47" s="49"/>
      <c r="R47" s="50"/>
      <c r="S47" s="51"/>
    </row>
    <row r="48" spans="1:19" s="37" customFormat="1" ht="32.25" customHeight="1">
      <c r="A48" s="326"/>
      <c r="B48" s="39">
        <v>11</v>
      </c>
      <c r="C48" s="52" t="s">
        <v>64</v>
      </c>
      <c r="D48" s="59"/>
      <c r="E48" s="153"/>
      <c r="F48" s="60"/>
      <c r="G48" s="61"/>
      <c r="H48" s="53"/>
      <c r="I48" s="54"/>
      <c r="J48" s="54"/>
      <c r="K48" s="55"/>
      <c r="L48" s="56"/>
      <c r="M48" s="56"/>
      <c r="N48" s="56"/>
      <c r="O48" s="56"/>
      <c r="P48" s="57"/>
      <c r="Q48" s="62"/>
      <c r="R48" s="63"/>
      <c r="S48" s="64"/>
    </row>
    <row r="49" spans="1:19" s="37" customFormat="1" ht="32.25" customHeight="1">
      <c r="A49" s="326"/>
      <c r="B49" s="58">
        <v>12</v>
      </c>
      <c r="C49" s="52" t="s">
        <v>13</v>
      </c>
      <c r="D49" s="59"/>
      <c r="E49" s="153"/>
      <c r="F49" s="60"/>
      <c r="G49" s="61"/>
      <c r="H49" s="53"/>
      <c r="I49" s="54"/>
      <c r="J49" s="54"/>
      <c r="K49" s="55"/>
      <c r="L49" s="56"/>
      <c r="M49" s="56"/>
      <c r="N49" s="56"/>
      <c r="O49" s="56"/>
      <c r="P49" s="57"/>
      <c r="Q49" s="62"/>
      <c r="R49" s="63"/>
      <c r="S49" s="64"/>
    </row>
    <row r="50" spans="1:19" s="37" customFormat="1" ht="32.25" customHeight="1">
      <c r="A50" s="326"/>
      <c r="B50" s="39">
        <v>13</v>
      </c>
      <c r="C50" s="52" t="s">
        <v>15</v>
      </c>
      <c r="D50" s="59"/>
      <c r="E50" s="153"/>
      <c r="F50" s="60"/>
      <c r="G50" s="61"/>
      <c r="H50" s="53"/>
      <c r="I50" s="54"/>
      <c r="J50" s="54"/>
      <c r="K50" s="55"/>
      <c r="L50" s="56"/>
      <c r="M50" s="56"/>
      <c r="N50" s="56"/>
      <c r="O50" s="56"/>
      <c r="P50" s="57"/>
      <c r="Q50" s="62"/>
      <c r="R50" s="63"/>
      <c r="S50" s="64"/>
    </row>
    <row r="51" spans="1:19" s="37" customFormat="1" ht="32.25" customHeight="1">
      <c r="A51" s="326"/>
      <c r="B51" s="39">
        <v>14</v>
      </c>
      <c r="C51" s="52" t="s">
        <v>17</v>
      </c>
      <c r="D51" s="59"/>
      <c r="E51" s="153"/>
      <c r="F51" s="60"/>
      <c r="G51" s="61"/>
      <c r="H51" s="53"/>
      <c r="I51" s="54"/>
      <c r="J51" s="54"/>
      <c r="K51" s="55"/>
      <c r="L51" s="56"/>
      <c r="M51" s="56"/>
      <c r="N51" s="56"/>
      <c r="O51" s="56"/>
      <c r="P51" s="57"/>
      <c r="Q51" s="62"/>
      <c r="R51" s="63"/>
      <c r="S51" s="64"/>
    </row>
    <row r="52" spans="1:19" s="37" customFormat="1" ht="32.25" customHeight="1">
      <c r="A52" s="326"/>
      <c r="B52" s="39">
        <v>15</v>
      </c>
      <c r="C52" s="52" t="s">
        <v>19</v>
      </c>
      <c r="D52" s="59"/>
      <c r="E52" s="153"/>
      <c r="F52" s="60"/>
      <c r="G52" s="61"/>
      <c r="H52" s="53"/>
      <c r="I52" s="54"/>
      <c r="J52" s="54"/>
      <c r="K52" s="55"/>
      <c r="L52" s="56"/>
      <c r="M52" s="56"/>
      <c r="N52" s="56"/>
      <c r="O52" s="56"/>
      <c r="P52" s="57"/>
      <c r="Q52" s="62"/>
      <c r="R52" s="63"/>
      <c r="S52" s="64"/>
    </row>
    <row r="53" spans="1:19" s="38" customFormat="1" ht="32.25" customHeight="1">
      <c r="A53" s="326"/>
      <c r="B53" s="58">
        <v>16</v>
      </c>
      <c r="C53" s="52" t="s">
        <v>21</v>
      </c>
      <c r="D53" s="59"/>
      <c r="E53" s="153"/>
      <c r="F53" s="60"/>
      <c r="G53" s="61"/>
      <c r="H53" s="53"/>
      <c r="I53" s="54"/>
      <c r="J53" s="54"/>
      <c r="K53" s="55"/>
      <c r="L53" s="56"/>
      <c r="M53" s="56"/>
      <c r="N53" s="56"/>
      <c r="O53" s="56"/>
      <c r="P53" s="57"/>
      <c r="Q53" s="62"/>
      <c r="R53" s="63"/>
      <c r="S53" s="64"/>
    </row>
    <row r="54" spans="1:19" s="37" customFormat="1" ht="32.25" customHeight="1">
      <c r="A54" s="326"/>
      <c r="B54" s="39">
        <v>17</v>
      </c>
      <c r="C54" s="52" t="s">
        <v>77</v>
      </c>
      <c r="D54" s="59"/>
      <c r="E54" s="153"/>
      <c r="F54" s="60"/>
      <c r="G54" s="61"/>
      <c r="H54" s="53"/>
      <c r="I54" s="54"/>
      <c r="J54" s="54"/>
      <c r="K54" s="55"/>
      <c r="L54" s="56"/>
      <c r="M54" s="56"/>
      <c r="N54" s="56"/>
      <c r="O54" s="56"/>
      <c r="P54" s="57"/>
      <c r="Q54" s="62"/>
      <c r="R54" s="63"/>
      <c r="S54" s="64"/>
    </row>
    <row r="55" spans="1:19" s="38" customFormat="1" ht="32.25" customHeight="1">
      <c r="A55" s="326"/>
      <c r="B55" s="39">
        <v>18</v>
      </c>
      <c r="C55" s="52" t="s">
        <v>23</v>
      </c>
      <c r="D55" s="59"/>
      <c r="E55" s="153"/>
      <c r="F55" s="60"/>
      <c r="G55" s="61"/>
      <c r="H55" s="53"/>
      <c r="I55" s="54"/>
      <c r="J55" s="54"/>
      <c r="K55" s="55"/>
      <c r="L55" s="56"/>
      <c r="M55" s="56"/>
      <c r="N55" s="56"/>
      <c r="O55" s="56"/>
      <c r="P55" s="57"/>
      <c r="Q55" s="62"/>
      <c r="R55" s="63"/>
      <c r="S55" s="64"/>
    </row>
    <row r="56" spans="1:19" s="38" customFormat="1" ht="32.25" customHeight="1">
      <c r="A56" s="326"/>
      <c r="B56" s="39">
        <v>19</v>
      </c>
      <c r="C56" s="52" t="s">
        <v>25</v>
      </c>
      <c r="D56" s="59"/>
      <c r="E56" s="153"/>
      <c r="F56" s="60"/>
      <c r="G56" s="61"/>
      <c r="H56" s="53"/>
      <c r="I56" s="54"/>
      <c r="J56" s="54"/>
      <c r="K56" s="55"/>
      <c r="L56" s="56"/>
      <c r="M56" s="56"/>
      <c r="N56" s="56"/>
      <c r="O56" s="56"/>
      <c r="P56" s="57"/>
      <c r="Q56" s="62"/>
      <c r="R56" s="63"/>
      <c r="S56" s="64"/>
    </row>
    <row r="57" spans="1:19" s="38" customFormat="1" ht="32.25" customHeight="1">
      <c r="A57" s="326"/>
      <c r="B57" s="58">
        <v>20</v>
      </c>
      <c r="C57" s="52" t="s">
        <v>27</v>
      </c>
      <c r="D57" s="59"/>
      <c r="E57" s="153"/>
      <c r="F57" s="60"/>
      <c r="G57" s="61"/>
      <c r="H57" s="53"/>
      <c r="I57" s="54"/>
      <c r="J57" s="54"/>
      <c r="K57" s="55"/>
      <c r="L57" s="56"/>
      <c r="M57" s="56"/>
      <c r="N57" s="56"/>
      <c r="O57" s="56"/>
      <c r="P57" s="57"/>
      <c r="Q57" s="62"/>
      <c r="R57" s="63"/>
      <c r="S57" s="64"/>
    </row>
    <row r="58" spans="1:19" s="38" customFormat="1" ht="32.25" customHeight="1">
      <c r="A58" s="326"/>
      <c r="B58" s="39">
        <v>21</v>
      </c>
      <c r="C58" s="52" t="s">
        <v>29</v>
      </c>
      <c r="D58" s="59"/>
      <c r="E58" s="153"/>
      <c r="F58" s="60"/>
      <c r="G58" s="61"/>
      <c r="H58" s="53"/>
      <c r="I58" s="54"/>
      <c r="J58" s="54"/>
      <c r="K58" s="55"/>
      <c r="L58" s="56"/>
      <c r="M58" s="56"/>
      <c r="N58" s="56"/>
      <c r="O58" s="56"/>
      <c r="P58" s="57"/>
      <c r="Q58" s="62"/>
      <c r="R58" s="63"/>
      <c r="S58" s="64"/>
    </row>
    <row r="59" spans="1:19" s="38" customFormat="1" ht="32.25" customHeight="1">
      <c r="A59" s="326"/>
      <c r="B59" s="39">
        <v>22</v>
      </c>
      <c r="C59" s="52" t="s">
        <v>31</v>
      </c>
      <c r="D59" s="59"/>
      <c r="E59" s="153"/>
      <c r="F59" s="60"/>
      <c r="G59" s="61"/>
      <c r="H59" s="53"/>
      <c r="I59" s="54"/>
      <c r="J59" s="54"/>
      <c r="K59" s="55"/>
      <c r="L59" s="56"/>
      <c r="M59" s="56"/>
      <c r="N59" s="56"/>
      <c r="O59" s="56"/>
      <c r="P59" s="57"/>
      <c r="Q59" s="62"/>
      <c r="R59" s="63"/>
      <c r="S59" s="64"/>
    </row>
    <row r="60" spans="1:19" s="38" customFormat="1" ht="32.25" customHeight="1">
      <c r="A60" s="326"/>
      <c r="B60" s="39">
        <v>23</v>
      </c>
      <c r="C60" s="52" t="s">
        <v>88</v>
      </c>
      <c r="D60" s="59"/>
      <c r="E60" s="153"/>
      <c r="F60" s="60"/>
      <c r="G60" s="61"/>
      <c r="H60" s="53"/>
      <c r="I60" s="54"/>
      <c r="J60" s="54"/>
      <c r="K60" s="55"/>
      <c r="L60" s="56"/>
      <c r="M60" s="56"/>
      <c r="N60" s="56"/>
      <c r="O60" s="56"/>
      <c r="P60" s="57"/>
      <c r="Q60" s="62"/>
      <c r="R60" s="63"/>
      <c r="S60" s="64"/>
    </row>
    <row r="61" spans="1:19" s="38" customFormat="1" ht="32.25" customHeight="1">
      <c r="A61" s="326"/>
      <c r="B61" s="58">
        <v>24</v>
      </c>
      <c r="C61" s="52" t="s">
        <v>89</v>
      </c>
      <c r="D61" s="59"/>
      <c r="E61" s="153"/>
      <c r="F61" s="60"/>
      <c r="G61" s="61"/>
      <c r="H61" s="53"/>
      <c r="I61" s="54"/>
      <c r="J61" s="54"/>
      <c r="K61" s="55"/>
      <c r="L61" s="56"/>
      <c r="M61" s="56"/>
      <c r="N61" s="56"/>
      <c r="O61" s="56"/>
      <c r="P61" s="57"/>
      <c r="Q61" s="62"/>
      <c r="R61" s="63"/>
      <c r="S61" s="64"/>
    </row>
    <row r="62" spans="1:19" s="38" customFormat="1" ht="32.25" customHeight="1" thickBot="1">
      <c r="A62" s="326"/>
      <c r="B62" s="65">
        <v>25</v>
      </c>
      <c r="C62" s="66" t="s">
        <v>90</v>
      </c>
      <c r="D62" s="67"/>
      <c r="E62" s="154"/>
      <c r="F62" s="68"/>
      <c r="G62" s="69"/>
      <c r="H62" s="70"/>
      <c r="I62" s="71"/>
      <c r="J62" s="71"/>
      <c r="K62" s="72"/>
      <c r="L62" s="56"/>
      <c r="M62" s="56"/>
      <c r="N62" s="56"/>
      <c r="O62" s="56"/>
      <c r="P62" s="73"/>
      <c r="Q62" s="74"/>
      <c r="R62" s="75"/>
      <c r="S62" s="76"/>
    </row>
    <row r="63" spans="1:19" s="38" customFormat="1" ht="32.25" customHeight="1" thickBot="1">
      <c r="A63" s="327"/>
      <c r="B63" s="328" t="s">
        <v>120</v>
      </c>
      <c r="C63" s="329"/>
      <c r="D63" s="77"/>
      <c r="E63" s="155"/>
      <c r="F63" s="78"/>
      <c r="G63" s="79"/>
      <c r="H63" s="80"/>
      <c r="I63" s="81"/>
      <c r="J63" s="81"/>
      <c r="K63" s="82"/>
      <c r="L63" s="83"/>
      <c r="M63" s="83"/>
      <c r="N63" s="83"/>
      <c r="O63" s="83"/>
      <c r="P63" s="317"/>
      <c r="Q63" s="318"/>
      <c r="R63" s="319"/>
      <c r="S63" s="84">
        <f>+SUM(S38:S62)</f>
        <v>0</v>
      </c>
    </row>
    <row r="64" spans="16:18" s="38" customFormat="1" ht="12">
      <c r="P64" s="37"/>
      <c r="Q64" s="37"/>
      <c r="R64" s="37"/>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2:N67"/>
  <sheetViews>
    <sheetView zoomScale="80" zoomScaleNormal="80" zoomScalePageLayoutView="0" workbookViewId="0" topLeftCell="A28">
      <selection activeCell="C49" sqref="C49:I49"/>
    </sheetView>
  </sheetViews>
  <sheetFormatPr defaultColWidth="11.421875" defaultRowHeight="15"/>
  <cols>
    <col min="1" max="1" width="0.9921875" style="214" customWidth="1"/>
    <col min="2" max="2" width="25.421875" style="213" customWidth="1"/>
    <col min="3" max="3" width="14.57421875" style="214" customWidth="1"/>
    <col min="4" max="4" width="20.140625" style="214" customWidth="1"/>
    <col min="5" max="5" width="16.421875" style="214" customWidth="1"/>
    <col min="6" max="6" width="25.00390625" style="214" customWidth="1"/>
    <col min="7" max="7" width="22.00390625" style="215" customWidth="1"/>
    <col min="8" max="8" width="20.57421875" style="214" customWidth="1"/>
    <col min="9" max="9" width="22.421875" style="214" customWidth="1"/>
    <col min="10" max="11" width="22.421875" style="216" customWidth="1"/>
    <col min="12" max="21" width="11.421875" style="217" customWidth="1"/>
    <col min="22" max="24" width="11.421875" style="218" customWidth="1"/>
    <col min="25" max="16384" width="11.421875" style="214" customWidth="1"/>
  </cols>
  <sheetData>
    <row r="1" ht="6" customHeight="1"/>
    <row r="2" spans="2:13" ht="25.5" customHeight="1">
      <c r="B2" s="422"/>
      <c r="C2" s="299" t="s">
        <v>501</v>
      </c>
      <c r="D2" s="299"/>
      <c r="E2" s="299"/>
      <c r="F2" s="299"/>
      <c r="G2" s="299"/>
      <c r="H2" s="299"/>
      <c r="I2" s="299"/>
      <c r="J2" s="219"/>
      <c r="K2" s="219"/>
      <c r="M2" s="165" t="s">
        <v>243</v>
      </c>
    </row>
    <row r="3" spans="2:13" ht="25.5" customHeight="1">
      <c r="B3" s="422"/>
      <c r="C3" s="423" t="s">
        <v>144</v>
      </c>
      <c r="D3" s="423"/>
      <c r="E3" s="423"/>
      <c r="F3" s="423"/>
      <c r="G3" s="423"/>
      <c r="H3" s="423"/>
      <c r="I3" s="423"/>
      <c r="J3" s="219"/>
      <c r="K3" s="219"/>
      <c r="M3" s="165" t="s">
        <v>244</v>
      </c>
    </row>
    <row r="4" spans="2:13" ht="25.5" customHeight="1">
      <c r="B4" s="422"/>
      <c r="C4" s="423" t="s">
        <v>245</v>
      </c>
      <c r="D4" s="423"/>
      <c r="E4" s="423"/>
      <c r="F4" s="423"/>
      <c r="G4" s="423"/>
      <c r="H4" s="423"/>
      <c r="I4" s="423"/>
      <c r="J4" s="219"/>
      <c r="K4" s="219"/>
      <c r="M4" s="165" t="s">
        <v>246</v>
      </c>
    </row>
    <row r="5" spans="2:13" ht="25.5" customHeight="1">
      <c r="B5" s="422"/>
      <c r="C5" s="423" t="s">
        <v>247</v>
      </c>
      <c r="D5" s="423"/>
      <c r="E5" s="423"/>
      <c r="F5" s="423"/>
      <c r="G5" s="427" t="s">
        <v>462</v>
      </c>
      <c r="H5" s="427"/>
      <c r="I5" s="427"/>
      <c r="J5" s="219"/>
      <c r="K5" s="219"/>
      <c r="M5" s="165" t="s">
        <v>248</v>
      </c>
    </row>
    <row r="6" spans="2:11" ht="23.25" customHeight="1">
      <c r="B6" s="424" t="s">
        <v>249</v>
      </c>
      <c r="C6" s="425"/>
      <c r="D6" s="425"/>
      <c r="E6" s="425"/>
      <c r="F6" s="425"/>
      <c r="G6" s="425"/>
      <c r="H6" s="425"/>
      <c r="I6" s="426"/>
      <c r="J6" s="166"/>
      <c r="K6" s="166"/>
    </row>
    <row r="7" spans="2:11" ht="24" customHeight="1">
      <c r="B7" s="416" t="s">
        <v>250</v>
      </c>
      <c r="C7" s="417"/>
      <c r="D7" s="417"/>
      <c r="E7" s="417"/>
      <c r="F7" s="417"/>
      <c r="G7" s="417"/>
      <c r="H7" s="417"/>
      <c r="I7" s="418"/>
      <c r="J7" s="220"/>
      <c r="K7" s="220"/>
    </row>
    <row r="8" spans="2:14" ht="24" customHeight="1">
      <c r="B8" s="369" t="s">
        <v>251</v>
      </c>
      <c r="C8" s="369"/>
      <c r="D8" s="369"/>
      <c r="E8" s="369"/>
      <c r="F8" s="369"/>
      <c r="G8" s="369"/>
      <c r="H8" s="369"/>
      <c r="I8" s="369"/>
      <c r="J8" s="221"/>
      <c r="K8" s="221"/>
      <c r="N8" s="222" t="s">
        <v>252</v>
      </c>
    </row>
    <row r="9" spans="2:14" ht="30.75" customHeight="1">
      <c r="B9" s="223" t="s">
        <v>427</v>
      </c>
      <c r="C9" s="224">
        <v>26</v>
      </c>
      <c r="D9" s="419" t="s">
        <v>428</v>
      </c>
      <c r="E9" s="419"/>
      <c r="F9" s="363" t="s">
        <v>356</v>
      </c>
      <c r="G9" s="364"/>
      <c r="H9" s="364"/>
      <c r="I9" s="388"/>
      <c r="J9" s="225"/>
      <c r="K9" s="225"/>
      <c r="M9" s="165" t="s">
        <v>253</v>
      </c>
      <c r="N9" s="222" t="s">
        <v>254</v>
      </c>
    </row>
    <row r="10" spans="2:14" ht="46.5" customHeight="1">
      <c r="B10" s="226" t="s">
        <v>255</v>
      </c>
      <c r="C10" s="227" t="s">
        <v>269</v>
      </c>
      <c r="D10" s="420" t="s">
        <v>256</v>
      </c>
      <c r="E10" s="421"/>
      <c r="F10" s="363" t="s">
        <v>458</v>
      </c>
      <c r="G10" s="365"/>
      <c r="H10" s="228" t="s">
        <v>257</v>
      </c>
      <c r="I10" s="227" t="s">
        <v>274</v>
      </c>
      <c r="J10" s="229"/>
      <c r="K10" s="229"/>
      <c r="M10" s="165" t="s">
        <v>258</v>
      </c>
      <c r="N10" s="222" t="s">
        <v>259</v>
      </c>
    </row>
    <row r="11" spans="2:14" ht="30.75" customHeight="1">
      <c r="B11" s="230" t="s">
        <v>260</v>
      </c>
      <c r="C11" s="405" t="s">
        <v>351</v>
      </c>
      <c r="D11" s="405"/>
      <c r="E11" s="405"/>
      <c r="F11" s="405"/>
      <c r="G11" s="228" t="s">
        <v>261</v>
      </c>
      <c r="H11" s="406">
        <v>6219</v>
      </c>
      <c r="I11" s="407"/>
      <c r="J11" s="231"/>
      <c r="K11" s="231"/>
      <c r="M11" s="165" t="s">
        <v>262</v>
      </c>
      <c r="N11" s="222" t="s">
        <v>263</v>
      </c>
    </row>
    <row r="12" spans="2:13" ht="30.75" customHeight="1">
      <c r="B12" s="230" t="s">
        <v>264</v>
      </c>
      <c r="C12" s="408" t="s">
        <v>258</v>
      </c>
      <c r="D12" s="408"/>
      <c r="E12" s="408"/>
      <c r="F12" s="408"/>
      <c r="G12" s="228" t="s">
        <v>265</v>
      </c>
      <c r="H12" s="409" t="s">
        <v>466</v>
      </c>
      <c r="I12" s="410"/>
      <c r="J12" s="232"/>
      <c r="K12" s="232"/>
      <c r="M12" s="167" t="s">
        <v>266</v>
      </c>
    </row>
    <row r="13" spans="2:13" ht="30.75" customHeight="1">
      <c r="B13" s="230" t="s">
        <v>267</v>
      </c>
      <c r="C13" s="411" t="s">
        <v>237</v>
      </c>
      <c r="D13" s="411"/>
      <c r="E13" s="411"/>
      <c r="F13" s="411"/>
      <c r="G13" s="411"/>
      <c r="H13" s="411"/>
      <c r="I13" s="412"/>
      <c r="J13" s="233"/>
      <c r="K13" s="233"/>
      <c r="M13" s="167"/>
    </row>
    <row r="14" spans="2:14" ht="30.75" customHeight="1">
      <c r="B14" s="230" t="s">
        <v>268</v>
      </c>
      <c r="C14" s="413" t="s">
        <v>357</v>
      </c>
      <c r="D14" s="414"/>
      <c r="E14" s="414"/>
      <c r="F14" s="414"/>
      <c r="G14" s="414"/>
      <c r="H14" s="414"/>
      <c r="I14" s="415"/>
      <c r="J14" s="229"/>
      <c r="K14" s="229"/>
      <c r="M14" s="167"/>
      <c r="N14" s="222" t="s">
        <v>269</v>
      </c>
    </row>
    <row r="15" spans="2:14" ht="30.75" customHeight="1">
      <c r="B15" s="230" t="s">
        <v>270</v>
      </c>
      <c r="C15" s="346" t="s">
        <v>358</v>
      </c>
      <c r="D15" s="346"/>
      <c r="E15" s="346"/>
      <c r="F15" s="346"/>
      <c r="G15" s="228" t="s">
        <v>271</v>
      </c>
      <c r="H15" s="348" t="s">
        <v>284</v>
      </c>
      <c r="I15" s="383"/>
      <c r="J15" s="229"/>
      <c r="K15" s="229"/>
      <c r="M15" s="167" t="s">
        <v>273</v>
      </c>
      <c r="N15" s="222" t="s">
        <v>274</v>
      </c>
    </row>
    <row r="16" spans="2:13" ht="30.75" customHeight="1">
      <c r="B16" s="230" t="s">
        <v>275</v>
      </c>
      <c r="C16" s="400" t="s">
        <v>448</v>
      </c>
      <c r="D16" s="401"/>
      <c r="E16" s="401"/>
      <c r="F16" s="401"/>
      <c r="G16" s="228" t="s">
        <v>276</v>
      </c>
      <c r="H16" s="348" t="s">
        <v>263</v>
      </c>
      <c r="I16" s="383"/>
      <c r="J16" s="229"/>
      <c r="K16" s="229"/>
      <c r="M16" s="167" t="s">
        <v>277</v>
      </c>
    </row>
    <row r="17" spans="2:14" ht="40.5" customHeight="1">
      <c r="B17" s="230" t="s">
        <v>278</v>
      </c>
      <c r="C17" s="402" t="s">
        <v>359</v>
      </c>
      <c r="D17" s="402"/>
      <c r="E17" s="402"/>
      <c r="F17" s="402"/>
      <c r="G17" s="402"/>
      <c r="H17" s="402"/>
      <c r="I17" s="403"/>
      <c r="J17" s="233"/>
      <c r="K17" s="233"/>
      <c r="M17" s="167" t="s">
        <v>279</v>
      </c>
      <c r="N17" s="222" t="s">
        <v>236</v>
      </c>
    </row>
    <row r="18" spans="2:14" ht="30.75" customHeight="1">
      <c r="B18" s="230" t="s">
        <v>280</v>
      </c>
      <c r="C18" s="346" t="s">
        <v>360</v>
      </c>
      <c r="D18" s="346"/>
      <c r="E18" s="346"/>
      <c r="F18" s="346"/>
      <c r="G18" s="346"/>
      <c r="H18" s="346"/>
      <c r="I18" s="404"/>
      <c r="J18" s="234"/>
      <c r="K18" s="234"/>
      <c r="M18" s="167" t="s">
        <v>281</v>
      </c>
      <c r="N18" s="222" t="s">
        <v>237</v>
      </c>
    </row>
    <row r="19" spans="2:14" ht="30.75" customHeight="1">
      <c r="B19" s="230" t="s">
        <v>282</v>
      </c>
      <c r="C19" s="391" t="s">
        <v>411</v>
      </c>
      <c r="D19" s="391"/>
      <c r="E19" s="391"/>
      <c r="F19" s="391"/>
      <c r="G19" s="391"/>
      <c r="H19" s="391"/>
      <c r="I19" s="392"/>
      <c r="J19" s="235"/>
      <c r="K19" s="235"/>
      <c r="M19" s="167"/>
      <c r="N19" s="222" t="s">
        <v>424</v>
      </c>
    </row>
    <row r="20" spans="2:14" ht="30.75" customHeight="1">
      <c r="B20" s="230" t="s">
        <v>283</v>
      </c>
      <c r="C20" s="393" t="s">
        <v>472</v>
      </c>
      <c r="D20" s="393"/>
      <c r="E20" s="393"/>
      <c r="F20" s="393"/>
      <c r="G20" s="393"/>
      <c r="H20" s="393"/>
      <c r="I20" s="394"/>
      <c r="J20" s="236"/>
      <c r="K20" s="236"/>
      <c r="M20" s="167" t="s">
        <v>284</v>
      </c>
      <c r="N20" s="222" t="s">
        <v>239</v>
      </c>
    </row>
    <row r="21" spans="2:14" ht="27.75" customHeight="1">
      <c r="B21" s="395" t="s">
        <v>285</v>
      </c>
      <c r="C21" s="397" t="s">
        <v>286</v>
      </c>
      <c r="D21" s="397"/>
      <c r="E21" s="397"/>
      <c r="F21" s="398" t="s">
        <v>287</v>
      </c>
      <c r="G21" s="398"/>
      <c r="H21" s="398"/>
      <c r="I21" s="399"/>
      <c r="J21" s="237"/>
      <c r="K21" s="237"/>
      <c r="M21" s="167" t="s">
        <v>272</v>
      </c>
      <c r="N21" s="222" t="s">
        <v>410</v>
      </c>
    </row>
    <row r="22" spans="2:14" ht="41.25" customHeight="1">
      <c r="B22" s="396"/>
      <c r="C22" s="391" t="s">
        <v>352</v>
      </c>
      <c r="D22" s="391"/>
      <c r="E22" s="391"/>
      <c r="F22" s="391" t="s">
        <v>353</v>
      </c>
      <c r="G22" s="391"/>
      <c r="H22" s="391"/>
      <c r="I22" s="392"/>
      <c r="J22" s="235"/>
      <c r="K22" s="235"/>
      <c r="M22" s="167" t="s">
        <v>288</v>
      </c>
      <c r="N22" s="222" t="s">
        <v>240</v>
      </c>
    </row>
    <row r="23" spans="2:14" ht="39.75" customHeight="1">
      <c r="B23" s="230" t="s">
        <v>289</v>
      </c>
      <c r="C23" s="348" t="s">
        <v>361</v>
      </c>
      <c r="D23" s="348"/>
      <c r="E23" s="348"/>
      <c r="F23" s="348" t="s">
        <v>361</v>
      </c>
      <c r="G23" s="348"/>
      <c r="H23" s="348"/>
      <c r="I23" s="383"/>
      <c r="J23" s="229"/>
      <c r="K23" s="229"/>
      <c r="M23" s="167"/>
      <c r="N23" s="222" t="s">
        <v>241</v>
      </c>
    </row>
    <row r="24" spans="2:14" ht="44.25" customHeight="1">
      <c r="B24" s="230" t="s">
        <v>290</v>
      </c>
      <c r="C24" s="384" t="s">
        <v>362</v>
      </c>
      <c r="D24" s="385"/>
      <c r="E24" s="386"/>
      <c r="F24" s="363" t="s">
        <v>369</v>
      </c>
      <c r="G24" s="387"/>
      <c r="H24" s="387"/>
      <c r="I24" s="388"/>
      <c r="J24" s="234"/>
      <c r="K24" s="234"/>
      <c r="M24" s="168"/>
      <c r="N24" s="222" t="s">
        <v>242</v>
      </c>
    </row>
    <row r="25" spans="2:13" ht="29.25" customHeight="1">
      <c r="B25" s="230" t="s">
        <v>291</v>
      </c>
      <c r="C25" s="370">
        <v>43466</v>
      </c>
      <c r="D25" s="389"/>
      <c r="E25" s="390"/>
      <c r="F25" s="228" t="s">
        <v>292</v>
      </c>
      <c r="G25" s="371">
        <v>1600</v>
      </c>
      <c r="H25" s="372"/>
      <c r="I25" s="373"/>
      <c r="J25" s="238"/>
      <c r="K25" s="238"/>
      <c r="M25" s="168"/>
    </row>
    <row r="26" spans="2:13" ht="27" customHeight="1">
      <c r="B26" s="230" t="s">
        <v>293</v>
      </c>
      <c r="C26" s="370">
        <v>43800</v>
      </c>
      <c r="D26" s="364"/>
      <c r="E26" s="365"/>
      <c r="F26" s="228" t="s">
        <v>294</v>
      </c>
      <c r="G26" s="371">
        <v>1300</v>
      </c>
      <c r="H26" s="372"/>
      <c r="I26" s="373"/>
      <c r="J26" s="239"/>
      <c r="K26" s="239"/>
      <c r="M26" s="168"/>
    </row>
    <row r="27" spans="2:13" ht="92.25" customHeight="1">
      <c r="B27" s="240" t="s">
        <v>295</v>
      </c>
      <c r="C27" s="374" t="s">
        <v>279</v>
      </c>
      <c r="D27" s="375"/>
      <c r="E27" s="376"/>
      <c r="F27" s="241" t="s">
        <v>296</v>
      </c>
      <c r="G27" s="377" t="s">
        <v>474</v>
      </c>
      <c r="H27" s="378"/>
      <c r="I27" s="379"/>
      <c r="J27" s="237"/>
      <c r="K27" s="237"/>
      <c r="M27" s="168"/>
    </row>
    <row r="28" spans="2:13" ht="30" customHeight="1">
      <c r="B28" s="380" t="s">
        <v>297</v>
      </c>
      <c r="C28" s="336"/>
      <c r="D28" s="336"/>
      <c r="E28" s="336"/>
      <c r="F28" s="336"/>
      <c r="G28" s="336"/>
      <c r="H28" s="336"/>
      <c r="I28" s="381"/>
      <c r="J28" s="221"/>
      <c r="K28" s="221"/>
      <c r="M28" s="168"/>
    </row>
    <row r="29" spans="2:13" ht="56.25" customHeight="1">
      <c r="B29" s="257" t="s">
        <v>298</v>
      </c>
      <c r="C29" s="210" t="s">
        <v>299</v>
      </c>
      <c r="D29" s="210" t="s">
        <v>300</v>
      </c>
      <c r="E29" s="210" t="s">
        <v>301</v>
      </c>
      <c r="F29" s="210" t="s">
        <v>302</v>
      </c>
      <c r="G29" s="258" t="s">
        <v>303</v>
      </c>
      <c r="H29" s="258" t="s">
        <v>304</v>
      </c>
      <c r="I29" s="259" t="s">
        <v>305</v>
      </c>
      <c r="J29" s="235"/>
      <c r="K29" s="235"/>
      <c r="M29" s="168"/>
    </row>
    <row r="30" spans="2:13" ht="19.5" customHeight="1">
      <c r="B30" s="260" t="s">
        <v>306</v>
      </c>
      <c r="C30" s="261">
        <v>131</v>
      </c>
      <c r="D30" s="262">
        <f>+C30</f>
        <v>131</v>
      </c>
      <c r="E30" s="261">
        <v>110</v>
      </c>
      <c r="F30" s="180">
        <f>+E30</f>
        <v>110</v>
      </c>
      <c r="G30" s="263">
        <f>+C30/E30</f>
        <v>1.190909090909091</v>
      </c>
      <c r="H30" s="264">
        <f>+D30/F30</f>
        <v>1.190909090909091</v>
      </c>
      <c r="I30" s="265">
        <f>+D30/$G$26</f>
        <v>0.10076923076923076</v>
      </c>
      <c r="J30" s="243"/>
      <c r="K30" s="243"/>
      <c r="M30" s="168"/>
    </row>
    <row r="31" spans="2:13" ht="19.5" customHeight="1">
      <c r="B31" s="260" t="s">
        <v>307</v>
      </c>
      <c r="C31" s="261">
        <v>131</v>
      </c>
      <c r="D31" s="262">
        <f>+D30+C31</f>
        <v>262</v>
      </c>
      <c r="E31" s="261">
        <v>110</v>
      </c>
      <c r="F31" s="180">
        <f>+E31+F30</f>
        <v>220</v>
      </c>
      <c r="G31" s="263">
        <f aca="true" t="shared" si="0" ref="G31:H41">+C31/E31</f>
        <v>1.190909090909091</v>
      </c>
      <c r="H31" s="264">
        <f t="shared" si="0"/>
        <v>1.190909090909091</v>
      </c>
      <c r="I31" s="265">
        <f aca="true" t="shared" si="1" ref="I31:I41">+D31/$G$26</f>
        <v>0.20153846153846153</v>
      </c>
      <c r="J31" s="243"/>
      <c r="K31" s="243"/>
      <c r="M31" s="168"/>
    </row>
    <row r="32" spans="2:13" ht="19.5" customHeight="1">
      <c r="B32" s="260" t="s">
        <v>308</v>
      </c>
      <c r="C32" s="261">
        <v>141</v>
      </c>
      <c r="D32" s="262">
        <f aca="true" t="shared" si="2" ref="D32:D41">+D31+C32</f>
        <v>403</v>
      </c>
      <c r="E32" s="261">
        <v>110</v>
      </c>
      <c r="F32" s="180">
        <f aca="true" t="shared" si="3" ref="F32:F41">+E32+F31</f>
        <v>330</v>
      </c>
      <c r="G32" s="263">
        <f t="shared" si="0"/>
        <v>1.2818181818181817</v>
      </c>
      <c r="H32" s="264">
        <f t="shared" si="0"/>
        <v>1.2212121212121212</v>
      </c>
      <c r="I32" s="265">
        <f t="shared" si="1"/>
        <v>0.31</v>
      </c>
      <c r="J32" s="243"/>
      <c r="K32" s="243"/>
      <c r="M32" s="168"/>
    </row>
    <row r="33" spans="2:11" ht="19.5" customHeight="1">
      <c r="B33" s="260" t="s">
        <v>309</v>
      </c>
      <c r="C33" s="261">
        <v>132</v>
      </c>
      <c r="D33" s="262">
        <f t="shared" si="2"/>
        <v>535</v>
      </c>
      <c r="E33" s="261">
        <v>110</v>
      </c>
      <c r="F33" s="180">
        <f t="shared" si="3"/>
        <v>440</v>
      </c>
      <c r="G33" s="263">
        <f t="shared" si="0"/>
        <v>1.2</v>
      </c>
      <c r="H33" s="264">
        <f t="shared" si="0"/>
        <v>1.2159090909090908</v>
      </c>
      <c r="I33" s="265">
        <f t="shared" si="1"/>
        <v>0.4115384615384615</v>
      </c>
      <c r="J33" s="243"/>
      <c r="K33" s="243"/>
    </row>
    <row r="34" spans="2:11" ht="19.5" customHeight="1">
      <c r="B34" s="260" t="s">
        <v>310</v>
      </c>
      <c r="C34" s="261">
        <v>134</v>
      </c>
      <c r="D34" s="262">
        <f t="shared" si="2"/>
        <v>669</v>
      </c>
      <c r="E34" s="261">
        <v>110</v>
      </c>
      <c r="F34" s="180">
        <f t="shared" si="3"/>
        <v>550</v>
      </c>
      <c r="G34" s="263">
        <f t="shared" si="0"/>
        <v>1.2181818181818183</v>
      </c>
      <c r="H34" s="264">
        <f t="shared" si="0"/>
        <v>1.2163636363636363</v>
      </c>
      <c r="I34" s="265">
        <f t="shared" si="1"/>
        <v>0.5146153846153846</v>
      </c>
      <c r="J34" s="243"/>
      <c r="K34" s="243"/>
    </row>
    <row r="35" spans="2:11" ht="19.5" customHeight="1">
      <c r="B35" s="260" t="s">
        <v>311</v>
      </c>
      <c r="C35" s="261">
        <v>133</v>
      </c>
      <c r="D35" s="262">
        <f t="shared" si="2"/>
        <v>802</v>
      </c>
      <c r="E35" s="261">
        <v>110</v>
      </c>
      <c r="F35" s="180">
        <f t="shared" si="3"/>
        <v>660</v>
      </c>
      <c r="G35" s="263">
        <f t="shared" si="0"/>
        <v>1.209090909090909</v>
      </c>
      <c r="H35" s="264">
        <f t="shared" si="0"/>
        <v>1.215151515151515</v>
      </c>
      <c r="I35" s="265">
        <f t="shared" si="1"/>
        <v>0.6169230769230769</v>
      </c>
      <c r="J35" s="243"/>
      <c r="K35" s="243"/>
    </row>
    <row r="36" spans="2:11" ht="19.5" customHeight="1">
      <c r="B36" s="260" t="s">
        <v>312</v>
      </c>
      <c r="C36" s="261">
        <v>0</v>
      </c>
      <c r="D36" s="262">
        <f t="shared" si="2"/>
        <v>802</v>
      </c>
      <c r="E36" s="261">
        <v>110</v>
      </c>
      <c r="F36" s="180">
        <f t="shared" si="3"/>
        <v>770</v>
      </c>
      <c r="G36" s="263">
        <f t="shared" si="0"/>
        <v>0</v>
      </c>
      <c r="H36" s="264">
        <f t="shared" si="0"/>
        <v>1.0415584415584416</v>
      </c>
      <c r="I36" s="265">
        <f t="shared" si="1"/>
        <v>0.6169230769230769</v>
      </c>
      <c r="J36" s="243"/>
      <c r="K36" s="243"/>
    </row>
    <row r="37" spans="2:11" ht="19.5" customHeight="1">
      <c r="B37" s="260" t="s">
        <v>313</v>
      </c>
      <c r="C37" s="261">
        <v>0</v>
      </c>
      <c r="D37" s="262">
        <f t="shared" si="2"/>
        <v>802</v>
      </c>
      <c r="E37" s="261">
        <v>110</v>
      </c>
      <c r="F37" s="180">
        <f t="shared" si="3"/>
        <v>880</v>
      </c>
      <c r="G37" s="263">
        <f t="shared" si="0"/>
        <v>0</v>
      </c>
      <c r="H37" s="264">
        <f t="shared" si="0"/>
        <v>0.9113636363636364</v>
      </c>
      <c r="I37" s="265">
        <f t="shared" si="1"/>
        <v>0.6169230769230769</v>
      </c>
      <c r="J37" s="243"/>
      <c r="K37" s="243"/>
    </row>
    <row r="38" spans="2:11" ht="19.5" customHeight="1">
      <c r="B38" s="260" t="s">
        <v>314</v>
      </c>
      <c r="C38" s="261">
        <v>0</v>
      </c>
      <c r="D38" s="262">
        <f t="shared" si="2"/>
        <v>802</v>
      </c>
      <c r="E38" s="261">
        <v>110</v>
      </c>
      <c r="F38" s="180">
        <f t="shared" si="3"/>
        <v>990</v>
      </c>
      <c r="G38" s="263">
        <f t="shared" si="0"/>
        <v>0</v>
      </c>
      <c r="H38" s="264">
        <f t="shared" si="0"/>
        <v>0.8101010101010101</v>
      </c>
      <c r="I38" s="265">
        <f t="shared" si="1"/>
        <v>0.6169230769230769</v>
      </c>
      <c r="J38" s="243"/>
      <c r="K38" s="243"/>
    </row>
    <row r="39" spans="2:11" ht="19.5" customHeight="1">
      <c r="B39" s="260" t="s">
        <v>315</v>
      </c>
      <c r="C39" s="261">
        <v>0</v>
      </c>
      <c r="D39" s="262">
        <f t="shared" si="2"/>
        <v>802</v>
      </c>
      <c r="E39" s="261">
        <v>110</v>
      </c>
      <c r="F39" s="180">
        <f t="shared" si="3"/>
        <v>1100</v>
      </c>
      <c r="G39" s="263">
        <f t="shared" si="0"/>
        <v>0</v>
      </c>
      <c r="H39" s="264">
        <f t="shared" si="0"/>
        <v>0.7290909090909091</v>
      </c>
      <c r="I39" s="265">
        <f t="shared" si="1"/>
        <v>0.6169230769230769</v>
      </c>
      <c r="J39" s="243"/>
      <c r="K39" s="243"/>
    </row>
    <row r="40" spans="2:11" ht="19.5" customHeight="1">
      <c r="B40" s="260" t="s">
        <v>316</v>
      </c>
      <c r="C40" s="261">
        <v>0</v>
      </c>
      <c r="D40" s="262">
        <f t="shared" si="2"/>
        <v>802</v>
      </c>
      <c r="E40" s="261">
        <v>100</v>
      </c>
      <c r="F40" s="180">
        <f t="shared" si="3"/>
        <v>1200</v>
      </c>
      <c r="G40" s="263">
        <f t="shared" si="0"/>
        <v>0</v>
      </c>
      <c r="H40" s="264">
        <f t="shared" si="0"/>
        <v>0.6683333333333333</v>
      </c>
      <c r="I40" s="265">
        <f t="shared" si="1"/>
        <v>0.6169230769230769</v>
      </c>
      <c r="J40" s="243"/>
      <c r="K40" s="243"/>
    </row>
    <row r="41" spans="2:11" ht="19.5" customHeight="1">
      <c r="B41" s="260" t="s">
        <v>317</v>
      </c>
      <c r="C41" s="261">
        <v>0</v>
      </c>
      <c r="D41" s="262">
        <f t="shared" si="2"/>
        <v>802</v>
      </c>
      <c r="E41" s="261">
        <v>100</v>
      </c>
      <c r="F41" s="180">
        <f t="shared" si="3"/>
        <v>1300</v>
      </c>
      <c r="G41" s="263">
        <f t="shared" si="0"/>
        <v>0</v>
      </c>
      <c r="H41" s="264">
        <f t="shared" si="0"/>
        <v>0.6169230769230769</v>
      </c>
      <c r="I41" s="265">
        <f t="shared" si="1"/>
        <v>0.6169230769230769</v>
      </c>
      <c r="J41" s="243"/>
      <c r="K41" s="243"/>
    </row>
    <row r="42" spans="2:11" ht="56.25" customHeight="1">
      <c r="B42" s="211" t="s">
        <v>318</v>
      </c>
      <c r="C42" s="382" t="s">
        <v>486</v>
      </c>
      <c r="D42" s="382"/>
      <c r="E42" s="382"/>
      <c r="F42" s="382"/>
      <c r="G42" s="382"/>
      <c r="H42" s="382"/>
      <c r="I42" s="382"/>
      <c r="J42" s="245"/>
      <c r="K42" s="245"/>
    </row>
    <row r="43" spans="2:11" ht="29.25" customHeight="1">
      <c r="B43" s="336" t="s">
        <v>319</v>
      </c>
      <c r="C43" s="336"/>
      <c r="D43" s="336"/>
      <c r="E43" s="336"/>
      <c r="F43" s="336"/>
      <c r="G43" s="336"/>
      <c r="H43" s="336"/>
      <c r="I43" s="336"/>
      <c r="J43" s="221"/>
      <c r="K43" s="221"/>
    </row>
    <row r="44" spans="2:11" ht="34.5" customHeight="1">
      <c r="B44" s="337"/>
      <c r="C44" s="338"/>
      <c r="D44" s="338"/>
      <c r="E44" s="338"/>
      <c r="F44" s="338"/>
      <c r="G44" s="338"/>
      <c r="H44" s="338"/>
      <c r="I44" s="339"/>
      <c r="J44" s="221"/>
      <c r="K44" s="221"/>
    </row>
    <row r="45" spans="2:11" ht="34.5" customHeight="1">
      <c r="B45" s="340"/>
      <c r="C45" s="341"/>
      <c r="D45" s="341"/>
      <c r="E45" s="341"/>
      <c r="F45" s="341"/>
      <c r="G45" s="341"/>
      <c r="H45" s="341"/>
      <c r="I45" s="342"/>
      <c r="J45" s="245"/>
      <c r="K45" s="245"/>
    </row>
    <row r="46" spans="2:11" ht="34.5" customHeight="1">
      <c r="B46" s="340"/>
      <c r="C46" s="341"/>
      <c r="D46" s="341"/>
      <c r="E46" s="341"/>
      <c r="F46" s="341"/>
      <c r="G46" s="341"/>
      <c r="H46" s="341"/>
      <c r="I46" s="342"/>
      <c r="J46" s="245"/>
      <c r="K46" s="245"/>
    </row>
    <row r="47" spans="2:11" ht="34.5" customHeight="1">
      <c r="B47" s="340"/>
      <c r="C47" s="341"/>
      <c r="D47" s="341"/>
      <c r="E47" s="341"/>
      <c r="F47" s="341"/>
      <c r="G47" s="341"/>
      <c r="H47" s="341"/>
      <c r="I47" s="342"/>
      <c r="J47" s="245"/>
      <c r="K47" s="245"/>
    </row>
    <row r="48" spans="2:11" ht="34.5" customHeight="1">
      <c r="B48" s="343"/>
      <c r="C48" s="344"/>
      <c r="D48" s="344"/>
      <c r="E48" s="344"/>
      <c r="F48" s="344"/>
      <c r="G48" s="344"/>
      <c r="H48" s="344"/>
      <c r="I48" s="345"/>
      <c r="J48" s="166"/>
      <c r="K48" s="166"/>
    </row>
    <row r="49" spans="2:11" ht="78.75" customHeight="1">
      <c r="B49" s="266" t="s">
        <v>320</v>
      </c>
      <c r="C49" s="366" t="s">
        <v>488</v>
      </c>
      <c r="D49" s="367"/>
      <c r="E49" s="367"/>
      <c r="F49" s="367"/>
      <c r="G49" s="367"/>
      <c r="H49" s="367"/>
      <c r="I49" s="368"/>
      <c r="J49" s="246"/>
      <c r="K49" s="246"/>
    </row>
    <row r="50" spans="2:11" ht="45" customHeight="1">
      <c r="B50" s="266" t="s">
        <v>321</v>
      </c>
      <c r="C50" s="366" t="s">
        <v>492</v>
      </c>
      <c r="D50" s="367"/>
      <c r="E50" s="367"/>
      <c r="F50" s="367"/>
      <c r="G50" s="367"/>
      <c r="H50" s="367"/>
      <c r="I50" s="368"/>
      <c r="J50" s="246"/>
      <c r="K50" s="246"/>
    </row>
    <row r="51" spans="2:11" ht="44.25" customHeight="1">
      <c r="B51" s="211" t="s">
        <v>322</v>
      </c>
      <c r="C51" s="366" t="s">
        <v>467</v>
      </c>
      <c r="D51" s="367"/>
      <c r="E51" s="367"/>
      <c r="F51" s="367"/>
      <c r="G51" s="367"/>
      <c r="H51" s="367"/>
      <c r="I51" s="368"/>
      <c r="J51" s="246"/>
      <c r="K51" s="246"/>
    </row>
    <row r="52" spans="2:11" ht="29.25" customHeight="1">
      <c r="B52" s="369" t="s">
        <v>323</v>
      </c>
      <c r="C52" s="369"/>
      <c r="D52" s="369"/>
      <c r="E52" s="369"/>
      <c r="F52" s="369"/>
      <c r="G52" s="369"/>
      <c r="H52" s="369"/>
      <c r="I52" s="369"/>
      <c r="J52" s="246"/>
      <c r="K52" s="246"/>
    </row>
    <row r="53" spans="2:11" ht="33" customHeight="1">
      <c r="B53" s="347" t="s">
        <v>324</v>
      </c>
      <c r="C53" s="242" t="s">
        <v>325</v>
      </c>
      <c r="D53" s="359" t="s">
        <v>326</v>
      </c>
      <c r="E53" s="359"/>
      <c r="F53" s="359"/>
      <c r="G53" s="359" t="s">
        <v>327</v>
      </c>
      <c r="H53" s="359"/>
      <c r="I53" s="359"/>
      <c r="J53" s="247"/>
      <c r="K53" s="247"/>
    </row>
    <row r="54" spans="2:11" ht="22.5" customHeight="1">
      <c r="B54" s="347"/>
      <c r="C54" s="248"/>
      <c r="D54" s="346"/>
      <c r="E54" s="346"/>
      <c r="F54" s="346"/>
      <c r="G54" s="346"/>
      <c r="H54" s="346"/>
      <c r="I54" s="346"/>
      <c r="J54" s="247"/>
      <c r="K54" s="247"/>
    </row>
    <row r="55" spans="2:11" ht="31.5" customHeight="1">
      <c r="B55" s="244" t="s">
        <v>328</v>
      </c>
      <c r="C55" s="360" t="s">
        <v>459</v>
      </c>
      <c r="D55" s="361"/>
      <c r="E55" s="362" t="s">
        <v>329</v>
      </c>
      <c r="F55" s="362"/>
      <c r="G55" s="363" t="s">
        <v>363</v>
      </c>
      <c r="H55" s="364"/>
      <c r="I55" s="365"/>
      <c r="J55" s="249"/>
      <c r="K55" s="249"/>
    </row>
    <row r="56" spans="2:11" ht="31.5" customHeight="1">
      <c r="B56" s="244" t="s">
        <v>330</v>
      </c>
      <c r="C56" s="346" t="s">
        <v>490</v>
      </c>
      <c r="D56" s="346"/>
      <c r="E56" s="347" t="s">
        <v>331</v>
      </c>
      <c r="F56" s="347"/>
      <c r="G56" s="348" t="s">
        <v>457</v>
      </c>
      <c r="H56" s="348"/>
      <c r="I56" s="348"/>
      <c r="J56" s="249"/>
      <c r="K56" s="249"/>
    </row>
    <row r="57" spans="2:11" ht="31.5" customHeight="1">
      <c r="B57" s="244" t="s">
        <v>332</v>
      </c>
      <c r="C57" s="346"/>
      <c r="D57" s="346"/>
      <c r="E57" s="349" t="s">
        <v>333</v>
      </c>
      <c r="F57" s="350"/>
      <c r="G57" s="353"/>
      <c r="H57" s="354"/>
      <c r="I57" s="355"/>
      <c r="J57" s="250"/>
      <c r="K57" s="250"/>
    </row>
    <row r="58" spans="2:11" ht="31.5" customHeight="1">
      <c r="B58" s="244" t="s">
        <v>334</v>
      </c>
      <c r="C58" s="346"/>
      <c r="D58" s="346"/>
      <c r="E58" s="351"/>
      <c r="F58" s="352"/>
      <c r="G58" s="356"/>
      <c r="H58" s="357"/>
      <c r="I58" s="358"/>
      <c r="J58" s="250"/>
      <c r="K58" s="250"/>
    </row>
    <row r="59" spans="2:11" ht="15" hidden="1">
      <c r="B59" s="169"/>
      <c r="C59" s="169"/>
      <c r="D59" s="12"/>
      <c r="E59" s="12"/>
      <c r="F59" s="12"/>
      <c r="G59" s="12"/>
      <c r="H59" s="12"/>
      <c r="I59" s="170"/>
      <c r="J59" s="171"/>
      <c r="K59" s="171"/>
    </row>
    <row r="60" spans="2:11" ht="12.75" hidden="1">
      <c r="B60" s="251"/>
      <c r="C60" s="252"/>
      <c r="D60" s="252"/>
      <c r="E60" s="253"/>
      <c r="F60" s="253"/>
      <c r="G60" s="254"/>
      <c r="H60" s="255"/>
      <c r="I60" s="252"/>
      <c r="J60" s="256"/>
      <c r="K60" s="256"/>
    </row>
    <row r="61" spans="2:11" ht="12.75" hidden="1">
      <c r="B61" s="251"/>
      <c r="C61" s="252"/>
      <c r="D61" s="252"/>
      <c r="E61" s="253"/>
      <c r="F61" s="253"/>
      <c r="G61" s="254"/>
      <c r="H61" s="255"/>
      <c r="I61" s="252"/>
      <c r="J61" s="256"/>
      <c r="K61" s="256"/>
    </row>
    <row r="62" spans="2:11" ht="12.75" hidden="1">
      <c r="B62" s="251"/>
      <c r="C62" s="252"/>
      <c r="D62" s="252"/>
      <c r="E62" s="253"/>
      <c r="F62" s="253"/>
      <c r="G62" s="254"/>
      <c r="H62" s="255"/>
      <c r="I62" s="252"/>
      <c r="J62" s="256"/>
      <c r="K62" s="256"/>
    </row>
    <row r="63" spans="2:11" ht="12.75" hidden="1">
      <c r="B63" s="251"/>
      <c r="C63" s="252"/>
      <c r="D63" s="252"/>
      <c r="E63" s="253"/>
      <c r="F63" s="253"/>
      <c r="G63" s="254"/>
      <c r="H63" s="255"/>
      <c r="I63" s="252"/>
      <c r="J63" s="256"/>
      <c r="K63" s="256"/>
    </row>
    <row r="64" spans="2:11" ht="12.75" hidden="1">
      <c r="B64" s="251"/>
      <c r="C64" s="252"/>
      <c r="D64" s="252"/>
      <c r="E64" s="253"/>
      <c r="F64" s="253"/>
      <c r="G64" s="254"/>
      <c r="H64" s="255"/>
      <c r="I64" s="252"/>
      <c r="J64" s="256"/>
      <c r="K64" s="256"/>
    </row>
    <row r="65" spans="2:11" ht="12.75" hidden="1">
      <c r="B65" s="251"/>
      <c r="C65" s="252"/>
      <c r="D65" s="252"/>
      <c r="E65" s="253"/>
      <c r="F65" s="253"/>
      <c r="G65" s="254"/>
      <c r="H65" s="255"/>
      <c r="I65" s="252"/>
      <c r="J65" s="256"/>
      <c r="K65" s="256"/>
    </row>
    <row r="66" spans="2:11" ht="12.75" hidden="1">
      <c r="B66" s="251"/>
      <c r="C66" s="252"/>
      <c r="D66" s="252"/>
      <c r="E66" s="253"/>
      <c r="F66" s="253"/>
      <c r="G66" s="254"/>
      <c r="H66" s="255"/>
      <c r="I66" s="252"/>
      <c r="J66" s="256"/>
      <c r="K66" s="256"/>
    </row>
    <row r="67" spans="2:11" ht="12.75" hidden="1">
      <c r="B67" s="251"/>
      <c r="C67" s="252"/>
      <c r="D67" s="252"/>
      <c r="E67" s="253"/>
      <c r="F67" s="253"/>
      <c r="G67" s="254"/>
      <c r="H67" s="255"/>
      <c r="I67" s="252"/>
      <c r="J67" s="256"/>
      <c r="K67" s="256"/>
    </row>
  </sheetData>
  <sheetProtection password="C9C5" sheet="1" formatCells="0" formatColumns="0" formatRows="0"/>
  <mergeCells count="65">
    <mergeCell ref="B2:B5"/>
    <mergeCell ref="C5:F5"/>
    <mergeCell ref="C2:I2"/>
    <mergeCell ref="C3:I3"/>
    <mergeCell ref="C4:I4"/>
    <mergeCell ref="B6:I6"/>
    <mergeCell ref="G5:I5"/>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1:I51"/>
    <mergeCell ref="B52:I52"/>
    <mergeCell ref="C50:I50"/>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K27"/>
  <sheetViews>
    <sheetView zoomScale="90" zoomScaleNormal="90" zoomScalePageLayoutView="0" workbookViewId="0" topLeftCell="A23">
      <selection activeCell="K15" sqref="K15"/>
    </sheetView>
  </sheetViews>
  <sheetFormatPr defaultColWidth="11.421875" defaultRowHeight="15"/>
  <cols>
    <col min="1" max="1" width="1.28515625" style="0" customWidth="1"/>
    <col min="2" max="2" width="20.140625" style="176" customWidth="1"/>
    <col min="3" max="3" width="34.57421875" style="0" customWidth="1"/>
    <col min="4" max="4" width="14.28125" style="0" customWidth="1"/>
    <col min="5" max="5" width="9.8515625" style="0" customWidth="1"/>
    <col min="6" max="6" width="47.00390625" style="0" customWidth="1"/>
    <col min="7" max="7" width="16.140625" style="0" customWidth="1"/>
    <col min="8" max="8" width="16.140625" style="176" customWidth="1"/>
    <col min="9" max="9" width="16.28125" style="0" customWidth="1"/>
    <col min="10" max="10" width="15.7109375" style="0" customWidth="1"/>
    <col min="11" max="11" width="33.8515625" style="0" customWidth="1"/>
    <col min="13" max="13" width="17.8515625" style="0" bestFit="1" customWidth="1"/>
    <col min="108" max="108" width="11.421875" style="0" customWidth="1"/>
    <col min="198" max="198" width="1.421875" style="0" customWidth="1"/>
  </cols>
  <sheetData>
    <row r="1" spans="2:10" ht="23.25" customHeight="1" thickBot="1">
      <c r="B1" s="434"/>
      <c r="C1" s="437" t="s">
        <v>463</v>
      </c>
      <c r="D1" s="438"/>
      <c r="E1" s="438"/>
      <c r="F1" s="438"/>
      <c r="G1" s="438"/>
      <c r="H1" s="438"/>
      <c r="I1" s="438"/>
      <c r="J1" s="439"/>
    </row>
    <row r="2" spans="2:10" ht="18" customHeight="1" thickBot="1">
      <c r="B2" s="435"/>
      <c r="C2" s="440" t="s">
        <v>144</v>
      </c>
      <c r="D2" s="441"/>
      <c r="E2" s="441"/>
      <c r="F2" s="441"/>
      <c r="G2" s="441"/>
      <c r="H2" s="441"/>
      <c r="I2" s="441"/>
      <c r="J2" s="442"/>
    </row>
    <row r="3" spans="2:10" ht="18" customHeight="1" thickBot="1">
      <c r="B3" s="435"/>
      <c r="C3" s="440" t="s">
        <v>464</v>
      </c>
      <c r="D3" s="441"/>
      <c r="E3" s="441"/>
      <c r="F3" s="441"/>
      <c r="G3" s="441"/>
      <c r="H3" s="441"/>
      <c r="I3" s="441"/>
      <c r="J3" s="442"/>
    </row>
    <row r="4" spans="2:10" ht="18" customHeight="1" thickBot="1">
      <c r="B4" s="436"/>
      <c r="C4" s="440" t="s">
        <v>465</v>
      </c>
      <c r="D4" s="441"/>
      <c r="E4" s="441"/>
      <c r="F4" s="441"/>
      <c r="G4" s="441"/>
      <c r="H4" s="443" t="s">
        <v>462</v>
      </c>
      <c r="I4" s="444"/>
      <c r="J4" s="445"/>
    </row>
    <row r="5" spans="2:10" ht="18" customHeight="1" thickBot="1">
      <c r="B5" s="172"/>
      <c r="C5" s="173"/>
      <c r="D5" s="173"/>
      <c r="E5" s="173"/>
      <c r="F5" s="173"/>
      <c r="G5" s="173"/>
      <c r="H5" s="173"/>
      <c r="I5" s="173"/>
      <c r="J5" s="174"/>
    </row>
    <row r="6" spans="2:10" ht="51.75" customHeight="1" thickBot="1">
      <c r="B6" s="194" t="s">
        <v>412</v>
      </c>
      <c r="C6" s="428" t="str">
        <f>+'[5]HV 2'!C11</f>
        <v>6219 - Apoyo Institucional en convenio con la Policía Nacional</v>
      </c>
      <c r="D6" s="429"/>
      <c r="E6" s="430"/>
      <c r="F6" s="175"/>
      <c r="G6" s="173"/>
      <c r="H6" s="173"/>
      <c r="I6" s="173"/>
      <c r="J6" s="174"/>
    </row>
    <row r="7" spans="2:10" ht="32.25" customHeight="1" thickBot="1">
      <c r="B7" s="30" t="s">
        <v>0</v>
      </c>
      <c r="C7" s="428" t="s">
        <v>455</v>
      </c>
      <c r="D7" s="429"/>
      <c r="E7" s="430"/>
      <c r="F7" s="175"/>
      <c r="G7" s="173"/>
      <c r="H7" s="173"/>
      <c r="I7" s="173"/>
      <c r="J7" s="174"/>
    </row>
    <row r="8" spans="2:10" ht="32.25" customHeight="1" thickBot="1">
      <c r="B8" s="195" t="s">
        <v>335</v>
      </c>
      <c r="C8" s="454" t="s">
        <v>456</v>
      </c>
      <c r="D8" s="455"/>
      <c r="E8" s="456"/>
      <c r="F8" s="31"/>
      <c r="G8" s="173"/>
      <c r="H8" s="173"/>
      <c r="I8" s="173"/>
      <c r="J8" s="174"/>
    </row>
    <row r="9" spans="2:10" ht="32.25" customHeight="1" thickBot="1">
      <c r="B9" s="195" t="s">
        <v>202</v>
      </c>
      <c r="C9" s="454" t="s">
        <v>457</v>
      </c>
      <c r="D9" s="455"/>
      <c r="E9" s="456"/>
      <c r="F9" s="31"/>
      <c r="G9" s="173"/>
      <c r="H9" s="173"/>
      <c r="I9" s="173"/>
      <c r="J9" s="174"/>
    </row>
    <row r="10" spans="2:10" ht="33.75" customHeight="1" thickBot="1">
      <c r="B10" s="195" t="s">
        <v>413</v>
      </c>
      <c r="C10" s="454" t="str">
        <f>+'[5]HV 1'!F9</f>
        <v>26. Realizar 6.000 controles preventivos y regulatorios.</v>
      </c>
      <c r="D10" s="455"/>
      <c r="E10" s="456"/>
      <c r="F10" s="175"/>
      <c r="G10" s="173"/>
      <c r="H10" s="173"/>
      <c r="I10" s="173"/>
      <c r="J10" s="174"/>
    </row>
    <row r="11" ht="45" customHeight="1"/>
    <row r="12" spans="2:11" ht="22.5" customHeight="1">
      <c r="B12" s="431" t="s">
        <v>429</v>
      </c>
      <c r="C12" s="432"/>
      <c r="D12" s="432"/>
      <c r="E12" s="432"/>
      <c r="F12" s="432"/>
      <c r="G12" s="432"/>
      <c r="H12" s="433"/>
      <c r="I12" s="446" t="s">
        <v>336</v>
      </c>
      <c r="J12" s="447"/>
      <c r="K12" s="447"/>
    </row>
    <row r="13" spans="2:11" s="177" customFormat="1" ht="30" customHeight="1">
      <c r="B13" s="448" t="s">
        <v>337</v>
      </c>
      <c r="C13" s="448" t="s">
        <v>338</v>
      </c>
      <c r="D13" s="448" t="s">
        <v>414</v>
      </c>
      <c r="E13" s="448" t="s">
        <v>339</v>
      </c>
      <c r="F13" s="448" t="s">
        <v>340</v>
      </c>
      <c r="G13" s="448" t="s">
        <v>415</v>
      </c>
      <c r="H13" s="448" t="s">
        <v>416</v>
      </c>
      <c r="I13" s="450" t="s">
        <v>417</v>
      </c>
      <c r="J13" s="450" t="s">
        <v>418</v>
      </c>
      <c r="K13" s="450" t="s">
        <v>419</v>
      </c>
    </row>
    <row r="14" spans="2:11" s="177" customFormat="1" ht="15">
      <c r="B14" s="449"/>
      <c r="C14" s="449"/>
      <c r="D14" s="449"/>
      <c r="E14" s="449"/>
      <c r="F14" s="449"/>
      <c r="G14" s="449"/>
      <c r="H14" s="449"/>
      <c r="I14" s="451"/>
      <c r="J14" s="451"/>
      <c r="K14" s="451"/>
    </row>
    <row r="15" spans="1:11" s="177" customFormat="1" ht="156" customHeight="1">
      <c r="A15" s="199"/>
      <c r="B15" s="453">
        <v>1</v>
      </c>
      <c r="C15" s="452" t="s">
        <v>420</v>
      </c>
      <c r="D15" s="203">
        <v>0</v>
      </c>
      <c r="E15" s="197">
        <v>1</v>
      </c>
      <c r="F15" s="181" t="s">
        <v>421</v>
      </c>
      <c r="G15" s="198">
        <v>0</v>
      </c>
      <c r="H15" s="196">
        <v>43466</v>
      </c>
      <c r="I15" s="198">
        <v>0</v>
      </c>
      <c r="J15" s="196">
        <v>43525</v>
      </c>
      <c r="K15" s="212" t="s">
        <v>485</v>
      </c>
    </row>
    <row r="16" spans="1:11" ht="45">
      <c r="A16" s="201"/>
      <c r="B16" s="453"/>
      <c r="C16" s="452"/>
      <c r="D16" s="203">
        <v>0</v>
      </c>
      <c r="E16" s="204">
        <v>2</v>
      </c>
      <c r="F16" s="205" t="s">
        <v>438</v>
      </c>
      <c r="G16" s="206">
        <v>0</v>
      </c>
      <c r="H16" s="207">
        <v>43497</v>
      </c>
      <c r="I16" s="198">
        <v>0</v>
      </c>
      <c r="J16" s="196">
        <v>43525</v>
      </c>
      <c r="K16" s="212" t="s">
        <v>476</v>
      </c>
    </row>
    <row r="17" spans="1:11" ht="30">
      <c r="A17" s="201"/>
      <c r="B17" s="453"/>
      <c r="C17" s="452"/>
      <c r="D17" s="203">
        <v>0</v>
      </c>
      <c r="E17" s="204">
        <v>3</v>
      </c>
      <c r="F17" s="205" t="s">
        <v>437</v>
      </c>
      <c r="G17" s="206">
        <v>0</v>
      </c>
      <c r="H17" s="207">
        <v>43497</v>
      </c>
      <c r="I17" s="198">
        <v>0</v>
      </c>
      <c r="J17" s="196">
        <v>43525</v>
      </c>
      <c r="K17" s="212" t="s">
        <v>477</v>
      </c>
    </row>
    <row r="18" spans="1:11" ht="45">
      <c r="A18" s="201"/>
      <c r="B18" s="453"/>
      <c r="C18" s="452"/>
      <c r="D18" s="203">
        <v>0</v>
      </c>
      <c r="E18" s="204">
        <v>4</v>
      </c>
      <c r="F18" s="205" t="s">
        <v>439</v>
      </c>
      <c r="G18" s="206">
        <v>0</v>
      </c>
      <c r="H18" s="208">
        <v>43497</v>
      </c>
      <c r="I18" s="198">
        <v>0</v>
      </c>
      <c r="J18" s="208">
        <v>43497</v>
      </c>
      <c r="K18" s="212" t="s">
        <v>495</v>
      </c>
    </row>
    <row r="19" spans="1:11" ht="33" customHeight="1">
      <c r="A19" s="201"/>
      <c r="B19" s="453"/>
      <c r="C19" s="452"/>
      <c r="D19" s="203">
        <v>0</v>
      </c>
      <c r="E19" s="204">
        <v>5</v>
      </c>
      <c r="F19" s="205" t="s">
        <v>440</v>
      </c>
      <c r="G19" s="206">
        <v>0</v>
      </c>
      <c r="H19" s="208">
        <v>43525</v>
      </c>
      <c r="I19" s="198">
        <v>0</v>
      </c>
      <c r="J19" s="208">
        <v>43525</v>
      </c>
      <c r="K19" s="212" t="s">
        <v>478</v>
      </c>
    </row>
    <row r="20" spans="1:11" ht="75">
      <c r="A20" s="201"/>
      <c r="B20" s="453"/>
      <c r="C20" s="452"/>
      <c r="D20" s="203">
        <v>0</v>
      </c>
      <c r="E20" s="204">
        <v>67</v>
      </c>
      <c r="F20" s="205" t="s">
        <v>441</v>
      </c>
      <c r="G20" s="206">
        <v>0</v>
      </c>
      <c r="H20" s="207">
        <v>43525</v>
      </c>
      <c r="I20" s="198">
        <v>0</v>
      </c>
      <c r="J20" s="196">
        <v>43525</v>
      </c>
      <c r="K20" s="212" t="s">
        <v>479</v>
      </c>
    </row>
    <row r="21" spans="1:11" ht="45">
      <c r="A21" s="201"/>
      <c r="B21" s="453"/>
      <c r="C21" s="452"/>
      <c r="D21" s="203">
        <v>0</v>
      </c>
      <c r="E21" s="204">
        <v>8</v>
      </c>
      <c r="F21" s="205" t="s">
        <v>434</v>
      </c>
      <c r="G21" s="206">
        <v>0</v>
      </c>
      <c r="H21" s="207">
        <v>43497</v>
      </c>
      <c r="I21" s="198">
        <v>0</v>
      </c>
      <c r="J21" s="196">
        <v>43525</v>
      </c>
      <c r="K21" s="212" t="s">
        <v>480</v>
      </c>
    </row>
    <row r="22" spans="1:11" ht="75">
      <c r="A22" s="201"/>
      <c r="B22" s="453"/>
      <c r="C22" s="452"/>
      <c r="D22" s="203">
        <v>0</v>
      </c>
      <c r="E22" s="204">
        <v>9</v>
      </c>
      <c r="F22" s="205" t="s">
        <v>435</v>
      </c>
      <c r="G22" s="206">
        <v>0</v>
      </c>
      <c r="H22" s="207">
        <v>43556</v>
      </c>
      <c r="I22" s="198">
        <v>0</v>
      </c>
      <c r="J22" s="207">
        <v>43556</v>
      </c>
      <c r="K22" s="212" t="s">
        <v>491</v>
      </c>
    </row>
    <row r="23" spans="1:11" ht="105">
      <c r="A23" s="201"/>
      <c r="B23" s="453"/>
      <c r="C23" s="452"/>
      <c r="D23" s="203">
        <v>0</v>
      </c>
      <c r="E23" s="200">
        <v>10</v>
      </c>
      <c r="F23" s="205" t="s">
        <v>436</v>
      </c>
      <c r="G23" s="206">
        <v>0</v>
      </c>
      <c r="H23" s="208">
        <v>43617</v>
      </c>
      <c r="I23" s="198">
        <v>0</v>
      </c>
      <c r="J23" s="208">
        <v>43617</v>
      </c>
      <c r="K23" s="212" t="s">
        <v>494</v>
      </c>
    </row>
    <row r="24" spans="1:11" ht="120">
      <c r="A24" s="201"/>
      <c r="B24" s="453"/>
      <c r="C24" s="452"/>
      <c r="D24" s="203">
        <v>0</v>
      </c>
      <c r="E24" s="200">
        <v>11</v>
      </c>
      <c r="F24" s="181" t="s">
        <v>449</v>
      </c>
      <c r="G24" s="203">
        <v>0</v>
      </c>
      <c r="H24" s="208">
        <v>43518</v>
      </c>
      <c r="I24" s="198">
        <v>0</v>
      </c>
      <c r="J24" s="196">
        <v>43525</v>
      </c>
      <c r="K24" s="212" t="s">
        <v>481</v>
      </c>
    </row>
    <row r="25" spans="1:11" ht="135">
      <c r="A25" s="201"/>
      <c r="B25" s="453"/>
      <c r="C25" s="452"/>
      <c r="D25" s="203">
        <v>0</v>
      </c>
      <c r="E25" s="200">
        <v>12</v>
      </c>
      <c r="F25" s="181" t="s">
        <v>450</v>
      </c>
      <c r="G25" s="203">
        <v>0</v>
      </c>
      <c r="H25" s="208">
        <v>43609</v>
      </c>
      <c r="I25" s="203">
        <v>0</v>
      </c>
      <c r="J25" s="208">
        <v>43609</v>
      </c>
      <c r="K25" s="212" t="s">
        <v>493</v>
      </c>
    </row>
    <row r="26" spans="1:11" ht="60">
      <c r="A26" s="201"/>
      <c r="B26" s="453"/>
      <c r="C26" s="452"/>
      <c r="D26" s="203">
        <v>0</v>
      </c>
      <c r="E26" s="200">
        <v>13</v>
      </c>
      <c r="F26" s="181" t="s">
        <v>451</v>
      </c>
      <c r="G26" s="203">
        <v>0</v>
      </c>
      <c r="H26" s="196">
        <v>43700</v>
      </c>
      <c r="I26" s="203"/>
      <c r="J26" s="202"/>
      <c r="K26" s="212"/>
    </row>
    <row r="27" spans="1:11" ht="60">
      <c r="A27" s="201"/>
      <c r="B27" s="453"/>
      <c r="C27" s="452"/>
      <c r="D27" s="203">
        <v>0</v>
      </c>
      <c r="E27" s="200">
        <v>14</v>
      </c>
      <c r="F27" s="181" t="s">
        <v>452</v>
      </c>
      <c r="G27" s="203">
        <v>0</v>
      </c>
      <c r="H27" s="196">
        <v>43791</v>
      </c>
      <c r="I27" s="203"/>
      <c r="J27" s="196"/>
      <c r="K27" s="212"/>
    </row>
  </sheetData>
  <sheetProtection/>
  <mergeCells count="25">
    <mergeCell ref="C15:C27"/>
    <mergeCell ref="B15:B27"/>
    <mergeCell ref="C8:E8"/>
    <mergeCell ref="C9:E9"/>
    <mergeCell ref="C7:E7"/>
    <mergeCell ref="C10:E10"/>
    <mergeCell ref="E13:E14"/>
    <mergeCell ref="H13:H14"/>
    <mergeCell ref="I13:I14"/>
    <mergeCell ref="J13:J14"/>
    <mergeCell ref="K13:K14"/>
    <mergeCell ref="B13:B14"/>
    <mergeCell ref="C13:C14"/>
    <mergeCell ref="D13:D14"/>
    <mergeCell ref="F13:F14"/>
    <mergeCell ref="G13:G14"/>
    <mergeCell ref="C6:E6"/>
    <mergeCell ref="B12:H12"/>
    <mergeCell ref="B1:B4"/>
    <mergeCell ref="C1:J1"/>
    <mergeCell ref="C2:J2"/>
    <mergeCell ref="C3:J3"/>
    <mergeCell ref="C4:G4"/>
    <mergeCell ref="H4:J4"/>
    <mergeCell ref="I12:K12"/>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B2:N67"/>
  <sheetViews>
    <sheetView zoomScale="80" zoomScaleNormal="80" zoomScalePageLayoutView="0" workbookViewId="0" topLeftCell="A5">
      <selection activeCell="K47" sqref="K47"/>
    </sheetView>
  </sheetViews>
  <sheetFormatPr defaultColWidth="11.421875" defaultRowHeight="15"/>
  <cols>
    <col min="1" max="1" width="0.9921875" style="214" customWidth="1"/>
    <col min="2" max="2" width="25.421875" style="213" customWidth="1"/>
    <col min="3" max="3" width="14.57421875" style="214" customWidth="1"/>
    <col min="4" max="4" width="20.140625" style="214" customWidth="1"/>
    <col min="5" max="5" width="16.421875" style="214" customWidth="1"/>
    <col min="6" max="6" width="25.00390625" style="214" customWidth="1"/>
    <col min="7" max="7" width="22.00390625" style="215" customWidth="1"/>
    <col min="8" max="8" width="20.57421875" style="214" customWidth="1"/>
    <col min="9" max="9" width="22.421875" style="214" customWidth="1"/>
    <col min="10" max="11" width="22.421875" style="216" customWidth="1"/>
    <col min="12" max="21" width="11.421875" style="217" customWidth="1"/>
    <col min="22" max="24" width="11.421875" style="218" customWidth="1"/>
    <col min="25" max="16384" width="11.421875" style="214" customWidth="1"/>
  </cols>
  <sheetData>
    <row r="1" ht="6" customHeight="1"/>
    <row r="2" spans="2:13" ht="25.5" customHeight="1">
      <c r="B2" s="422"/>
      <c r="C2" s="299" t="s">
        <v>501</v>
      </c>
      <c r="D2" s="299"/>
      <c r="E2" s="299"/>
      <c r="F2" s="299"/>
      <c r="G2" s="299"/>
      <c r="H2" s="299"/>
      <c r="I2" s="299"/>
      <c r="J2" s="219"/>
      <c r="K2" s="219"/>
      <c r="M2" s="165" t="s">
        <v>243</v>
      </c>
    </row>
    <row r="3" spans="2:13" ht="25.5" customHeight="1">
      <c r="B3" s="422"/>
      <c r="C3" s="423" t="s">
        <v>144</v>
      </c>
      <c r="D3" s="423"/>
      <c r="E3" s="423"/>
      <c r="F3" s="423"/>
      <c r="G3" s="423"/>
      <c r="H3" s="423"/>
      <c r="I3" s="423"/>
      <c r="J3" s="219"/>
      <c r="K3" s="219"/>
      <c r="M3" s="165" t="s">
        <v>244</v>
      </c>
    </row>
    <row r="4" spans="2:13" ht="25.5" customHeight="1">
      <c r="B4" s="422"/>
      <c r="C4" s="423" t="s">
        <v>245</v>
      </c>
      <c r="D4" s="423"/>
      <c r="E4" s="423"/>
      <c r="F4" s="423"/>
      <c r="G4" s="423"/>
      <c r="H4" s="423"/>
      <c r="I4" s="423"/>
      <c r="J4" s="219"/>
      <c r="K4" s="219"/>
      <c r="M4" s="165" t="s">
        <v>246</v>
      </c>
    </row>
    <row r="5" spans="2:13" ht="25.5" customHeight="1">
      <c r="B5" s="422"/>
      <c r="C5" s="423" t="s">
        <v>247</v>
      </c>
      <c r="D5" s="423"/>
      <c r="E5" s="423"/>
      <c r="F5" s="423"/>
      <c r="G5" s="427" t="s">
        <v>462</v>
      </c>
      <c r="H5" s="427"/>
      <c r="I5" s="427"/>
      <c r="J5" s="219"/>
      <c r="K5" s="219"/>
      <c r="M5" s="165" t="s">
        <v>248</v>
      </c>
    </row>
    <row r="6" spans="2:11" ht="23.25" customHeight="1">
      <c r="B6" s="424" t="s">
        <v>249</v>
      </c>
      <c r="C6" s="425"/>
      <c r="D6" s="425"/>
      <c r="E6" s="425"/>
      <c r="F6" s="425"/>
      <c r="G6" s="425"/>
      <c r="H6" s="425"/>
      <c r="I6" s="426"/>
      <c r="J6" s="166"/>
      <c r="K6" s="166"/>
    </row>
    <row r="7" spans="2:11" ht="24" customHeight="1">
      <c r="B7" s="416" t="s">
        <v>250</v>
      </c>
      <c r="C7" s="417"/>
      <c r="D7" s="417"/>
      <c r="E7" s="417"/>
      <c r="F7" s="417"/>
      <c r="G7" s="417"/>
      <c r="H7" s="417"/>
      <c r="I7" s="418"/>
      <c r="J7" s="220"/>
      <c r="K7" s="220"/>
    </row>
    <row r="8" spans="2:14" ht="24" customHeight="1">
      <c r="B8" s="369" t="s">
        <v>251</v>
      </c>
      <c r="C8" s="369"/>
      <c r="D8" s="369"/>
      <c r="E8" s="369"/>
      <c r="F8" s="369"/>
      <c r="G8" s="369"/>
      <c r="H8" s="369"/>
      <c r="I8" s="369"/>
      <c r="J8" s="221"/>
      <c r="K8" s="221"/>
      <c r="N8" s="222" t="s">
        <v>252</v>
      </c>
    </row>
    <row r="9" spans="2:14" ht="30.75" customHeight="1">
      <c r="B9" s="223" t="s">
        <v>427</v>
      </c>
      <c r="C9" s="224">
        <v>27</v>
      </c>
      <c r="D9" s="419" t="s">
        <v>428</v>
      </c>
      <c r="E9" s="419"/>
      <c r="F9" s="363" t="s">
        <v>430</v>
      </c>
      <c r="G9" s="364"/>
      <c r="H9" s="364"/>
      <c r="I9" s="388"/>
      <c r="J9" s="225"/>
      <c r="K9" s="225"/>
      <c r="M9" s="165" t="s">
        <v>253</v>
      </c>
      <c r="N9" s="222" t="s">
        <v>254</v>
      </c>
    </row>
    <row r="10" spans="2:14" ht="55.5" customHeight="1">
      <c r="B10" s="226" t="s">
        <v>255</v>
      </c>
      <c r="C10" s="227" t="s">
        <v>274</v>
      </c>
      <c r="D10" s="420" t="s">
        <v>256</v>
      </c>
      <c r="E10" s="421"/>
      <c r="F10" s="363" t="str">
        <f>+'HV 1'!F10:G10</f>
        <v>Direección de Gestión de Tránsito y Control de Tránsito y Transporte / Subdirección de Control de Tránsito y Transporte</v>
      </c>
      <c r="G10" s="365"/>
      <c r="H10" s="228" t="s">
        <v>257</v>
      </c>
      <c r="I10" s="227" t="s">
        <v>274</v>
      </c>
      <c r="J10" s="229"/>
      <c r="K10" s="229"/>
      <c r="M10" s="165" t="s">
        <v>258</v>
      </c>
      <c r="N10" s="222" t="s">
        <v>259</v>
      </c>
    </row>
    <row r="11" spans="2:14" ht="30.75" customHeight="1">
      <c r="B11" s="230" t="s">
        <v>260</v>
      </c>
      <c r="C11" s="405" t="s">
        <v>351</v>
      </c>
      <c r="D11" s="405"/>
      <c r="E11" s="405"/>
      <c r="F11" s="405"/>
      <c r="G11" s="228" t="s">
        <v>261</v>
      </c>
      <c r="H11" s="406">
        <v>6219</v>
      </c>
      <c r="I11" s="407"/>
      <c r="J11" s="231"/>
      <c r="K11" s="231"/>
      <c r="M11" s="165" t="s">
        <v>262</v>
      </c>
      <c r="N11" s="222" t="s">
        <v>263</v>
      </c>
    </row>
    <row r="12" spans="2:13" ht="30.75" customHeight="1">
      <c r="B12" s="230" t="s">
        <v>264</v>
      </c>
      <c r="C12" s="408" t="s">
        <v>258</v>
      </c>
      <c r="D12" s="408"/>
      <c r="E12" s="408"/>
      <c r="F12" s="408"/>
      <c r="G12" s="228" t="s">
        <v>265</v>
      </c>
      <c r="H12" s="409" t="s">
        <v>466</v>
      </c>
      <c r="I12" s="410"/>
      <c r="J12" s="232"/>
      <c r="K12" s="232"/>
      <c r="M12" s="167" t="s">
        <v>266</v>
      </c>
    </row>
    <row r="13" spans="2:13" ht="30.75" customHeight="1">
      <c r="B13" s="230" t="s">
        <v>267</v>
      </c>
      <c r="C13" s="411" t="s">
        <v>237</v>
      </c>
      <c r="D13" s="411"/>
      <c r="E13" s="411"/>
      <c r="F13" s="411"/>
      <c r="G13" s="411"/>
      <c r="H13" s="411"/>
      <c r="I13" s="412"/>
      <c r="J13" s="233"/>
      <c r="K13" s="233"/>
      <c r="M13" s="167"/>
    </row>
    <row r="14" spans="2:14" ht="30.75" customHeight="1">
      <c r="B14" s="230" t="s">
        <v>268</v>
      </c>
      <c r="C14" s="413" t="s">
        <v>357</v>
      </c>
      <c r="D14" s="414"/>
      <c r="E14" s="414"/>
      <c r="F14" s="414"/>
      <c r="G14" s="414"/>
      <c r="H14" s="414"/>
      <c r="I14" s="415"/>
      <c r="J14" s="229"/>
      <c r="K14" s="229"/>
      <c r="M14" s="167"/>
      <c r="N14" s="222" t="s">
        <v>269</v>
      </c>
    </row>
    <row r="15" spans="2:14" ht="30.75" customHeight="1">
      <c r="B15" s="230" t="s">
        <v>270</v>
      </c>
      <c r="C15" s="346" t="s">
        <v>364</v>
      </c>
      <c r="D15" s="346"/>
      <c r="E15" s="346"/>
      <c r="F15" s="346"/>
      <c r="G15" s="228" t="s">
        <v>271</v>
      </c>
      <c r="H15" s="348" t="s">
        <v>284</v>
      </c>
      <c r="I15" s="383"/>
      <c r="J15" s="229"/>
      <c r="K15" s="229"/>
      <c r="M15" s="167" t="s">
        <v>273</v>
      </c>
      <c r="N15" s="222" t="s">
        <v>274</v>
      </c>
    </row>
    <row r="16" spans="2:13" ht="30.75" customHeight="1">
      <c r="B16" s="230" t="s">
        <v>275</v>
      </c>
      <c r="C16" s="400" t="s">
        <v>447</v>
      </c>
      <c r="D16" s="401"/>
      <c r="E16" s="401"/>
      <c r="F16" s="401"/>
      <c r="G16" s="228" t="s">
        <v>425</v>
      </c>
      <c r="H16" s="348" t="s">
        <v>252</v>
      </c>
      <c r="I16" s="383"/>
      <c r="J16" s="229"/>
      <c r="K16" s="229"/>
      <c r="M16" s="167" t="s">
        <v>277</v>
      </c>
    </row>
    <row r="17" spans="2:14" ht="40.5" customHeight="1">
      <c r="B17" s="230" t="s">
        <v>278</v>
      </c>
      <c r="C17" s="402" t="s">
        <v>365</v>
      </c>
      <c r="D17" s="402"/>
      <c r="E17" s="402"/>
      <c r="F17" s="402"/>
      <c r="G17" s="402"/>
      <c r="H17" s="402"/>
      <c r="I17" s="403"/>
      <c r="J17" s="233"/>
      <c r="K17" s="233"/>
      <c r="M17" s="167" t="s">
        <v>279</v>
      </c>
      <c r="N17" s="222" t="s">
        <v>236</v>
      </c>
    </row>
    <row r="18" spans="2:14" ht="30.75" customHeight="1">
      <c r="B18" s="230" t="s">
        <v>280</v>
      </c>
      <c r="C18" s="346" t="s">
        <v>366</v>
      </c>
      <c r="D18" s="346"/>
      <c r="E18" s="346"/>
      <c r="F18" s="346"/>
      <c r="G18" s="346"/>
      <c r="H18" s="346"/>
      <c r="I18" s="404"/>
      <c r="J18" s="234"/>
      <c r="K18" s="234"/>
      <c r="M18" s="167" t="s">
        <v>281</v>
      </c>
      <c r="N18" s="222" t="s">
        <v>237</v>
      </c>
    </row>
    <row r="19" spans="2:14" ht="30.75" customHeight="1">
      <c r="B19" s="230" t="s">
        <v>282</v>
      </c>
      <c r="C19" s="391" t="s">
        <v>367</v>
      </c>
      <c r="D19" s="391"/>
      <c r="E19" s="391"/>
      <c r="F19" s="391"/>
      <c r="G19" s="391"/>
      <c r="H19" s="391"/>
      <c r="I19" s="392"/>
      <c r="J19" s="235"/>
      <c r="K19" s="235"/>
      <c r="M19" s="167"/>
      <c r="N19" s="222" t="s">
        <v>424</v>
      </c>
    </row>
    <row r="20" spans="2:14" ht="30.75" customHeight="1">
      <c r="B20" s="230" t="s">
        <v>283</v>
      </c>
      <c r="C20" s="393" t="s">
        <v>472</v>
      </c>
      <c r="D20" s="393"/>
      <c r="E20" s="393"/>
      <c r="F20" s="393"/>
      <c r="G20" s="393"/>
      <c r="H20" s="393"/>
      <c r="I20" s="394"/>
      <c r="J20" s="236"/>
      <c r="K20" s="236"/>
      <c r="M20" s="167" t="s">
        <v>284</v>
      </c>
      <c r="N20" s="222" t="s">
        <v>239</v>
      </c>
    </row>
    <row r="21" spans="2:14" ht="27.75" customHeight="1">
      <c r="B21" s="395" t="s">
        <v>285</v>
      </c>
      <c r="C21" s="397" t="s">
        <v>286</v>
      </c>
      <c r="D21" s="397"/>
      <c r="E21" s="397"/>
      <c r="F21" s="398" t="s">
        <v>287</v>
      </c>
      <c r="G21" s="398"/>
      <c r="H21" s="398"/>
      <c r="I21" s="399"/>
      <c r="J21" s="237"/>
      <c r="K21" s="237"/>
      <c r="M21" s="167" t="s">
        <v>272</v>
      </c>
      <c r="N21" s="222" t="s">
        <v>410</v>
      </c>
    </row>
    <row r="22" spans="2:14" ht="34.5" customHeight="1">
      <c r="B22" s="396"/>
      <c r="C22" s="391" t="s">
        <v>354</v>
      </c>
      <c r="D22" s="391"/>
      <c r="E22" s="391"/>
      <c r="F22" s="391" t="s">
        <v>355</v>
      </c>
      <c r="G22" s="391"/>
      <c r="H22" s="391"/>
      <c r="I22" s="392"/>
      <c r="J22" s="235"/>
      <c r="K22" s="235"/>
      <c r="M22" s="167" t="s">
        <v>288</v>
      </c>
      <c r="N22" s="222" t="s">
        <v>240</v>
      </c>
    </row>
    <row r="23" spans="2:14" ht="39.75" customHeight="1">
      <c r="B23" s="230" t="s">
        <v>289</v>
      </c>
      <c r="C23" s="348" t="s">
        <v>368</v>
      </c>
      <c r="D23" s="348"/>
      <c r="E23" s="348"/>
      <c r="F23" s="348" t="s">
        <v>368</v>
      </c>
      <c r="G23" s="348"/>
      <c r="H23" s="348"/>
      <c r="I23" s="383"/>
      <c r="J23" s="229"/>
      <c r="K23" s="229"/>
      <c r="M23" s="167"/>
      <c r="N23" s="222" t="s">
        <v>241</v>
      </c>
    </row>
    <row r="24" spans="2:14" ht="44.25" customHeight="1">
      <c r="B24" s="230" t="s">
        <v>290</v>
      </c>
      <c r="C24" s="459" t="s">
        <v>453</v>
      </c>
      <c r="D24" s="460"/>
      <c r="E24" s="461"/>
      <c r="F24" s="363" t="s">
        <v>454</v>
      </c>
      <c r="G24" s="387"/>
      <c r="H24" s="387"/>
      <c r="I24" s="388"/>
      <c r="J24" s="234"/>
      <c r="K24" s="234"/>
      <c r="M24" s="168"/>
      <c r="N24" s="222" t="s">
        <v>242</v>
      </c>
    </row>
    <row r="25" spans="2:13" ht="29.25" customHeight="1">
      <c r="B25" s="230" t="s">
        <v>291</v>
      </c>
      <c r="C25" s="370">
        <v>43466</v>
      </c>
      <c r="D25" s="389"/>
      <c r="E25" s="390"/>
      <c r="F25" s="228" t="s">
        <v>292</v>
      </c>
      <c r="G25" s="462">
        <v>18570</v>
      </c>
      <c r="H25" s="463"/>
      <c r="I25" s="464"/>
      <c r="J25" s="238"/>
      <c r="K25" s="238"/>
      <c r="M25" s="168"/>
    </row>
    <row r="26" spans="2:13" ht="27" customHeight="1">
      <c r="B26" s="230" t="s">
        <v>293</v>
      </c>
      <c r="C26" s="370">
        <v>43800</v>
      </c>
      <c r="D26" s="364"/>
      <c r="E26" s="365"/>
      <c r="F26" s="228" t="s">
        <v>294</v>
      </c>
      <c r="G26" s="371">
        <v>18045</v>
      </c>
      <c r="H26" s="372"/>
      <c r="I26" s="373"/>
      <c r="J26" s="239"/>
      <c r="K26" s="239"/>
      <c r="M26" s="168"/>
    </row>
    <row r="27" spans="2:13" ht="108" customHeight="1">
      <c r="B27" s="240" t="s">
        <v>295</v>
      </c>
      <c r="C27" s="374" t="s">
        <v>279</v>
      </c>
      <c r="D27" s="375"/>
      <c r="E27" s="376"/>
      <c r="F27" s="241" t="s">
        <v>296</v>
      </c>
      <c r="G27" s="377" t="s">
        <v>475</v>
      </c>
      <c r="H27" s="378"/>
      <c r="I27" s="379"/>
      <c r="J27" s="237"/>
      <c r="K27" s="237"/>
      <c r="M27" s="168"/>
    </row>
    <row r="28" spans="2:13" ht="30" customHeight="1">
      <c r="B28" s="380" t="s">
        <v>297</v>
      </c>
      <c r="C28" s="336"/>
      <c r="D28" s="336"/>
      <c r="E28" s="336"/>
      <c r="F28" s="336"/>
      <c r="G28" s="336"/>
      <c r="H28" s="336"/>
      <c r="I28" s="381"/>
      <c r="J28" s="221"/>
      <c r="K28" s="221"/>
      <c r="M28" s="168"/>
    </row>
    <row r="29" spans="2:13" ht="56.25" customHeight="1">
      <c r="B29" s="257" t="s">
        <v>298</v>
      </c>
      <c r="C29" s="210" t="s">
        <v>299</v>
      </c>
      <c r="D29" s="210" t="s">
        <v>300</v>
      </c>
      <c r="E29" s="210" t="s">
        <v>301</v>
      </c>
      <c r="F29" s="210" t="s">
        <v>302</v>
      </c>
      <c r="G29" s="258" t="s">
        <v>303</v>
      </c>
      <c r="H29" s="258" t="s">
        <v>304</v>
      </c>
      <c r="I29" s="259" t="s">
        <v>305</v>
      </c>
      <c r="J29" s="235"/>
      <c r="K29" s="235"/>
      <c r="M29" s="168"/>
    </row>
    <row r="30" spans="2:13" ht="19.5" customHeight="1">
      <c r="B30" s="260" t="s">
        <v>306</v>
      </c>
      <c r="C30" s="268">
        <v>2368</v>
      </c>
      <c r="D30" s="269">
        <f>+C30</f>
        <v>2368</v>
      </c>
      <c r="E30" s="268">
        <v>1503</v>
      </c>
      <c r="F30" s="180">
        <f>+E30</f>
        <v>1503</v>
      </c>
      <c r="G30" s="263">
        <f>+C30/E30</f>
        <v>1.575515635395875</v>
      </c>
      <c r="H30" s="264">
        <f>+D30/F30</f>
        <v>1.575515635395875</v>
      </c>
      <c r="I30" s="265">
        <f>+D30/$G$26</f>
        <v>0.13122748683845942</v>
      </c>
      <c r="J30" s="243"/>
      <c r="K30" s="243"/>
      <c r="M30" s="168"/>
    </row>
    <row r="31" spans="2:13" ht="19.5" customHeight="1">
      <c r="B31" s="260" t="s">
        <v>307</v>
      </c>
      <c r="C31" s="268">
        <v>1597</v>
      </c>
      <c r="D31" s="269">
        <f>+D30+C31</f>
        <v>3965</v>
      </c>
      <c r="E31" s="268">
        <v>1503</v>
      </c>
      <c r="F31" s="180">
        <f>+E31+F30</f>
        <v>3006</v>
      </c>
      <c r="G31" s="263">
        <f aca="true" t="shared" si="0" ref="G31:H41">+C31/E31</f>
        <v>1.0625415834996674</v>
      </c>
      <c r="H31" s="264">
        <f t="shared" si="0"/>
        <v>1.3190286094477712</v>
      </c>
      <c r="I31" s="265">
        <f aca="true" t="shared" si="1" ref="I31:I41">+D31/$G$26</f>
        <v>0.2197284566361873</v>
      </c>
      <c r="J31" s="243"/>
      <c r="K31" s="243"/>
      <c r="M31" s="168"/>
    </row>
    <row r="32" spans="2:13" ht="19.5" customHeight="1">
      <c r="B32" s="260" t="s">
        <v>308</v>
      </c>
      <c r="C32" s="268">
        <v>1529</v>
      </c>
      <c r="D32" s="269">
        <f aca="true" t="shared" si="2" ref="D32:D41">+D31+C32</f>
        <v>5494</v>
      </c>
      <c r="E32" s="268">
        <v>1503</v>
      </c>
      <c r="F32" s="180">
        <f aca="true" t="shared" si="3" ref="F32:F41">+E32+F31</f>
        <v>4509</v>
      </c>
      <c r="G32" s="263">
        <f t="shared" si="0"/>
        <v>1.0172987358616101</v>
      </c>
      <c r="H32" s="264">
        <f t="shared" si="0"/>
        <v>1.2184519849190507</v>
      </c>
      <c r="I32" s="265">
        <f t="shared" si="1"/>
        <v>0.30446106954835134</v>
      </c>
      <c r="J32" s="243"/>
      <c r="K32" s="243"/>
      <c r="M32" s="168"/>
    </row>
    <row r="33" spans="2:11" ht="19.5" customHeight="1">
      <c r="B33" s="260" t="s">
        <v>309</v>
      </c>
      <c r="C33" s="268">
        <v>1168</v>
      </c>
      <c r="D33" s="269">
        <f t="shared" si="2"/>
        <v>6662</v>
      </c>
      <c r="E33" s="268">
        <v>1503</v>
      </c>
      <c r="F33" s="180">
        <f t="shared" si="3"/>
        <v>6012</v>
      </c>
      <c r="G33" s="263">
        <f t="shared" si="0"/>
        <v>0.7771124417831005</v>
      </c>
      <c r="H33" s="264">
        <f t="shared" si="0"/>
        <v>1.1081170991350633</v>
      </c>
      <c r="I33" s="265">
        <f t="shared" si="1"/>
        <v>0.3691881407592131</v>
      </c>
      <c r="J33" s="243"/>
      <c r="K33" s="243"/>
    </row>
    <row r="34" spans="2:11" ht="19.5" customHeight="1">
      <c r="B34" s="260" t="s">
        <v>310</v>
      </c>
      <c r="C34" s="268">
        <v>1144</v>
      </c>
      <c r="D34" s="269">
        <f t="shared" si="2"/>
        <v>7806</v>
      </c>
      <c r="E34" s="268">
        <v>1503</v>
      </c>
      <c r="F34" s="180">
        <f t="shared" si="3"/>
        <v>7515</v>
      </c>
      <c r="G34" s="263">
        <f t="shared" si="0"/>
        <v>0.761144377910845</v>
      </c>
      <c r="H34" s="264">
        <f t="shared" si="0"/>
        <v>1.0387225548902195</v>
      </c>
      <c r="I34" s="265">
        <f t="shared" si="1"/>
        <v>0.43258520365752284</v>
      </c>
      <c r="J34" s="243"/>
      <c r="K34" s="243"/>
    </row>
    <row r="35" spans="2:11" ht="19.5" customHeight="1">
      <c r="B35" s="260" t="s">
        <v>311</v>
      </c>
      <c r="C35" s="268">
        <v>1390</v>
      </c>
      <c r="D35" s="269">
        <f t="shared" si="2"/>
        <v>9196</v>
      </c>
      <c r="E35" s="268">
        <v>1503</v>
      </c>
      <c r="F35" s="180">
        <f t="shared" si="3"/>
        <v>9018</v>
      </c>
      <c r="G35" s="263">
        <f t="shared" si="0"/>
        <v>0.9248170326014638</v>
      </c>
      <c r="H35" s="264">
        <f t="shared" si="0"/>
        <v>1.0197383011754269</v>
      </c>
      <c r="I35" s="265">
        <f t="shared" si="1"/>
        <v>0.5096148517594902</v>
      </c>
      <c r="J35" s="243"/>
      <c r="K35" s="243"/>
    </row>
    <row r="36" spans="2:11" ht="19.5" customHeight="1">
      <c r="B36" s="260" t="s">
        <v>312</v>
      </c>
      <c r="C36" s="268">
        <v>0</v>
      </c>
      <c r="D36" s="269">
        <f t="shared" si="2"/>
        <v>9196</v>
      </c>
      <c r="E36" s="268">
        <v>1503</v>
      </c>
      <c r="F36" s="180">
        <f t="shared" si="3"/>
        <v>10521</v>
      </c>
      <c r="G36" s="263">
        <f t="shared" si="0"/>
        <v>0</v>
      </c>
      <c r="H36" s="264">
        <f t="shared" si="0"/>
        <v>0.8740614010075088</v>
      </c>
      <c r="I36" s="265">
        <f t="shared" si="1"/>
        <v>0.5096148517594902</v>
      </c>
      <c r="J36" s="243"/>
      <c r="K36" s="243"/>
    </row>
    <row r="37" spans="2:11" ht="19.5" customHeight="1">
      <c r="B37" s="260" t="s">
        <v>313</v>
      </c>
      <c r="C37" s="268">
        <v>0</v>
      </c>
      <c r="D37" s="269">
        <f t="shared" si="2"/>
        <v>9196</v>
      </c>
      <c r="E37" s="268">
        <v>1503</v>
      </c>
      <c r="F37" s="180">
        <f t="shared" si="3"/>
        <v>12024</v>
      </c>
      <c r="G37" s="263">
        <f t="shared" si="0"/>
        <v>0</v>
      </c>
      <c r="H37" s="264">
        <f t="shared" si="0"/>
        <v>0.7648037258815702</v>
      </c>
      <c r="I37" s="265">
        <f t="shared" si="1"/>
        <v>0.5096148517594902</v>
      </c>
      <c r="J37" s="243"/>
      <c r="K37" s="243"/>
    </row>
    <row r="38" spans="2:11" ht="19.5" customHeight="1">
      <c r="B38" s="260" t="s">
        <v>314</v>
      </c>
      <c r="C38" s="268">
        <v>0</v>
      </c>
      <c r="D38" s="269">
        <f t="shared" si="2"/>
        <v>9196</v>
      </c>
      <c r="E38" s="268">
        <v>1503</v>
      </c>
      <c r="F38" s="180">
        <f t="shared" si="3"/>
        <v>13527</v>
      </c>
      <c r="G38" s="263">
        <f t="shared" si="0"/>
        <v>0</v>
      </c>
      <c r="H38" s="264">
        <f t="shared" si="0"/>
        <v>0.6798255341169512</v>
      </c>
      <c r="I38" s="265">
        <f t="shared" si="1"/>
        <v>0.5096148517594902</v>
      </c>
      <c r="J38" s="243"/>
      <c r="K38" s="243"/>
    </row>
    <row r="39" spans="2:11" ht="19.5" customHeight="1">
      <c r="B39" s="260" t="s">
        <v>315</v>
      </c>
      <c r="C39" s="268">
        <v>0</v>
      </c>
      <c r="D39" s="269">
        <f t="shared" si="2"/>
        <v>9196</v>
      </c>
      <c r="E39" s="268">
        <v>1503</v>
      </c>
      <c r="F39" s="180">
        <f t="shared" si="3"/>
        <v>15030</v>
      </c>
      <c r="G39" s="263">
        <f t="shared" si="0"/>
        <v>0</v>
      </c>
      <c r="H39" s="264">
        <f t="shared" si="0"/>
        <v>0.6118429807052561</v>
      </c>
      <c r="I39" s="265">
        <f t="shared" si="1"/>
        <v>0.5096148517594902</v>
      </c>
      <c r="J39" s="243"/>
      <c r="K39" s="243"/>
    </row>
    <row r="40" spans="2:11" ht="19.5" customHeight="1">
      <c r="B40" s="260" t="s">
        <v>316</v>
      </c>
      <c r="C40" s="268">
        <v>0</v>
      </c>
      <c r="D40" s="269">
        <f t="shared" si="2"/>
        <v>9196</v>
      </c>
      <c r="E40" s="268">
        <v>1503</v>
      </c>
      <c r="F40" s="180">
        <f t="shared" si="3"/>
        <v>16533</v>
      </c>
      <c r="G40" s="263">
        <f t="shared" si="0"/>
        <v>0</v>
      </c>
      <c r="H40" s="264">
        <f t="shared" si="0"/>
        <v>0.5562208915502329</v>
      </c>
      <c r="I40" s="265">
        <f t="shared" si="1"/>
        <v>0.5096148517594902</v>
      </c>
      <c r="J40" s="243"/>
      <c r="K40" s="243"/>
    </row>
    <row r="41" spans="2:11" ht="19.5" customHeight="1">
      <c r="B41" s="260" t="s">
        <v>317</v>
      </c>
      <c r="C41" s="268">
        <v>0</v>
      </c>
      <c r="D41" s="269">
        <f t="shared" si="2"/>
        <v>9196</v>
      </c>
      <c r="E41" s="268">
        <v>1512</v>
      </c>
      <c r="F41" s="180">
        <f t="shared" si="3"/>
        <v>18045</v>
      </c>
      <c r="G41" s="263">
        <f t="shared" si="0"/>
        <v>0</v>
      </c>
      <c r="H41" s="264">
        <f t="shared" si="0"/>
        <v>0.5096148517594902</v>
      </c>
      <c r="I41" s="265">
        <f t="shared" si="1"/>
        <v>0.5096148517594902</v>
      </c>
      <c r="J41" s="243"/>
      <c r="K41" s="243"/>
    </row>
    <row r="42" spans="2:11" ht="53.25" customHeight="1">
      <c r="B42" s="211" t="s">
        <v>318</v>
      </c>
      <c r="C42" s="382" t="s">
        <v>487</v>
      </c>
      <c r="D42" s="382"/>
      <c r="E42" s="382"/>
      <c r="F42" s="382"/>
      <c r="G42" s="382"/>
      <c r="H42" s="382"/>
      <c r="I42" s="382"/>
      <c r="J42" s="245"/>
      <c r="K42" s="245"/>
    </row>
    <row r="43" spans="2:11" ht="29.25" customHeight="1">
      <c r="B43" s="336" t="s">
        <v>319</v>
      </c>
      <c r="C43" s="336"/>
      <c r="D43" s="336"/>
      <c r="E43" s="336"/>
      <c r="F43" s="336"/>
      <c r="G43" s="336"/>
      <c r="H43" s="336"/>
      <c r="I43" s="336"/>
      <c r="J43" s="221"/>
      <c r="K43" s="221"/>
    </row>
    <row r="44" spans="2:11" ht="40.5" customHeight="1">
      <c r="B44" s="337"/>
      <c r="C44" s="338"/>
      <c r="D44" s="338"/>
      <c r="E44" s="338"/>
      <c r="F44" s="338"/>
      <c r="G44" s="338"/>
      <c r="H44" s="338"/>
      <c r="I44" s="339"/>
      <c r="J44" s="221"/>
      <c r="K44" s="221"/>
    </row>
    <row r="45" spans="2:11" ht="40.5" customHeight="1">
      <c r="B45" s="340"/>
      <c r="C45" s="341"/>
      <c r="D45" s="341"/>
      <c r="E45" s="341"/>
      <c r="F45" s="341"/>
      <c r="G45" s="341"/>
      <c r="H45" s="341"/>
      <c r="I45" s="342"/>
      <c r="J45" s="245"/>
      <c r="K45" s="245"/>
    </row>
    <row r="46" spans="2:11" ht="40.5" customHeight="1">
      <c r="B46" s="340"/>
      <c r="C46" s="341"/>
      <c r="D46" s="341"/>
      <c r="E46" s="341"/>
      <c r="F46" s="341"/>
      <c r="G46" s="341"/>
      <c r="H46" s="341"/>
      <c r="I46" s="342"/>
      <c r="J46" s="245"/>
      <c r="K46" s="245"/>
    </row>
    <row r="47" spans="2:11" ht="40.5" customHeight="1">
      <c r="B47" s="340"/>
      <c r="C47" s="341"/>
      <c r="D47" s="341"/>
      <c r="E47" s="341"/>
      <c r="F47" s="341"/>
      <c r="G47" s="341"/>
      <c r="H47" s="341"/>
      <c r="I47" s="342"/>
      <c r="J47" s="245"/>
      <c r="K47" s="245"/>
    </row>
    <row r="48" spans="2:11" ht="40.5" customHeight="1">
      <c r="B48" s="343"/>
      <c r="C48" s="344"/>
      <c r="D48" s="344"/>
      <c r="E48" s="344"/>
      <c r="F48" s="344"/>
      <c r="G48" s="344"/>
      <c r="H48" s="344"/>
      <c r="I48" s="345"/>
      <c r="J48" s="166"/>
      <c r="K48" s="166"/>
    </row>
    <row r="49" spans="2:11" ht="84.75" customHeight="1">
      <c r="B49" s="266" t="s">
        <v>320</v>
      </c>
      <c r="C49" s="366" t="s">
        <v>489</v>
      </c>
      <c r="D49" s="367"/>
      <c r="E49" s="367"/>
      <c r="F49" s="367"/>
      <c r="G49" s="367"/>
      <c r="H49" s="367"/>
      <c r="I49" s="368"/>
      <c r="J49" s="246"/>
      <c r="K49" s="246"/>
    </row>
    <row r="50" spans="2:11" ht="33.75" customHeight="1">
      <c r="B50" s="266" t="s">
        <v>321</v>
      </c>
      <c r="C50" s="458" t="s">
        <v>500</v>
      </c>
      <c r="D50" s="458"/>
      <c r="E50" s="458"/>
      <c r="F50" s="458"/>
      <c r="G50" s="458"/>
      <c r="H50" s="458"/>
      <c r="I50" s="458"/>
      <c r="J50" s="246"/>
      <c r="K50" s="246"/>
    </row>
    <row r="51" spans="2:11" ht="69.75" customHeight="1">
      <c r="B51" s="211" t="s">
        <v>322</v>
      </c>
      <c r="C51" s="366" t="s">
        <v>468</v>
      </c>
      <c r="D51" s="367"/>
      <c r="E51" s="367"/>
      <c r="F51" s="367"/>
      <c r="G51" s="367"/>
      <c r="H51" s="367"/>
      <c r="I51" s="368"/>
      <c r="J51" s="246"/>
      <c r="K51" s="246"/>
    </row>
    <row r="52" spans="2:11" ht="29.25" customHeight="1">
      <c r="B52" s="369" t="s">
        <v>323</v>
      </c>
      <c r="C52" s="369"/>
      <c r="D52" s="369"/>
      <c r="E52" s="369"/>
      <c r="F52" s="369"/>
      <c r="G52" s="369"/>
      <c r="H52" s="369"/>
      <c r="I52" s="369"/>
      <c r="J52" s="246"/>
      <c r="K52" s="246"/>
    </row>
    <row r="53" spans="2:11" ht="33" customHeight="1">
      <c r="B53" s="347" t="s">
        <v>324</v>
      </c>
      <c r="C53" s="242" t="s">
        <v>325</v>
      </c>
      <c r="D53" s="359" t="s">
        <v>326</v>
      </c>
      <c r="E53" s="359"/>
      <c r="F53" s="359"/>
      <c r="G53" s="359" t="s">
        <v>327</v>
      </c>
      <c r="H53" s="359"/>
      <c r="I53" s="359"/>
      <c r="J53" s="247"/>
      <c r="K53" s="247"/>
    </row>
    <row r="54" spans="2:11" ht="31.5" customHeight="1">
      <c r="B54" s="347"/>
      <c r="C54" s="267"/>
      <c r="D54" s="346"/>
      <c r="E54" s="346"/>
      <c r="F54" s="346"/>
      <c r="G54" s="457"/>
      <c r="H54" s="457"/>
      <c r="I54" s="457"/>
      <c r="J54" s="247"/>
      <c r="K54" s="247"/>
    </row>
    <row r="55" spans="2:11" ht="31.5" customHeight="1">
      <c r="B55" s="244" t="s">
        <v>328</v>
      </c>
      <c r="C55" s="360" t="str">
        <f>+'HV 1'!C55:D55</f>
        <v>ANGELICA MARIA PICO</v>
      </c>
      <c r="D55" s="361"/>
      <c r="E55" s="362" t="s">
        <v>329</v>
      </c>
      <c r="F55" s="362"/>
      <c r="G55" s="363" t="str">
        <f>+'HV 1'!G55:I55</f>
        <v>OFICINA DE ESTADISTICA DE LA ESTACION METROPOLITANA DE TRANSITO</v>
      </c>
      <c r="H55" s="364"/>
      <c r="I55" s="365"/>
      <c r="J55" s="249"/>
      <c r="K55" s="249"/>
    </row>
    <row r="56" spans="2:11" ht="31.5" customHeight="1">
      <c r="B56" s="244" t="s">
        <v>330</v>
      </c>
      <c r="C56" s="346" t="str">
        <f>+'HV 1'!C56:D56</f>
        <v>NICOLAS ADOLFO CORREAL HUERTAS / RAFAEL GONZALEZ</v>
      </c>
      <c r="D56" s="346"/>
      <c r="E56" s="347" t="s">
        <v>331</v>
      </c>
      <c r="F56" s="347"/>
      <c r="G56" s="348" t="str">
        <f>+'HV 1'!G56:I56</f>
        <v>LEONARDO VASQUEZ ESCOBAR</v>
      </c>
      <c r="H56" s="348"/>
      <c r="I56" s="348"/>
      <c r="J56" s="249"/>
      <c r="K56" s="249"/>
    </row>
    <row r="57" spans="2:11" ht="31.5" customHeight="1">
      <c r="B57" s="244" t="s">
        <v>332</v>
      </c>
      <c r="C57" s="346"/>
      <c r="D57" s="346"/>
      <c r="E57" s="349" t="s">
        <v>333</v>
      </c>
      <c r="F57" s="350"/>
      <c r="G57" s="353"/>
      <c r="H57" s="354"/>
      <c r="I57" s="355"/>
      <c r="J57" s="250"/>
      <c r="K57" s="250"/>
    </row>
    <row r="58" spans="2:11" ht="31.5" customHeight="1">
      <c r="B58" s="244" t="s">
        <v>334</v>
      </c>
      <c r="C58" s="346"/>
      <c r="D58" s="346"/>
      <c r="E58" s="351"/>
      <c r="F58" s="352"/>
      <c r="G58" s="356"/>
      <c r="H58" s="357"/>
      <c r="I58" s="358"/>
      <c r="J58" s="250"/>
      <c r="K58" s="250"/>
    </row>
    <row r="59" spans="2:11" ht="15" hidden="1">
      <c r="B59" s="169"/>
      <c r="C59" s="169"/>
      <c r="D59" s="12"/>
      <c r="E59" s="12"/>
      <c r="F59" s="12"/>
      <c r="G59" s="12"/>
      <c r="H59" s="12"/>
      <c r="I59" s="170"/>
      <c r="J59" s="171"/>
      <c r="K59" s="171"/>
    </row>
    <row r="60" spans="2:11" ht="12.75" hidden="1">
      <c r="B60" s="251"/>
      <c r="C60" s="252"/>
      <c r="D60" s="252"/>
      <c r="E60" s="253"/>
      <c r="F60" s="253"/>
      <c r="G60" s="254"/>
      <c r="H60" s="255"/>
      <c r="I60" s="252"/>
      <c r="J60" s="256"/>
      <c r="K60" s="256"/>
    </row>
    <row r="61" spans="2:11" ht="12.75" hidden="1">
      <c r="B61" s="251"/>
      <c r="C61" s="252"/>
      <c r="D61" s="252"/>
      <c r="E61" s="253"/>
      <c r="F61" s="253"/>
      <c r="G61" s="254"/>
      <c r="H61" s="255"/>
      <c r="I61" s="252"/>
      <c r="J61" s="256"/>
      <c r="K61" s="256"/>
    </row>
    <row r="62" spans="2:11" ht="12.75" hidden="1">
      <c r="B62" s="251"/>
      <c r="C62" s="252"/>
      <c r="D62" s="252"/>
      <c r="E62" s="253"/>
      <c r="F62" s="253"/>
      <c r="G62" s="254"/>
      <c r="H62" s="255"/>
      <c r="I62" s="252"/>
      <c r="J62" s="256"/>
      <c r="K62" s="256"/>
    </row>
    <row r="63" spans="2:11" ht="12.75" hidden="1">
      <c r="B63" s="251"/>
      <c r="C63" s="252"/>
      <c r="D63" s="252"/>
      <c r="E63" s="253"/>
      <c r="F63" s="253"/>
      <c r="G63" s="254"/>
      <c r="H63" s="255"/>
      <c r="I63" s="252"/>
      <c r="J63" s="256"/>
      <c r="K63" s="256"/>
    </row>
    <row r="64" spans="2:11" ht="12.75" hidden="1">
      <c r="B64" s="251"/>
      <c r="C64" s="252"/>
      <c r="D64" s="252"/>
      <c r="E64" s="253"/>
      <c r="F64" s="253"/>
      <c r="G64" s="254"/>
      <c r="H64" s="255"/>
      <c r="I64" s="252"/>
      <c r="J64" s="256"/>
      <c r="K64" s="256"/>
    </row>
    <row r="65" spans="2:11" ht="12.75" hidden="1">
      <c r="B65" s="251"/>
      <c r="C65" s="252"/>
      <c r="D65" s="252"/>
      <c r="E65" s="253"/>
      <c r="F65" s="253"/>
      <c r="G65" s="254"/>
      <c r="H65" s="255"/>
      <c r="I65" s="252"/>
      <c r="J65" s="256"/>
      <c r="K65" s="256"/>
    </row>
    <row r="66" spans="2:11" ht="12.75" hidden="1">
      <c r="B66" s="251"/>
      <c r="C66" s="252"/>
      <c r="D66" s="252"/>
      <c r="E66" s="253"/>
      <c r="F66" s="253"/>
      <c r="G66" s="254"/>
      <c r="H66" s="255"/>
      <c r="I66" s="252"/>
      <c r="J66" s="256"/>
      <c r="K66" s="256"/>
    </row>
    <row r="67" spans="2:11" ht="12.75" hidden="1">
      <c r="B67" s="251"/>
      <c r="C67" s="252"/>
      <c r="D67" s="252"/>
      <c r="E67" s="253"/>
      <c r="F67" s="253"/>
      <c r="G67" s="254"/>
      <c r="H67" s="255"/>
      <c r="I67" s="252"/>
      <c r="J67" s="256"/>
      <c r="K67" s="256"/>
    </row>
  </sheetData>
  <sheetProtection password="C9C5" sheet="1" formatCells="0" formatColumns="0" formatRows="0"/>
  <mergeCells count="65">
    <mergeCell ref="B2:B5"/>
    <mergeCell ref="C5:F5"/>
    <mergeCell ref="C2:I2"/>
    <mergeCell ref="C3:I3"/>
    <mergeCell ref="C4:I4"/>
    <mergeCell ref="B6:I6"/>
    <mergeCell ref="G5:I5"/>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K25"/>
  <sheetViews>
    <sheetView zoomScale="90" zoomScaleNormal="90" zoomScalePageLayoutView="0" workbookViewId="0" topLeftCell="A1">
      <selection activeCell="H9" sqref="H9"/>
    </sheetView>
  </sheetViews>
  <sheetFormatPr defaultColWidth="11.421875" defaultRowHeight="15"/>
  <cols>
    <col min="1" max="1" width="1.28515625" style="0" customWidth="1"/>
    <col min="2" max="2" width="20.140625" style="176" customWidth="1"/>
    <col min="3" max="3" width="34.57421875" style="0" customWidth="1"/>
    <col min="4" max="4" width="14.28125" style="0" customWidth="1"/>
    <col min="5" max="5" width="9.8515625" style="0" customWidth="1"/>
    <col min="6" max="6" width="47.00390625" style="0" customWidth="1"/>
    <col min="7" max="8" width="16.140625" style="0" customWidth="1"/>
    <col min="9" max="9" width="16.28125" style="0" customWidth="1"/>
    <col min="10" max="10" width="15.7109375" style="0" customWidth="1"/>
    <col min="11" max="11" width="40.28125" style="0" customWidth="1"/>
    <col min="13" max="13" width="17.8515625" style="0" bestFit="1" customWidth="1"/>
    <col min="108" max="108" width="11.421875" style="0" customWidth="1"/>
    <col min="198" max="198" width="1.421875" style="0" customWidth="1"/>
  </cols>
  <sheetData>
    <row r="1" spans="2:10" ht="23.25" customHeight="1" thickBot="1">
      <c r="B1" s="434"/>
      <c r="C1" s="437" t="s">
        <v>463</v>
      </c>
      <c r="D1" s="438"/>
      <c r="E1" s="438"/>
      <c r="F1" s="438"/>
      <c r="G1" s="438"/>
      <c r="H1" s="438"/>
      <c r="I1" s="438"/>
      <c r="J1" s="439"/>
    </row>
    <row r="2" spans="2:10" ht="18" customHeight="1" thickBot="1">
      <c r="B2" s="435"/>
      <c r="C2" s="440" t="s">
        <v>144</v>
      </c>
      <c r="D2" s="441"/>
      <c r="E2" s="441"/>
      <c r="F2" s="441"/>
      <c r="G2" s="441"/>
      <c r="H2" s="441"/>
      <c r="I2" s="441"/>
      <c r="J2" s="442"/>
    </row>
    <row r="3" spans="2:10" ht="18" customHeight="1" thickBot="1">
      <c r="B3" s="435"/>
      <c r="C3" s="440" t="s">
        <v>464</v>
      </c>
      <c r="D3" s="441"/>
      <c r="E3" s="441"/>
      <c r="F3" s="441"/>
      <c r="G3" s="441"/>
      <c r="H3" s="441"/>
      <c r="I3" s="441"/>
      <c r="J3" s="442"/>
    </row>
    <row r="4" spans="2:10" ht="18" customHeight="1" thickBot="1">
      <c r="B4" s="436"/>
      <c r="C4" s="440" t="s">
        <v>465</v>
      </c>
      <c r="D4" s="441"/>
      <c r="E4" s="441"/>
      <c r="F4" s="441"/>
      <c r="G4" s="441"/>
      <c r="H4" s="443" t="s">
        <v>462</v>
      </c>
      <c r="I4" s="444"/>
      <c r="J4" s="445"/>
    </row>
    <row r="5" spans="2:10" ht="18" customHeight="1" thickBot="1">
      <c r="B5" s="172"/>
      <c r="C5" s="173"/>
      <c r="D5" s="173"/>
      <c r="E5" s="173"/>
      <c r="F5" s="173"/>
      <c r="G5" s="173"/>
      <c r="H5" s="173"/>
      <c r="I5" s="173"/>
      <c r="J5" s="174"/>
    </row>
    <row r="6" spans="2:10" ht="51.75" customHeight="1" thickBot="1">
      <c r="B6" s="194" t="s">
        <v>412</v>
      </c>
      <c r="C6" s="428" t="str">
        <f>+'[5]HV 2'!C11:F11</f>
        <v>6219 - Apoyo Institucional en convenio con la Policía Nacional</v>
      </c>
      <c r="D6" s="429"/>
      <c r="E6" s="430"/>
      <c r="F6" s="175"/>
      <c r="G6" s="173"/>
      <c r="H6" s="173"/>
      <c r="I6" s="173"/>
      <c r="J6" s="174"/>
    </row>
    <row r="7" spans="2:10" ht="32.25" customHeight="1" thickBot="1">
      <c r="B7" s="30" t="s">
        <v>0</v>
      </c>
      <c r="C7" s="428" t="str">
        <f>+'Act. 1'!C7:E7</f>
        <v>Dirección de Gestión de Tránsito y Control de Tránsito y Transporte</v>
      </c>
      <c r="D7" s="429"/>
      <c r="E7" s="430"/>
      <c r="F7" s="175"/>
      <c r="G7" s="173"/>
      <c r="H7" s="173"/>
      <c r="I7" s="173"/>
      <c r="J7" s="174"/>
    </row>
    <row r="8" spans="2:10" ht="32.25" customHeight="1" thickBot="1">
      <c r="B8" s="195" t="s">
        <v>335</v>
      </c>
      <c r="C8" s="454" t="str">
        <f>+'Act. 1'!C8:E8</f>
        <v>Subsecretaría de Gestión de la Movilidad</v>
      </c>
      <c r="D8" s="455"/>
      <c r="E8" s="456"/>
      <c r="F8" s="31"/>
      <c r="G8" s="173"/>
      <c r="H8" s="173"/>
      <c r="I8" s="173"/>
      <c r="J8" s="174"/>
    </row>
    <row r="9" spans="2:10" ht="32.25" customHeight="1" thickBot="1">
      <c r="B9" s="195" t="s">
        <v>202</v>
      </c>
      <c r="C9" s="454" t="str">
        <f>+'Act. 1'!C9:E9</f>
        <v>LEONARDO VASQUEZ ESCOBAR</v>
      </c>
      <c r="D9" s="455"/>
      <c r="E9" s="456"/>
      <c r="F9" s="31"/>
      <c r="G9" s="173"/>
      <c r="H9" s="173"/>
      <c r="I9" s="173"/>
      <c r="J9" s="174"/>
    </row>
    <row r="10" spans="2:10" ht="33.75" customHeight="1" thickBot="1">
      <c r="B10" s="195" t="s">
        <v>413</v>
      </c>
      <c r="C10" s="454" t="str">
        <f>+'HV 2'!F9</f>
        <v>27. Realizar 83.000 controles sancionatorios para mitigar problemas en seguridad vial.</v>
      </c>
      <c r="D10" s="455"/>
      <c r="E10" s="456"/>
      <c r="F10" s="175"/>
      <c r="G10" s="173"/>
      <c r="H10" s="173"/>
      <c r="I10" s="173"/>
      <c r="J10" s="174"/>
    </row>
    <row r="11" ht="45" customHeight="1"/>
    <row r="12" spans="2:11" ht="22.5" customHeight="1">
      <c r="B12" s="431" t="s">
        <v>429</v>
      </c>
      <c r="C12" s="432"/>
      <c r="D12" s="432"/>
      <c r="E12" s="432"/>
      <c r="F12" s="432"/>
      <c r="G12" s="432"/>
      <c r="H12" s="433"/>
      <c r="I12" s="446" t="s">
        <v>336</v>
      </c>
      <c r="J12" s="447"/>
      <c r="K12" s="447"/>
    </row>
    <row r="13" spans="2:11" s="177" customFormat="1" ht="30" customHeight="1">
      <c r="B13" s="448" t="s">
        <v>337</v>
      </c>
      <c r="C13" s="448" t="s">
        <v>338</v>
      </c>
      <c r="D13" s="448" t="s">
        <v>414</v>
      </c>
      <c r="E13" s="448" t="s">
        <v>339</v>
      </c>
      <c r="F13" s="448" t="s">
        <v>340</v>
      </c>
      <c r="G13" s="448" t="s">
        <v>415</v>
      </c>
      <c r="H13" s="448" t="s">
        <v>416</v>
      </c>
      <c r="I13" s="450" t="s">
        <v>417</v>
      </c>
      <c r="J13" s="467" t="s">
        <v>418</v>
      </c>
      <c r="K13" s="469" t="s">
        <v>419</v>
      </c>
    </row>
    <row r="14" spans="2:11" s="177" customFormat="1" ht="15">
      <c r="B14" s="465"/>
      <c r="C14" s="465"/>
      <c r="D14" s="465"/>
      <c r="E14" s="465"/>
      <c r="F14" s="465"/>
      <c r="G14" s="465"/>
      <c r="H14" s="465"/>
      <c r="I14" s="466"/>
      <c r="J14" s="468"/>
      <c r="K14" s="469"/>
    </row>
    <row r="15" spans="2:11" s="177" customFormat="1" ht="120">
      <c r="B15" s="470">
        <v>1</v>
      </c>
      <c r="C15" s="471" t="s">
        <v>422</v>
      </c>
      <c r="D15" s="203">
        <v>0</v>
      </c>
      <c r="E15" s="197">
        <v>1</v>
      </c>
      <c r="F15" s="182" t="s">
        <v>423</v>
      </c>
      <c r="G15" s="198">
        <v>0</v>
      </c>
      <c r="H15" s="196">
        <v>43466</v>
      </c>
      <c r="I15" s="203">
        <v>0</v>
      </c>
      <c r="J15" s="196">
        <v>43525</v>
      </c>
      <c r="K15" s="182" t="s">
        <v>485</v>
      </c>
    </row>
    <row r="16" spans="2:11" ht="68.25" customHeight="1">
      <c r="B16" s="470"/>
      <c r="C16" s="471"/>
      <c r="D16" s="203">
        <v>0</v>
      </c>
      <c r="E16" s="204">
        <v>2</v>
      </c>
      <c r="F16" s="182" t="s">
        <v>426</v>
      </c>
      <c r="G16" s="203">
        <v>0</v>
      </c>
      <c r="H16" s="196">
        <v>43466</v>
      </c>
      <c r="I16" s="203">
        <v>0</v>
      </c>
      <c r="J16" s="196">
        <v>43525</v>
      </c>
      <c r="K16" s="182" t="s">
        <v>482</v>
      </c>
    </row>
    <row r="17" spans="2:11" ht="60">
      <c r="B17" s="470"/>
      <c r="C17" s="471"/>
      <c r="D17" s="203">
        <v>0</v>
      </c>
      <c r="E17" s="200">
        <v>3</v>
      </c>
      <c r="F17" s="182" t="s">
        <v>442</v>
      </c>
      <c r="G17" s="203">
        <v>0</v>
      </c>
      <c r="H17" s="196">
        <v>43466</v>
      </c>
      <c r="I17" s="203">
        <v>0</v>
      </c>
      <c r="J17" s="209">
        <v>43466</v>
      </c>
      <c r="K17" s="182" t="s">
        <v>483</v>
      </c>
    </row>
    <row r="18" spans="2:11" ht="39.75" customHeight="1">
      <c r="B18" s="470"/>
      <c r="C18" s="471"/>
      <c r="D18" s="203">
        <v>0</v>
      </c>
      <c r="E18" s="200">
        <v>4</v>
      </c>
      <c r="F18" s="182" t="s">
        <v>443</v>
      </c>
      <c r="G18" s="203">
        <v>0</v>
      </c>
      <c r="H18" s="196">
        <v>43525</v>
      </c>
      <c r="I18" s="203">
        <v>0</v>
      </c>
      <c r="J18" s="196">
        <v>43525</v>
      </c>
      <c r="K18" s="182" t="s">
        <v>498</v>
      </c>
    </row>
    <row r="19" spans="2:11" ht="90">
      <c r="B19" s="470"/>
      <c r="C19" s="471"/>
      <c r="D19" s="203">
        <v>0</v>
      </c>
      <c r="E19" s="200">
        <v>5</v>
      </c>
      <c r="F19" s="182" t="s">
        <v>444</v>
      </c>
      <c r="G19" s="203">
        <v>0</v>
      </c>
      <c r="H19" s="196">
        <v>43525</v>
      </c>
      <c r="I19" s="203">
        <v>0</v>
      </c>
      <c r="J19" s="196">
        <v>43525</v>
      </c>
      <c r="K19" s="182" t="s">
        <v>484</v>
      </c>
    </row>
    <row r="20" spans="2:11" ht="105">
      <c r="B20" s="470"/>
      <c r="C20" s="471"/>
      <c r="D20" s="203">
        <v>0</v>
      </c>
      <c r="E20" s="200">
        <v>6</v>
      </c>
      <c r="F20" s="181" t="s">
        <v>449</v>
      </c>
      <c r="G20" s="203">
        <v>0</v>
      </c>
      <c r="H20" s="208">
        <v>43518</v>
      </c>
      <c r="I20" s="203">
        <v>0</v>
      </c>
      <c r="J20" s="196">
        <v>43525</v>
      </c>
      <c r="K20" s="182" t="s">
        <v>481</v>
      </c>
    </row>
    <row r="21" spans="2:11" ht="120">
      <c r="B21" s="470"/>
      <c r="C21" s="471"/>
      <c r="D21" s="203">
        <v>0</v>
      </c>
      <c r="E21" s="200">
        <v>7</v>
      </c>
      <c r="F21" s="181" t="s">
        <v>450</v>
      </c>
      <c r="G21" s="203">
        <v>0</v>
      </c>
      <c r="H21" s="208">
        <v>43609</v>
      </c>
      <c r="I21" s="203">
        <v>0</v>
      </c>
      <c r="J21" s="208">
        <v>43609</v>
      </c>
      <c r="K21" s="182" t="s">
        <v>499</v>
      </c>
    </row>
    <row r="22" spans="2:11" ht="60">
      <c r="B22" s="470"/>
      <c r="C22" s="471"/>
      <c r="D22" s="203">
        <v>0</v>
      </c>
      <c r="E22" s="200">
        <v>8</v>
      </c>
      <c r="F22" s="181" t="s">
        <v>451</v>
      </c>
      <c r="G22" s="203">
        <v>0</v>
      </c>
      <c r="H22" s="196">
        <v>43700</v>
      </c>
      <c r="I22" s="203"/>
      <c r="J22" s="202"/>
      <c r="K22" s="182"/>
    </row>
    <row r="23" spans="2:11" ht="60">
      <c r="B23" s="470"/>
      <c r="C23" s="471"/>
      <c r="D23" s="203">
        <v>0</v>
      </c>
      <c r="E23" s="200">
        <v>9</v>
      </c>
      <c r="F23" s="181" t="s">
        <v>452</v>
      </c>
      <c r="G23" s="203">
        <v>0</v>
      </c>
      <c r="H23" s="196">
        <v>43791</v>
      </c>
      <c r="I23" s="203"/>
      <c r="J23" s="202"/>
      <c r="K23" s="182"/>
    </row>
    <row r="24" spans="2:11" ht="90">
      <c r="B24" s="470"/>
      <c r="C24" s="471"/>
      <c r="D24" s="203">
        <v>0</v>
      </c>
      <c r="E24" s="200">
        <v>10</v>
      </c>
      <c r="F24" s="182" t="s">
        <v>445</v>
      </c>
      <c r="G24" s="203">
        <v>0</v>
      </c>
      <c r="H24" s="196">
        <v>43617</v>
      </c>
      <c r="I24" s="203">
        <v>0</v>
      </c>
      <c r="J24" s="209">
        <v>43617</v>
      </c>
      <c r="K24" s="182" t="s">
        <v>496</v>
      </c>
    </row>
    <row r="25" spans="2:11" ht="75">
      <c r="B25" s="470"/>
      <c r="C25" s="471"/>
      <c r="D25" s="203">
        <v>0</v>
      </c>
      <c r="E25" s="200">
        <v>11</v>
      </c>
      <c r="F25" s="182" t="s">
        <v>446</v>
      </c>
      <c r="G25" s="203">
        <v>0</v>
      </c>
      <c r="H25" s="196">
        <v>43586</v>
      </c>
      <c r="I25" s="203"/>
      <c r="J25" s="202"/>
      <c r="K25" s="182" t="s">
        <v>497</v>
      </c>
    </row>
  </sheetData>
  <sheetProtection/>
  <mergeCells count="25">
    <mergeCell ref="C6:E6"/>
    <mergeCell ref="C7:E7"/>
    <mergeCell ref="B12:H12"/>
    <mergeCell ref="I12:K12"/>
    <mergeCell ref="B13:B14"/>
    <mergeCell ref="C8:E8"/>
    <mergeCell ref="C9:E9"/>
    <mergeCell ref="C10:E10"/>
    <mergeCell ref="C13:C14"/>
    <mergeCell ref="D13:D14"/>
    <mergeCell ref="E13:E14"/>
    <mergeCell ref="I13:I14"/>
    <mergeCell ref="J13:J14"/>
    <mergeCell ref="K13:K14"/>
    <mergeCell ref="B15:B25"/>
    <mergeCell ref="C15:C25"/>
    <mergeCell ref="F13:F14"/>
    <mergeCell ref="G13:G14"/>
    <mergeCell ref="H13:H14"/>
    <mergeCell ref="B1:B4"/>
    <mergeCell ref="C1:J1"/>
    <mergeCell ref="C2:J2"/>
    <mergeCell ref="C3:J3"/>
    <mergeCell ref="C4:G4"/>
    <mergeCell ref="H4:J4"/>
  </mergeCell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T85"/>
  <sheetViews>
    <sheetView zoomScalePageLayoutView="0" workbookViewId="0" topLeftCell="A1">
      <selection activeCell="A19" sqref="A19"/>
    </sheetView>
  </sheetViews>
  <sheetFormatPr defaultColWidth="11.421875" defaultRowHeight="15"/>
  <cols>
    <col min="1" max="1" width="65.28125" style="3" bestFit="1" customWidth="1"/>
    <col min="2" max="2" width="11.421875" style="3" customWidth="1"/>
    <col min="3" max="3" width="63.421875" style="22" customWidth="1"/>
    <col min="4" max="4" width="11.421875" style="22" customWidth="1"/>
    <col min="5" max="5" width="11.421875" style="23" customWidth="1"/>
    <col min="6" max="10" width="18.8515625" style="23" customWidth="1"/>
    <col min="11" max="11" width="15.28125" style="3" customWidth="1"/>
    <col min="12"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183" t="s">
        <v>371</v>
      </c>
      <c r="C1" s="183" t="s">
        <v>11</v>
      </c>
      <c r="E1" s="183" t="s">
        <v>33</v>
      </c>
      <c r="F1" s="183" t="s">
        <v>10</v>
      </c>
      <c r="G1" s="121"/>
      <c r="H1" s="480" t="s">
        <v>372</v>
      </c>
      <c r="I1" s="480"/>
      <c r="J1" s="480"/>
      <c r="K1" s="480"/>
      <c r="L1" s="481" t="s">
        <v>34</v>
      </c>
      <c r="M1" s="482"/>
      <c r="N1" s="482"/>
      <c r="O1" s="482"/>
      <c r="P1" s="4"/>
      <c r="Q1" s="483" t="s">
        <v>176</v>
      </c>
      <c r="R1" s="483"/>
      <c r="S1" s="483"/>
      <c r="T1" s="483"/>
    </row>
    <row r="2" spans="1:20" ht="30.75" customHeight="1" thickBot="1">
      <c r="A2" s="91" t="s">
        <v>373</v>
      </c>
      <c r="C2" s="26" t="s">
        <v>35</v>
      </c>
      <c r="E2" s="28">
        <v>1</v>
      </c>
      <c r="F2" s="28" t="s">
        <v>36</v>
      </c>
      <c r="G2" s="29"/>
      <c r="H2" s="475" t="s">
        <v>182</v>
      </c>
      <c r="I2" s="476"/>
      <c r="J2" s="476"/>
      <c r="K2" s="477"/>
      <c r="L2" s="484" t="s">
        <v>37</v>
      </c>
      <c r="M2" s="92">
        <v>2012</v>
      </c>
      <c r="N2" s="92"/>
      <c r="O2" s="92"/>
      <c r="P2" s="93"/>
      <c r="Q2" s="183"/>
      <c r="R2" s="94" t="s">
        <v>40</v>
      </c>
      <c r="S2" s="94" t="s">
        <v>41</v>
      </c>
      <c r="T2" s="94" t="s">
        <v>42</v>
      </c>
    </row>
    <row r="3" spans="1:20" ht="19.5" customHeight="1">
      <c r="A3" s="95" t="s">
        <v>374</v>
      </c>
      <c r="C3" s="26" t="s">
        <v>38</v>
      </c>
      <c r="E3" s="28">
        <v>2</v>
      </c>
      <c r="F3" s="28" t="s">
        <v>39</v>
      </c>
      <c r="G3" s="29"/>
      <c r="H3" s="485" t="s">
        <v>37</v>
      </c>
      <c r="I3" s="96">
        <v>2017</v>
      </c>
      <c r="J3" s="97"/>
      <c r="K3" s="98"/>
      <c r="L3" s="484"/>
      <c r="M3" s="99" t="s">
        <v>40</v>
      </c>
      <c r="N3" s="99" t="s">
        <v>41</v>
      </c>
      <c r="O3" s="99" t="s">
        <v>42</v>
      </c>
      <c r="P3" s="93"/>
      <c r="Q3" s="100" t="s">
        <v>45</v>
      </c>
      <c r="R3" s="101">
        <v>479830</v>
      </c>
      <c r="S3" s="101">
        <v>222331</v>
      </c>
      <c r="T3" s="101">
        <v>257499</v>
      </c>
    </row>
    <row r="4" spans="1:20" ht="15.75" customHeight="1">
      <c r="A4" s="19" t="s">
        <v>375</v>
      </c>
      <c r="C4" s="26" t="s">
        <v>43</v>
      </c>
      <c r="E4" s="28">
        <v>3</v>
      </c>
      <c r="F4" s="28" t="s">
        <v>44</v>
      </c>
      <c r="G4" s="29"/>
      <c r="H4" s="486"/>
      <c r="I4" s="102" t="s">
        <v>40</v>
      </c>
      <c r="J4" s="103" t="s">
        <v>41</v>
      </c>
      <c r="K4" s="104" t="s">
        <v>42</v>
      </c>
      <c r="L4" s="105" t="s">
        <v>40</v>
      </c>
      <c r="M4" s="101">
        <v>7571345</v>
      </c>
      <c r="N4" s="101">
        <v>3653868</v>
      </c>
      <c r="O4" s="101">
        <v>3917477</v>
      </c>
      <c r="P4" s="93"/>
      <c r="Q4" s="100" t="s">
        <v>48</v>
      </c>
      <c r="R4" s="101">
        <v>135160</v>
      </c>
      <c r="S4" s="101">
        <v>62795</v>
      </c>
      <c r="T4" s="101">
        <v>72365</v>
      </c>
    </row>
    <row r="5" spans="3:20" ht="12.75">
      <c r="C5" s="26" t="s">
        <v>46</v>
      </c>
      <c r="E5" s="28">
        <v>4</v>
      </c>
      <c r="F5" s="28" t="s">
        <v>47</v>
      </c>
      <c r="G5" s="29"/>
      <c r="H5" s="106" t="s">
        <v>183</v>
      </c>
      <c r="I5" s="107"/>
      <c r="J5" s="108"/>
      <c r="K5" s="109"/>
      <c r="L5" s="110">
        <v>0</v>
      </c>
      <c r="M5" s="111">
        <v>120482</v>
      </c>
      <c r="N5" s="111">
        <v>61704</v>
      </c>
      <c r="O5" s="111">
        <v>58778</v>
      </c>
      <c r="P5" s="93"/>
      <c r="Q5" s="100" t="s">
        <v>51</v>
      </c>
      <c r="R5" s="101">
        <v>109955</v>
      </c>
      <c r="S5" s="101">
        <v>55153</v>
      </c>
      <c r="T5" s="101">
        <v>54802</v>
      </c>
    </row>
    <row r="6" spans="1:20" ht="12.75">
      <c r="A6" s="18" t="s">
        <v>180</v>
      </c>
      <c r="C6" s="26" t="s">
        <v>49</v>
      </c>
      <c r="E6" s="28">
        <v>5</v>
      </c>
      <c r="F6" s="28" t="s">
        <v>50</v>
      </c>
      <c r="G6" s="29"/>
      <c r="H6" s="184" t="s">
        <v>40</v>
      </c>
      <c r="I6" s="185">
        <v>8080734</v>
      </c>
      <c r="J6" s="185">
        <v>3912910</v>
      </c>
      <c r="K6" s="185">
        <v>4167824</v>
      </c>
      <c r="L6" s="110">
        <v>1</v>
      </c>
      <c r="M6" s="111">
        <v>120064</v>
      </c>
      <c r="N6" s="111">
        <v>61454</v>
      </c>
      <c r="O6" s="111">
        <v>58610</v>
      </c>
      <c r="P6" s="93"/>
      <c r="Q6" s="100" t="s">
        <v>54</v>
      </c>
      <c r="R6" s="101">
        <v>409257</v>
      </c>
      <c r="S6" s="101">
        <v>199566</v>
      </c>
      <c r="T6" s="101">
        <v>209691</v>
      </c>
    </row>
    <row r="7" spans="1:20" ht="12.75" customHeight="1">
      <c r="A7" s="19" t="s">
        <v>164</v>
      </c>
      <c r="C7" s="26" t="s">
        <v>52</v>
      </c>
      <c r="E7" s="28">
        <v>6</v>
      </c>
      <c r="F7" s="28" t="s">
        <v>53</v>
      </c>
      <c r="G7" s="29"/>
      <c r="H7" s="186" t="s">
        <v>184</v>
      </c>
      <c r="I7" s="187">
        <v>607390</v>
      </c>
      <c r="J7" s="187">
        <v>312062</v>
      </c>
      <c r="K7" s="187">
        <v>295328</v>
      </c>
      <c r="L7" s="110">
        <v>2</v>
      </c>
      <c r="M7" s="111">
        <v>119780</v>
      </c>
      <c r="N7" s="111">
        <v>61272</v>
      </c>
      <c r="O7" s="111">
        <v>58508</v>
      </c>
      <c r="P7" s="93"/>
      <c r="Q7" s="100" t="s">
        <v>56</v>
      </c>
      <c r="R7" s="101">
        <v>400686</v>
      </c>
      <c r="S7" s="101">
        <v>197911</v>
      </c>
      <c r="T7" s="101">
        <v>202775</v>
      </c>
    </row>
    <row r="8" spans="1:20" ht="14.25" customHeight="1">
      <c r="A8" s="19" t="s">
        <v>165</v>
      </c>
      <c r="C8" s="26" t="s">
        <v>92</v>
      </c>
      <c r="E8" s="28">
        <v>7</v>
      </c>
      <c r="F8" s="28" t="s">
        <v>55</v>
      </c>
      <c r="G8" s="29"/>
      <c r="H8" s="186" t="s">
        <v>185</v>
      </c>
      <c r="I8" s="187">
        <v>601914</v>
      </c>
      <c r="J8" s="187">
        <v>308936</v>
      </c>
      <c r="K8" s="187">
        <v>292978</v>
      </c>
      <c r="L8" s="110">
        <v>3</v>
      </c>
      <c r="M8" s="111">
        <v>119273</v>
      </c>
      <c r="N8" s="111">
        <v>61064</v>
      </c>
      <c r="O8" s="111">
        <v>58209</v>
      </c>
      <c r="P8" s="93"/>
      <c r="Q8" s="100" t="s">
        <v>58</v>
      </c>
      <c r="R8" s="101">
        <v>201593</v>
      </c>
      <c r="S8" s="101">
        <v>99557</v>
      </c>
      <c r="T8" s="101">
        <v>102036</v>
      </c>
    </row>
    <row r="9" spans="1:20" ht="15.75" customHeight="1">
      <c r="A9" s="19" t="s">
        <v>166</v>
      </c>
      <c r="C9" s="183" t="s">
        <v>8</v>
      </c>
      <c r="E9" s="28">
        <v>8</v>
      </c>
      <c r="F9" s="28" t="s">
        <v>57</v>
      </c>
      <c r="G9" s="29"/>
      <c r="H9" s="186" t="s">
        <v>186</v>
      </c>
      <c r="I9" s="187">
        <v>602967</v>
      </c>
      <c r="J9" s="187">
        <v>308654</v>
      </c>
      <c r="K9" s="187">
        <v>294313</v>
      </c>
      <c r="L9" s="110">
        <v>4</v>
      </c>
      <c r="M9" s="111">
        <v>118935</v>
      </c>
      <c r="N9" s="111">
        <v>60931</v>
      </c>
      <c r="O9" s="111">
        <v>58004</v>
      </c>
      <c r="P9" s="93"/>
      <c r="Q9" s="100" t="s">
        <v>60</v>
      </c>
      <c r="R9" s="101">
        <v>597522</v>
      </c>
      <c r="S9" s="101">
        <v>292176</v>
      </c>
      <c r="T9" s="101">
        <v>305346</v>
      </c>
    </row>
    <row r="10" spans="1:20" ht="12.75">
      <c r="A10" s="19" t="s">
        <v>167</v>
      </c>
      <c r="C10" s="26" t="s">
        <v>63</v>
      </c>
      <c r="E10" s="28">
        <v>9</v>
      </c>
      <c r="F10" s="28" t="s">
        <v>59</v>
      </c>
      <c r="G10" s="29"/>
      <c r="H10" s="186" t="s">
        <v>187</v>
      </c>
      <c r="I10" s="187">
        <v>632370</v>
      </c>
      <c r="J10" s="187">
        <v>321173</v>
      </c>
      <c r="K10" s="187">
        <v>311197</v>
      </c>
      <c r="L10" s="110">
        <v>5</v>
      </c>
      <c r="M10" s="111">
        <v>118833</v>
      </c>
      <c r="N10" s="111">
        <v>60903</v>
      </c>
      <c r="O10" s="111">
        <v>57930</v>
      </c>
      <c r="P10" s="93"/>
      <c r="Q10" s="100" t="s">
        <v>62</v>
      </c>
      <c r="R10" s="101">
        <v>1030623</v>
      </c>
      <c r="S10" s="101">
        <v>502287</v>
      </c>
      <c r="T10" s="101">
        <v>528336</v>
      </c>
    </row>
    <row r="11" spans="1:20" ht="12.75">
      <c r="A11" s="19" t="s">
        <v>168</v>
      </c>
      <c r="C11" s="26" t="s">
        <v>66</v>
      </c>
      <c r="E11" s="28">
        <v>10</v>
      </c>
      <c r="F11" s="28" t="s">
        <v>61</v>
      </c>
      <c r="G11" s="29"/>
      <c r="H11" s="186" t="s">
        <v>188</v>
      </c>
      <c r="I11" s="187">
        <v>672749</v>
      </c>
      <c r="J11" s="187">
        <v>339928</v>
      </c>
      <c r="K11" s="187">
        <v>332821</v>
      </c>
      <c r="L11" s="110">
        <v>6</v>
      </c>
      <c r="M11" s="111">
        <v>118730</v>
      </c>
      <c r="N11" s="111">
        <v>60874</v>
      </c>
      <c r="O11" s="111">
        <v>57856</v>
      </c>
      <c r="P11" s="93"/>
      <c r="Q11" s="100" t="s">
        <v>65</v>
      </c>
      <c r="R11" s="101">
        <v>353859</v>
      </c>
      <c r="S11" s="101">
        <v>167533</v>
      </c>
      <c r="T11" s="101">
        <v>186326</v>
      </c>
    </row>
    <row r="12" spans="1:20" ht="12.75">
      <c r="A12" s="19" t="s">
        <v>169</v>
      </c>
      <c r="C12" s="26" t="s">
        <v>68</v>
      </c>
      <c r="E12" s="28">
        <v>11</v>
      </c>
      <c r="F12" s="28" t="s">
        <v>64</v>
      </c>
      <c r="G12" s="29"/>
      <c r="H12" s="186" t="s">
        <v>189</v>
      </c>
      <c r="I12" s="187">
        <v>650902</v>
      </c>
      <c r="J12" s="187">
        <v>329064</v>
      </c>
      <c r="K12" s="187">
        <v>321838</v>
      </c>
      <c r="L12" s="110">
        <v>7</v>
      </c>
      <c r="M12" s="111">
        <v>118696</v>
      </c>
      <c r="N12" s="111">
        <v>60878</v>
      </c>
      <c r="O12" s="111">
        <v>57818</v>
      </c>
      <c r="P12" s="93"/>
      <c r="Q12" s="100" t="s">
        <v>67</v>
      </c>
      <c r="R12" s="101">
        <v>851299</v>
      </c>
      <c r="S12" s="101">
        <v>406597</v>
      </c>
      <c r="T12" s="101">
        <v>444702</v>
      </c>
    </row>
    <row r="13" spans="1:20" ht="12.75">
      <c r="A13" s="19" t="s">
        <v>170</v>
      </c>
      <c r="C13" s="26" t="s">
        <v>70</v>
      </c>
      <c r="E13" s="28">
        <v>12</v>
      </c>
      <c r="F13" s="28" t="s">
        <v>13</v>
      </c>
      <c r="G13" s="29"/>
      <c r="H13" s="186" t="s">
        <v>190</v>
      </c>
      <c r="I13" s="187">
        <v>651442</v>
      </c>
      <c r="J13" s="187">
        <v>316050</v>
      </c>
      <c r="K13" s="187">
        <v>335392</v>
      </c>
      <c r="L13" s="110">
        <v>8</v>
      </c>
      <c r="M13" s="111">
        <v>119101</v>
      </c>
      <c r="N13" s="111">
        <v>61076</v>
      </c>
      <c r="O13" s="111">
        <v>58025</v>
      </c>
      <c r="P13" s="93"/>
      <c r="Q13" s="100" t="s">
        <v>69</v>
      </c>
      <c r="R13" s="101">
        <v>1094488</v>
      </c>
      <c r="S13" s="101">
        <v>518960</v>
      </c>
      <c r="T13" s="101">
        <v>575528</v>
      </c>
    </row>
    <row r="14" spans="1:20" ht="12.75">
      <c r="A14" s="19" t="s">
        <v>171</v>
      </c>
      <c r="C14" s="26" t="s">
        <v>72</v>
      </c>
      <c r="E14" s="28">
        <v>13</v>
      </c>
      <c r="F14" s="28" t="s">
        <v>15</v>
      </c>
      <c r="G14" s="29"/>
      <c r="H14" s="186" t="s">
        <v>191</v>
      </c>
      <c r="I14" s="187">
        <v>640060</v>
      </c>
      <c r="J14" s="187">
        <v>303971</v>
      </c>
      <c r="K14" s="187">
        <v>336089</v>
      </c>
      <c r="L14" s="110">
        <v>9</v>
      </c>
      <c r="M14" s="111">
        <v>119856</v>
      </c>
      <c r="N14" s="111">
        <v>61418</v>
      </c>
      <c r="O14" s="111">
        <v>58438</v>
      </c>
      <c r="P14" s="93"/>
      <c r="Q14" s="100" t="s">
        <v>71</v>
      </c>
      <c r="R14" s="101">
        <v>234948</v>
      </c>
      <c r="S14" s="101">
        <v>112703</v>
      </c>
      <c r="T14" s="101">
        <v>122245</v>
      </c>
    </row>
    <row r="15" spans="1:20" ht="12.75">
      <c r="A15" s="19" t="s">
        <v>172</v>
      </c>
      <c r="C15" s="26" t="s">
        <v>74</v>
      </c>
      <c r="E15" s="28">
        <v>14</v>
      </c>
      <c r="F15" s="28" t="s">
        <v>17</v>
      </c>
      <c r="G15" s="29"/>
      <c r="H15" s="186" t="s">
        <v>192</v>
      </c>
      <c r="I15" s="187">
        <v>563389</v>
      </c>
      <c r="J15" s="187">
        <v>268367</v>
      </c>
      <c r="K15" s="187">
        <v>295022</v>
      </c>
      <c r="L15" s="110">
        <v>10</v>
      </c>
      <c r="M15" s="111">
        <v>121019</v>
      </c>
      <c r="N15" s="111">
        <v>61921</v>
      </c>
      <c r="O15" s="111">
        <v>59098</v>
      </c>
      <c r="P15" s="93"/>
      <c r="Q15" s="100" t="s">
        <v>73</v>
      </c>
      <c r="R15" s="101">
        <v>147933</v>
      </c>
      <c r="S15" s="101">
        <v>68544</v>
      </c>
      <c r="T15" s="101">
        <v>79389</v>
      </c>
    </row>
    <row r="16" spans="1:20" ht="12.75">
      <c r="A16" s="19" t="s">
        <v>173</v>
      </c>
      <c r="C16" s="26" t="s">
        <v>76</v>
      </c>
      <c r="E16" s="28">
        <v>15</v>
      </c>
      <c r="F16" s="28" t="s">
        <v>19</v>
      </c>
      <c r="G16" s="29"/>
      <c r="H16" s="186" t="s">
        <v>193</v>
      </c>
      <c r="I16" s="187">
        <v>519261</v>
      </c>
      <c r="J16" s="187">
        <v>244556</v>
      </c>
      <c r="K16" s="187">
        <v>274705</v>
      </c>
      <c r="L16" s="110">
        <v>11</v>
      </c>
      <c r="M16" s="111">
        <v>122272</v>
      </c>
      <c r="N16" s="111">
        <v>62471</v>
      </c>
      <c r="O16" s="111">
        <v>59801</v>
      </c>
      <c r="P16" s="93"/>
      <c r="Q16" s="100" t="s">
        <v>75</v>
      </c>
      <c r="R16" s="101">
        <v>98209</v>
      </c>
      <c r="S16" s="101">
        <v>49277</v>
      </c>
      <c r="T16" s="101">
        <v>48932</v>
      </c>
    </row>
    <row r="17" spans="1:20" ht="12.75">
      <c r="A17" s="20" t="s">
        <v>174</v>
      </c>
      <c r="C17" s="26" t="s">
        <v>79</v>
      </c>
      <c r="E17" s="28">
        <v>16</v>
      </c>
      <c r="F17" s="28" t="s">
        <v>21</v>
      </c>
      <c r="G17" s="29"/>
      <c r="H17" s="186" t="s">
        <v>194</v>
      </c>
      <c r="I17" s="187">
        <v>503389</v>
      </c>
      <c r="J17" s="187">
        <v>233302</v>
      </c>
      <c r="K17" s="187">
        <v>270087</v>
      </c>
      <c r="L17" s="110">
        <v>12</v>
      </c>
      <c r="M17" s="111">
        <v>123722</v>
      </c>
      <c r="N17" s="111">
        <v>63080</v>
      </c>
      <c r="O17" s="111">
        <v>60642</v>
      </c>
      <c r="P17" s="93"/>
      <c r="Q17" s="100" t="s">
        <v>78</v>
      </c>
      <c r="R17" s="101">
        <v>108457</v>
      </c>
      <c r="S17" s="101">
        <v>52580</v>
      </c>
      <c r="T17" s="101">
        <v>55877</v>
      </c>
    </row>
    <row r="18" spans="1:20" ht="33.75" customHeight="1">
      <c r="A18" s="21" t="s">
        <v>236</v>
      </c>
      <c r="C18" s="26" t="s">
        <v>81</v>
      </c>
      <c r="E18" s="28">
        <v>17</v>
      </c>
      <c r="F18" s="28" t="s">
        <v>77</v>
      </c>
      <c r="G18" s="29"/>
      <c r="H18" s="186" t="s">
        <v>195</v>
      </c>
      <c r="I18" s="187">
        <v>439872</v>
      </c>
      <c r="J18" s="187">
        <v>200142</v>
      </c>
      <c r="K18" s="187">
        <v>239730</v>
      </c>
      <c r="L18" s="110">
        <v>13</v>
      </c>
      <c r="M18" s="111">
        <v>125124</v>
      </c>
      <c r="N18" s="111">
        <v>63639</v>
      </c>
      <c r="O18" s="111">
        <v>61485</v>
      </c>
      <c r="P18" s="93"/>
      <c r="Q18" s="100" t="s">
        <v>80</v>
      </c>
      <c r="R18" s="101">
        <v>258212</v>
      </c>
      <c r="S18" s="101">
        <v>125944</v>
      </c>
      <c r="T18" s="101">
        <v>132268</v>
      </c>
    </row>
    <row r="19" spans="1:20" ht="33.75" customHeight="1">
      <c r="A19" s="21" t="s">
        <v>237</v>
      </c>
      <c r="C19" s="26" t="s">
        <v>83</v>
      </c>
      <c r="E19" s="28">
        <v>18</v>
      </c>
      <c r="F19" s="28" t="s">
        <v>23</v>
      </c>
      <c r="G19" s="29"/>
      <c r="H19" s="186" t="s">
        <v>196</v>
      </c>
      <c r="I19" s="187">
        <v>341916</v>
      </c>
      <c r="J19" s="187">
        <v>152813</v>
      </c>
      <c r="K19" s="187">
        <v>189103</v>
      </c>
      <c r="L19" s="110">
        <v>14</v>
      </c>
      <c r="M19" s="111">
        <v>126598</v>
      </c>
      <c r="N19" s="111">
        <v>64282</v>
      </c>
      <c r="O19" s="111">
        <v>62316</v>
      </c>
      <c r="P19" s="93"/>
      <c r="Q19" s="100" t="s">
        <v>82</v>
      </c>
      <c r="R19" s="101">
        <v>24160</v>
      </c>
      <c r="S19" s="101">
        <v>12726</v>
      </c>
      <c r="T19" s="101">
        <v>11434</v>
      </c>
    </row>
    <row r="20" spans="1:20" ht="33.75" customHeight="1">
      <c r="A20" s="21" t="s">
        <v>238</v>
      </c>
      <c r="C20" s="26" t="s">
        <v>85</v>
      </c>
      <c r="E20" s="28">
        <v>19</v>
      </c>
      <c r="F20" s="28" t="s">
        <v>25</v>
      </c>
      <c r="G20" s="29"/>
      <c r="H20" s="186" t="s">
        <v>197</v>
      </c>
      <c r="I20" s="187">
        <v>253646</v>
      </c>
      <c r="J20" s="187">
        <v>111646</v>
      </c>
      <c r="K20" s="187">
        <v>142000</v>
      </c>
      <c r="L20" s="110">
        <v>15</v>
      </c>
      <c r="M20" s="111">
        <v>128143</v>
      </c>
      <c r="N20" s="111">
        <v>65043</v>
      </c>
      <c r="O20" s="111">
        <v>63100</v>
      </c>
      <c r="P20" s="93"/>
      <c r="Q20" s="100" t="s">
        <v>84</v>
      </c>
      <c r="R20" s="101">
        <v>377272</v>
      </c>
      <c r="S20" s="101">
        <v>184951</v>
      </c>
      <c r="T20" s="101">
        <v>192321</v>
      </c>
    </row>
    <row r="21" spans="1:20" ht="33.75" customHeight="1">
      <c r="A21" s="21" t="s">
        <v>239</v>
      </c>
      <c r="C21" s="26" t="s">
        <v>14</v>
      </c>
      <c r="E21" s="28">
        <v>20</v>
      </c>
      <c r="F21" s="28" t="s">
        <v>27</v>
      </c>
      <c r="G21" s="29"/>
      <c r="H21" s="186" t="s">
        <v>198</v>
      </c>
      <c r="I21" s="187">
        <v>177853</v>
      </c>
      <c r="J21" s="187">
        <v>76747</v>
      </c>
      <c r="K21" s="187">
        <v>101106</v>
      </c>
      <c r="L21" s="110">
        <v>16</v>
      </c>
      <c r="M21" s="111">
        <v>129625</v>
      </c>
      <c r="N21" s="111">
        <v>65820</v>
      </c>
      <c r="O21" s="111">
        <v>63805</v>
      </c>
      <c r="P21" s="93"/>
      <c r="Q21" s="100" t="s">
        <v>86</v>
      </c>
      <c r="R21" s="101">
        <v>651586</v>
      </c>
      <c r="S21" s="101">
        <v>319009</v>
      </c>
      <c r="T21" s="101">
        <v>332577</v>
      </c>
    </row>
    <row r="22" spans="1:20" ht="33.75" customHeight="1">
      <c r="A22" s="21" t="s">
        <v>410</v>
      </c>
      <c r="C22" s="26" t="s">
        <v>16</v>
      </c>
      <c r="E22" s="28">
        <v>55</v>
      </c>
      <c r="F22" s="28" t="s">
        <v>29</v>
      </c>
      <c r="G22" s="29"/>
      <c r="H22" s="186" t="s">
        <v>199</v>
      </c>
      <c r="I22" s="187">
        <v>113108</v>
      </c>
      <c r="J22" s="187">
        <v>45521</v>
      </c>
      <c r="K22" s="187">
        <v>67587</v>
      </c>
      <c r="L22" s="110">
        <v>17</v>
      </c>
      <c r="M22" s="111">
        <v>131107</v>
      </c>
      <c r="N22" s="111">
        <v>66558</v>
      </c>
      <c r="O22" s="111">
        <v>64549</v>
      </c>
      <c r="P22" s="93"/>
      <c r="Q22" s="100" t="s">
        <v>87</v>
      </c>
      <c r="R22" s="101">
        <v>6296</v>
      </c>
      <c r="S22" s="101">
        <v>3268</v>
      </c>
      <c r="T22" s="101">
        <v>3028</v>
      </c>
    </row>
    <row r="23" spans="1:20" ht="33.75" customHeight="1">
      <c r="A23" s="21" t="s">
        <v>240</v>
      </c>
      <c r="C23" s="27" t="s">
        <v>18</v>
      </c>
      <c r="E23" s="28">
        <v>66</v>
      </c>
      <c r="F23" s="28" t="s">
        <v>31</v>
      </c>
      <c r="G23" s="29"/>
      <c r="H23" s="186" t="s">
        <v>100</v>
      </c>
      <c r="I23" s="187">
        <v>108506</v>
      </c>
      <c r="J23" s="187">
        <v>39978</v>
      </c>
      <c r="K23" s="187">
        <v>68528</v>
      </c>
      <c r="L23" s="110">
        <v>18</v>
      </c>
      <c r="M23" s="111">
        <v>132790</v>
      </c>
      <c r="N23" s="111">
        <v>67353</v>
      </c>
      <c r="O23" s="111">
        <v>65437</v>
      </c>
      <c r="P23" s="93"/>
      <c r="Q23" s="105" t="s">
        <v>40</v>
      </c>
      <c r="R23" s="120">
        <f>SUM(R3:R22)</f>
        <v>7571345</v>
      </c>
      <c r="S23" s="120">
        <f>SUM(S3:S22)</f>
        <v>3653868</v>
      </c>
      <c r="T23" s="120">
        <f>SUM(T3:T22)</f>
        <v>3917477</v>
      </c>
    </row>
    <row r="24" spans="1:16" ht="33.75" customHeight="1" thickBot="1">
      <c r="A24" s="21" t="s">
        <v>241</v>
      </c>
      <c r="C24" s="26" t="s">
        <v>20</v>
      </c>
      <c r="E24" s="28">
        <v>77</v>
      </c>
      <c r="F24" s="28" t="s">
        <v>88</v>
      </c>
      <c r="G24" s="29"/>
      <c r="H24" s="29"/>
      <c r="I24" s="29"/>
      <c r="J24" s="29"/>
      <c r="L24" s="110">
        <v>19</v>
      </c>
      <c r="M24" s="111">
        <v>133340</v>
      </c>
      <c r="N24" s="111">
        <v>67602</v>
      </c>
      <c r="O24" s="111">
        <v>65738</v>
      </c>
      <c r="P24" s="93"/>
    </row>
    <row r="25" spans="1:20" ht="33.75" customHeight="1">
      <c r="A25" s="21" t="s">
        <v>242</v>
      </c>
      <c r="C25" s="26" t="s">
        <v>22</v>
      </c>
      <c r="E25" s="28">
        <v>88</v>
      </c>
      <c r="F25" s="28" t="s">
        <v>89</v>
      </c>
      <c r="G25" s="29"/>
      <c r="H25" s="29"/>
      <c r="I25" s="29"/>
      <c r="J25" s="29"/>
      <c r="L25" s="110">
        <v>20</v>
      </c>
      <c r="M25" s="111">
        <v>132165</v>
      </c>
      <c r="N25" s="111">
        <v>67024</v>
      </c>
      <c r="O25" s="111">
        <v>65141</v>
      </c>
      <c r="P25" s="93"/>
      <c r="Q25" s="472" t="s">
        <v>181</v>
      </c>
      <c r="R25" s="473"/>
      <c r="S25" s="473"/>
      <c r="T25" s="474"/>
    </row>
    <row r="26" spans="1:20" ht="15" customHeight="1" thickBot="1">
      <c r="A26" s="20" t="s">
        <v>200</v>
      </c>
      <c r="C26" s="26" t="s">
        <v>91</v>
      </c>
      <c r="E26" s="28">
        <v>98</v>
      </c>
      <c r="F26" s="28" t="s">
        <v>90</v>
      </c>
      <c r="G26" s="29"/>
      <c r="H26" s="29"/>
      <c r="I26" s="29"/>
      <c r="J26" s="29"/>
      <c r="L26" s="110">
        <v>21</v>
      </c>
      <c r="M26" s="111">
        <v>129957</v>
      </c>
      <c r="N26" s="111">
        <v>65924</v>
      </c>
      <c r="O26" s="111">
        <v>64033</v>
      </c>
      <c r="P26" s="93"/>
      <c r="Q26" s="475" t="s">
        <v>182</v>
      </c>
      <c r="R26" s="476"/>
      <c r="S26" s="476"/>
      <c r="T26" s="477"/>
    </row>
    <row r="27" spans="1:20" s="122" customFormat="1" ht="26.25" customHeight="1">
      <c r="A27" s="188" t="s">
        <v>370</v>
      </c>
      <c r="C27" s="123" t="s">
        <v>24</v>
      </c>
      <c r="D27" s="124"/>
      <c r="E27" s="125"/>
      <c r="F27" s="125"/>
      <c r="G27" s="125"/>
      <c r="H27" s="125"/>
      <c r="I27" s="125"/>
      <c r="J27" s="125"/>
      <c r="L27" s="126">
        <v>22</v>
      </c>
      <c r="M27" s="127">
        <v>127797</v>
      </c>
      <c r="N27" s="127">
        <v>64838</v>
      </c>
      <c r="O27" s="127">
        <v>62959</v>
      </c>
      <c r="P27" s="128"/>
      <c r="Q27" s="478" t="s">
        <v>37</v>
      </c>
      <c r="R27" s="129">
        <v>2015</v>
      </c>
      <c r="S27" s="130"/>
      <c r="T27" s="131"/>
    </row>
    <row r="28" spans="1:20" s="122" customFormat="1" ht="26.25" customHeight="1">
      <c r="A28" s="188" t="s">
        <v>376</v>
      </c>
      <c r="C28" s="123" t="s">
        <v>26</v>
      </c>
      <c r="D28" s="124"/>
      <c r="E28" s="132"/>
      <c r="F28" s="132"/>
      <c r="G28" s="132"/>
      <c r="H28" s="132"/>
      <c r="I28" s="132"/>
      <c r="J28" s="132"/>
      <c r="L28" s="126">
        <v>23</v>
      </c>
      <c r="M28" s="127">
        <v>125232</v>
      </c>
      <c r="N28" s="127">
        <v>63602</v>
      </c>
      <c r="O28" s="127">
        <v>61630</v>
      </c>
      <c r="P28" s="128"/>
      <c r="Q28" s="479"/>
      <c r="R28" s="133" t="s">
        <v>40</v>
      </c>
      <c r="S28" s="134" t="s">
        <v>41</v>
      </c>
      <c r="T28" s="135" t="s">
        <v>42</v>
      </c>
    </row>
    <row r="29" spans="1:20" s="122" customFormat="1" ht="44.25" customHeight="1">
      <c r="A29" s="188" t="s">
        <v>377</v>
      </c>
      <c r="C29" s="123" t="s">
        <v>28</v>
      </c>
      <c r="D29" s="124"/>
      <c r="E29" s="132"/>
      <c r="F29" s="132"/>
      <c r="G29" s="132"/>
      <c r="H29" s="132"/>
      <c r="I29" s="132"/>
      <c r="J29" s="132"/>
      <c r="L29" s="126">
        <v>24</v>
      </c>
      <c r="M29" s="127">
        <v>124055</v>
      </c>
      <c r="N29" s="127">
        <v>62761</v>
      </c>
      <c r="O29" s="127">
        <v>61294</v>
      </c>
      <c r="P29" s="128"/>
      <c r="Q29" s="136" t="s">
        <v>183</v>
      </c>
      <c r="R29" s="137"/>
      <c r="S29" s="138"/>
      <c r="T29" s="139"/>
    </row>
    <row r="30" spans="1:20" s="122" customFormat="1" ht="26.25" customHeight="1">
      <c r="A30" s="188" t="s">
        <v>378</v>
      </c>
      <c r="C30" s="123" t="s">
        <v>30</v>
      </c>
      <c r="D30" s="124"/>
      <c r="E30" s="132"/>
      <c r="F30" s="132"/>
      <c r="G30" s="132"/>
      <c r="H30" s="132"/>
      <c r="I30" s="132"/>
      <c r="J30" s="132"/>
      <c r="L30" s="126">
        <v>25</v>
      </c>
      <c r="M30" s="127">
        <v>125190</v>
      </c>
      <c r="N30" s="127">
        <v>62619</v>
      </c>
      <c r="O30" s="127">
        <v>62571</v>
      </c>
      <c r="P30" s="128"/>
      <c r="Q30" s="140" t="s">
        <v>40</v>
      </c>
      <c r="R30" s="141">
        <v>7878783</v>
      </c>
      <c r="S30" s="142">
        <v>3810013</v>
      </c>
      <c r="T30" s="143">
        <v>4068770</v>
      </c>
    </row>
    <row r="31" spans="1:20" s="122" customFormat="1" ht="26.25" customHeight="1">
      <c r="A31" s="18" t="s">
        <v>379</v>
      </c>
      <c r="C31" s="123" t="s">
        <v>32</v>
      </c>
      <c r="D31" s="124"/>
      <c r="E31" s="132"/>
      <c r="F31" s="132"/>
      <c r="G31" s="132"/>
      <c r="H31" s="132"/>
      <c r="I31" s="132"/>
      <c r="J31" s="132"/>
      <c r="L31" s="126">
        <v>26</v>
      </c>
      <c r="M31" s="127">
        <v>127692</v>
      </c>
      <c r="N31" s="127">
        <v>62895</v>
      </c>
      <c r="O31" s="127">
        <v>64797</v>
      </c>
      <c r="P31" s="128"/>
      <c r="Q31" s="144" t="s">
        <v>184</v>
      </c>
      <c r="R31" s="145">
        <v>603230</v>
      </c>
      <c r="S31" s="146">
        <v>309432</v>
      </c>
      <c r="T31" s="147">
        <v>293798</v>
      </c>
    </row>
    <row r="32" spans="1:20" ht="14.25" customHeight="1">
      <c r="A32" s="189" t="s">
        <v>380</v>
      </c>
      <c r="C32" s="26" t="s">
        <v>97</v>
      </c>
      <c r="L32" s="110">
        <v>27</v>
      </c>
      <c r="M32" s="111">
        <v>129742</v>
      </c>
      <c r="N32" s="111">
        <v>62993</v>
      </c>
      <c r="O32" s="111">
        <v>66749</v>
      </c>
      <c r="P32" s="93"/>
      <c r="Q32" s="112" t="s">
        <v>185</v>
      </c>
      <c r="R32" s="113">
        <v>598182</v>
      </c>
      <c r="S32" s="114">
        <v>306434</v>
      </c>
      <c r="T32" s="115">
        <v>291748</v>
      </c>
    </row>
    <row r="33" spans="1:20" ht="12.75">
      <c r="A33" s="189" t="s">
        <v>381</v>
      </c>
      <c r="C33" s="183" t="s">
        <v>9</v>
      </c>
      <c r="L33" s="110">
        <v>28</v>
      </c>
      <c r="M33" s="111">
        <v>131768</v>
      </c>
      <c r="N33" s="111">
        <v>63030</v>
      </c>
      <c r="O33" s="111">
        <v>68738</v>
      </c>
      <c r="P33" s="93"/>
      <c r="Q33" s="112" t="s">
        <v>186</v>
      </c>
      <c r="R33" s="113">
        <v>605068</v>
      </c>
      <c r="S33" s="114">
        <v>309819</v>
      </c>
      <c r="T33" s="115">
        <v>295249</v>
      </c>
    </row>
    <row r="34" spans="1:20" ht="25.5">
      <c r="A34" s="189" t="s">
        <v>382</v>
      </c>
      <c r="C34" s="26" t="s">
        <v>92</v>
      </c>
      <c r="L34" s="110">
        <v>29</v>
      </c>
      <c r="M34" s="111">
        <v>132712</v>
      </c>
      <c r="N34" s="111">
        <v>62862</v>
      </c>
      <c r="O34" s="111">
        <v>69850</v>
      </c>
      <c r="P34" s="93"/>
      <c r="Q34" s="112" t="s">
        <v>187</v>
      </c>
      <c r="R34" s="113">
        <v>642476</v>
      </c>
      <c r="S34" s="114">
        <v>325752</v>
      </c>
      <c r="T34" s="115">
        <v>316724</v>
      </c>
    </row>
    <row r="35" spans="1:20" ht="12.75">
      <c r="A35" s="189" t="s">
        <v>383</v>
      </c>
      <c r="C35" s="26" t="s">
        <v>93</v>
      </c>
      <c r="L35" s="110">
        <v>30</v>
      </c>
      <c r="M35" s="111">
        <v>131882</v>
      </c>
      <c r="N35" s="111">
        <v>62354</v>
      </c>
      <c r="O35" s="111">
        <v>69528</v>
      </c>
      <c r="P35" s="93"/>
      <c r="Q35" s="112" t="s">
        <v>188</v>
      </c>
      <c r="R35" s="113">
        <v>669960</v>
      </c>
      <c r="S35" s="114">
        <v>338888</v>
      </c>
      <c r="T35" s="115">
        <v>331072</v>
      </c>
    </row>
    <row r="36" spans="1:20" ht="25.5">
      <c r="A36" s="189" t="s">
        <v>384</v>
      </c>
      <c r="C36" s="26" t="s">
        <v>94</v>
      </c>
      <c r="L36" s="110">
        <v>31</v>
      </c>
      <c r="M36" s="111">
        <v>129823</v>
      </c>
      <c r="N36" s="111">
        <v>61588</v>
      </c>
      <c r="O36" s="111">
        <v>68235</v>
      </c>
      <c r="P36" s="93"/>
      <c r="Q36" s="112" t="s">
        <v>189</v>
      </c>
      <c r="R36" s="113">
        <v>635633</v>
      </c>
      <c r="S36" s="114">
        <v>319048</v>
      </c>
      <c r="T36" s="115">
        <v>316585</v>
      </c>
    </row>
    <row r="37" spans="1:20" ht="25.5">
      <c r="A37" s="189" t="s">
        <v>385</v>
      </c>
      <c r="C37" s="26" t="s">
        <v>95</v>
      </c>
      <c r="D37" s="24"/>
      <c r="L37" s="110">
        <v>32</v>
      </c>
      <c r="M37" s="111">
        <v>127922</v>
      </c>
      <c r="N37" s="111">
        <v>60850</v>
      </c>
      <c r="O37" s="111">
        <v>67072</v>
      </c>
      <c r="P37" s="93"/>
      <c r="Q37" s="112" t="s">
        <v>190</v>
      </c>
      <c r="R37" s="113">
        <v>657874</v>
      </c>
      <c r="S37" s="114">
        <v>313458</v>
      </c>
      <c r="T37" s="115">
        <v>344416</v>
      </c>
    </row>
    <row r="38" spans="3:20" ht="12.75">
      <c r="C38" s="26" t="s">
        <v>96</v>
      </c>
      <c r="D38" s="25"/>
      <c r="L38" s="110">
        <v>33</v>
      </c>
      <c r="M38" s="111">
        <v>126082</v>
      </c>
      <c r="N38" s="111">
        <v>60165</v>
      </c>
      <c r="O38" s="111">
        <v>65917</v>
      </c>
      <c r="P38" s="93"/>
      <c r="Q38" s="112" t="s">
        <v>191</v>
      </c>
      <c r="R38" s="113">
        <v>614779</v>
      </c>
      <c r="S38" s="114">
        <v>293158</v>
      </c>
      <c r="T38" s="115">
        <v>321621</v>
      </c>
    </row>
    <row r="39" spans="1:20" ht="12.75">
      <c r="A39" s="183" t="s">
        <v>386</v>
      </c>
      <c r="C39" s="26" t="s">
        <v>98</v>
      </c>
      <c r="D39" s="25"/>
      <c r="L39" s="110">
        <v>34</v>
      </c>
      <c r="M39" s="111">
        <v>123600</v>
      </c>
      <c r="N39" s="111">
        <v>59117</v>
      </c>
      <c r="O39" s="111">
        <v>64483</v>
      </c>
      <c r="P39" s="93"/>
      <c r="Q39" s="112" t="s">
        <v>192</v>
      </c>
      <c r="R39" s="113">
        <v>536343</v>
      </c>
      <c r="S39" s="114">
        <v>254902</v>
      </c>
      <c r="T39" s="115">
        <v>281441</v>
      </c>
    </row>
    <row r="40" spans="1:20" ht="12.75">
      <c r="A40" s="91" t="s">
        <v>348</v>
      </c>
      <c r="C40" s="26" t="s">
        <v>99</v>
      </c>
      <c r="D40" s="25"/>
      <c r="L40" s="110">
        <v>35</v>
      </c>
      <c r="M40" s="111">
        <v>120324</v>
      </c>
      <c r="N40" s="111">
        <v>57551</v>
      </c>
      <c r="O40" s="111">
        <v>62773</v>
      </c>
      <c r="P40" s="93"/>
      <c r="Q40" s="112" t="s">
        <v>193</v>
      </c>
      <c r="R40" s="113">
        <v>516837</v>
      </c>
      <c r="S40" s="114">
        <v>242123</v>
      </c>
      <c r="T40" s="115">
        <v>274714</v>
      </c>
    </row>
    <row r="41" spans="1:20" ht="12.75">
      <c r="A41" s="95" t="s">
        <v>387</v>
      </c>
      <c r="L41" s="110">
        <v>36</v>
      </c>
      <c r="M41" s="111">
        <v>116606</v>
      </c>
      <c r="N41" s="111">
        <v>55686</v>
      </c>
      <c r="O41" s="111">
        <v>60920</v>
      </c>
      <c r="P41" s="93"/>
      <c r="Q41" s="112" t="s">
        <v>194</v>
      </c>
      <c r="R41" s="113">
        <v>489703</v>
      </c>
      <c r="S41" s="114">
        <v>225926</v>
      </c>
      <c r="T41" s="115">
        <v>263777</v>
      </c>
    </row>
    <row r="42" spans="1:20" ht="12.75">
      <c r="A42" s="19" t="s">
        <v>388</v>
      </c>
      <c r="L42" s="110">
        <v>37</v>
      </c>
      <c r="M42" s="111">
        <v>112852</v>
      </c>
      <c r="N42" s="111">
        <v>53849</v>
      </c>
      <c r="O42" s="111">
        <v>59003</v>
      </c>
      <c r="P42" s="93"/>
      <c r="Q42" s="112" t="s">
        <v>195</v>
      </c>
      <c r="R42" s="113">
        <v>406084</v>
      </c>
      <c r="S42" s="114">
        <v>183930</v>
      </c>
      <c r="T42" s="115">
        <v>222154</v>
      </c>
    </row>
    <row r="43" spans="1:20" ht="12.75">
      <c r="A43" s="19" t="s">
        <v>389</v>
      </c>
      <c r="L43" s="110">
        <v>38</v>
      </c>
      <c r="M43" s="111">
        <v>108852</v>
      </c>
      <c r="N43" s="111">
        <v>51919</v>
      </c>
      <c r="O43" s="111">
        <v>56933</v>
      </c>
      <c r="P43" s="93"/>
      <c r="Q43" s="112" t="s">
        <v>196</v>
      </c>
      <c r="R43" s="113">
        <v>309925</v>
      </c>
      <c r="S43" s="114">
        <v>138521</v>
      </c>
      <c r="T43" s="115">
        <v>171404</v>
      </c>
    </row>
    <row r="44" spans="1:20" ht="12.75">
      <c r="A44" s="19" t="s">
        <v>390</v>
      </c>
      <c r="L44" s="110">
        <v>39</v>
      </c>
      <c r="M44" s="111">
        <v>105945</v>
      </c>
      <c r="N44" s="111">
        <v>50470</v>
      </c>
      <c r="O44" s="111">
        <v>55475</v>
      </c>
      <c r="P44" s="93"/>
      <c r="Q44" s="112" t="s">
        <v>197</v>
      </c>
      <c r="R44" s="113">
        <v>230197</v>
      </c>
      <c r="S44" s="114">
        <v>101631</v>
      </c>
      <c r="T44" s="115">
        <v>128566</v>
      </c>
    </row>
    <row r="45" spans="1:20" ht="12.75">
      <c r="A45" s="183" t="s">
        <v>391</v>
      </c>
      <c r="L45" s="110">
        <v>40</v>
      </c>
      <c r="M45" s="111">
        <v>104800</v>
      </c>
      <c r="N45" s="111">
        <v>49806</v>
      </c>
      <c r="O45" s="111">
        <v>54994</v>
      </c>
      <c r="P45" s="93"/>
      <c r="Q45" s="112" t="s">
        <v>198</v>
      </c>
      <c r="R45" s="113">
        <v>158670</v>
      </c>
      <c r="S45" s="114">
        <v>68583</v>
      </c>
      <c r="T45" s="115">
        <v>90087</v>
      </c>
    </row>
    <row r="46" spans="1:20" ht="15">
      <c r="A46" s="190" t="s">
        <v>392</v>
      </c>
      <c r="L46" s="110">
        <v>41</v>
      </c>
      <c r="M46" s="111">
        <v>104794</v>
      </c>
      <c r="N46" s="111">
        <v>49648</v>
      </c>
      <c r="O46" s="111">
        <v>55146</v>
      </c>
      <c r="P46" s="93"/>
      <c r="Q46" s="112" t="s">
        <v>199</v>
      </c>
      <c r="R46" s="113">
        <v>103406</v>
      </c>
      <c r="S46" s="114">
        <v>41392</v>
      </c>
      <c r="T46" s="115">
        <v>62014</v>
      </c>
    </row>
    <row r="47" spans="1:20" ht="15.75" thickBot="1">
      <c r="A47" s="190" t="s">
        <v>393</v>
      </c>
      <c r="L47" s="110">
        <v>42</v>
      </c>
      <c r="M47" s="111">
        <v>104561</v>
      </c>
      <c r="N47" s="111">
        <v>49381</v>
      </c>
      <c r="O47" s="111">
        <v>55180</v>
      </c>
      <c r="P47" s="93"/>
      <c r="Q47" s="116" t="s">
        <v>100</v>
      </c>
      <c r="R47" s="117">
        <v>100416</v>
      </c>
      <c r="S47" s="118">
        <v>37016</v>
      </c>
      <c r="T47" s="119">
        <v>63400</v>
      </c>
    </row>
    <row r="48" spans="1:20" ht="15">
      <c r="A48" s="190" t="s">
        <v>394</v>
      </c>
      <c r="L48" s="110">
        <v>43</v>
      </c>
      <c r="M48" s="111">
        <v>104278</v>
      </c>
      <c r="N48" s="111">
        <v>49084</v>
      </c>
      <c r="O48" s="111">
        <v>55194</v>
      </c>
      <c r="P48" s="93"/>
      <c r="Q48" s="93"/>
      <c r="R48" s="93"/>
      <c r="S48" s="93"/>
      <c r="T48" s="93"/>
    </row>
    <row r="49" spans="1:20" ht="15">
      <c r="A49" s="190" t="s">
        <v>349</v>
      </c>
      <c r="L49" s="110">
        <v>44</v>
      </c>
      <c r="M49" s="111">
        <v>103962</v>
      </c>
      <c r="N49" s="111">
        <v>48778</v>
      </c>
      <c r="O49" s="111">
        <v>55184</v>
      </c>
      <c r="P49" s="93"/>
      <c r="Q49" s="93"/>
      <c r="R49" s="93"/>
      <c r="S49" s="93"/>
      <c r="T49" s="93"/>
    </row>
    <row r="50" spans="1:20" ht="15">
      <c r="A50" s="190" t="s">
        <v>395</v>
      </c>
      <c r="L50" s="110">
        <v>45</v>
      </c>
      <c r="M50" s="111">
        <v>103448</v>
      </c>
      <c r="N50" s="111">
        <v>48396</v>
      </c>
      <c r="O50" s="111">
        <v>55052</v>
      </c>
      <c r="P50" s="93"/>
      <c r="Q50" s="93"/>
      <c r="R50" s="93"/>
      <c r="S50" s="93"/>
      <c r="T50" s="93"/>
    </row>
    <row r="51" spans="1:20" ht="15">
      <c r="A51" s="190" t="s">
        <v>396</v>
      </c>
      <c r="L51" s="110">
        <v>46</v>
      </c>
      <c r="M51" s="111">
        <v>102715</v>
      </c>
      <c r="N51" s="111">
        <v>47923</v>
      </c>
      <c r="O51" s="111">
        <v>54792</v>
      </c>
      <c r="P51" s="93"/>
      <c r="Q51" s="93"/>
      <c r="R51" s="93"/>
      <c r="S51" s="93"/>
      <c r="T51" s="93"/>
    </row>
    <row r="52" spans="1:20" ht="15">
      <c r="A52" s="190" t="s">
        <v>397</v>
      </c>
      <c r="L52" s="110">
        <v>47</v>
      </c>
      <c r="M52" s="111">
        <v>101971</v>
      </c>
      <c r="N52" s="111">
        <v>47444</v>
      </c>
      <c r="O52" s="111">
        <v>54527</v>
      </c>
      <c r="P52" s="93"/>
      <c r="Q52" s="93"/>
      <c r="R52" s="93"/>
      <c r="S52" s="93"/>
      <c r="T52" s="93"/>
    </row>
    <row r="53" spans="1:20" ht="15">
      <c r="A53" s="190" t="s">
        <v>398</v>
      </c>
      <c r="L53" s="110">
        <v>48</v>
      </c>
      <c r="M53" s="111">
        <v>101260</v>
      </c>
      <c r="N53" s="111">
        <v>46986</v>
      </c>
      <c r="O53" s="111">
        <v>54274</v>
      </c>
      <c r="P53" s="93"/>
      <c r="Q53" s="93"/>
      <c r="R53" s="93"/>
      <c r="S53" s="93"/>
      <c r="T53" s="93"/>
    </row>
    <row r="54" spans="1:20" ht="15">
      <c r="A54" s="190" t="s">
        <v>399</v>
      </c>
      <c r="L54" s="110">
        <v>49</v>
      </c>
      <c r="M54" s="111">
        <v>99728</v>
      </c>
      <c r="N54" s="111">
        <v>46141</v>
      </c>
      <c r="O54" s="111">
        <v>53587</v>
      </c>
      <c r="P54" s="93"/>
      <c r="Q54" s="93"/>
      <c r="R54" s="93"/>
      <c r="S54" s="93"/>
      <c r="T54" s="93"/>
    </row>
    <row r="55" spans="1:20" ht="15">
      <c r="A55" s="190" t="s">
        <v>400</v>
      </c>
      <c r="L55" s="110">
        <v>50</v>
      </c>
      <c r="M55" s="111">
        <v>97001</v>
      </c>
      <c r="N55" s="111">
        <v>44730</v>
      </c>
      <c r="O55" s="111">
        <v>52271</v>
      </c>
      <c r="P55" s="93"/>
      <c r="Q55" s="93"/>
      <c r="R55" s="93"/>
      <c r="S55" s="93"/>
      <c r="T55" s="93"/>
    </row>
    <row r="56" spans="1:20" ht="12.75">
      <c r="A56" s="191" t="s">
        <v>401</v>
      </c>
      <c r="L56" s="110">
        <v>51</v>
      </c>
      <c r="M56" s="111">
        <v>93445</v>
      </c>
      <c r="N56" s="111">
        <v>42931</v>
      </c>
      <c r="O56" s="111">
        <v>50514</v>
      </c>
      <c r="P56" s="93"/>
      <c r="Q56" s="93"/>
      <c r="R56" s="93"/>
      <c r="S56" s="93"/>
      <c r="T56" s="93"/>
    </row>
    <row r="57" spans="1:20" ht="75">
      <c r="A57" s="193" t="s">
        <v>408</v>
      </c>
      <c r="L57" s="110">
        <v>52</v>
      </c>
      <c r="M57" s="111">
        <v>89853</v>
      </c>
      <c r="N57" s="111">
        <v>41126</v>
      </c>
      <c r="O57" s="111">
        <v>48727</v>
      </c>
      <c r="P57" s="93"/>
      <c r="Q57" s="93"/>
      <c r="R57" s="93"/>
      <c r="S57" s="93"/>
      <c r="T57" s="93"/>
    </row>
    <row r="58" spans="1:20" ht="45">
      <c r="A58" s="192" t="s">
        <v>402</v>
      </c>
      <c r="L58" s="110">
        <v>53</v>
      </c>
      <c r="M58" s="111">
        <v>86123</v>
      </c>
      <c r="N58" s="111">
        <v>39261</v>
      </c>
      <c r="O58" s="111">
        <v>46862</v>
      </c>
      <c r="P58" s="93"/>
      <c r="Q58" s="93"/>
      <c r="R58" s="93"/>
      <c r="S58" s="93"/>
      <c r="T58" s="93"/>
    </row>
    <row r="59" spans="1:20" ht="30">
      <c r="A59" s="192" t="s">
        <v>403</v>
      </c>
      <c r="L59" s="110">
        <v>54</v>
      </c>
      <c r="M59" s="111">
        <v>82296</v>
      </c>
      <c r="N59" s="111">
        <v>37385</v>
      </c>
      <c r="O59" s="111">
        <v>44911</v>
      </c>
      <c r="P59" s="93"/>
      <c r="Q59" s="93"/>
      <c r="R59" s="93"/>
      <c r="S59" s="93"/>
      <c r="T59" s="93"/>
    </row>
    <row r="60" spans="1:20" ht="60">
      <c r="A60" s="192" t="s">
        <v>404</v>
      </c>
      <c r="L60" s="110">
        <v>55</v>
      </c>
      <c r="M60" s="111">
        <v>78491</v>
      </c>
      <c r="N60" s="111">
        <v>35569</v>
      </c>
      <c r="O60" s="111">
        <v>42922</v>
      </c>
      <c r="P60" s="93"/>
      <c r="Q60" s="93"/>
      <c r="R60" s="93"/>
      <c r="S60" s="93"/>
      <c r="T60" s="93"/>
    </row>
    <row r="61" spans="1:20" ht="30">
      <c r="A61" s="192" t="s">
        <v>405</v>
      </c>
      <c r="L61" s="110">
        <v>56</v>
      </c>
      <c r="M61" s="111">
        <v>74708</v>
      </c>
      <c r="N61" s="111">
        <v>33799</v>
      </c>
      <c r="O61" s="111">
        <v>40909</v>
      </c>
      <c r="P61" s="93"/>
      <c r="Q61" s="93"/>
      <c r="R61" s="93"/>
      <c r="S61" s="93"/>
      <c r="T61" s="93"/>
    </row>
    <row r="62" spans="1:20" ht="30">
      <c r="A62" s="192" t="s">
        <v>406</v>
      </c>
      <c r="L62" s="110">
        <v>57</v>
      </c>
      <c r="M62" s="111">
        <v>70811</v>
      </c>
      <c r="N62" s="111">
        <v>31979</v>
      </c>
      <c r="O62" s="111">
        <v>38832</v>
      </c>
      <c r="P62" s="93"/>
      <c r="Q62" s="93"/>
      <c r="R62" s="93"/>
      <c r="S62" s="93"/>
      <c r="T62" s="93"/>
    </row>
    <row r="63" spans="1:20" ht="45">
      <c r="A63" s="192" t="s">
        <v>407</v>
      </c>
      <c r="L63" s="110">
        <v>58</v>
      </c>
      <c r="M63" s="111">
        <v>66807</v>
      </c>
      <c r="N63" s="111">
        <v>30117</v>
      </c>
      <c r="O63" s="111">
        <v>36690</v>
      </c>
      <c r="P63" s="93"/>
      <c r="Q63" s="93"/>
      <c r="R63" s="93"/>
      <c r="S63" s="93"/>
      <c r="T63" s="93"/>
    </row>
    <row r="64" spans="12:20" ht="12.75">
      <c r="L64" s="110">
        <v>59</v>
      </c>
      <c r="M64" s="111">
        <v>63071</v>
      </c>
      <c r="N64" s="111">
        <v>28387</v>
      </c>
      <c r="O64" s="111">
        <v>34684</v>
      </c>
      <c r="P64" s="93"/>
      <c r="Q64" s="93"/>
      <c r="R64" s="93"/>
      <c r="S64" s="93"/>
      <c r="T64" s="93"/>
    </row>
    <row r="65" spans="12:20" ht="12.75">
      <c r="L65" s="110">
        <v>60</v>
      </c>
      <c r="M65" s="111">
        <v>59761</v>
      </c>
      <c r="N65" s="111">
        <v>26856</v>
      </c>
      <c r="O65" s="111">
        <v>32905</v>
      </c>
      <c r="P65" s="93"/>
      <c r="Q65" s="93"/>
      <c r="R65" s="93"/>
      <c r="S65" s="93"/>
      <c r="T65" s="93"/>
    </row>
    <row r="66" spans="12:20" ht="12.75">
      <c r="L66" s="110">
        <v>61</v>
      </c>
      <c r="M66" s="111">
        <v>56749</v>
      </c>
      <c r="N66" s="111">
        <v>25466</v>
      </c>
      <c r="O66" s="111">
        <v>31283</v>
      </c>
      <c r="P66" s="93"/>
      <c r="Q66" s="93"/>
      <c r="R66" s="93"/>
      <c r="S66" s="93"/>
      <c r="T66" s="93"/>
    </row>
    <row r="67" spans="12:20" ht="12.75">
      <c r="L67" s="110">
        <v>62</v>
      </c>
      <c r="M67" s="111">
        <v>53748</v>
      </c>
      <c r="N67" s="111">
        <v>24086</v>
      </c>
      <c r="O67" s="111">
        <v>29662</v>
      </c>
      <c r="P67" s="93"/>
      <c r="Q67" s="93"/>
      <c r="R67" s="93"/>
      <c r="S67" s="93"/>
      <c r="T67" s="93"/>
    </row>
    <row r="68" spans="12:20" ht="12.75">
      <c r="L68" s="110">
        <v>63</v>
      </c>
      <c r="M68" s="111">
        <v>50833</v>
      </c>
      <c r="N68" s="111">
        <v>22745</v>
      </c>
      <c r="O68" s="111">
        <v>28088</v>
      </c>
      <c r="P68" s="93"/>
      <c r="Q68" s="93"/>
      <c r="R68" s="93"/>
      <c r="S68" s="93"/>
      <c r="T68" s="93"/>
    </row>
    <row r="69" spans="12:20" ht="12.75">
      <c r="L69" s="110">
        <v>64</v>
      </c>
      <c r="M69" s="111">
        <v>47916</v>
      </c>
      <c r="N69" s="111">
        <v>21407</v>
      </c>
      <c r="O69" s="111">
        <v>26509</v>
      </c>
      <c r="P69" s="93"/>
      <c r="Q69" s="93"/>
      <c r="R69" s="93"/>
      <c r="S69" s="93"/>
      <c r="T69" s="93"/>
    </row>
    <row r="70" spans="12:20" ht="12.75">
      <c r="L70" s="110">
        <v>65</v>
      </c>
      <c r="M70" s="111">
        <v>44929</v>
      </c>
      <c r="N70" s="111">
        <v>20042</v>
      </c>
      <c r="O70" s="111">
        <v>24887</v>
      </c>
      <c r="P70" s="93"/>
      <c r="Q70" s="93"/>
      <c r="R70" s="93"/>
      <c r="S70" s="93"/>
      <c r="T70" s="93"/>
    </row>
    <row r="71" spans="12:20" ht="12.75">
      <c r="L71" s="110">
        <v>66</v>
      </c>
      <c r="M71" s="111">
        <v>41939</v>
      </c>
      <c r="N71" s="111">
        <v>18676</v>
      </c>
      <c r="O71" s="111">
        <v>23263</v>
      </c>
      <c r="P71" s="93"/>
      <c r="Q71" s="93"/>
      <c r="R71" s="93"/>
      <c r="S71" s="93"/>
      <c r="T71" s="93"/>
    </row>
    <row r="72" spans="12:20" ht="12.75">
      <c r="L72" s="110">
        <v>67</v>
      </c>
      <c r="M72" s="111">
        <v>39086</v>
      </c>
      <c r="N72" s="111">
        <v>17369</v>
      </c>
      <c r="O72" s="111">
        <v>21717</v>
      </c>
      <c r="P72" s="93"/>
      <c r="Q72" s="93"/>
      <c r="R72" s="93"/>
      <c r="S72" s="93"/>
      <c r="T72" s="93"/>
    </row>
    <row r="73" spans="12:20" ht="12.75">
      <c r="L73" s="110">
        <v>68</v>
      </c>
      <c r="M73" s="111">
        <v>36348</v>
      </c>
      <c r="N73" s="111">
        <v>16117</v>
      </c>
      <c r="O73" s="111">
        <v>20231</v>
      </c>
      <c r="P73" s="93"/>
      <c r="Q73" s="93"/>
      <c r="R73" s="93"/>
      <c r="S73" s="93"/>
      <c r="T73" s="93"/>
    </row>
    <row r="74" spans="12:20" ht="12.75">
      <c r="L74" s="110">
        <v>69</v>
      </c>
      <c r="M74" s="111">
        <v>33755</v>
      </c>
      <c r="N74" s="111">
        <v>14898</v>
      </c>
      <c r="O74" s="111">
        <v>18857</v>
      </c>
      <c r="P74" s="93"/>
      <c r="Q74" s="93"/>
      <c r="R74" s="93"/>
      <c r="S74" s="93"/>
      <c r="T74" s="93"/>
    </row>
    <row r="75" spans="12:20" ht="12.75">
      <c r="L75" s="110">
        <v>70</v>
      </c>
      <c r="M75" s="111">
        <v>31333</v>
      </c>
      <c r="N75" s="111">
        <v>13708</v>
      </c>
      <c r="O75" s="111">
        <v>17625</v>
      </c>
      <c r="P75" s="93"/>
      <c r="Q75" s="93"/>
      <c r="R75" s="93"/>
      <c r="S75" s="93"/>
      <c r="T75" s="93"/>
    </row>
    <row r="76" spans="12:20" ht="12.75">
      <c r="L76" s="110">
        <v>71</v>
      </c>
      <c r="M76" s="111">
        <v>28832</v>
      </c>
      <c r="N76" s="111">
        <v>12440</v>
      </c>
      <c r="O76" s="111">
        <v>16392</v>
      </c>
      <c r="P76" s="93"/>
      <c r="Q76" s="93"/>
      <c r="R76" s="93"/>
      <c r="S76" s="93"/>
      <c r="T76" s="93"/>
    </row>
    <row r="77" spans="12:20" ht="12.75">
      <c r="L77" s="110">
        <v>72</v>
      </c>
      <c r="M77" s="111">
        <v>26662</v>
      </c>
      <c r="N77" s="111">
        <v>11342</v>
      </c>
      <c r="O77" s="111">
        <v>15320</v>
      </c>
      <c r="P77" s="93"/>
      <c r="Q77" s="93"/>
      <c r="R77" s="93"/>
      <c r="S77" s="93"/>
      <c r="T77" s="93"/>
    </row>
    <row r="78" spans="12:20" ht="12.75">
      <c r="L78" s="110">
        <v>73</v>
      </c>
      <c r="M78" s="111">
        <v>24625</v>
      </c>
      <c r="N78" s="111">
        <v>10306</v>
      </c>
      <c r="O78" s="111">
        <v>14319</v>
      </c>
      <c r="P78" s="93"/>
      <c r="Q78" s="93"/>
      <c r="R78" s="93"/>
      <c r="S78" s="93"/>
      <c r="T78" s="93"/>
    </row>
    <row r="79" spans="12:20" ht="12.75">
      <c r="L79" s="110">
        <v>74</v>
      </c>
      <c r="M79" s="111">
        <v>22734</v>
      </c>
      <c r="N79" s="111">
        <v>9334</v>
      </c>
      <c r="O79" s="111">
        <v>13400</v>
      </c>
      <c r="P79" s="93"/>
      <c r="Q79" s="93"/>
      <c r="R79" s="93"/>
      <c r="S79" s="93"/>
      <c r="T79" s="93"/>
    </row>
    <row r="80" spans="12:20" ht="12.75">
      <c r="L80" s="110">
        <v>75</v>
      </c>
      <c r="M80" s="111">
        <v>20994</v>
      </c>
      <c r="N80" s="111">
        <v>8432</v>
      </c>
      <c r="O80" s="111">
        <v>12562</v>
      </c>
      <c r="P80" s="93"/>
      <c r="Q80" s="93"/>
      <c r="R80" s="93"/>
      <c r="S80" s="93"/>
      <c r="T80" s="93"/>
    </row>
    <row r="81" spans="12:20" ht="12.75">
      <c r="L81" s="110">
        <v>76</v>
      </c>
      <c r="M81" s="111">
        <v>19408</v>
      </c>
      <c r="N81" s="111">
        <v>7603</v>
      </c>
      <c r="O81" s="111">
        <v>11805</v>
      </c>
      <c r="P81" s="93"/>
      <c r="Q81" s="93"/>
      <c r="R81" s="93"/>
      <c r="S81" s="93"/>
      <c r="T81" s="93"/>
    </row>
    <row r="82" spans="12:20" ht="12.75">
      <c r="L82" s="110">
        <v>77</v>
      </c>
      <c r="M82" s="111">
        <v>17988</v>
      </c>
      <c r="N82" s="111">
        <v>7002</v>
      </c>
      <c r="O82" s="111">
        <v>10986</v>
      </c>
      <c r="P82" s="93"/>
      <c r="Q82" s="93"/>
      <c r="R82" s="93"/>
      <c r="S82" s="93"/>
      <c r="T82" s="93"/>
    </row>
    <row r="83" spans="12:20" ht="12.75">
      <c r="L83" s="110">
        <v>78</v>
      </c>
      <c r="M83" s="111">
        <v>16675</v>
      </c>
      <c r="N83" s="111">
        <v>6510</v>
      </c>
      <c r="O83" s="111">
        <v>10165</v>
      </c>
      <c r="P83" s="93"/>
      <c r="Q83" s="93"/>
      <c r="R83" s="93"/>
      <c r="S83" s="93"/>
      <c r="T83" s="93"/>
    </row>
    <row r="84" spans="12:20" ht="12.75">
      <c r="L84" s="110">
        <v>79</v>
      </c>
      <c r="M84" s="111">
        <v>15472</v>
      </c>
      <c r="N84" s="111">
        <v>6134</v>
      </c>
      <c r="O84" s="111">
        <v>9338</v>
      </c>
      <c r="P84" s="93"/>
      <c r="Q84" s="93"/>
      <c r="R84" s="93"/>
      <c r="S84" s="93"/>
      <c r="T84" s="93"/>
    </row>
    <row r="85" spans="12:20" ht="12.75">
      <c r="L85" s="110" t="s">
        <v>100</v>
      </c>
      <c r="M85" s="100">
        <v>89747</v>
      </c>
      <c r="N85" s="100">
        <v>33084</v>
      </c>
      <c r="O85" s="100">
        <v>56663</v>
      </c>
      <c r="P85" s="93"/>
      <c r="Q85" s="93"/>
      <c r="R85" s="93"/>
      <c r="S85" s="93"/>
      <c r="T85" s="93"/>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2019-04-15T14:20:47Z</cp:lastPrinted>
  <dcterms:created xsi:type="dcterms:W3CDTF">2010-03-25T16:40:43Z</dcterms:created>
  <dcterms:modified xsi:type="dcterms:W3CDTF">2019-07-24T13:44:00Z</dcterms:modified>
  <cp:category/>
  <cp:version/>
  <cp:contentType/>
  <cp:contentStatus/>
</cp:coreProperties>
</file>