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790" activeTab="1"/>
  </bookViews>
  <sheets>
    <sheet name="Sección 1. Metas - Magnitud" sheetId="1" r:id="rId1"/>
    <sheet name="Sección 2. Metas - Presupuesto" sheetId="2" r:id="rId2"/>
    <sheet name="Sección 3. Metas Producto" sheetId="3" r:id="rId3"/>
    <sheet name="1" sheetId="4" r:id="rId4"/>
    <sheet name="ACT_1" sheetId="5" r:id="rId5"/>
    <sheet name="3" sheetId="6" r:id="rId6"/>
    <sheet name="ACT_3" sheetId="7" r:id="rId7"/>
    <sheet name="Variables" sheetId="8" r:id="rId8"/>
    <sheet name="Sección 4. Territorialización" sheetId="9" r:id="rId9"/>
  </sheets>
  <externalReferences>
    <externalReference r:id="rId12"/>
    <externalReference r:id="rId13"/>
    <externalReference r:id="rId14"/>
    <externalReference r:id="rId15"/>
  </externalReferences>
  <definedNames>
    <definedName name="_xlnm._FilterDatabase" localSheetId="6" hidden="1">'ACT_3'!$A$13:$K$19</definedName>
    <definedName name="_xlnm.Print_Area" localSheetId="2">'Sección 3. Metas Producto'!$A$2:$AF$15</definedName>
    <definedName name="_xlnm.Print_Area" localSheetId="8">'Sección 4. Territorialización'!$A$1:$S$63</definedName>
    <definedName name="CONDICION_POBLACIONAL" localSheetId="4">'[3]Variables'!$C$1:$C$24</definedName>
    <definedName name="CONDICION_POBLACIONAL" localSheetId="6">'[3]Variables'!$C$1:$C$24</definedName>
    <definedName name="CONDICION_POBLACIONAL" localSheetId="7">#REF!</definedName>
    <definedName name="CONDICION_POBLACIONAL">'[1]Variables'!$C$1:$C$24</definedName>
    <definedName name="GRUPO_ETAREO" localSheetId="4">'[3]Variables'!$A$1:$A$8</definedName>
    <definedName name="GRUPO_ETAREO" localSheetId="6">'[3]Variables'!$A$1:$A$8</definedName>
    <definedName name="GRUPO_ETAREO">'[1]Variables'!$A$1:$A$8</definedName>
    <definedName name="GRUPO_ETAREOS" localSheetId="5">#REF!</definedName>
    <definedName name="GRUPO_ETAREOS" localSheetId="4">#REF!</definedName>
    <definedName name="GRUPO_ETAREOS" localSheetId="6">#REF!</definedName>
    <definedName name="GRUPO_ETAREOS" localSheetId="8">#REF!</definedName>
    <definedName name="GRUPO_ETAREOS">#REF!</definedName>
    <definedName name="GRUPO_ETARIO" localSheetId="5">#REF!</definedName>
    <definedName name="GRUPO_ETARIO" localSheetId="4">#REF!</definedName>
    <definedName name="GRUPO_ETARIO" localSheetId="6">#REF!</definedName>
    <definedName name="GRUPO_ETARIO">#REF!</definedName>
    <definedName name="GRUPO_ETNICO" localSheetId="5">#REF!</definedName>
    <definedName name="GRUPO_ETNICO" localSheetId="4">#REF!</definedName>
    <definedName name="GRUPO_ETNICO" localSheetId="6">#REF!</definedName>
    <definedName name="GRUPO_ETNICO">#REF!</definedName>
    <definedName name="GRUPOETNICO" localSheetId="5">#REF!</definedName>
    <definedName name="GRUPOETNICO" localSheetId="4">#REF!</definedName>
    <definedName name="GRUPOETNICO" localSheetId="6">#REF!</definedName>
    <definedName name="GRUPOETNICO" localSheetId="8">#REF!</definedName>
    <definedName name="GRUPOETNICO">#REF!</definedName>
    <definedName name="GRUPOS_ETNICOS" localSheetId="4">'[3]Variables'!$H$1:$H$8</definedName>
    <definedName name="GRUPOS_ETNICOS" localSheetId="6">'[3]Variables'!$H$1:$H$8</definedName>
    <definedName name="GRUPOS_ETNICOS" localSheetId="7">#REF!</definedName>
    <definedName name="GRUPOS_ETNICOS">'[1]Variables'!$H$1:$H$8</definedName>
    <definedName name="LOCALIDAD" localSheetId="5">#REF!</definedName>
    <definedName name="LOCALIDAD" localSheetId="4">#REF!</definedName>
    <definedName name="LOCALIDAD" localSheetId="6">#REF!</definedName>
    <definedName name="LOCALIDAD">#REF!</definedName>
    <definedName name="LOCALIZACION" localSheetId="5">#REF!</definedName>
    <definedName name="LOCALIZACION" localSheetId="4">#REF!</definedName>
    <definedName name="LOCALIZACION" localSheetId="6">#REF!</definedName>
    <definedName name="LOCALIZACION">#REF!</definedName>
  </definedNames>
  <calcPr fullCalcOnLoad="1"/>
</workbook>
</file>

<file path=xl/comments2.xml><?xml version="1.0" encoding="utf-8"?>
<comments xmlns="http://schemas.openxmlformats.org/spreadsheetml/2006/main">
  <authors>
    <author>Luz Dary Guerrero Tibat?</author>
  </authors>
  <commentList>
    <comment ref="D23"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 ref="D13"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sharedStrings.xml><?xml version="1.0" encoding="utf-8"?>
<sst xmlns="http://schemas.openxmlformats.org/spreadsheetml/2006/main" count="865" uniqueCount="496">
  <si>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</si>
  <si>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</si>
  <si>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</si>
  <si>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</si>
  <si>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</si>
  <si>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</si>
  <si>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</si>
  <si>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</si>
  <si>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</si>
  <si>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</si>
  <si>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</si>
  <si>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</si>
  <si>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</si>
  <si>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</si>
  <si>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</si>
  <si>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</si>
  <si>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</si>
  <si>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</si>
  <si>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</si>
  <si>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</si>
  <si>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</si>
  <si>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</si>
  <si>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</si>
  <si>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</si>
  <si>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</si>
  <si>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</si>
  <si>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</si>
  <si>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</si>
  <si>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</si>
  <si>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</si>
  <si>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</si>
  <si>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</si>
  <si>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</si>
  <si>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</si>
  <si>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</si>
  <si>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</si>
  <si>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</si>
  <si>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</si>
  <si>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</si>
  <si>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</si>
  <si>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</si>
  <si>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</si>
  <si>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</si>
  <si>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</si>
  <si>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</si>
  <si>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</si>
  <si>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</si>
  <si>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</si>
  <si>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</si>
  <si>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</si>
  <si>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</si>
  <si>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</si>
  <si>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</si>
  <si>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</si>
  <si>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</si>
  <si>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</si>
  <si>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</si>
  <si>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</si>
  <si>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</si>
  <si>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</si>
  <si>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</si>
  <si>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</si>
  <si>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</si>
  <si>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</si>
  <si>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</si>
  <si>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</si>
  <si>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</si>
  <si>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</si>
  <si>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</si>
  <si>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</si>
  <si>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</si>
  <si>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</si>
  <si>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</si>
  <si>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</si>
  <si>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</si>
  <si>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</si>
  <si>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</si>
  <si>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</si>
  <si>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</si>
  <si>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</si>
  <si>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</si>
  <si>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</si>
  <si>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</si>
  <si>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</si>
  <si>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</si>
  <si>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</si>
  <si>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</si>
  <si>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</si>
  <si>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</si>
  <si>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</si>
  <si>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</si>
  <si>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</si>
  <si>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</si>
  <si>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</si>
  <si>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</si>
  <si>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</si>
  <si>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</si>
  <si>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</si>
  <si>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</si>
  <si>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</si>
  <si>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</si>
  <si>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</si>
  <si>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</si>
  <si>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</si>
  <si>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</si>
  <si>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</si>
  <si>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</si>
  <si>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</si>
  <si>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</si>
  <si>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</si>
  <si>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</si>
  <si>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</si>
  <si>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</si>
  <si>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</si>
  <si>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</si>
  <si>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</si>
  <si>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</si>
  <si>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</si>
  <si>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</si>
  <si>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</si>
  <si>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</si>
  <si>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</si>
  <si>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</si>
  <si>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</si>
  <si>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</si>
  <si>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OBJETIVO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</si>
  <si>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</si>
  <si>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</si>
  <si>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</si>
  <si>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</si>
  <si>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</si>
  <si>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</si>
  <si>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</si>
  <si>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</si>
  <si>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</si>
  <si>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</si>
  <si>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</si>
  <si>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</si>
  <si>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</si>
  <si>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</si>
  <si>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</si>
  <si>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</si>
  <si>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</si>
  <si>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</si>
  <si>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</si>
  <si>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</si>
  <si>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</si>
  <si>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</si>
  <si>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</si>
  <si>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</si>
  <si>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</si>
  <si>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</si>
  <si>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</si>
  <si>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</si>
  <si>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</si>
  <si>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</si>
  <si>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</si>
  <si>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</si>
  <si>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</si>
  <si>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</si>
  <si>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</si>
  <si>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</si>
  <si>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</si>
  <si>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</si>
  <si>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</si>
  <si>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</si>
  <si>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</si>
  <si>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</si>
  <si>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</si>
  <si>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</si>
  <si>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</si>
  <si>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</si>
  <si>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</si>
  <si>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</si>
  <si>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</si>
  <si>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</si>
  <si>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</si>
  <si>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</si>
  <si>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</si>
  <si>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</si>
  <si>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</si>
  <si>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</si>
  <si>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</si>
  <si>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</si>
  <si>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</si>
  <si>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</si>
  <si>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</si>
  <si>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</si>
  <si>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</si>
  <si>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</si>
  <si>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</si>
  <si>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</si>
  <si>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</si>
  <si>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</si>
  <si>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</si>
  <si>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</si>
  <si>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</si>
  <si>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</si>
  <si>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</si>
  <si>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</si>
  <si>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</si>
  <si>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</si>
  <si>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</si>
  <si>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</si>
  <si>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</si>
  <si>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</si>
  <si>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</si>
  <si>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</si>
  <si>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</si>
  <si>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</si>
  <si>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</si>
  <si>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</si>
  <si>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</si>
  <si>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</si>
  <si>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</si>
  <si>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</si>
  <si>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</si>
  <si>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</si>
  <si>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</si>
  <si>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</si>
  <si>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</si>
  <si>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</si>
  <si>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</si>
  <si>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</si>
  <si>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</si>
  <si>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</si>
  <si>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</si>
  <si>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</si>
  <si>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</si>
  <si>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</si>
  <si>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META - Reserva</t>
  </si>
  <si>
    <t>TOTAL MAGNITUD META</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</si>
  <si>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</si>
  <si>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</si>
  <si>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</si>
  <si>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</si>
  <si>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</si>
  <si>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</si>
  <si>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</si>
  <si>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</si>
  <si>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</si>
  <si>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</si>
  <si>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</si>
  <si>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</si>
  <si>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</si>
  <si>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</si>
  <si>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</si>
  <si>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</si>
  <si>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</si>
  <si>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</si>
  <si>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</si>
  <si>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</si>
  <si>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</si>
  <si>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</si>
  <si>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</si>
  <si>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</si>
  <si>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</si>
  <si>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</si>
  <si>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</si>
  <si>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</si>
  <si>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</si>
  <si>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</si>
  <si>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</si>
  <si>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</si>
  <si>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</si>
  <si>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</si>
  <si>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</si>
  <si>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</si>
  <si>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</si>
  <si>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</si>
  <si>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</si>
  <si>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</si>
  <si>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</si>
  <si>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</si>
  <si>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</si>
  <si>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</si>
  <si>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</si>
  <si>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</si>
  <si>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</si>
  <si>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</si>
  <si>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</si>
  <si>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</si>
  <si>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</si>
  <si>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</si>
  <si>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</si>
  <si>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</si>
  <si>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</si>
  <si>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</si>
  <si>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</si>
  <si>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</si>
  <si>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</si>
  <si>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</si>
  <si>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</si>
  <si>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</si>
  <si>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</si>
  <si>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</si>
  <si>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</si>
  <si>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</si>
  <si>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</si>
  <si>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</si>
  <si>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</si>
  <si>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</si>
  <si>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</si>
  <si>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</si>
  <si>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</si>
  <si>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</si>
  <si>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</si>
  <si>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</si>
  <si>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</si>
  <si>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</si>
  <si>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</si>
  <si>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</si>
  <si>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</si>
  <si>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</si>
  <si>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</si>
  <si>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</si>
  <si>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</si>
  <si>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</si>
  <si>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</si>
  <si>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</si>
  <si>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</si>
  <si>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</si>
  <si>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</si>
  <si>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</si>
  <si>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</si>
  <si>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</si>
  <si>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</si>
  <si>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</si>
  <si>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</si>
  <si>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</si>
  <si>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</si>
  <si>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</si>
  <si>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</si>
  <si>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</si>
  <si>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</si>
  <si>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</si>
  <si>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</si>
  <si>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</si>
  <si>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</si>
  <si>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</si>
  <si>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</si>
  <si>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</si>
  <si>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</si>
  <si>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</si>
  <si>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162 - Articulación regional y planeación integral del transporte</t>
  </si>
  <si>
    <t>COMPONENTES DE LA MISIÓN</t>
  </si>
  <si>
    <t>Porcentaje</t>
  </si>
  <si>
    <t>Porcentaje de avance en actividades ejecutadas</t>
  </si>
  <si>
    <t>Porcentaje total  de avance de actividades programado en la vigencia</t>
  </si>
  <si>
    <t>Total de porcentaje de actividades primarias y/o secundarias programado en la vigencia</t>
  </si>
  <si>
    <t>Son las actividades ponderadas porcentualmente que en el periodo de reporte se culminaron y se registran en el anexo de actividades</t>
  </si>
  <si>
    <t>CÓDIGO: PE01-PR01-F11</t>
  </si>
  <si>
    <t>Sección No. 2: EJECUCIÓN</t>
  </si>
  <si>
    <t>2. ACTIVIDADES PRIMARIAS</t>
  </si>
  <si>
    <t>4. No.</t>
  </si>
  <si>
    <t>5. ACTIVIDADES SECUNDARIAS</t>
  </si>
  <si>
    <t>SUBSECRETARÍA RESPONSABLE:</t>
  </si>
  <si>
    <t>1. NÚMERO</t>
  </si>
  <si>
    <t>Ser referente mundial en credibilidad y confianza para Bogotá y su región.</t>
  </si>
  <si>
    <t>Registros Administrativos - P.A.A.</t>
  </si>
  <si>
    <t xml:space="preserve">Porcentaje (%) </t>
  </si>
  <si>
    <t>SUBSECRETARÍA DE POLÍTICA SECTORIAL</t>
  </si>
  <si>
    <t>DIRECCIÓN DE TRANSPORTE E INFRAESTRUCTURA
DIRECCIÓN DE ESTUDIOS SECTORIALES Y DE SERVICIOS</t>
  </si>
  <si>
    <t>Dirección de Transporte e Infraestructura</t>
  </si>
  <si>
    <t>Porcentaje de avance en actividades ejecutadas / Porcentaje total de avance de actividades programado en la vigencia</t>
  </si>
  <si>
    <t>Sergio Eduardo Martínez Jaimes</t>
  </si>
  <si>
    <t>DIRECCIÓN DE TRANSPORTE E INFRAESTRUCTURA</t>
  </si>
  <si>
    <t>PM01</t>
  </si>
  <si>
    <t>DIRECCIÓN DE ESTUDIOS SECTORIALES Y DE SERVICIOS</t>
  </si>
  <si>
    <t>N.A.</t>
  </si>
  <si>
    <t>Implementar el 100% de la estrategia para el mejoramiento del transporte de carga</t>
  </si>
  <si>
    <t>Articulación regional y planeación integral del transporte</t>
  </si>
  <si>
    <t>PM-02</t>
  </si>
  <si>
    <t>Implementar el 100% de la estrategia para el mejoramiento del transporte de carga.</t>
  </si>
  <si>
    <t>Estrategia transporte de carga</t>
  </si>
  <si>
    <t>Hacer seguimiento a las actividades relacionadas con la implementación de la estrategia para el mejoramiento del transporte de carga.</t>
  </si>
  <si>
    <t>1183 - ARTICULACIÓN REGIONAL Y PLANEACIÓN INTEGRAL DEL TRANSPORTE</t>
  </si>
  <si>
    <t>Porcentaje de avance de las actividades ejecutadas</t>
  </si>
  <si>
    <t xml:space="preserve"> Porcentaje de avance de actividades programado en la vigencia</t>
  </si>
  <si>
    <t>Porcentaje de avance de las actividades ejecutadas / Porcentaje de avance de actividades programado en la vigencia</t>
  </si>
  <si>
    <t>38. Responsable del reporte</t>
  </si>
  <si>
    <t>42. Subsecretario (a) / Ordenador (a) de gasto</t>
  </si>
  <si>
    <t>Desarrollar el 100% de los estudios del sector para el transporte urbano y regional.</t>
  </si>
  <si>
    <t>Dirección de Estudios Sectoriales y de Servicios</t>
  </si>
  <si>
    <t>6. Código del Proyecto</t>
  </si>
  <si>
    <t>Adopción de la red de transporte masivo regional</t>
  </si>
  <si>
    <t>Seguimiento a las actividades para el desarrollo de estudios del sector del transporte urbano y regional.</t>
  </si>
  <si>
    <t>Medir el avance en la ejecución de las actividades definidas para el desarrollo de estudios del sector del transporte urbano y regional.</t>
  </si>
  <si>
    <t>Registro Administrativo correspondiente al cronograma propuesto por los profesionales de la Dirección de Estudios Sectoriales y de Servicios y P.A.A.</t>
  </si>
  <si>
    <t>Eje Transversal 4: Nuevo Ordenamiento Territorial</t>
  </si>
  <si>
    <t>29 - Articulación Regional y Planeación Integral del Transporte</t>
  </si>
  <si>
    <t>1183 - Articulación Regional y Planeación Integral del Transporte</t>
  </si>
  <si>
    <t>1 - Implementar el 100% de la estrategia para el mejoramiento del transporte de carga.</t>
  </si>
  <si>
    <t>Diseñar y poner en marcha el plan de logística urbana y regional</t>
  </si>
  <si>
    <t>Diseño y puesta en marcha del plan de logística urbana</t>
  </si>
  <si>
    <t>Cantidad</t>
  </si>
  <si>
    <t>SUMA</t>
  </si>
  <si>
    <t>2 - Realizar el 100% de la estrategia para el mejoramiento del transporte regional</t>
  </si>
  <si>
    <t>Realizar actividades técnicas relacionadas con carga</t>
  </si>
  <si>
    <t>3. Propender por la sostenibilidad ambiental, económica y social de la movilidad en una visión integral de planeación de ciudad y movilidad</t>
  </si>
  <si>
    <t>Contratar profesional especializado para apoyar el seguimiento a los proyectos en temas referentes a la gestión urbana y territorial.</t>
  </si>
  <si>
    <t>Efectuar elaboracion, seguimiento y supervision de desarrollo de estudios del sector de transporte urbano y regional</t>
  </si>
  <si>
    <t xml:space="preserve">Sonia Aleyzandra Gaona Uscátegui </t>
  </si>
  <si>
    <t>Versión: 6.0</t>
  </si>
  <si>
    <t>OBJETIVO DEL SISTEMA INTEGRADO DE GESTIÓN</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</si>
  <si>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</si>
  <si>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</si>
  <si>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</si>
  <si>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</si>
  <si>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</si>
  <si>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</si>
  <si>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</si>
  <si>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</si>
  <si>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</si>
  <si>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VERSIÓN 3.0</t>
  </si>
  <si>
    <t>3. PONDERACIÓN
ACTIVIDAD PRIMARIA</t>
  </si>
  <si>
    <t>6. PONDERACIÓN
ACTIVIDAD SECUNDARIA</t>
  </si>
  <si>
    <t>7. FECHA ESTIMADA DE  EJECUCIÓN</t>
  </si>
  <si>
    <t>8. AVANCE PONDERADO</t>
  </si>
  <si>
    <t>9. FECHA EJECUCIÓN</t>
  </si>
  <si>
    <t>10. OBSERVACIONES</t>
  </si>
  <si>
    <t>TOTAL MAGNITUD VIGENCIA</t>
  </si>
  <si>
    <t>Formato de programación y seguimiento al Plan Operativo Anual de gestión con inversión</t>
  </si>
  <si>
    <r>
      <t>Formato de Anexo de Ac</t>
    </r>
    <r>
      <rPr>
        <b/>
        <sz val="10"/>
        <color indexed="8"/>
        <rFont val="Arial"/>
        <family val="2"/>
      </rPr>
      <t>tividades</t>
    </r>
  </si>
  <si>
    <t>META POA ASOCIADA</t>
  </si>
  <si>
    <t>1 - Implementar el 100% de la estrategia para el mejoramiento del transporte de carga</t>
  </si>
  <si>
    <t>3 - Desarrollar el 100% de los estudios del sector para el transporte urbano y regional.</t>
  </si>
  <si>
    <t>PILAR / EJES</t>
  </si>
  <si>
    <t>02- Pilar Democracia Urbana</t>
  </si>
  <si>
    <t>04- Eje Transversal Nuevo Ordenamiento Territorial</t>
  </si>
  <si>
    <t>07- Eje Transversal Gobierno legítimo, fortalecimiento local y eficiencia</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</si>
  <si>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</si>
  <si>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</si>
  <si>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</si>
  <si>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</si>
  <si>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</si>
  <si>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</si>
  <si>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</si>
  <si>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</si>
  <si>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</si>
  <si>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</si>
  <si>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</si>
  <si>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</si>
  <si>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</si>
  <si>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</si>
  <si>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</si>
  <si>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</si>
  <si>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</si>
  <si>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</si>
  <si>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</si>
  <si>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</si>
  <si>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</si>
  <si>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</si>
  <si>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</si>
  <si>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</si>
  <si>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</si>
  <si>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179 - Ambiente Sano</t>
  </si>
  <si>
    <t>188 - Servicio a la ciudadanía para la movilidad</t>
  </si>
  <si>
    <t>190 - Modernización Física</t>
  </si>
  <si>
    <t>192 - Fortalecimiento institucional a través del uso de TIC</t>
  </si>
  <si>
    <t>SERGIO EDUARDO MARTÍNEZ JAIMES</t>
  </si>
  <si>
    <t>Ingrid Joanna Portilla Galindo</t>
  </si>
  <si>
    <t>Andres Prada</t>
  </si>
  <si>
    <t>Enero de 2018</t>
  </si>
  <si>
    <t>María Fernanda Ortiz Carrascal</t>
  </si>
  <si>
    <t>Realizar la contratación de CPS</t>
  </si>
  <si>
    <t>Adelantar los procesos contractuales previstos</t>
  </si>
  <si>
    <t>Prestar servicios de acceso a espacios de divulgación en medios masivos, comunitarios o alternativos de comunicación, en el marco de la estrategia de comunicación de la Secretaría Distrital de Movilidad conforme a sus intereses y necesidades.</t>
  </si>
  <si>
    <r>
      <t xml:space="preserve">SEGUIMIENTO VIGENCIA </t>
    </r>
    <r>
      <rPr>
        <b/>
        <u val="single"/>
        <sz val="11"/>
        <rFont val="Arial"/>
        <family val="2"/>
      </rPr>
      <t>2018</t>
    </r>
  </si>
  <si>
    <r>
      <t xml:space="preserve">SEGUIMIENTO PLAN OPERATIVO ANUAL - POA                                         VIGENCIA: </t>
    </r>
    <r>
      <rPr>
        <b/>
        <u val="single"/>
        <sz val="11"/>
        <rFont val="Arial"/>
        <family val="2"/>
      </rPr>
      <t>2018</t>
    </r>
  </si>
  <si>
    <r>
      <t>Sección No. 1: PROGRAMACIÓN  VIGENCIA _</t>
    </r>
    <r>
      <rPr>
        <b/>
        <u val="single"/>
        <sz val="11"/>
        <color indexed="56"/>
        <rFont val="Calibri"/>
        <family val="2"/>
      </rPr>
      <t>2018</t>
    </r>
    <r>
      <rPr>
        <b/>
        <sz val="11"/>
        <color indexed="56"/>
        <rFont val="Calibri"/>
        <family val="2"/>
      </rPr>
      <t>_</t>
    </r>
  </si>
  <si>
    <t>Realizar el 100% de la estrategia para el mejoramiento del transporte regional</t>
  </si>
  <si>
    <t>El uso eficiente de la infraestructura, conlleva menores tiempos de desplazamiento en la red vial y menores costos de operación en los vehículos, lo que incrementa la competitividad de la ciudad y la disminución de los impactos ambientales (emisiones y ruido) generados por la congestión de la red vial.
La certificación y sello de calidad para las empresas que adopten e implementen las buenas prácticas en logística y transporte de carga,  mejorará la competitividad de la ciudad en términos de disminución de costos e impactos para la comunidad.</t>
  </si>
  <si>
    <t>El ordenamiento del transporte público intermunicipal y del transporte privado regional resultara en una reducción de la congestión vehicular en importantes corredores de acceso a la ciudad y mejor articulación del transporte intermunicipal con el SITP, que le ofrecerá a la ciudadanía mejores opciones de transporte a nivel regional.</t>
  </si>
  <si>
    <t xml:space="preserve">CONTRATACIÓN DE PERSONAL </t>
  </si>
  <si>
    <t>Soporte a conceptos, estructuración de proyectos urbano regional</t>
  </si>
  <si>
    <t>CONTRATACIÓN CONSULTORÍAS</t>
  </si>
  <si>
    <t>Contratar el equipo técnico 3er Trimestre</t>
  </si>
  <si>
    <t xml:space="preserve">Realizar la evaluación y proponer una regulación de circulación de vehículos de transporte de carga en Bogotá D.C. </t>
  </si>
  <si>
    <t>VERSIÓN 5.0</t>
  </si>
  <si>
    <t>1. Código Meta</t>
  </si>
  <si>
    <t>2.  Descripción Meta</t>
  </si>
  <si>
    <t>Realizar la Encuesta de Movilidad, que comprende la Encuesta Origen - Destino de Hogares (EODH) y la Encuesta Origen  - Destino de Interceptación (EODI), para Bogotá y los municipios vecinos de su área de influencia, y la actualización del modelo de transporte de cuatro etapas del área de estudio</t>
  </si>
  <si>
    <t>Realizar la interventoría técnica, administrativa, legal y financiera al contrato que tiene por objeto "Realizar la Encuesta de Movilidad, que comprende la Encuesta Origen - Destino de Hogares (EODH) y la Encuesta Origen  - Destino de Interceptación (EODI), para Bogotá y los municipios vecinos de su área de influencia, y la actualización del modelo de transporte de cuatro etapas del área de estudio"</t>
  </si>
  <si>
    <t>Emitir conceptos técnicos e informes</t>
  </si>
  <si>
    <r>
      <t>En la actividad secundaria No. 3 "</t>
    </r>
    <r>
      <rPr>
        <i/>
        <sz val="9"/>
        <rFont val="Arial"/>
        <family val="2"/>
      </rPr>
      <t>Emitir conceptos técnicos e informes</t>
    </r>
    <r>
      <rPr>
        <sz val="9"/>
        <rFont val="Arial"/>
        <family val="2"/>
      </rPr>
      <t>" Se tenia a sep 1.0 % y se termina de cumplir el 0,5% a diciembre de 2018</t>
    </r>
  </si>
  <si>
    <t>Se adelantaron los procesos  ara la realizacón de la Encuesta de Movilidad, que comprende la Encuesta Origen - Destino de Hogares (EODH) y la Encuesta Origen  - Destino de Interceptación (EODI), para Bogotá y los municipios vecinos de su área de influencia, y la actualización del modelo de transporte de cuatro etapas del área de estudio y la interventoria de la misma.</t>
  </si>
  <si>
    <t>39. Responsable del análisis</t>
  </si>
  <si>
    <t>Se actualiza la casilla 39 por cambio de la persona responsable del análisis</t>
  </si>
  <si>
    <t>Ramiro Alfonso Cardenas</t>
  </si>
  <si>
    <t>Flor Amalia Pérez</t>
  </si>
  <si>
    <t>Se suscribe contrato No. 20181835</t>
  </si>
  <si>
    <t>Se suscribe contrato No. 20181833</t>
  </si>
  <si>
    <t>En el marco del contrato 1266-2016 entre la Secretaría de Movilidad y la Financiera de Desarrollo Nacional,  el plazo de ejecución del contrato terminó el 21 de mayo de 2018 y los pagos referentes a las etapas II , III y IV  fueron realizados los días 18/05/2018, 26/06/2018 y 22/08/2018 respectivamente. La FDN y la SDM están en proceso de revisión del proyecto de acta de liquidación del contrato para proceder a la firma de la misma .  Se presentó ante la Dirección de Asuntos Legales (DAL) el proyecto de acta de liquidación del contrato para proceder a la firma de la misma. Luego de la atención a las observaciones presentadas por la DAL el 13/12/2018 al proyecto de acta, ésta se encuentra en revisión final para su posterior firma entre SDM y Financiera de Desarrollo Nacional.</t>
  </si>
  <si>
    <t>Se actualiza la casilla 38 por cambio de la persona responsable del reporte</t>
  </si>
  <si>
    <t>Se realizó los encuentros IV y V de la Red Logística Urbana. Se emitieron conceptos técnicos para la implementación de zonas de cargue y descargue en Calle 46 Sur y  Parque de la 93. Se esta ejecutando la consultoría de normatividad de carga. Se emitieron conceptos técnicos para la factibilidad de Ciclo rutas, Se están desarrollando pilotos de cargue y descargue en Puente Aranda y calle 109.</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</si>
</sst>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mm:ss\ AM/PM"/>
    <numFmt numFmtId="199" formatCode="[$-240A]hh:mm:ss\ AM/PM"/>
    <numFmt numFmtId="200" formatCode="_-* #,##0\ _€_-;\-* #,##0\ _€_-;_-* &quot;-&quot;??\ _€_-;_-@_-"/>
    <numFmt numFmtId="201" formatCode="[$-C0A]dd\-mmm\-yy;@"/>
    <numFmt numFmtId="202" formatCode="d\-m\-yy;@"/>
    <numFmt numFmtId="203" formatCode="[$-240A]dddd\,\ d\ &quot;de&quot;\ mmmm\ &quot;de&quot;\ yyyy"/>
    <numFmt numFmtId="204" formatCode="0.0000"/>
    <numFmt numFmtId="205" formatCode="0.000"/>
    <numFmt numFmtId="206" formatCode="_(* #,##0.0_);_(* \(#,##0.0\);_(* &quot;-&quot;_);_(@_)"/>
    <numFmt numFmtId="207" formatCode="_(* #,##0.00_);_(* \(#,##0.00\);_(* &quot;-&quot;_);_(@_)"/>
    <numFmt numFmtId="208" formatCode="0.00000"/>
    <numFmt numFmtId="209" formatCode="0.000000"/>
    <numFmt numFmtId="210" formatCode="0.0000000"/>
    <numFmt numFmtId="211" formatCode="0.00000000"/>
    <numFmt numFmtId="212" formatCode="_(* #,##0_);_(* \(#,##0\);_(* &quot;-&quot;??_);_(@_)"/>
  </numFmts>
  <fonts count="110">
    <font>
      <sz val="11"/>
      <color theme="1"/>
      <name val="Calibri"/>
      <family val="2"/>
    </font>
    <font>
      <sz val="11"/>
      <color indexed="8"/>
      <name val="Calibri"/>
      <family val="2"/>
    </font>
    <font>
      <b/>
      <sz val="10"/>
      <name val="Arial"/>
      <family val="2"/>
    </font>
    <font>
      <sz val="10"/>
      <name val="Arial"/>
      <family val="2"/>
    </font>
    <font>
      <sz val="12"/>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sz val="9"/>
      <name val="Tahoma"/>
      <family val="2"/>
    </font>
    <font>
      <u val="single"/>
      <sz val="11"/>
      <name val="Arial"/>
      <family val="2"/>
    </font>
    <font>
      <b/>
      <u val="single"/>
      <sz val="11"/>
      <name val="Arial"/>
      <family val="2"/>
    </font>
    <font>
      <u val="single"/>
      <sz val="9"/>
      <name val="Arial"/>
      <family val="2"/>
    </font>
    <font>
      <b/>
      <u val="single"/>
      <sz val="11"/>
      <color indexed="56"/>
      <name val="Calibri"/>
      <family val="2"/>
    </font>
    <font>
      <b/>
      <sz val="11"/>
      <color indexed="56"/>
      <name val="Calibri"/>
      <family val="2"/>
    </font>
    <font>
      <b/>
      <sz val="10"/>
      <color indexed="8"/>
      <name val="Arial"/>
      <family val="2"/>
    </font>
    <font>
      <i/>
      <sz val="9"/>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8"/>
      <color indexed="8"/>
      <name val="Calibri"/>
      <family val="2"/>
    </font>
    <font>
      <b/>
      <sz val="14"/>
      <color indexed="8"/>
      <name val="Arial"/>
      <family val="2"/>
    </font>
    <font>
      <b/>
      <sz val="9"/>
      <color indexed="8"/>
      <name val="Arial"/>
      <family val="2"/>
    </font>
    <font>
      <sz val="9"/>
      <color indexed="8"/>
      <name val="Calibri"/>
      <family val="2"/>
    </font>
    <font>
      <b/>
      <sz val="9"/>
      <color indexed="8"/>
      <name val="Calibri"/>
      <family val="2"/>
    </font>
    <font>
      <b/>
      <sz val="18"/>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sz val="10"/>
      <color indexed="10"/>
      <name val="Arial"/>
      <family val="2"/>
    </font>
    <font>
      <sz val="7"/>
      <color indexed="8"/>
      <name val="Arial"/>
      <family val="2"/>
    </font>
    <font>
      <b/>
      <sz val="16"/>
      <color indexed="8"/>
      <name val="Calibri"/>
      <family val="2"/>
    </font>
    <font>
      <b/>
      <sz val="9"/>
      <color indexed="62"/>
      <name val="Arial"/>
      <family val="2"/>
    </font>
    <font>
      <sz val="9"/>
      <color indexed="62"/>
      <name val="Arial"/>
      <family val="2"/>
    </font>
    <font>
      <sz val="11"/>
      <name val="Calibri"/>
      <family val="2"/>
    </font>
    <font>
      <b/>
      <sz val="11"/>
      <name val="Calibri"/>
      <family val="2"/>
    </font>
    <font>
      <sz val="18"/>
      <color indexed="10"/>
      <name val="Arial"/>
      <family val="2"/>
    </font>
    <font>
      <sz val="18"/>
      <color indexed="10"/>
      <name val="Calibri"/>
      <family val="2"/>
    </font>
    <font>
      <b/>
      <sz val="11"/>
      <color indexed="9"/>
      <name val="Arial"/>
      <family val="2"/>
    </font>
    <font>
      <sz val="8"/>
      <name val="Segoe UI"/>
      <family val="2"/>
    </font>
    <font>
      <sz val="4.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Calibri"/>
      <family val="2"/>
    </font>
    <font>
      <b/>
      <sz val="14"/>
      <color theme="1"/>
      <name val="Arial"/>
      <family val="2"/>
    </font>
    <font>
      <b/>
      <sz val="9"/>
      <color theme="1"/>
      <name val="Arial"/>
      <family val="2"/>
    </font>
    <font>
      <sz val="9"/>
      <color theme="1"/>
      <name val="Arial"/>
      <family val="2"/>
    </font>
    <font>
      <sz val="9"/>
      <color theme="1"/>
      <name val="Calibri"/>
      <family val="2"/>
    </font>
    <font>
      <b/>
      <sz val="9"/>
      <color theme="1"/>
      <name val="Calibri"/>
      <family val="2"/>
    </font>
    <font>
      <b/>
      <sz val="18"/>
      <color theme="1"/>
      <name val="Arial"/>
      <family val="2"/>
    </font>
    <font>
      <sz val="11"/>
      <color theme="1"/>
      <name val="Arial"/>
      <family val="2"/>
    </font>
    <font>
      <b/>
      <sz val="10"/>
      <color theme="1"/>
      <name val="Arial"/>
      <family val="2"/>
    </font>
    <font>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sz val="10"/>
      <color rgb="FFFF0000"/>
      <name val="Arial"/>
      <family val="2"/>
    </font>
    <font>
      <sz val="7"/>
      <color theme="1"/>
      <name val="Arial"/>
      <family val="2"/>
    </font>
    <font>
      <b/>
      <sz val="16"/>
      <color theme="1"/>
      <name val="Calibri"/>
      <family val="2"/>
    </font>
    <font>
      <b/>
      <sz val="9"/>
      <color theme="4"/>
      <name val="Arial"/>
      <family val="2"/>
    </font>
    <font>
      <sz val="9"/>
      <color theme="4"/>
      <name val="Arial"/>
      <family val="2"/>
    </font>
    <font>
      <sz val="10"/>
      <color rgb="FF000000"/>
      <name val="Arial"/>
      <family val="2"/>
    </font>
    <font>
      <sz val="11"/>
      <color rgb="FF000000"/>
      <name val="Calibri"/>
      <family val="2"/>
    </font>
    <font>
      <sz val="18"/>
      <color rgb="FFFF0000"/>
      <name val="Arial"/>
      <family val="2"/>
    </font>
    <font>
      <b/>
      <sz val="11"/>
      <color theme="3" tint="-0.4999699890613556"/>
      <name val="Calibri"/>
      <family val="2"/>
    </font>
    <font>
      <sz val="18"/>
      <color rgb="FFFF0000"/>
      <name val="Calibri"/>
      <family val="2"/>
    </font>
    <font>
      <b/>
      <sz val="11"/>
      <color theme="0"/>
      <name val="Arial"/>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FFFFFF"/>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
      <patternFill patternType="solid">
        <fgColor rgb="FF33CCFF"/>
        <bgColor indexed="64"/>
      </patternFill>
    </fill>
    <fill>
      <patternFill patternType="solid">
        <fgColor theme="3" tint="-0.4999699890613556"/>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medium"/>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color indexed="63"/>
      </left>
      <right style="thin"/>
      <top style="thin"/>
      <bottom/>
    </border>
    <border>
      <left style="thin"/>
      <right style="thin"/>
      <top/>
      <bottom/>
    </border>
    <border>
      <left/>
      <right style="medium"/>
      <top style="medium"/>
      <bottom style="medium"/>
    </border>
    <border>
      <left style="medium"/>
      <right/>
      <top/>
      <bottom style="medium"/>
    </border>
    <border>
      <left/>
      <right style="medium"/>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border>
    <border>
      <left style="medium"/>
      <right style="medium"/>
      <top/>
      <bottom style="medium"/>
    </border>
    <border>
      <left style="medium"/>
      <right style="medium"/>
      <top>
        <color indexed="63"/>
      </top>
      <bottom style="hair">
        <color indexed="10"/>
      </bottom>
    </border>
    <border>
      <left style="medium"/>
      <right/>
      <top style="medium"/>
      <bottom/>
    </border>
    <border>
      <left/>
      <right/>
      <top style="medium"/>
      <bottom/>
    </border>
    <border>
      <left/>
      <right style="medium"/>
      <top style="medium"/>
      <bottom/>
    </border>
    <border>
      <left style="medium"/>
      <right style="medium"/>
      <top style="medium"/>
      <bottom style="hair">
        <color indexed="10"/>
      </bottom>
    </border>
    <border>
      <left style="medium"/>
      <right style="medium"/>
      <top/>
      <bottom style="thin"/>
    </border>
    <border>
      <left style="medium"/>
      <right style="medium"/>
      <top style="thin"/>
      <bottom style="thin"/>
    </border>
    <border>
      <left style="medium"/>
      <right style="medium"/>
      <top style="thin"/>
      <bottom style="medium"/>
    </border>
    <border>
      <left/>
      <right style="thin"/>
      <top style="medium"/>
      <bottom style="mediu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186" fontId="3" fillId="0" borderId="0" applyFont="0" applyFill="0" applyBorder="0" applyAlignment="0" applyProtection="0"/>
    <xf numFmtId="186" fontId="3" fillId="0" borderId="0" applyFont="0" applyFill="0" applyBorder="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8"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6"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7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625">
    <xf numFmtId="0" fontId="0" fillId="0" borderId="0" xfId="0" applyFont="1" applyAlignment="1">
      <alignment/>
    </xf>
    <xf numFmtId="0" fontId="3" fillId="0" borderId="0" xfId="69">
      <alignment/>
      <protection/>
    </xf>
    <xf numFmtId="0" fontId="3" fillId="0" borderId="0" xfId="69" applyAlignment="1">
      <alignment wrapText="1"/>
      <protection/>
    </xf>
    <xf numFmtId="0" fontId="3" fillId="0" borderId="0" xfId="73">
      <alignment/>
      <protection/>
    </xf>
    <xf numFmtId="3" fontId="2" fillId="33" borderId="0" xfId="73"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Border="1" applyAlignment="1" applyProtection="1">
      <alignment/>
      <protection/>
    </xf>
    <xf numFmtId="0" fontId="4" fillId="0" borderId="0" xfId="0" applyFont="1" applyFill="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xf>
    <xf numFmtId="0" fontId="84" fillId="0" borderId="0" xfId="0" applyFont="1" applyBorder="1" applyAlignment="1">
      <alignment horizontal="center" vertical="center" wrapText="1"/>
    </xf>
    <xf numFmtId="0" fontId="0" fillId="34" borderId="0" xfId="0" applyFill="1" applyBorder="1" applyAlignment="1" applyProtection="1">
      <alignment/>
      <protection/>
    </xf>
    <xf numFmtId="0" fontId="3" fillId="0" borderId="0" xfId="69" applyBorder="1" applyAlignment="1">
      <alignment horizontal="center"/>
      <protection/>
    </xf>
    <xf numFmtId="0" fontId="85"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2" fillId="35" borderId="10" xfId="73" applyFont="1" applyFill="1" applyBorder="1" applyAlignment="1">
      <alignment horizontal="center" vertical="center"/>
      <protection/>
    </xf>
    <xf numFmtId="0" fontId="3" fillId="0" borderId="10" xfId="73" applyBorder="1">
      <alignment/>
      <protection/>
    </xf>
    <xf numFmtId="0" fontId="2" fillId="35" borderId="10" xfId="73" applyFont="1" applyFill="1" applyBorder="1" applyAlignment="1">
      <alignment horizontal="center"/>
      <protection/>
    </xf>
    <xf numFmtId="0" fontId="3" fillId="0" borderId="10" xfId="0" applyFont="1" applyBorder="1" applyAlignment="1">
      <alignment vertical="center" wrapText="1"/>
    </xf>
    <xf numFmtId="0" fontId="3" fillId="0" borderId="0" xfId="73" applyAlignment="1">
      <alignment vertical="center"/>
      <protection/>
    </xf>
    <xf numFmtId="0" fontId="3" fillId="0" borderId="0" xfId="73" applyAlignment="1">
      <alignment horizontal="center" vertical="center"/>
      <protection/>
    </xf>
    <xf numFmtId="0" fontId="2" fillId="0" borderId="0" xfId="73" applyFont="1" applyBorder="1" applyAlignment="1">
      <alignment vertical="center"/>
      <protection/>
    </xf>
    <xf numFmtId="0" fontId="3" fillId="0" borderId="0" xfId="73" applyBorder="1" applyAlignment="1">
      <alignment vertical="center"/>
      <protection/>
    </xf>
    <xf numFmtId="0" fontId="3" fillId="0" borderId="10" xfId="73" applyBorder="1" applyAlignment="1">
      <alignment vertical="center"/>
      <protection/>
    </xf>
    <xf numFmtId="0" fontId="3" fillId="0" borderId="10" xfId="73" applyBorder="1" applyAlignment="1">
      <alignment vertical="center" wrapText="1"/>
      <protection/>
    </xf>
    <xf numFmtId="0" fontId="3" fillId="0" borderId="10" xfId="73" applyBorder="1" applyAlignment="1">
      <alignment horizontal="center" vertical="center"/>
      <protection/>
    </xf>
    <xf numFmtId="0" fontId="86" fillId="0" borderId="11" xfId="0" applyFont="1" applyBorder="1" applyAlignment="1" applyProtection="1">
      <alignment vertical="center" wrapText="1"/>
      <protection/>
    </xf>
    <xf numFmtId="0" fontId="87" fillId="0" borderId="0" xfId="0" applyFont="1" applyAlignment="1" applyProtection="1">
      <alignment/>
      <protection/>
    </xf>
    <xf numFmtId="0" fontId="87" fillId="0" borderId="0" xfId="0" applyFont="1" applyAlignment="1" applyProtection="1">
      <alignment horizontal="right" vertical="center"/>
      <protection/>
    </xf>
    <xf numFmtId="0" fontId="86" fillId="0" borderId="0" xfId="0" applyFont="1" applyAlignment="1" applyProtection="1">
      <alignment/>
      <protection/>
    </xf>
    <xf numFmtId="0" fontId="88" fillId="0" borderId="0" xfId="0" applyFont="1" applyBorder="1" applyAlignment="1" applyProtection="1">
      <alignment/>
      <protection/>
    </xf>
    <xf numFmtId="0" fontId="89" fillId="0" borderId="0" xfId="0" applyFont="1" applyBorder="1" applyAlignment="1" applyProtection="1">
      <alignment vertical="center" wrapText="1"/>
      <protection/>
    </xf>
    <xf numFmtId="0" fontId="89" fillId="0" borderId="0" xfId="0" applyFont="1" applyBorder="1" applyAlignment="1" applyProtection="1">
      <alignment horizontal="center" vertical="center" wrapText="1"/>
      <protection/>
    </xf>
    <xf numFmtId="0" fontId="88" fillId="0" borderId="0" xfId="0" applyFont="1" applyAlignment="1" applyProtection="1">
      <alignment/>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center" wrapText="1"/>
      <protection/>
    </xf>
    <xf numFmtId="0" fontId="88" fillId="0" borderId="0" xfId="0" applyFont="1" applyFill="1" applyAlignment="1" applyProtection="1">
      <alignment/>
      <protection/>
    </xf>
    <xf numFmtId="0" fontId="47" fillId="0" borderId="0" xfId="0" applyFont="1" applyAlignment="1" applyProtection="1">
      <alignment/>
      <protection/>
    </xf>
    <xf numFmtId="0" fontId="47" fillId="0" borderId="0" xfId="0" applyFont="1" applyAlignment="1" applyProtection="1">
      <alignment horizontal="center" vertical="center"/>
      <protection/>
    </xf>
    <xf numFmtId="0" fontId="7" fillId="0" borderId="0" xfId="69" applyFont="1" applyAlignment="1">
      <alignment wrapText="1"/>
      <protection/>
    </xf>
    <xf numFmtId="0" fontId="7" fillId="0" borderId="0" xfId="69" applyFont="1">
      <alignment/>
      <protection/>
    </xf>
    <xf numFmtId="0" fontId="7" fillId="0" borderId="12" xfId="69" applyFont="1" applyBorder="1" applyAlignment="1">
      <alignment horizontal="center" vertical="center"/>
      <protection/>
    </xf>
    <xf numFmtId="0" fontId="7" fillId="0" borderId="13" xfId="73" applyFont="1" applyBorder="1" applyAlignment="1">
      <alignment horizontal="center" vertical="center"/>
      <protection/>
    </xf>
    <xf numFmtId="188" fontId="7" fillId="0" borderId="12" xfId="69" applyNumberFormat="1" applyFont="1" applyBorder="1" applyAlignment="1">
      <alignment horizontal="right" vertical="center" wrapText="1"/>
      <protection/>
    </xf>
    <xf numFmtId="188" fontId="7" fillId="0" borderId="14" xfId="69" applyNumberFormat="1" applyFont="1" applyBorder="1" applyAlignment="1">
      <alignment horizontal="right" vertical="center" wrapText="1"/>
      <protection/>
    </xf>
    <xf numFmtId="187" fontId="7" fillId="0" borderId="14" xfId="69" applyNumberFormat="1" applyFont="1" applyBorder="1" applyAlignment="1">
      <alignment horizontal="right" vertical="center" wrapText="1"/>
      <protection/>
    </xf>
    <xf numFmtId="188" fontId="7" fillId="0" borderId="12" xfId="69" applyNumberFormat="1" applyFont="1" applyBorder="1" applyAlignment="1" applyProtection="1">
      <alignment horizontal="right" vertical="center" wrapText="1"/>
      <protection locked="0"/>
    </xf>
    <xf numFmtId="188" fontId="7" fillId="0" borderId="14" xfId="69" applyNumberFormat="1" applyFont="1" applyBorder="1" applyAlignment="1" applyProtection="1">
      <alignment horizontal="center" vertical="center" wrapText="1"/>
      <protection locked="0"/>
    </xf>
    <xf numFmtId="187" fontId="7" fillId="0" borderId="14" xfId="69" applyNumberFormat="1" applyFont="1" applyBorder="1" applyAlignment="1" applyProtection="1">
      <alignment horizontal="right" vertical="center" wrapText="1"/>
      <protection locked="0"/>
    </xf>
    <xf numFmtId="187" fontId="7" fillId="0" borderId="15" xfId="69" applyNumberFormat="1" applyFont="1" applyBorder="1" applyAlignment="1" applyProtection="1">
      <alignment horizontal="right" vertical="center" wrapText="1"/>
      <protection locked="0"/>
    </xf>
    <xf numFmtId="0" fontId="7" fillId="0" borderId="16" xfId="69" applyFont="1" applyBorder="1" applyAlignment="1">
      <alignment horizontal="justify" vertical="center" wrapText="1"/>
      <protection/>
    </xf>
    <xf numFmtId="0" fontId="7" fillId="0" borderId="15" xfId="69" applyFont="1" applyBorder="1">
      <alignment/>
      <protection/>
    </xf>
    <xf numFmtId="0" fontId="7" fillId="0" borderId="14" xfId="69" applyFont="1" applyBorder="1">
      <alignment/>
      <protection/>
    </xf>
    <xf numFmtId="0" fontId="7" fillId="0" borderId="13" xfId="69" applyFont="1" applyBorder="1">
      <alignment/>
      <protection/>
    </xf>
    <xf numFmtId="0" fontId="7" fillId="0" borderId="17" xfId="73" applyFont="1" applyBorder="1" applyAlignment="1">
      <alignment horizontal="center" vertical="center"/>
      <protection/>
    </xf>
    <xf numFmtId="188" fontId="7" fillId="0" borderId="18" xfId="69" applyNumberFormat="1" applyFont="1" applyBorder="1" applyAlignment="1" applyProtection="1">
      <alignment horizontal="right" vertical="center" wrapText="1"/>
      <protection locked="0"/>
    </xf>
    <xf numFmtId="188" fontId="7" fillId="0" borderId="19" xfId="69" applyNumberFormat="1" applyFont="1" applyBorder="1" applyAlignment="1" applyProtection="1">
      <alignment horizontal="center" vertical="center" wrapText="1"/>
      <protection locked="0"/>
    </xf>
    <xf numFmtId="187" fontId="7" fillId="0" borderId="19" xfId="69" applyNumberFormat="1" applyFont="1" applyBorder="1" applyAlignment="1" applyProtection="1">
      <alignment horizontal="right" vertical="center" wrapText="1"/>
      <protection locked="0"/>
    </xf>
    <xf numFmtId="187" fontId="7" fillId="0" borderId="10" xfId="69" applyNumberFormat="1" applyFont="1" applyBorder="1" applyAlignment="1" applyProtection="1">
      <alignment horizontal="right" vertical="center" wrapText="1"/>
      <protection locked="0"/>
    </xf>
    <xf numFmtId="0" fontId="7" fillId="0" borderId="20" xfId="69" applyFont="1" applyBorder="1" applyAlignment="1">
      <alignment horizontal="justify" vertical="center" wrapText="1"/>
      <protection/>
    </xf>
    <xf numFmtId="0" fontId="7" fillId="0" borderId="18" xfId="69" applyFont="1" applyBorder="1" applyAlignment="1">
      <alignment horizontal="center" vertical="center"/>
      <protection/>
    </xf>
    <xf numFmtId="188" fontId="7" fillId="0" borderId="18" xfId="69" applyNumberFormat="1" applyFont="1" applyBorder="1" applyAlignment="1">
      <alignment horizontal="right" vertical="center" wrapText="1"/>
      <protection/>
    </xf>
    <xf numFmtId="188" fontId="7" fillId="0" borderId="19" xfId="69" applyNumberFormat="1" applyFont="1" applyBorder="1" applyAlignment="1">
      <alignment horizontal="right" vertical="center" wrapText="1"/>
      <protection/>
    </xf>
    <xf numFmtId="187" fontId="7" fillId="0" borderId="19" xfId="69" applyNumberFormat="1" applyFont="1" applyBorder="1" applyAlignment="1">
      <alignment horizontal="right" vertical="center" wrapText="1"/>
      <protection/>
    </xf>
    <xf numFmtId="0" fontId="7" fillId="0" borderId="10" xfId="69" applyFont="1" applyBorder="1">
      <alignment/>
      <protection/>
    </xf>
    <xf numFmtId="0" fontId="7" fillId="0" borderId="19" xfId="69" applyFont="1" applyBorder="1">
      <alignment/>
      <protection/>
    </xf>
    <xf numFmtId="0" fontId="7" fillId="0" borderId="17" xfId="69" applyFont="1" applyBorder="1">
      <alignment/>
      <protection/>
    </xf>
    <xf numFmtId="0" fontId="7" fillId="0" borderId="21" xfId="69" applyFont="1" applyBorder="1" applyAlignment="1">
      <alignment horizontal="center" vertical="center"/>
      <protection/>
    </xf>
    <xf numFmtId="0" fontId="7" fillId="0" borderId="22" xfId="73" applyFont="1" applyBorder="1" applyAlignment="1">
      <alignment horizontal="center" vertical="center"/>
      <protection/>
    </xf>
    <xf numFmtId="188" fontId="7" fillId="0" borderId="23" xfId="69" applyNumberFormat="1" applyFont="1" applyBorder="1" applyAlignment="1">
      <alignment horizontal="right" vertical="center" wrapText="1"/>
      <protection/>
    </xf>
    <xf numFmtId="188" fontId="7" fillId="0" borderId="24" xfId="69" applyNumberFormat="1" applyFont="1" applyBorder="1" applyAlignment="1">
      <alignment horizontal="right" vertical="center" wrapText="1"/>
      <protection/>
    </xf>
    <xf numFmtId="187" fontId="7" fillId="0" borderId="24" xfId="69" applyNumberFormat="1" applyFont="1" applyBorder="1" applyAlignment="1">
      <alignment horizontal="right" vertical="center" wrapText="1"/>
      <protection/>
    </xf>
    <xf numFmtId="188" fontId="7" fillId="0" borderId="25" xfId="69" applyNumberFormat="1" applyFont="1" applyBorder="1" applyAlignment="1" applyProtection="1">
      <alignment horizontal="right" vertical="center" wrapText="1"/>
      <protection locked="0"/>
    </xf>
    <xf numFmtId="188" fontId="7" fillId="0" borderId="26" xfId="69" applyNumberFormat="1" applyFont="1" applyBorder="1" applyAlignment="1" applyProtection="1">
      <alignment horizontal="center" vertical="center" wrapText="1"/>
      <protection locked="0"/>
    </xf>
    <xf numFmtId="187" fontId="7" fillId="0" borderId="26" xfId="69" applyNumberFormat="1" applyFont="1" applyBorder="1" applyAlignment="1" applyProtection="1">
      <alignment horizontal="right" vertical="center" wrapText="1"/>
      <protection locked="0"/>
    </xf>
    <xf numFmtId="0" fontId="7" fillId="0" borderId="27" xfId="69" applyFont="1" applyBorder="1" applyAlignment="1">
      <alignment horizontal="justify" vertical="center" wrapText="1"/>
      <protection/>
    </xf>
    <xf numFmtId="0" fontId="7" fillId="0" borderId="28" xfId="69" applyFont="1" applyBorder="1">
      <alignment/>
      <protection/>
    </xf>
    <xf numFmtId="0" fontId="7" fillId="0" borderId="24" xfId="69" applyFont="1" applyBorder="1">
      <alignment/>
      <protection/>
    </xf>
    <xf numFmtId="0" fontId="7" fillId="0" borderId="22" xfId="69" applyFont="1" applyBorder="1">
      <alignment/>
      <protection/>
    </xf>
    <xf numFmtId="188" fontId="7" fillId="36" borderId="29" xfId="69" applyNumberFormat="1" applyFont="1" applyFill="1" applyBorder="1" applyAlignment="1">
      <alignment horizontal="right" vertical="center" wrapText="1"/>
      <protection/>
    </xf>
    <xf numFmtId="188" fontId="7" fillId="36" borderId="30" xfId="69" applyNumberFormat="1" applyFont="1" applyFill="1" applyBorder="1" applyAlignment="1">
      <alignment horizontal="right" vertical="center" wrapText="1"/>
      <protection/>
    </xf>
    <xf numFmtId="187" fontId="7" fillId="36" borderId="30" xfId="69" applyNumberFormat="1" applyFont="1" applyFill="1" applyBorder="1" applyAlignment="1">
      <alignment horizontal="right" vertical="center" wrapText="1"/>
      <protection/>
    </xf>
    <xf numFmtId="188" fontId="7" fillId="36" borderId="31" xfId="69" applyNumberFormat="1" applyFont="1" applyFill="1" applyBorder="1" applyAlignment="1">
      <alignment horizontal="right" vertical="center" wrapText="1"/>
      <protection/>
    </xf>
    <xf numFmtId="188" fontId="7" fillId="36" borderId="30" xfId="69" applyNumberFormat="1" applyFont="1" applyFill="1" applyBorder="1" applyAlignment="1" applyProtection="1">
      <alignment horizontal="center" vertical="center" wrapText="1"/>
      <protection/>
    </xf>
    <xf numFmtId="187" fontId="7" fillId="36" borderId="32" xfId="69" applyNumberFormat="1" applyFont="1" applyFill="1" applyBorder="1" applyAlignment="1">
      <alignment horizontal="right" vertical="center" wrapText="1"/>
      <protection/>
    </xf>
    <xf numFmtId="187" fontId="7" fillId="36" borderId="33" xfId="69" applyNumberFormat="1" applyFont="1" applyFill="1" applyBorder="1" applyAlignment="1">
      <alignment horizontal="right" vertical="center" wrapText="1"/>
      <protection/>
    </xf>
    <xf numFmtId="3" fontId="7" fillId="36" borderId="32" xfId="69" applyNumberFormat="1" applyFont="1" applyFill="1" applyBorder="1" applyAlignment="1">
      <alignment horizontal="right" vertical="center" wrapText="1"/>
      <protection/>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90" fillId="0" borderId="0" xfId="0" applyFont="1" applyBorder="1" applyAlignment="1">
      <alignment horizontal="center" vertical="center" wrapText="1"/>
    </xf>
    <xf numFmtId="0" fontId="3" fillId="0" borderId="0" xfId="69" applyFont="1" applyAlignment="1">
      <alignment wrapText="1"/>
      <protection/>
    </xf>
    <xf numFmtId="0" fontId="3" fillId="0" borderId="0" xfId="69" applyFont="1">
      <alignment/>
      <protection/>
    </xf>
    <xf numFmtId="0" fontId="86" fillId="0" borderId="0" xfId="0" applyFont="1" applyBorder="1" applyAlignment="1">
      <alignment horizontal="center" vertical="center" wrapText="1"/>
    </xf>
    <xf numFmtId="0" fontId="3" fillId="0" borderId="10" xfId="70" applyBorder="1" applyAlignment="1">
      <alignment vertical="center"/>
      <protection/>
    </xf>
    <xf numFmtId="0" fontId="6" fillId="35" borderId="10" xfId="70" applyFont="1" applyFill="1" applyBorder="1" applyAlignment="1">
      <alignment horizontal="center" vertical="center"/>
      <protection/>
    </xf>
    <xf numFmtId="0" fontId="3" fillId="0" borderId="0" xfId="70">
      <alignment/>
      <protection/>
    </xf>
    <xf numFmtId="0" fontId="6" fillId="35" borderId="10" xfId="70" applyFont="1" applyFill="1" applyBorder="1" applyAlignment="1">
      <alignment horizontal="center" wrapText="1"/>
      <protection/>
    </xf>
    <xf numFmtId="0" fontId="3" fillId="0" borderId="10" xfId="70" applyBorder="1" applyAlignment="1">
      <alignment wrapText="1"/>
      <protection/>
    </xf>
    <xf numFmtId="0" fontId="10" fillId="37" borderId="34" xfId="72" applyFont="1" applyFill="1" applyBorder="1" applyAlignment="1">
      <alignment horizontal="center" vertical="center"/>
      <protection/>
    </xf>
    <xf numFmtId="0" fontId="10" fillId="37" borderId="35" xfId="72" applyFont="1" applyFill="1" applyBorder="1" applyAlignment="1">
      <alignment horizontal="center" vertical="center"/>
      <protection/>
    </xf>
    <xf numFmtId="0" fontId="10" fillId="37" borderId="36" xfId="72" applyFont="1" applyFill="1" applyBorder="1" applyAlignment="1">
      <alignment horizontal="center" vertical="center"/>
      <protection/>
    </xf>
    <xf numFmtId="0" fontId="6" fillId="35" borderId="10" xfId="70" applyFont="1" applyFill="1" applyBorder="1" applyAlignment="1">
      <alignment horizontal="center" vertical="center" wrapText="1"/>
      <protection/>
    </xf>
    <xf numFmtId="0" fontId="3" fillId="0" borderId="10" xfId="70" applyBorder="1">
      <alignment/>
      <protection/>
    </xf>
    <xf numFmtId="3" fontId="6" fillId="0" borderId="10" xfId="70" applyNumberFormat="1" applyFont="1" applyFill="1" applyBorder="1" applyAlignment="1">
      <alignment horizontal="right"/>
      <protection/>
    </xf>
    <xf numFmtId="0" fontId="10" fillId="37" borderId="37" xfId="72" applyFont="1" applyFill="1" applyBorder="1" applyAlignment="1">
      <alignment horizontal="center" vertical="center" wrapText="1"/>
      <protection/>
    </xf>
    <xf numFmtId="0" fontId="10" fillId="37" borderId="38" xfId="72" applyFont="1" applyFill="1" applyBorder="1" applyAlignment="1">
      <alignment horizontal="center" vertical="center" wrapText="1"/>
      <protection/>
    </xf>
    <xf numFmtId="0" fontId="10" fillId="37" borderId="39" xfId="72" applyFont="1" applyFill="1" applyBorder="1" applyAlignment="1">
      <alignment horizontal="center" vertical="center" wrapText="1"/>
      <protection/>
    </xf>
    <xf numFmtId="0" fontId="6" fillId="0" borderId="10" xfId="70" applyFont="1" applyFill="1" applyBorder="1" applyAlignment="1">
      <alignment horizontal="center"/>
      <protection/>
    </xf>
    <xf numFmtId="0" fontId="6" fillId="38" borderId="40" xfId="72" applyFont="1" applyFill="1" applyBorder="1">
      <alignment/>
      <protection/>
    </xf>
    <xf numFmtId="0" fontId="7" fillId="38" borderId="41" xfId="72" applyFont="1" applyFill="1" applyBorder="1" applyAlignment="1">
      <alignment horizontal="center"/>
      <protection/>
    </xf>
    <xf numFmtId="0" fontId="7" fillId="38" borderId="0" xfId="72" applyFont="1" applyFill="1" applyBorder="1" applyAlignment="1">
      <alignment horizontal="center"/>
      <protection/>
    </xf>
    <xf numFmtId="0" fontId="7" fillId="38" borderId="42" xfId="72" applyFont="1" applyFill="1" applyBorder="1" applyAlignment="1">
      <alignment horizontal="center"/>
      <protection/>
    </xf>
    <xf numFmtId="3" fontId="7" fillId="0" borderId="10" xfId="70" applyNumberFormat="1" applyFont="1" applyFill="1" applyBorder="1" applyAlignment="1">
      <alignment/>
      <protection/>
    </xf>
    <xf numFmtId="0" fontId="7" fillId="0" borderId="43" xfId="72" applyFont="1" applyFill="1" applyBorder="1" applyAlignment="1">
      <alignment horizontal="center"/>
      <protection/>
    </xf>
    <xf numFmtId="3" fontId="7" fillId="0" borderId="37" xfId="72" applyNumberFormat="1" applyFont="1" applyFill="1" applyBorder="1" applyAlignment="1">
      <alignment/>
      <protection/>
    </xf>
    <xf numFmtId="3" fontId="7" fillId="0" borderId="38" xfId="72" applyNumberFormat="1" applyFont="1" applyFill="1" applyBorder="1" applyAlignment="1">
      <alignment/>
      <protection/>
    </xf>
    <xf numFmtId="3" fontId="7" fillId="0" borderId="39" xfId="72" applyNumberFormat="1" applyFont="1" applyFill="1" applyBorder="1" applyAlignment="1">
      <alignment/>
      <protection/>
    </xf>
    <xf numFmtId="0" fontId="7" fillId="0" borderId="44" xfId="72" applyFont="1" applyFill="1" applyBorder="1" applyAlignment="1">
      <alignment horizontal="center"/>
      <protection/>
    </xf>
    <xf numFmtId="3" fontId="7" fillId="0" borderId="45" xfId="72" applyNumberFormat="1" applyFont="1" applyFill="1" applyBorder="1" applyAlignment="1">
      <alignment/>
      <protection/>
    </xf>
    <xf numFmtId="3" fontId="7" fillId="0" borderId="46" xfId="72" applyNumberFormat="1" applyFont="1" applyFill="1" applyBorder="1" applyAlignment="1">
      <alignment/>
      <protection/>
    </xf>
    <xf numFmtId="3" fontId="7" fillId="0" borderId="47" xfId="72" applyNumberFormat="1" applyFont="1" applyFill="1" applyBorder="1" applyAlignment="1">
      <alignment/>
      <protection/>
    </xf>
    <xf numFmtId="3" fontId="3" fillId="0" borderId="10" xfId="70" applyNumberFormat="1" applyBorder="1">
      <alignment/>
      <protection/>
    </xf>
    <xf numFmtId="0" fontId="3" fillId="0" borderId="0" xfId="73" applyFont="1">
      <alignment/>
      <protection/>
    </xf>
    <xf numFmtId="0" fontId="3" fillId="0" borderId="10" xfId="73" applyFont="1" applyBorder="1" applyAlignment="1">
      <alignment vertical="center"/>
      <protection/>
    </xf>
    <xf numFmtId="0" fontId="3" fillId="0" borderId="0" xfId="73" applyFont="1" applyAlignment="1">
      <alignment vertical="center"/>
      <protection/>
    </xf>
    <xf numFmtId="0" fontId="3" fillId="0" borderId="0" xfId="73" applyFont="1" applyBorder="1" applyAlignment="1">
      <alignment horizontal="center" vertical="center"/>
      <protection/>
    </xf>
    <xf numFmtId="3" fontId="3" fillId="0" borderId="10" xfId="70" applyNumberFormat="1" applyFont="1" applyFill="1" applyBorder="1" applyAlignment="1">
      <alignment/>
      <protection/>
    </xf>
    <xf numFmtId="0" fontId="3" fillId="0" borderId="0" xfId="70" applyFont="1">
      <alignment/>
      <protection/>
    </xf>
    <xf numFmtId="0" fontId="12" fillId="37" borderId="34" xfId="72" applyFont="1" applyFill="1" applyBorder="1" applyAlignment="1">
      <alignment horizontal="centerContinuous" vertical="center"/>
      <protection/>
    </xf>
    <xf numFmtId="0" fontId="12" fillId="37" borderId="35" xfId="72" applyFont="1" applyFill="1" applyBorder="1" applyAlignment="1">
      <alignment horizontal="centerContinuous" vertical="center"/>
      <protection/>
    </xf>
    <xf numFmtId="0" fontId="12" fillId="37" borderId="36" xfId="72" applyFont="1" applyFill="1" applyBorder="1" applyAlignment="1">
      <alignment horizontal="centerContinuous" vertical="center"/>
      <protection/>
    </xf>
    <xf numFmtId="0" fontId="3" fillId="0" borderId="0" xfId="73" applyFont="1" applyAlignment="1">
      <alignment horizontal="center" vertical="center"/>
      <protection/>
    </xf>
    <xf numFmtId="0" fontId="12" fillId="37" borderId="37" xfId="72" applyFont="1" applyFill="1" applyBorder="1" applyAlignment="1">
      <alignment horizontal="center" vertical="center" wrapText="1"/>
      <protection/>
    </xf>
    <xf numFmtId="0" fontId="12" fillId="37" borderId="38" xfId="72" applyFont="1" applyFill="1" applyBorder="1" applyAlignment="1">
      <alignment horizontal="center" vertical="center" wrapText="1"/>
      <protection/>
    </xf>
    <xf numFmtId="0" fontId="12" fillId="37" borderId="39" xfId="72" applyFont="1" applyFill="1" applyBorder="1" applyAlignment="1">
      <alignment horizontal="center" vertical="center" wrapText="1"/>
      <protection/>
    </xf>
    <xf numFmtId="0" fontId="2" fillId="38" borderId="40" xfId="72" applyFont="1" applyFill="1" applyBorder="1">
      <alignment/>
      <protection/>
    </xf>
    <xf numFmtId="0" fontId="3" fillId="38" borderId="41" xfId="72" applyFont="1" applyFill="1" applyBorder="1" applyAlignment="1">
      <alignment horizontal="center"/>
      <protection/>
    </xf>
    <xf numFmtId="0" fontId="3" fillId="38" borderId="0" xfId="72" applyFont="1" applyFill="1" applyBorder="1" applyAlignment="1">
      <alignment horizontal="center"/>
      <protection/>
    </xf>
    <xf numFmtId="0" fontId="3" fillId="38" borderId="42" xfId="72" applyFont="1" applyFill="1" applyBorder="1" applyAlignment="1">
      <alignment horizontal="center"/>
      <protection/>
    </xf>
    <xf numFmtId="0" fontId="2" fillId="0" borderId="43" xfId="72" applyFont="1" applyFill="1" applyBorder="1" applyAlignment="1">
      <alignment horizontal="center"/>
      <protection/>
    </xf>
    <xf numFmtId="3" fontId="2" fillId="0" borderId="37" xfId="72" applyNumberFormat="1" applyFont="1" applyFill="1" applyBorder="1" applyAlignment="1">
      <alignment horizontal="right"/>
      <protection/>
    </xf>
    <xf numFmtId="3" fontId="2" fillId="0" borderId="38" xfId="72" applyNumberFormat="1" applyFont="1" applyFill="1" applyBorder="1" applyAlignment="1">
      <alignment horizontal="right"/>
      <protection/>
    </xf>
    <xf numFmtId="3" fontId="2" fillId="0" borderId="39" xfId="72" applyNumberFormat="1" applyFont="1" applyFill="1" applyBorder="1" applyAlignment="1">
      <alignment horizontal="right"/>
      <protection/>
    </xf>
    <xf numFmtId="0" fontId="3" fillId="0" borderId="43" xfId="72" applyFont="1" applyFill="1" applyBorder="1" applyAlignment="1">
      <alignment horizontal="center"/>
      <protection/>
    </xf>
    <xf numFmtId="3" fontId="3" fillId="0" borderId="37" xfId="72" applyNumberFormat="1" applyFont="1" applyFill="1" applyBorder="1" applyAlignment="1">
      <alignment/>
      <protection/>
    </xf>
    <xf numFmtId="3" fontId="3" fillId="0" borderId="38" xfId="72" applyNumberFormat="1" applyFont="1" applyFill="1" applyBorder="1" applyAlignment="1">
      <alignment/>
      <protection/>
    </xf>
    <xf numFmtId="3" fontId="3" fillId="0" borderId="39" xfId="72" applyNumberFormat="1" applyFont="1" applyFill="1" applyBorder="1" applyAlignment="1">
      <alignment/>
      <protection/>
    </xf>
    <xf numFmtId="0" fontId="6" fillId="2" borderId="28"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10" fontId="91" fillId="36" borderId="10" xfId="75" applyNumberFormat="1" applyFont="1" applyFill="1" applyBorder="1" applyAlignment="1" applyProtection="1">
      <alignment horizontal="right" vertical="center" wrapText="1"/>
      <protection/>
    </xf>
    <xf numFmtId="0" fontId="11" fillId="2" borderId="10" xfId="69" applyFont="1" applyFill="1" applyBorder="1" applyAlignment="1">
      <alignment horizontal="center" vertical="center" wrapText="1"/>
      <protection/>
    </xf>
    <xf numFmtId="188" fontId="7" fillId="0" borderId="48" xfId="69" applyNumberFormat="1" applyFont="1" applyBorder="1" applyAlignment="1">
      <alignment horizontal="right" vertical="center" wrapText="1"/>
      <protection/>
    </xf>
    <xf numFmtId="188" fontId="7" fillId="0" borderId="49" xfId="69" applyNumberFormat="1" applyFont="1" applyBorder="1" applyAlignment="1">
      <alignment horizontal="right" vertical="center" wrapText="1"/>
      <protection/>
    </xf>
    <xf numFmtId="188" fontId="7" fillId="0" borderId="50" xfId="69" applyNumberFormat="1" applyFont="1" applyBorder="1" applyAlignment="1">
      <alignment horizontal="right" vertical="center" wrapText="1"/>
      <protection/>
    </xf>
    <xf numFmtId="188" fontId="7" fillId="36" borderId="51" xfId="69" applyNumberFormat="1" applyFont="1" applyFill="1" applyBorder="1" applyAlignment="1">
      <alignment horizontal="right" vertical="center" wrapText="1"/>
      <protection/>
    </xf>
    <xf numFmtId="0" fontId="15" fillId="2" borderId="10" xfId="69" applyFont="1" applyFill="1" applyBorder="1" applyAlignment="1">
      <alignment horizontal="center" vertical="center" wrapText="1"/>
      <protection/>
    </xf>
    <xf numFmtId="0" fontId="17" fillId="36" borderId="19" xfId="69" applyFont="1" applyFill="1" applyBorder="1" applyAlignment="1">
      <alignment/>
      <protection/>
    </xf>
    <xf numFmtId="0" fontId="17" fillId="36" borderId="49" xfId="69" applyFont="1" applyFill="1" applyBorder="1" applyAlignment="1">
      <alignment/>
      <protection/>
    </xf>
    <xf numFmtId="0" fontId="17" fillId="36" borderId="20" xfId="69" applyFont="1" applyFill="1" applyBorder="1" applyAlignment="1">
      <alignment/>
      <protection/>
    </xf>
    <xf numFmtId="3" fontId="17" fillId="36" borderId="10" xfId="69" applyNumberFormat="1" applyFont="1" applyFill="1" applyBorder="1" applyAlignment="1">
      <alignment horizontal="right" vertical="center" wrapText="1"/>
      <protection/>
    </xf>
    <xf numFmtId="0" fontId="7" fillId="0" borderId="10" xfId="69" applyFont="1" applyBorder="1" applyAlignment="1">
      <alignment horizontal="center" vertical="center"/>
      <protection/>
    </xf>
    <xf numFmtId="0" fontId="7" fillId="0" borderId="10" xfId="73" applyFont="1" applyBorder="1" applyAlignment="1">
      <alignment horizontal="center" vertical="center"/>
      <protection/>
    </xf>
    <xf numFmtId="0" fontId="6" fillId="2" borderId="20" xfId="0" applyFont="1" applyFill="1" applyBorder="1" applyAlignment="1" applyProtection="1">
      <alignment horizontal="center" vertical="center" wrapText="1"/>
      <protection/>
    </xf>
    <xf numFmtId="10" fontId="91" fillId="34" borderId="10" xfId="75" applyNumberFormat="1" applyFont="1" applyFill="1" applyBorder="1" applyAlignment="1" applyProtection="1">
      <alignment vertical="center" wrapText="1"/>
      <protection/>
    </xf>
    <xf numFmtId="177" fontId="91" fillId="36" borderId="10" xfId="52" applyFont="1" applyFill="1" applyBorder="1" applyAlignment="1" applyProtection="1">
      <alignment horizontal="right" vertical="center" wrapText="1"/>
      <protection/>
    </xf>
    <xf numFmtId="187" fontId="11" fillId="39" borderId="19" xfId="0" applyNumberFormat="1" applyFont="1" applyFill="1" applyBorder="1" applyAlignment="1" applyProtection="1">
      <alignment vertical="center" wrapText="1"/>
      <protection/>
    </xf>
    <xf numFmtId="0" fontId="92" fillId="0" borderId="0" xfId="0" applyFont="1" applyAlignment="1">
      <alignment horizontal="center"/>
    </xf>
    <xf numFmtId="0" fontId="93" fillId="0" borderId="0" xfId="0" applyFont="1" applyAlignment="1">
      <alignment/>
    </xf>
    <xf numFmtId="0" fontId="92" fillId="0" borderId="0" xfId="0" applyFont="1" applyAlignment="1">
      <alignment/>
    </xf>
    <xf numFmtId="0" fontId="93" fillId="0" borderId="0" xfId="0" applyFont="1" applyFill="1" applyAlignment="1">
      <alignment/>
    </xf>
    <xf numFmtId="0" fontId="87" fillId="0" borderId="0" xfId="0" applyFont="1" applyFill="1" applyAlignment="1">
      <alignment/>
    </xf>
    <xf numFmtId="0" fontId="87" fillId="0" borderId="0" xfId="0" applyFont="1" applyAlignment="1">
      <alignment/>
    </xf>
    <xf numFmtId="0" fontId="92" fillId="0" borderId="0" xfId="0" applyFont="1" applyFill="1" applyBorder="1" applyAlignment="1" applyProtection="1">
      <alignment horizontal="center" vertical="center" wrapText="1"/>
      <protection locked="0"/>
    </xf>
    <xf numFmtId="0" fontId="94" fillId="0" borderId="0" xfId="67" applyFont="1" applyFill="1" applyAlignment="1" applyProtection="1">
      <alignment vertical="center" wrapText="1"/>
      <protection/>
    </xf>
    <xf numFmtId="0" fontId="2" fillId="0" borderId="0" xfId="71" applyFont="1" applyFill="1" applyBorder="1" applyAlignment="1" applyProtection="1">
      <alignment horizontal="center" vertical="center"/>
      <protection/>
    </xf>
    <xf numFmtId="0" fontId="92" fillId="0" borderId="0" xfId="71" applyFont="1" applyFill="1" applyBorder="1" applyAlignment="1">
      <alignment horizontal="center" vertical="center"/>
      <protection/>
    </xf>
    <xf numFmtId="0" fontId="95" fillId="0" borderId="0" xfId="71" applyFont="1" applyFill="1" applyBorder="1" applyAlignment="1">
      <alignment horizontal="center" vertical="center"/>
      <protection/>
    </xf>
    <xf numFmtId="0" fontId="96" fillId="0" borderId="0" xfId="0" applyFont="1" applyFill="1" applyAlignment="1">
      <alignment/>
    </xf>
    <xf numFmtId="0" fontId="13" fillId="0" borderId="0" xfId="71" applyFont="1" applyFill="1" applyBorder="1" applyAlignment="1">
      <alignment horizontal="center" vertical="top" wrapText="1"/>
      <protection/>
    </xf>
    <xf numFmtId="0" fontId="13" fillId="0" borderId="0" xfId="71" applyFont="1" applyFill="1" applyBorder="1" applyAlignment="1">
      <alignment horizontal="center" vertical="center"/>
      <protection/>
    </xf>
    <xf numFmtId="1" fontId="11" fillId="0" borderId="0" xfId="57" applyNumberFormat="1" applyFont="1" applyFill="1" applyBorder="1" applyAlignment="1">
      <alignment horizontal="center" vertical="center" wrapText="1"/>
    </xf>
    <xf numFmtId="0" fontId="11" fillId="0" borderId="0" xfId="76" applyNumberFormat="1" applyFont="1" applyFill="1" applyBorder="1" applyAlignment="1">
      <alignment horizontal="center" vertical="center" wrapText="1"/>
    </xf>
    <xf numFmtId="0" fontId="94" fillId="0" borderId="0" xfId="67" applyFont="1" applyFill="1" applyAlignment="1" applyProtection="1">
      <alignment vertical="center"/>
      <protection/>
    </xf>
    <xf numFmtId="0" fontId="13" fillId="0" borderId="0" xfId="71" applyFont="1" applyFill="1" applyBorder="1" applyAlignment="1">
      <alignment horizontal="left" vertical="center" wrapText="1"/>
      <protection/>
    </xf>
    <xf numFmtId="0" fontId="13" fillId="0" borderId="0"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9" fillId="0" borderId="0" xfId="71" applyFont="1" applyFill="1" applyBorder="1" applyAlignment="1">
      <alignment horizontal="center" vertical="center"/>
      <protection/>
    </xf>
    <xf numFmtId="9" fontId="11" fillId="0" borderId="0" xfId="76" applyFont="1" applyFill="1" applyBorder="1" applyAlignment="1">
      <alignment horizontal="center" vertical="center"/>
    </xf>
    <xf numFmtId="0" fontId="97" fillId="0" borderId="0" xfId="67" applyFont="1" applyFill="1" applyAlignment="1" applyProtection="1">
      <alignment vertical="center"/>
      <protection/>
    </xf>
    <xf numFmtId="187" fontId="13" fillId="0" borderId="0" xfId="76" applyNumberFormat="1" applyFont="1" applyFill="1" applyBorder="1" applyAlignment="1">
      <alignment horizontal="center" vertical="top" wrapText="1"/>
    </xf>
    <xf numFmtId="9" fontId="13" fillId="0" borderId="0" xfId="76" applyFont="1" applyFill="1" applyBorder="1" applyAlignment="1">
      <alignment horizontal="center" vertical="top" wrapText="1"/>
    </xf>
    <xf numFmtId="9" fontId="91" fillId="0" borderId="0" xfId="75" applyFont="1" applyFill="1" applyBorder="1" applyAlignment="1">
      <alignment horizontal="center" vertical="center" wrapText="1"/>
    </xf>
    <xf numFmtId="0" fontId="98" fillId="0" borderId="0" xfId="71" applyFont="1" applyFill="1" applyBorder="1" applyAlignment="1" applyProtection="1">
      <alignment horizontal="center" vertical="center" wrapText="1"/>
      <protection locked="0"/>
    </xf>
    <xf numFmtId="0" fontId="2" fillId="0" borderId="0" xfId="71" applyFont="1" applyFill="1" applyBorder="1" applyAlignment="1">
      <alignment horizontal="center" vertical="center"/>
      <protection/>
    </xf>
    <xf numFmtId="0" fontId="93" fillId="0" borderId="0" xfId="0" applyFont="1" applyFill="1" applyBorder="1" applyAlignment="1">
      <alignment horizontal="center" vertical="center"/>
    </xf>
    <xf numFmtId="0" fontId="2" fillId="0" borderId="0" xfId="71" applyFont="1" applyFill="1" applyBorder="1" applyAlignment="1" applyProtection="1">
      <alignment horizontal="center" vertical="center" wrapText="1"/>
      <protection locked="0"/>
    </xf>
    <xf numFmtId="0" fontId="3" fillId="0" borderId="0" xfId="71" applyFont="1" applyFill="1" applyBorder="1" applyAlignment="1" applyProtection="1">
      <alignment horizontal="center" vertical="center"/>
      <protection locked="0"/>
    </xf>
    <xf numFmtId="0" fontId="3" fillId="0" borderId="0" xfId="71" applyFont="1" applyFill="1" applyBorder="1" applyAlignment="1" applyProtection="1">
      <alignment vertical="center" wrapText="1"/>
      <protection locked="0"/>
    </xf>
    <xf numFmtId="0" fontId="99" fillId="0" borderId="0" xfId="0" applyFont="1" applyAlignment="1" applyProtection="1">
      <alignment/>
      <protection/>
    </xf>
    <xf numFmtId="0" fontId="99" fillId="0" borderId="0" xfId="0" applyFont="1" applyAlignment="1" applyProtection="1">
      <alignment horizontal="center"/>
      <protection/>
    </xf>
    <xf numFmtId="0" fontId="99" fillId="0" borderId="0" xfId="0" applyFont="1" applyFill="1" applyAlignment="1" applyProtection="1">
      <alignment horizontal="center"/>
      <protection/>
    </xf>
    <xf numFmtId="0" fontId="2" fillId="33" borderId="0" xfId="71" applyFont="1" applyFill="1" applyAlignment="1">
      <alignment horizontal="center" vertical="center"/>
      <protection/>
    </xf>
    <xf numFmtId="0" fontId="3" fillId="33" borderId="0" xfId="71" applyFont="1" applyFill="1" applyAlignment="1">
      <alignment vertical="center"/>
      <protection/>
    </xf>
    <xf numFmtId="0" fontId="3" fillId="33" borderId="0" xfId="71" applyFont="1" applyFill="1" applyAlignment="1">
      <alignment vertical="top" wrapText="1"/>
      <protection/>
    </xf>
    <xf numFmtId="9" fontId="2" fillId="33" borderId="0" xfId="76" applyFont="1" applyFill="1" applyAlignment="1">
      <alignment vertical="center"/>
    </xf>
    <xf numFmtId="9" fontId="3" fillId="33" borderId="0" xfId="76" applyFont="1" applyFill="1" applyAlignment="1">
      <alignment vertical="center"/>
    </xf>
    <xf numFmtId="0" fontId="3" fillId="0" borderId="0" xfId="71" applyFont="1" applyFill="1" applyAlignment="1">
      <alignment vertical="center"/>
      <protection/>
    </xf>
    <xf numFmtId="0" fontId="13" fillId="39" borderId="10" xfId="0" applyNumberFormat="1" applyFont="1" applyFill="1" applyBorder="1" applyAlignment="1" applyProtection="1">
      <alignment vertical="center" wrapText="1"/>
      <protection/>
    </xf>
    <xf numFmtId="10" fontId="95" fillId="34" borderId="10" xfId="75" applyNumberFormat="1" applyFont="1" applyFill="1" applyBorder="1" applyAlignment="1" applyProtection="1">
      <alignment vertical="center" wrapText="1"/>
      <protection/>
    </xf>
    <xf numFmtId="187" fontId="95" fillId="0" borderId="10" xfId="0" applyNumberFormat="1" applyFont="1" applyFill="1" applyBorder="1" applyAlignment="1" applyProtection="1">
      <alignment horizontal="right" vertical="center"/>
      <protection/>
    </xf>
    <xf numFmtId="10" fontId="7" fillId="33" borderId="10" xfId="75" applyNumberFormat="1" applyFont="1" applyFill="1" applyBorder="1" applyAlignment="1">
      <alignment horizontal="center" vertical="center"/>
    </xf>
    <xf numFmtId="0" fontId="93" fillId="0" borderId="0" xfId="0" applyFont="1" applyBorder="1" applyAlignment="1" applyProtection="1">
      <alignment horizontal="center"/>
      <protection locked="0"/>
    </xf>
    <xf numFmtId="0" fontId="92" fillId="0" borderId="0" xfId="0" applyFont="1" applyBorder="1" applyAlignment="1" applyProtection="1">
      <alignment horizontal="center" vertical="center" wrapText="1"/>
      <protection locked="0"/>
    </xf>
    <xf numFmtId="0" fontId="83" fillId="0" borderId="0" xfId="0" applyFont="1" applyBorder="1" applyAlignment="1">
      <alignment horizontal="center"/>
    </xf>
    <xf numFmtId="0" fontId="86" fillId="0" borderId="0" xfId="0" applyFont="1" applyBorder="1" applyAlignment="1" applyProtection="1">
      <alignment vertical="center" wrapText="1"/>
      <protection/>
    </xf>
    <xf numFmtId="0" fontId="0" fillId="0" borderId="0" xfId="0" applyAlignment="1">
      <alignment horizontal="center"/>
    </xf>
    <xf numFmtId="0" fontId="83" fillId="0" borderId="0" xfId="0" applyFont="1" applyFill="1" applyBorder="1" applyAlignment="1">
      <alignment horizontal="center" vertical="center" wrapText="1"/>
    </xf>
    <xf numFmtId="14" fontId="7" fillId="33" borderId="10" xfId="71" applyNumberFormat="1" applyFont="1" applyFill="1" applyBorder="1" applyAlignment="1" applyProtection="1">
      <alignment vertical="center" wrapText="1"/>
      <protection locked="0"/>
    </xf>
    <xf numFmtId="0" fontId="92" fillId="0" borderId="10" xfId="0" applyFont="1" applyBorder="1" applyAlignment="1">
      <alignment horizontal="center"/>
    </xf>
    <xf numFmtId="0" fontId="93" fillId="0" borderId="10" xfId="0" applyFont="1" applyBorder="1" applyAlignment="1">
      <alignment/>
    </xf>
    <xf numFmtId="0" fontId="92" fillId="0" borderId="10" xfId="0" applyFont="1" applyBorder="1" applyAlignment="1">
      <alignment/>
    </xf>
    <xf numFmtId="10" fontId="83" fillId="14" borderId="10" xfId="75" applyNumberFormat="1" applyFont="1" applyFill="1" applyBorder="1" applyAlignment="1">
      <alignment horizontal="center" vertical="center" wrapText="1"/>
    </xf>
    <xf numFmtId="10" fontId="91" fillId="34" borderId="10" xfId="75" applyNumberFormat="1" applyFont="1" applyFill="1" applyBorder="1" applyAlignment="1" applyProtection="1">
      <alignment horizontal="center" vertical="center" wrapText="1"/>
      <protection/>
    </xf>
    <xf numFmtId="177" fontId="95" fillId="36" borderId="10" xfId="75" applyNumberFormat="1" applyFont="1" applyFill="1" applyBorder="1" applyAlignment="1" applyProtection="1">
      <alignment horizontal="right" vertical="center" wrapText="1"/>
      <protection/>
    </xf>
    <xf numFmtId="10" fontId="91" fillId="0" borderId="10" xfId="75" applyNumberFormat="1" applyFont="1" applyBorder="1" applyAlignment="1" applyProtection="1">
      <alignment vertical="center" wrapText="1"/>
      <protection/>
    </xf>
    <xf numFmtId="9" fontId="95" fillId="0" borderId="10" xfId="0" applyNumberFormat="1" applyFont="1" applyBorder="1" applyAlignment="1" applyProtection="1">
      <alignment vertical="center"/>
      <protection/>
    </xf>
    <xf numFmtId="0" fontId="0" fillId="34" borderId="0" xfId="0" applyFill="1" applyBorder="1" applyAlignment="1" applyProtection="1">
      <alignment/>
      <protection locked="0"/>
    </xf>
    <xf numFmtId="0" fontId="0" fillId="34" borderId="0" xfId="0" applyFont="1" applyFill="1" applyBorder="1" applyAlignment="1" applyProtection="1">
      <alignment/>
      <protection locked="0"/>
    </xf>
    <xf numFmtId="0" fontId="100" fillId="34" borderId="0" xfId="0" applyFont="1" applyFill="1" applyBorder="1" applyAlignment="1" applyProtection="1">
      <alignment vertical="center"/>
      <protection locked="0"/>
    </xf>
    <xf numFmtId="0" fontId="100" fillId="34" borderId="0" xfId="0" applyFont="1" applyFill="1" applyBorder="1" applyAlignment="1" applyProtection="1">
      <alignment vertical="center" wrapText="1"/>
      <protection locked="0"/>
    </xf>
    <xf numFmtId="0" fontId="100" fillId="34" borderId="0" xfId="0" applyFont="1" applyFill="1" applyBorder="1" applyAlignment="1" applyProtection="1">
      <alignment horizontal="center" vertical="center" wrapText="1"/>
      <protection locked="0"/>
    </xf>
    <xf numFmtId="189" fontId="100" fillId="34" borderId="0" xfId="0" applyNumberFormat="1" applyFont="1" applyFill="1" applyBorder="1" applyAlignment="1" applyProtection="1">
      <alignment horizontal="center" vertical="center" wrapText="1"/>
      <protection locked="0"/>
    </xf>
    <xf numFmtId="0" fontId="84" fillId="34" borderId="0" xfId="0" applyFont="1" applyFill="1" applyBorder="1" applyAlignment="1" applyProtection="1">
      <alignment vertical="center" wrapText="1"/>
      <protection locked="0"/>
    </xf>
    <xf numFmtId="0" fontId="0" fillId="0" borderId="0" xfId="0" applyFill="1" applyAlignment="1" applyProtection="1">
      <alignment/>
      <protection locked="0"/>
    </xf>
    <xf numFmtId="0" fontId="0" fillId="0" borderId="0" xfId="0" applyFont="1" applyBorder="1" applyAlignment="1" applyProtection="1">
      <alignment horizontal="center"/>
      <protection locked="0"/>
    </xf>
    <xf numFmtId="0" fontId="100" fillId="0" borderId="0" xfId="0" applyFont="1" applyBorder="1" applyAlignment="1" applyProtection="1">
      <alignment horizontal="center" vertical="center" wrapText="1"/>
      <protection locked="0"/>
    </xf>
    <xf numFmtId="0" fontId="100" fillId="0" borderId="0" xfId="0" applyFont="1" applyBorder="1" applyAlignment="1" applyProtection="1">
      <alignment vertical="center" wrapText="1"/>
      <protection locked="0"/>
    </xf>
    <xf numFmtId="0" fontId="84" fillId="0" borderId="0"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86" fillId="0" borderId="31" xfId="0" applyFont="1" applyBorder="1" applyAlignment="1" applyProtection="1">
      <alignment vertical="center" wrapText="1"/>
      <protection locked="0"/>
    </xf>
    <xf numFmtId="0" fontId="86" fillId="0" borderId="0" xfId="0" applyFont="1" applyBorder="1" applyAlignment="1" applyProtection="1">
      <alignment horizontal="center" vertical="center" wrapText="1"/>
      <protection locked="0"/>
    </xf>
    <xf numFmtId="0" fontId="86" fillId="0" borderId="11" xfId="0" applyFont="1" applyBorder="1" applyAlignment="1" applyProtection="1">
      <alignment vertical="center" wrapText="1"/>
      <protection locked="0"/>
    </xf>
    <xf numFmtId="0" fontId="87" fillId="0" borderId="0" xfId="0" applyFont="1" applyFill="1" applyBorder="1" applyAlignment="1" applyProtection="1">
      <alignment horizontal="center" vertical="center" wrapText="1"/>
      <protection locked="0"/>
    </xf>
    <xf numFmtId="0" fontId="91" fillId="0" borderId="0" xfId="0" applyFont="1" applyFill="1" applyAlignment="1" applyProtection="1">
      <alignment/>
      <protection locked="0"/>
    </xf>
    <xf numFmtId="0" fontId="91" fillId="0" borderId="0" xfId="0" applyFont="1" applyFill="1" applyAlignment="1" applyProtection="1">
      <alignment horizontal="center" vertical="center"/>
      <protection locked="0"/>
    </xf>
    <xf numFmtId="0" fontId="11" fillId="2" borderId="10" xfId="67" applyFont="1" applyFill="1" applyBorder="1" applyAlignment="1" applyProtection="1">
      <alignment horizontal="center" vertical="center" wrapText="1"/>
      <protection locked="0"/>
    </xf>
    <xf numFmtId="10" fontId="11" fillId="2" borderId="10" xfId="67" applyNumberFormat="1" applyFont="1" applyFill="1" applyBorder="1" applyAlignment="1" applyProtection="1">
      <alignment horizontal="center" vertical="center" wrapText="1"/>
      <protection locked="0"/>
    </xf>
    <xf numFmtId="0" fontId="91" fillId="0" borderId="0" xfId="0" applyFont="1" applyAlignment="1" applyProtection="1">
      <alignment/>
      <protection locked="0"/>
    </xf>
    <xf numFmtId="0" fontId="0" fillId="0" borderId="0" xfId="0" applyAlignment="1" applyProtection="1">
      <alignment/>
      <protection locked="0"/>
    </xf>
    <xf numFmtId="0" fontId="2" fillId="2" borderId="1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protection locked="0"/>
    </xf>
    <xf numFmtId="177" fontId="91" fillId="34" borderId="10" xfId="52" applyFont="1" applyFill="1" applyBorder="1" applyAlignment="1" applyProtection="1">
      <alignment vertical="center" wrapText="1"/>
      <protection locked="0"/>
    </xf>
    <xf numFmtId="0" fontId="7" fillId="34" borderId="10" xfId="71" applyFont="1" applyFill="1" applyBorder="1" applyAlignment="1">
      <alignment horizontal="center" vertical="center"/>
      <protection/>
    </xf>
    <xf numFmtId="0" fontId="6" fillId="40" borderId="10" xfId="71" applyFont="1" applyFill="1" applyBorder="1" applyAlignment="1">
      <alignment horizontal="left" vertical="center" wrapText="1"/>
      <protection/>
    </xf>
    <xf numFmtId="0" fontId="6" fillId="40" borderId="10" xfId="71" applyFont="1" applyFill="1" applyBorder="1" applyAlignment="1">
      <alignment vertical="center" wrapText="1"/>
      <protection/>
    </xf>
    <xf numFmtId="0" fontId="7" fillId="33" borderId="10" xfId="71" applyFont="1" applyFill="1" applyBorder="1" applyAlignment="1">
      <alignment vertical="center"/>
      <protection/>
    </xf>
    <xf numFmtId="0" fontId="6" fillId="40" borderId="10" xfId="71" applyFont="1" applyFill="1" applyBorder="1" applyAlignment="1">
      <alignment vertical="top" wrapText="1"/>
      <protection/>
    </xf>
    <xf numFmtId="0" fontId="6" fillId="40" borderId="10" xfId="71" applyFont="1" applyFill="1" applyBorder="1" applyAlignment="1">
      <alignment horizontal="center" vertical="center" wrapText="1"/>
      <protection/>
    </xf>
    <xf numFmtId="0" fontId="6" fillId="40" borderId="10" xfId="0" applyFont="1" applyFill="1" applyBorder="1" applyAlignment="1">
      <alignment horizontal="center" vertical="center" wrapText="1"/>
    </xf>
    <xf numFmtId="0" fontId="6" fillId="40" borderId="10" xfId="71" applyFont="1" applyFill="1" applyBorder="1" applyAlignment="1">
      <alignment horizontal="center" vertical="center"/>
      <protection/>
    </xf>
    <xf numFmtId="10" fontId="7" fillId="34" borderId="10" xfId="75" applyNumberFormat="1" applyFont="1" applyFill="1" applyBorder="1" applyAlignment="1" applyProtection="1">
      <alignment horizontal="center" vertical="center" wrapText="1"/>
      <protection locked="0"/>
    </xf>
    <xf numFmtId="10" fontId="101" fillId="0" borderId="10" xfId="75" applyNumberFormat="1" applyFont="1" applyBorder="1" applyAlignment="1">
      <alignment horizontal="center" vertical="center" wrapText="1"/>
    </xf>
    <xf numFmtId="10" fontId="102" fillId="0" borderId="10" xfId="75" applyNumberFormat="1" applyFont="1" applyBorder="1" applyAlignment="1">
      <alignment horizontal="center" vertical="center" wrapText="1"/>
    </xf>
    <xf numFmtId="10" fontId="87" fillId="0" borderId="10" xfId="75" applyNumberFormat="1" applyFont="1" applyBorder="1" applyAlignment="1">
      <alignment horizontal="center" vertical="center" wrapText="1"/>
    </xf>
    <xf numFmtId="10" fontId="102" fillId="0" borderId="10" xfId="75" applyNumberFormat="1" applyFont="1" applyFill="1" applyBorder="1" applyAlignment="1" applyProtection="1">
      <alignment horizontal="center" vertical="center" wrapText="1"/>
      <protection locked="0"/>
    </xf>
    <xf numFmtId="0" fontId="6" fillId="40" borderId="10" xfId="71" applyFont="1" applyFill="1" applyBorder="1" applyAlignment="1" applyProtection="1">
      <alignment horizontal="justify" vertical="center" wrapText="1"/>
      <protection locked="0"/>
    </xf>
    <xf numFmtId="0" fontId="6" fillId="40" borderId="10" xfId="71" applyFont="1" applyFill="1" applyBorder="1" applyAlignment="1">
      <alignment horizontal="justify" vertical="center" wrapText="1"/>
      <protection/>
    </xf>
    <xf numFmtId="0" fontId="6" fillId="40" borderId="10" xfId="71" applyFont="1" applyFill="1" applyBorder="1" applyAlignment="1" applyProtection="1">
      <alignment horizontal="center" vertical="center" wrapText="1"/>
      <protection locked="0"/>
    </xf>
    <xf numFmtId="0" fontId="0" fillId="0" borderId="10" xfId="0" applyBorder="1" applyAlignment="1">
      <alignment horizontal="center" wrapText="1"/>
    </xf>
    <xf numFmtId="0" fontId="59" fillId="0" borderId="10" xfId="0" applyFont="1" applyFill="1" applyBorder="1" applyAlignment="1" applyProtection="1">
      <alignment horizontal="justify" vertical="center" wrapText="1"/>
      <protection/>
    </xf>
    <xf numFmtId="0" fontId="5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9" fontId="59" fillId="0" borderId="10" xfId="0" applyNumberFormat="1" applyFont="1" applyFill="1" applyBorder="1" applyAlignment="1" applyProtection="1">
      <alignment horizontal="center" vertical="center" wrapText="1"/>
      <protection/>
    </xf>
    <xf numFmtId="0" fontId="6" fillId="40" borderId="10" xfId="71" applyFont="1" applyFill="1" applyBorder="1" applyAlignment="1" applyProtection="1">
      <alignment horizontal="justify" vertical="center" wrapText="1"/>
      <protection locked="0"/>
    </xf>
    <xf numFmtId="0" fontId="6" fillId="40" borderId="10" xfId="71" applyFont="1" applyFill="1" applyBorder="1" applyAlignment="1">
      <alignment horizontal="justify" vertical="center" wrapText="1"/>
      <protection/>
    </xf>
    <xf numFmtId="0" fontId="6" fillId="40" borderId="10" xfId="71" applyFont="1" applyFill="1" applyBorder="1" applyAlignment="1" applyProtection="1">
      <alignment horizontal="center" vertical="center" wrapText="1"/>
      <protection locked="0"/>
    </xf>
    <xf numFmtId="0" fontId="7" fillId="34" borderId="10" xfId="71" applyFont="1" applyFill="1" applyBorder="1" applyAlignment="1">
      <alignment horizontal="center" vertical="center"/>
      <protection/>
    </xf>
    <xf numFmtId="0" fontId="6" fillId="40" borderId="10" xfId="71" applyFont="1" applyFill="1" applyBorder="1" applyAlignment="1">
      <alignment horizontal="left" vertical="center" wrapText="1"/>
      <protection/>
    </xf>
    <xf numFmtId="0" fontId="6" fillId="40" borderId="10" xfId="71" applyFont="1" applyFill="1" applyBorder="1" applyAlignment="1">
      <alignment horizontal="center" vertical="center"/>
      <protection/>
    </xf>
    <xf numFmtId="0" fontId="6" fillId="40" borderId="10" xfId="71" applyFont="1" applyFill="1" applyBorder="1" applyAlignment="1">
      <alignment horizontal="center" vertical="center" wrapText="1"/>
      <protection/>
    </xf>
    <xf numFmtId="0" fontId="91" fillId="0" borderId="0" xfId="0" applyFont="1" applyAlignment="1" applyProtection="1">
      <alignment/>
      <protection/>
    </xf>
    <xf numFmtId="0" fontId="13" fillId="39" borderId="10" xfId="0" applyFont="1" applyFill="1" applyBorder="1" applyAlignment="1" applyProtection="1">
      <alignment horizontal="center" vertical="center" wrapText="1"/>
      <protection/>
    </xf>
    <xf numFmtId="187" fontId="91" fillId="0" borderId="10" xfId="0" applyNumberFormat="1" applyFont="1" applyBorder="1" applyAlignment="1" applyProtection="1">
      <alignment horizontal="justify" vertical="center" wrapText="1"/>
      <protection/>
    </xf>
    <xf numFmtId="187" fontId="91" fillId="34" borderId="10" xfId="0" applyNumberFormat="1" applyFont="1" applyFill="1" applyBorder="1" applyAlignment="1" applyProtection="1">
      <alignment vertical="center" wrapText="1"/>
      <protection/>
    </xf>
    <xf numFmtId="187" fontId="91" fillId="41" borderId="10" xfId="0" applyNumberFormat="1" applyFont="1" applyFill="1" applyBorder="1" applyAlignment="1" applyProtection="1">
      <alignment horizontal="center" vertical="center" wrapText="1"/>
      <protection/>
    </xf>
    <xf numFmtId="0" fontId="13" fillId="2" borderId="10" xfId="0" applyFont="1" applyFill="1" applyBorder="1" applyAlignment="1" applyProtection="1">
      <alignment horizontal="center" vertical="center" wrapText="1"/>
      <protection/>
    </xf>
    <xf numFmtId="177" fontId="91" fillId="0" borderId="10" xfId="52" applyFont="1" applyBorder="1" applyAlignment="1" applyProtection="1">
      <alignment horizontal="justify" vertical="center" wrapText="1"/>
      <protection/>
    </xf>
    <xf numFmtId="200" fontId="13" fillId="0" borderId="10" xfId="52" applyNumberFormat="1" applyFont="1" applyFill="1" applyBorder="1" applyAlignment="1" applyProtection="1">
      <alignment vertical="center"/>
      <protection/>
    </xf>
    <xf numFmtId="200" fontId="91" fillId="0" borderId="10" xfId="52" applyNumberFormat="1" applyFont="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177" fontId="91" fillId="34" borderId="10" xfId="52" applyFont="1" applyFill="1" applyBorder="1" applyAlignment="1" applyProtection="1">
      <alignment vertical="center" wrapText="1"/>
      <protection/>
    </xf>
    <xf numFmtId="0" fontId="91" fillId="41" borderId="10" xfId="0" applyNumberFormat="1"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wrapText="1"/>
      <protection/>
    </xf>
    <xf numFmtId="187" fontId="95" fillId="0" borderId="10" xfId="0" applyNumberFormat="1" applyFont="1" applyBorder="1" applyAlignment="1" applyProtection="1">
      <alignment horizontal="justify" vertical="center" wrapText="1"/>
      <protection/>
    </xf>
    <xf numFmtId="187" fontId="95" fillId="41" borderId="10" xfId="0" applyNumberFormat="1" applyFont="1" applyFill="1" applyBorder="1" applyAlignment="1" applyProtection="1">
      <alignment horizontal="center" vertical="center" wrapText="1"/>
      <protection/>
    </xf>
    <xf numFmtId="0" fontId="91" fillId="0" borderId="0" xfId="0" applyFont="1" applyBorder="1" applyAlignment="1" applyProtection="1">
      <alignment/>
      <protection/>
    </xf>
    <xf numFmtId="0" fontId="11" fillId="36" borderId="10" xfId="0" applyFont="1" applyFill="1" applyBorder="1" applyAlignment="1" applyProtection="1">
      <alignment horizontal="center" vertical="center" wrapText="1"/>
      <protection/>
    </xf>
    <xf numFmtId="177" fontId="95" fillId="0" borderId="10" xfId="52" applyFont="1" applyBorder="1" applyAlignment="1" applyProtection="1">
      <alignment vertical="center" wrapText="1"/>
      <protection/>
    </xf>
    <xf numFmtId="177" fontId="95" fillId="42" borderId="10" xfId="52" applyFont="1" applyFill="1" applyBorder="1" applyAlignment="1" applyProtection="1">
      <alignment vertical="center" wrapText="1"/>
      <protection/>
    </xf>
    <xf numFmtId="2" fontId="0" fillId="0" borderId="10" xfId="0" applyNumberFormat="1" applyFont="1" applyFill="1" applyBorder="1" applyAlignment="1" applyProtection="1">
      <alignment horizontal="center" vertical="center"/>
      <protection/>
    </xf>
    <xf numFmtId="2" fontId="59" fillId="0" borderId="10" xfId="75" applyNumberFormat="1" applyFont="1" applyFill="1" applyBorder="1" applyAlignment="1" applyProtection="1">
      <alignment horizontal="center" vertical="center" wrapText="1"/>
      <protection/>
    </xf>
    <xf numFmtId="0" fontId="11" fillId="2" borderId="10" xfId="67" applyFont="1" applyFill="1" applyBorder="1" applyAlignment="1" applyProtection="1">
      <alignment horizontal="center" vertical="center" wrapText="1"/>
      <protection locked="0"/>
    </xf>
    <xf numFmtId="0" fontId="83" fillId="14" borderId="28" xfId="0" applyFont="1" applyFill="1" applyBorder="1" applyAlignment="1">
      <alignment horizontal="center" vertical="center" wrapText="1"/>
    </xf>
    <xf numFmtId="9" fontId="83" fillId="14" borderId="10" xfId="75" applyFont="1" applyFill="1" applyBorder="1" applyAlignment="1">
      <alignment horizontal="center" vertical="center" wrapText="1"/>
    </xf>
    <xf numFmtId="0" fontId="83" fillId="40" borderId="10" xfId="0" applyFont="1" applyFill="1" applyBorder="1" applyAlignment="1">
      <alignment horizontal="center" vertical="center" wrapText="1"/>
    </xf>
    <xf numFmtId="0" fontId="6" fillId="34" borderId="10" xfId="72" applyFont="1" applyFill="1" applyBorder="1" applyAlignment="1">
      <alignment horizontal="center"/>
      <protection/>
    </xf>
    <xf numFmtId="3" fontId="6" fillId="34" borderId="10" xfId="67" applyNumberFormat="1" applyFont="1" applyFill="1" applyBorder="1" applyAlignment="1">
      <alignment horizontal="right"/>
      <protection/>
    </xf>
    <xf numFmtId="0" fontId="7" fillId="34" borderId="10" xfId="72" applyFont="1" applyFill="1" applyBorder="1" applyAlignment="1">
      <alignment horizontal="center"/>
      <protection/>
    </xf>
    <xf numFmtId="3" fontId="7" fillId="34" borderId="10" xfId="67" applyNumberFormat="1" applyFont="1" applyFill="1" applyBorder="1" applyAlignment="1">
      <alignment/>
      <protection/>
    </xf>
    <xf numFmtId="0" fontId="0" fillId="0" borderId="10" xfId="0" applyFont="1" applyBorder="1" applyAlignment="1">
      <alignment horizontal="justify" wrapText="1"/>
    </xf>
    <xf numFmtId="0" fontId="0" fillId="0" borderId="10" xfId="0" applyFont="1" applyBorder="1" applyAlignment="1">
      <alignment wrapText="1"/>
    </xf>
    <xf numFmtId="0" fontId="86" fillId="0" borderId="0" xfId="0" applyFont="1" applyBorder="1" applyAlignment="1" applyProtection="1">
      <alignment horizontal="center" vertical="center" wrapText="1"/>
      <protection/>
    </xf>
    <xf numFmtId="17" fontId="0" fillId="0" borderId="10" xfId="0" applyNumberFormat="1" applyBorder="1" applyAlignment="1">
      <alignment/>
    </xf>
    <xf numFmtId="0" fontId="0" fillId="0" borderId="10" xfId="0" applyBorder="1" applyAlignment="1">
      <alignment/>
    </xf>
    <xf numFmtId="10" fontId="83" fillId="40" borderId="10" xfId="75" applyNumberFormat="1" applyFont="1" applyFill="1" applyBorder="1" applyAlignment="1">
      <alignment horizontal="center" vertical="center" wrapText="1"/>
    </xf>
    <xf numFmtId="0" fontId="83" fillId="40" borderId="10" xfId="0" applyFont="1" applyFill="1" applyBorder="1" applyAlignment="1">
      <alignment vertical="center" wrapText="1"/>
    </xf>
    <xf numFmtId="0" fontId="0" fillId="0" borderId="0" xfId="0" applyAlignment="1">
      <alignment horizontal="center" vertical="center"/>
    </xf>
    <xf numFmtId="10" fontId="0" fillId="0" borderId="10" xfId="0" applyNumberFormat="1" applyFont="1" applyFill="1" applyBorder="1" applyAlignment="1">
      <alignment horizontal="center" vertical="center" wrapText="1"/>
    </xf>
    <xf numFmtId="0" fontId="2" fillId="35" borderId="10" xfId="70" applyFont="1" applyFill="1" applyBorder="1" applyAlignment="1">
      <alignment horizontal="center" vertical="center"/>
      <protection/>
    </xf>
    <xf numFmtId="0" fontId="86" fillId="0" borderId="31" xfId="0" applyFont="1" applyBorder="1" applyAlignment="1" applyProtection="1">
      <alignment horizontal="justify" vertical="center" wrapText="1"/>
      <protection/>
    </xf>
    <xf numFmtId="0" fontId="103" fillId="43" borderId="10" xfId="0" applyFont="1" applyFill="1" applyBorder="1" applyAlignment="1">
      <alignment horizontal="justify" vertical="center" wrapText="1"/>
    </xf>
    <xf numFmtId="0" fontId="103" fillId="0" borderId="10" xfId="0" applyFont="1" applyBorder="1" applyAlignment="1">
      <alignment horizontal="justify" vertical="center" wrapText="1"/>
    </xf>
    <xf numFmtId="0" fontId="0" fillId="0" borderId="10" xfId="0" applyFont="1" applyBorder="1" applyAlignment="1">
      <alignment/>
    </xf>
    <xf numFmtId="175" fontId="91" fillId="41" borderId="10" xfId="53" applyNumberFormat="1" applyFont="1" applyFill="1" applyBorder="1" applyAlignment="1" applyProtection="1">
      <alignment horizontal="center" vertical="center" wrapText="1"/>
      <protection/>
    </xf>
    <xf numFmtId="9" fontId="0" fillId="0" borderId="0" xfId="0" applyNumberFormat="1" applyAlignment="1">
      <alignment/>
    </xf>
    <xf numFmtId="187" fontId="91" fillId="0" borderId="10" xfId="0" applyNumberFormat="1" applyFont="1" applyFill="1" applyBorder="1" applyAlignment="1" applyProtection="1">
      <alignment horizontal="justify" vertical="center" wrapText="1"/>
      <protection/>
    </xf>
    <xf numFmtId="187" fontId="91" fillId="0" borderId="10" xfId="0" applyNumberFormat="1" applyFont="1" applyFill="1" applyBorder="1" applyAlignment="1" applyProtection="1">
      <alignment vertical="center" wrapText="1"/>
      <protection/>
    </xf>
    <xf numFmtId="10" fontId="91" fillId="0" borderId="10" xfId="75" applyNumberFormat="1" applyFont="1" applyFill="1" applyBorder="1" applyAlignment="1" applyProtection="1">
      <alignment vertical="center" wrapText="1"/>
      <protection/>
    </xf>
    <xf numFmtId="177" fontId="91" fillId="0" borderId="10" xfId="52" applyFont="1" applyFill="1" applyBorder="1" applyAlignment="1" applyProtection="1">
      <alignment horizontal="justify" vertical="center" wrapText="1"/>
      <protection/>
    </xf>
    <xf numFmtId="177" fontId="91" fillId="0" borderId="10" xfId="52" applyFont="1" applyFill="1" applyBorder="1" applyAlignment="1" applyProtection="1">
      <alignment vertical="center" wrapText="1"/>
      <protection locked="0"/>
    </xf>
    <xf numFmtId="177" fontId="91" fillId="0" borderId="10" xfId="52" applyFont="1" applyFill="1" applyBorder="1" applyAlignment="1" applyProtection="1">
      <alignment vertical="center" wrapText="1"/>
      <protection/>
    </xf>
    <xf numFmtId="200" fontId="91" fillId="0" borderId="10" xfId="52" applyNumberFormat="1" applyFont="1" applyFill="1" applyBorder="1" applyAlignment="1" applyProtection="1">
      <alignment horizontal="center" vertical="center" wrapText="1"/>
      <protection/>
    </xf>
    <xf numFmtId="187" fontId="95" fillId="0" borderId="10" xfId="0" applyNumberFormat="1" applyFont="1" applyFill="1" applyBorder="1" applyAlignment="1" applyProtection="1">
      <alignment horizontal="justify" vertical="center" wrapText="1"/>
      <protection/>
    </xf>
    <xf numFmtId="10" fontId="95" fillId="0" borderId="10" xfId="75" applyNumberFormat="1" applyFont="1" applyFill="1" applyBorder="1" applyAlignment="1" applyProtection="1">
      <alignment vertical="center" wrapText="1"/>
      <protection/>
    </xf>
    <xf numFmtId="0" fontId="87" fillId="0" borderId="0" xfId="0" applyFont="1" applyFill="1" applyAlignment="1" applyProtection="1">
      <alignment horizontal="right" vertical="center"/>
      <protection/>
    </xf>
    <xf numFmtId="0" fontId="87" fillId="0" borderId="0" xfId="0" applyFont="1" applyFill="1" applyAlignment="1" applyProtection="1">
      <alignment/>
      <protection/>
    </xf>
    <xf numFmtId="0" fontId="0" fillId="0" borderId="10" xfId="0" applyFont="1" applyBorder="1" applyAlignment="1">
      <alignment horizontal="center" vertical="center" wrapText="1"/>
    </xf>
    <xf numFmtId="0" fontId="104" fillId="0" borderId="10" xfId="0" applyFont="1" applyBorder="1" applyAlignment="1">
      <alignment vertical="center" wrapText="1"/>
    </xf>
    <xf numFmtId="10" fontId="0" fillId="34" borderId="20" xfId="75" applyNumberFormat="1" applyFont="1" applyFill="1" applyBorder="1" applyAlignment="1">
      <alignment horizontal="center" vertical="center"/>
    </xf>
    <xf numFmtId="17" fontId="0" fillId="0" borderId="10" xfId="0" applyNumberFormat="1" applyBorder="1" applyAlignment="1">
      <alignment horizontal="center" vertical="center" wrapText="1"/>
    </xf>
    <xf numFmtId="10" fontId="0" fillId="0" borderId="20" xfId="75" applyNumberFormat="1" applyFont="1" applyFill="1" applyBorder="1" applyAlignment="1">
      <alignment horizontal="center" vertical="center"/>
    </xf>
    <xf numFmtId="17" fontId="0" fillId="0" borderId="10" xfId="0" applyNumberFormat="1" applyBorder="1" applyAlignment="1">
      <alignment wrapText="1"/>
    </xf>
    <xf numFmtId="0" fontId="0" fillId="0" borderId="10" xfId="0" applyBorder="1" applyAlignment="1">
      <alignment wrapText="1"/>
    </xf>
    <xf numFmtId="0" fontId="0" fillId="0" borderId="0" xfId="0" applyAlignment="1">
      <alignment/>
    </xf>
    <xf numFmtId="0" fontId="83" fillId="0" borderId="0" xfId="0" applyFont="1" applyFill="1" applyBorder="1" applyAlignment="1">
      <alignment horizontal="center" vertical="center" wrapText="1"/>
    </xf>
    <xf numFmtId="187" fontId="0" fillId="0" borderId="10" xfId="75" applyNumberFormat="1" applyFont="1" applyFill="1" applyBorder="1" applyAlignment="1">
      <alignment horizontal="center" vertical="center"/>
    </xf>
    <xf numFmtId="10" fontId="83" fillId="14" borderId="10" xfId="75"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83" fillId="14" borderId="28" xfId="0" applyFont="1" applyFill="1" applyBorder="1" applyAlignment="1">
      <alignment horizontal="center" vertical="center" wrapText="1"/>
    </xf>
    <xf numFmtId="9" fontId="83" fillId="14" borderId="10" xfId="75" applyFont="1" applyFill="1" applyBorder="1" applyAlignment="1">
      <alignment horizontal="center" vertical="center" wrapText="1"/>
    </xf>
    <xf numFmtId="0" fontId="83" fillId="40" borderId="10" xfId="0" applyFont="1" applyFill="1" applyBorder="1" applyAlignment="1">
      <alignment horizontal="center" vertical="center" wrapText="1"/>
    </xf>
    <xf numFmtId="17" fontId="0" fillId="0" borderId="10" xfId="0" applyNumberFormat="1" applyFill="1" applyBorder="1" applyAlignment="1">
      <alignment horizontal="center" vertical="center" wrapText="1"/>
    </xf>
    <xf numFmtId="17" fontId="59" fillId="0" borderId="10" xfId="0" applyNumberFormat="1" applyFont="1" applyBorder="1" applyAlignment="1">
      <alignment horizontal="center" vertical="center" wrapText="1"/>
    </xf>
    <xf numFmtId="0" fontId="59" fillId="0" borderId="0" xfId="0" applyFont="1" applyAlignment="1">
      <alignment/>
    </xf>
    <xf numFmtId="0" fontId="60" fillId="40" borderId="10" xfId="0" applyFont="1" applyFill="1" applyBorder="1" applyAlignment="1">
      <alignment vertical="center" wrapText="1"/>
    </xf>
    <xf numFmtId="0" fontId="59" fillId="0" borderId="0" xfId="0" applyFont="1" applyAlignment="1">
      <alignment horizontal="center" vertical="center"/>
    </xf>
    <xf numFmtId="187" fontId="0" fillId="0" borderId="0" xfId="75" applyNumberFormat="1" applyFont="1" applyAlignment="1">
      <alignment/>
    </xf>
    <xf numFmtId="10" fontId="102" fillId="33" borderId="10" xfId="75" applyNumberFormat="1" applyFont="1" applyFill="1" applyBorder="1" applyAlignment="1">
      <alignment horizontal="center" vertical="center"/>
    </xf>
    <xf numFmtId="187" fontId="102" fillId="34" borderId="10" xfId="75" applyNumberFormat="1" applyFont="1" applyFill="1" applyBorder="1" applyAlignment="1" applyProtection="1">
      <alignment horizontal="center" vertical="center" wrapText="1"/>
      <protection locked="0"/>
    </xf>
    <xf numFmtId="10" fontId="7" fillId="34" borderId="10" xfId="75" applyNumberFormat="1" applyFont="1" applyFill="1" applyBorder="1" applyAlignment="1" applyProtection="1">
      <alignment horizontal="center" vertical="center" wrapText="1"/>
      <protection locked="0"/>
    </xf>
    <xf numFmtId="212" fontId="95" fillId="0" borderId="10" xfId="52" applyNumberFormat="1" applyFont="1" applyBorder="1" applyAlignment="1" applyProtection="1">
      <alignment vertical="center" wrapText="1"/>
      <protection/>
    </xf>
    <xf numFmtId="212" fontId="95" fillId="0" borderId="10" xfId="52" applyNumberFormat="1" applyFont="1" applyFill="1" applyBorder="1" applyAlignment="1" applyProtection="1">
      <alignment vertical="center" wrapText="1"/>
      <protection/>
    </xf>
    <xf numFmtId="0" fontId="0" fillId="0" borderId="52" xfId="0" applyBorder="1" applyAlignment="1">
      <alignment horizontal="center" vertical="center" wrapText="1"/>
    </xf>
    <xf numFmtId="0" fontId="0" fillId="0" borderId="10" xfId="0" applyFill="1" applyBorder="1" applyAlignment="1">
      <alignment vertical="center" wrapText="1"/>
    </xf>
    <xf numFmtId="0" fontId="59" fillId="0" borderId="10" xfId="0" applyFont="1" applyBorder="1" applyAlignment="1">
      <alignment vertical="center" wrapText="1"/>
    </xf>
    <xf numFmtId="10" fontId="59" fillId="0" borderId="10" xfId="75" applyNumberFormat="1" applyFont="1" applyFill="1" applyBorder="1" applyAlignment="1">
      <alignment horizontal="center" vertical="center"/>
    </xf>
    <xf numFmtId="17" fontId="59" fillId="0" borderId="10" xfId="0" applyNumberFormat="1" applyFont="1" applyBorder="1" applyAlignment="1">
      <alignment wrapText="1"/>
    </xf>
    <xf numFmtId="0" fontId="59" fillId="0" borderId="10" xfId="0" applyFont="1" applyBorder="1" applyAlignment="1">
      <alignment wrapText="1"/>
    </xf>
    <xf numFmtId="0" fontId="0" fillId="0" borderId="28" xfId="0" applyBorder="1" applyAlignment="1">
      <alignment horizontal="center" vertical="center" wrapText="1"/>
    </xf>
    <xf numFmtId="0" fontId="11" fillId="2" borderId="10" xfId="0" applyFont="1" applyFill="1" applyBorder="1" applyAlignment="1" applyProtection="1">
      <alignment horizontal="center" vertical="center" wrapText="1"/>
      <protection locked="0"/>
    </xf>
    <xf numFmtId="0" fontId="11" fillId="2" borderId="10" xfId="67" applyFont="1" applyFill="1" applyBorder="1" applyAlignment="1" applyProtection="1">
      <alignment horizontal="center" vertical="center" wrapText="1"/>
      <protection locked="0"/>
    </xf>
    <xf numFmtId="10" fontId="91" fillId="34" borderId="10" xfId="75" applyNumberFormat="1" applyFont="1" applyFill="1" applyBorder="1" applyAlignment="1" applyProtection="1">
      <alignment horizontal="justify" vertical="center" wrapText="1"/>
      <protection/>
    </xf>
    <xf numFmtId="0" fontId="91" fillId="0" borderId="10" xfId="0" applyFont="1" applyFill="1" applyBorder="1" applyAlignment="1" applyProtection="1">
      <alignment horizontal="justify" vertical="center" wrapText="1"/>
      <protection/>
    </xf>
    <xf numFmtId="0" fontId="91" fillId="0" borderId="28" xfId="0" applyFont="1" applyFill="1" applyBorder="1" applyAlignment="1" applyProtection="1">
      <alignment horizontal="justify" vertical="center" wrapText="1"/>
      <protection/>
    </xf>
    <xf numFmtId="0" fontId="91" fillId="0" borderId="53" xfId="0" applyFont="1" applyFill="1" applyBorder="1" applyAlignment="1" applyProtection="1">
      <alignment horizontal="justify" vertical="center" wrapText="1"/>
      <protection/>
    </xf>
    <xf numFmtId="0" fontId="91" fillId="0" borderId="15" xfId="0" applyFont="1" applyFill="1" applyBorder="1" applyAlignment="1" applyProtection="1">
      <alignment horizontal="justify" vertical="center" wrapText="1"/>
      <protection/>
    </xf>
    <xf numFmtId="0" fontId="11" fillId="35" borderId="10" xfId="0" applyFont="1" applyFill="1" applyBorder="1" applyAlignment="1" applyProtection="1">
      <alignment horizontal="justify" vertical="center" wrapText="1"/>
      <protection/>
    </xf>
    <xf numFmtId="0" fontId="86" fillId="0" borderId="31" xfId="0" applyFont="1" applyBorder="1" applyAlignment="1" applyProtection="1">
      <alignment horizontal="center" vertical="center" wrapText="1"/>
      <protection locked="0"/>
    </xf>
    <xf numFmtId="0" fontId="86" fillId="0" borderId="51" xfId="0" applyFont="1" applyBorder="1" applyAlignment="1" applyProtection="1">
      <alignment horizontal="center" vertical="center" wrapText="1"/>
      <protection locked="0"/>
    </xf>
    <xf numFmtId="0" fontId="86" fillId="0" borderId="54" xfId="0" applyFont="1" applyBorder="1" applyAlignment="1" applyProtection="1">
      <alignment horizontal="center" vertical="center" wrapText="1"/>
      <protection locked="0"/>
    </xf>
    <xf numFmtId="0" fontId="91" fillId="0" borderId="10" xfId="0" applyFont="1" applyBorder="1" applyAlignment="1" applyProtection="1">
      <alignment horizontal="justify" vertical="center" wrapText="1"/>
      <protection/>
    </xf>
    <xf numFmtId="0" fontId="0" fillId="34" borderId="10" xfId="0" applyFill="1" applyBorder="1" applyAlignment="1" applyProtection="1">
      <alignment horizontal="center"/>
      <protection locked="0"/>
    </xf>
    <xf numFmtId="0" fontId="87" fillId="0" borderId="0" xfId="0" applyFont="1" applyBorder="1" applyAlignment="1" applyProtection="1">
      <alignment horizontal="center" vertical="center" wrapText="1"/>
      <protection locked="0"/>
    </xf>
    <xf numFmtId="0" fontId="95" fillId="0" borderId="10" xfId="0" applyFont="1" applyFill="1" applyBorder="1" applyAlignment="1" applyProtection="1">
      <alignment horizontal="center" vertical="center"/>
      <protection locked="0"/>
    </xf>
    <xf numFmtId="0" fontId="11" fillId="2" borderId="19" xfId="67" applyFont="1" applyFill="1" applyBorder="1" applyAlignment="1" applyProtection="1">
      <alignment horizontal="center" vertical="center" wrapText="1"/>
      <protection locked="0"/>
    </xf>
    <xf numFmtId="0" fontId="11" fillId="2" borderId="49" xfId="67" applyFont="1" applyFill="1" applyBorder="1" applyAlignment="1" applyProtection="1">
      <alignment horizontal="center" vertical="center" wrapText="1"/>
      <protection locked="0"/>
    </xf>
    <xf numFmtId="0" fontId="11" fillId="2" borderId="20" xfId="67" applyFont="1" applyFill="1" applyBorder="1" applyAlignment="1" applyProtection="1">
      <alignment horizontal="center" vertical="center" wrapText="1"/>
      <protection locked="0"/>
    </xf>
    <xf numFmtId="0" fontId="87" fillId="0" borderId="0" xfId="0" applyFont="1" applyFill="1" applyBorder="1" applyAlignment="1" applyProtection="1">
      <alignment horizontal="center" vertical="center" wrapText="1"/>
      <protection locked="0"/>
    </xf>
    <xf numFmtId="0" fontId="11" fillId="44" borderId="10" xfId="0" applyFont="1" applyFill="1" applyBorder="1" applyAlignment="1" applyProtection="1">
      <alignment horizontal="center" vertical="center"/>
      <protection locked="0"/>
    </xf>
    <xf numFmtId="0" fontId="95" fillId="0" borderId="10" xfId="0" applyFont="1" applyFill="1" applyBorder="1" applyAlignment="1" applyProtection="1">
      <alignment horizontal="center" vertical="center" wrapText="1"/>
      <protection locked="0"/>
    </xf>
    <xf numFmtId="0" fontId="95" fillId="0" borderId="19" xfId="0" applyFont="1" applyFill="1" applyBorder="1" applyAlignment="1" applyProtection="1">
      <alignment horizontal="center" vertical="center"/>
      <protection locked="0"/>
    </xf>
    <xf numFmtId="0" fontId="95" fillId="0" borderId="4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protection locked="0"/>
    </xf>
    <xf numFmtId="0" fontId="86" fillId="0" borderId="55" xfId="0" applyFont="1" applyBorder="1" applyAlignment="1" applyProtection="1">
      <alignment horizontal="center" vertical="center" wrapText="1"/>
      <protection locked="0"/>
    </xf>
    <xf numFmtId="0" fontId="86" fillId="0" borderId="33" xfId="0" applyFont="1" applyBorder="1" applyAlignment="1" applyProtection="1">
      <alignment horizontal="center" vertical="center" wrapText="1"/>
      <protection locked="0"/>
    </xf>
    <xf numFmtId="0" fontId="86" fillId="0" borderId="56" xfId="0" applyFont="1" applyBorder="1" applyAlignment="1" applyProtection="1">
      <alignment horizontal="center" vertical="center" wrapText="1"/>
      <protection locked="0"/>
    </xf>
    <xf numFmtId="0" fontId="105" fillId="0" borderId="57" xfId="0" applyFont="1" applyBorder="1" applyAlignment="1" applyProtection="1">
      <alignment horizontal="center" vertical="center" wrapText="1"/>
      <protection/>
    </xf>
    <xf numFmtId="0" fontId="105" fillId="0" borderId="0" xfId="0" applyFont="1" applyAlignment="1" applyProtection="1">
      <alignment horizontal="center" vertical="center" wrapText="1"/>
      <protection/>
    </xf>
    <xf numFmtId="0" fontId="95" fillId="0" borderId="24" xfId="0" applyFont="1" applyFill="1" applyBorder="1" applyAlignment="1" applyProtection="1">
      <alignment horizontal="center" vertical="center" wrapText="1"/>
      <protection/>
    </xf>
    <xf numFmtId="0" fontId="95" fillId="0" borderId="52" xfId="0" applyFont="1" applyFill="1" applyBorder="1" applyAlignment="1" applyProtection="1">
      <alignment horizontal="center" vertical="center" wrapText="1"/>
      <protection/>
    </xf>
    <xf numFmtId="0" fontId="95" fillId="0" borderId="57" xfId="0" applyFont="1" applyFill="1" applyBorder="1" applyAlignment="1" applyProtection="1">
      <alignment horizontal="center" vertical="center" wrapText="1"/>
      <protection/>
    </xf>
    <xf numFmtId="0" fontId="95" fillId="0" borderId="58" xfId="0" applyFont="1" applyFill="1" applyBorder="1" applyAlignment="1" applyProtection="1">
      <alignment horizontal="center" vertical="center" wrapText="1"/>
      <protection/>
    </xf>
    <xf numFmtId="0" fontId="95" fillId="0" borderId="14" xfId="0" applyFont="1" applyFill="1" applyBorder="1" applyAlignment="1" applyProtection="1">
      <alignment horizontal="center" vertical="center" wrapText="1"/>
      <protection/>
    </xf>
    <xf numFmtId="0" fontId="95" fillId="0" borderId="16" xfId="0" applyFont="1" applyFill="1" applyBorder="1" applyAlignment="1" applyProtection="1">
      <alignment horizontal="center" vertical="center" wrapText="1"/>
      <protection/>
    </xf>
    <xf numFmtId="0" fontId="95" fillId="0" borderId="19" xfId="0" applyFont="1" applyFill="1" applyBorder="1" applyAlignment="1" applyProtection="1">
      <alignment horizontal="center" vertical="center" wrapText="1"/>
      <protection/>
    </xf>
    <xf numFmtId="0" fontId="95" fillId="0" borderId="49" xfId="0" applyFont="1" applyFill="1" applyBorder="1" applyAlignment="1" applyProtection="1">
      <alignment horizontal="center" vertical="center" wrapText="1"/>
      <protection/>
    </xf>
    <xf numFmtId="0" fontId="95" fillId="0" borderId="20" xfId="0" applyFont="1" applyFill="1" applyBorder="1" applyAlignment="1" applyProtection="1">
      <alignment horizontal="center" vertical="center" wrapText="1"/>
      <protection/>
    </xf>
    <xf numFmtId="0" fontId="95" fillId="0" borderId="19" xfId="0" applyFont="1" applyFill="1" applyBorder="1" applyAlignment="1" applyProtection="1">
      <alignment horizontal="center" vertical="center"/>
      <protection/>
    </xf>
    <xf numFmtId="0" fontId="95" fillId="0" borderId="49" xfId="0" applyFont="1" applyFill="1" applyBorder="1" applyAlignment="1" applyProtection="1">
      <alignment horizontal="center" vertical="center"/>
      <protection/>
    </xf>
    <xf numFmtId="0" fontId="95" fillId="0" borderId="20" xfId="0" applyFont="1" applyFill="1" applyBorder="1" applyAlignment="1" applyProtection="1">
      <alignment horizontal="center" vertical="center"/>
      <protection/>
    </xf>
    <xf numFmtId="0" fontId="95" fillId="34" borderId="19" xfId="0" applyFont="1" applyFill="1" applyBorder="1" applyAlignment="1" applyProtection="1">
      <alignment horizontal="center" vertical="center"/>
      <protection/>
    </xf>
    <xf numFmtId="0" fontId="95" fillId="34" borderId="49" xfId="0" applyFont="1" applyFill="1" applyBorder="1" applyAlignment="1" applyProtection="1">
      <alignment horizontal="center" vertical="center"/>
      <protection/>
    </xf>
    <xf numFmtId="0" fontId="95" fillId="34" borderId="20" xfId="0" applyFont="1" applyFill="1" applyBorder="1" applyAlignment="1" applyProtection="1">
      <alignment horizontal="center" vertical="center"/>
      <protection/>
    </xf>
    <xf numFmtId="187" fontId="91" fillId="34" borderId="10" xfId="0" applyNumberFormat="1" applyFont="1" applyFill="1" applyBorder="1" applyAlignment="1" applyProtection="1">
      <alignment horizontal="justify" vertical="center" wrapText="1"/>
      <protection/>
    </xf>
    <xf numFmtId="0" fontId="91" fillId="0" borderId="28" xfId="0" applyFont="1" applyFill="1" applyBorder="1" applyAlignment="1" applyProtection="1">
      <alignment horizontal="center" vertical="center" wrapText="1"/>
      <protection/>
    </xf>
    <xf numFmtId="0" fontId="91" fillId="0" borderId="53" xfId="0" applyFont="1" applyFill="1" applyBorder="1" applyAlignment="1" applyProtection="1">
      <alignment horizontal="center" vertical="center" wrapText="1"/>
      <protection/>
    </xf>
    <xf numFmtId="0" fontId="91" fillId="0" borderId="15" xfId="0" applyFont="1" applyFill="1" applyBorder="1" applyAlignment="1" applyProtection="1">
      <alignment horizontal="center" vertical="center" wrapText="1"/>
      <protection/>
    </xf>
    <xf numFmtId="0" fontId="91" fillId="0" borderId="10" xfId="0" applyFont="1" applyBorder="1" applyAlignment="1" applyProtection="1">
      <alignment horizontal="center" vertical="center" wrapText="1"/>
      <protection/>
    </xf>
    <xf numFmtId="0" fontId="11" fillId="44" borderId="10" xfId="0" applyFont="1" applyFill="1" applyBorder="1" applyAlignment="1" applyProtection="1">
      <alignment horizontal="center" vertical="center" wrapText="1"/>
      <protection locked="0"/>
    </xf>
    <xf numFmtId="0" fontId="95" fillId="0" borderId="31" xfId="0" applyFont="1" applyBorder="1" applyAlignment="1" applyProtection="1">
      <alignment horizontal="center" vertical="center" wrapText="1"/>
      <protection/>
    </xf>
    <xf numFmtId="0" fontId="95" fillId="0" borderId="54" xfId="0" applyFont="1" applyBorder="1" applyAlignment="1" applyProtection="1">
      <alignment horizontal="center" vertical="center" wrapText="1"/>
      <protection/>
    </xf>
    <xf numFmtId="0" fontId="95" fillId="0" borderId="55" xfId="0" applyFont="1" applyBorder="1" applyAlignment="1" applyProtection="1">
      <alignment horizontal="center" vertical="center" wrapText="1"/>
      <protection/>
    </xf>
    <xf numFmtId="0" fontId="95" fillId="0" borderId="56" xfId="0" applyFont="1" applyBorder="1" applyAlignment="1" applyProtection="1">
      <alignment horizontal="center" vertical="center" wrapText="1"/>
      <protection/>
    </xf>
    <xf numFmtId="0" fontId="95" fillId="0" borderId="51" xfId="0" applyFont="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86" fillId="0" borderId="31" xfId="0" applyFont="1" applyBorder="1" applyAlignment="1" applyProtection="1">
      <alignment horizontal="center" vertical="center" wrapText="1"/>
      <protection/>
    </xf>
    <xf numFmtId="0" fontId="86" fillId="0" borderId="54" xfId="0" applyFont="1" applyBorder="1" applyAlignment="1" applyProtection="1">
      <alignment horizontal="center" vertical="center" wrapText="1"/>
      <protection/>
    </xf>
    <xf numFmtId="0" fontId="6" fillId="44" borderId="10" xfId="0" applyFont="1" applyFill="1" applyBorder="1" applyAlignment="1" applyProtection="1">
      <alignment horizontal="center" vertical="center" wrapText="1"/>
      <protection locked="0"/>
    </xf>
    <xf numFmtId="2" fontId="59" fillId="0" borderId="28" xfId="52" applyNumberFormat="1" applyFont="1" applyFill="1" applyBorder="1" applyAlignment="1" applyProtection="1">
      <alignment horizontal="center" vertical="center" wrapText="1"/>
      <protection/>
    </xf>
    <xf numFmtId="2" fontId="59" fillId="0" borderId="15" xfId="52" applyNumberFormat="1" applyFont="1" applyFill="1" applyBorder="1" applyAlignment="1" applyProtection="1">
      <alignment horizontal="center" vertical="center" wrapText="1"/>
      <protection/>
    </xf>
    <xf numFmtId="187" fontId="59" fillId="0" borderId="28" xfId="75" applyNumberFormat="1" applyFont="1" applyFill="1" applyBorder="1" applyAlignment="1" applyProtection="1">
      <alignment horizontal="center" vertical="center" wrapText="1"/>
      <protection/>
    </xf>
    <xf numFmtId="187" fontId="59" fillId="0" borderId="15" xfId="75" applyNumberFormat="1" applyFont="1" applyFill="1" applyBorder="1" applyAlignment="1" applyProtection="1">
      <alignment horizontal="center" vertical="center" wrapText="1"/>
      <protection/>
    </xf>
    <xf numFmtId="10" fontId="59" fillId="0" borderId="28" xfId="75" applyNumberFormat="1" applyFont="1" applyFill="1" applyBorder="1" applyAlignment="1" applyProtection="1">
      <alignment horizontal="center" vertical="center" wrapText="1"/>
      <protection/>
    </xf>
    <xf numFmtId="10" fontId="59" fillId="0" borderId="15" xfId="75" applyNumberFormat="1" applyFont="1" applyFill="1" applyBorder="1" applyAlignment="1" applyProtection="1">
      <alignment horizontal="center" vertical="center" wrapText="1"/>
      <protection/>
    </xf>
    <xf numFmtId="0" fontId="59" fillId="0" borderId="28" xfId="52" applyNumberFormat="1" applyFont="1" applyFill="1" applyBorder="1" applyAlignment="1" applyProtection="1">
      <alignment horizontal="justify" vertical="center" wrapText="1"/>
      <protection/>
    </xf>
    <xf numFmtId="0" fontId="59" fillId="0" borderId="15" xfId="52" applyNumberFormat="1" applyFont="1" applyFill="1" applyBorder="1" applyAlignment="1" applyProtection="1">
      <alignment horizontal="justify" vertical="center" wrapText="1"/>
      <protection/>
    </xf>
    <xf numFmtId="205" fontId="59" fillId="0" borderId="28" xfId="52" applyNumberFormat="1" applyFont="1" applyFill="1" applyBorder="1" applyAlignment="1" applyProtection="1">
      <alignment horizontal="center" vertical="center" wrapText="1"/>
      <protection/>
    </xf>
    <xf numFmtId="205" fontId="59" fillId="0" borderId="15" xfId="52" applyNumberFormat="1" applyFont="1" applyFill="1" applyBorder="1" applyAlignment="1" applyProtection="1">
      <alignment horizontal="center" vertical="center" wrapText="1"/>
      <protection/>
    </xf>
    <xf numFmtId="0" fontId="59" fillId="0" borderId="28" xfId="52" applyNumberFormat="1" applyFont="1" applyFill="1" applyBorder="1" applyAlignment="1" applyProtection="1">
      <alignment horizontal="center" vertical="center" wrapText="1"/>
      <protection/>
    </xf>
    <xf numFmtId="0" fontId="59" fillId="0" borderId="15" xfId="52" applyNumberFormat="1" applyFont="1" applyFill="1" applyBorder="1" applyAlignment="1" applyProtection="1">
      <alignment horizontal="center" vertical="center" wrapText="1"/>
      <protection/>
    </xf>
    <xf numFmtId="0" fontId="95" fillId="34" borderId="10" xfId="0" applyFont="1" applyFill="1" applyBorder="1" applyAlignment="1" applyProtection="1">
      <alignment horizontal="center" vertical="center"/>
      <protection/>
    </xf>
    <xf numFmtId="0" fontId="11" fillId="44" borderId="10" xfId="0" applyFont="1" applyFill="1" applyBorder="1" applyAlignment="1" applyProtection="1">
      <alignment horizontal="center" vertical="center" wrapText="1"/>
      <protection/>
    </xf>
    <xf numFmtId="0" fontId="95" fillId="0" borderId="10" xfId="0" applyFont="1" applyFill="1" applyBorder="1" applyAlignment="1" applyProtection="1">
      <alignment horizontal="center" vertical="center"/>
      <protection/>
    </xf>
    <xf numFmtId="0" fontId="59" fillId="0" borderId="28" xfId="0" applyFont="1" applyFill="1" applyBorder="1" applyAlignment="1" applyProtection="1">
      <alignment horizontal="center" vertical="center" wrapText="1"/>
      <protection/>
    </xf>
    <xf numFmtId="0" fontId="59" fillId="0" borderId="15" xfId="0" applyFont="1" applyFill="1" applyBorder="1" applyAlignment="1" applyProtection="1">
      <alignment horizontal="center" vertical="center" wrapText="1"/>
      <protection/>
    </xf>
    <xf numFmtId="0" fontId="59" fillId="0" borderId="28" xfId="67" applyFont="1" applyFill="1" applyBorder="1" applyAlignment="1" applyProtection="1">
      <alignment horizontal="center" vertical="center" wrapText="1"/>
      <protection/>
    </xf>
    <xf numFmtId="0" fontId="59" fillId="0" borderId="15" xfId="67" applyFont="1" applyFill="1" applyBorder="1" applyAlignment="1" applyProtection="1">
      <alignment horizontal="center" vertical="center" wrapText="1"/>
      <protection/>
    </xf>
    <xf numFmtId="9" fontId="59" fillId="0" borderId="28" xfId="0" applyNumberFormat="1" applyFont="1" applyFill="1" applyBorder="1" applyAlignment="1" applyProtection="1">
      <alignment horizontal="center" vertical="center" wrapText="1"/>
      <protection/>
    </xf>
    <xf numFmtId="9" fontId="59" fillId="0" borderId="15" xfId="0" applyNumberFormat="1" applyFont="1" applyFill="1" applyBorder="1" applyAlignment="1" applyProtection="1">
      <alignment horizontal="center" vertical="center" wrapText="1"/>
      <protection/>
    </xf>
    <xf numFmtId="0" fontId="95"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0" fillId="0" borderId="52" xfId="0" applyFill="1" applyBorder="1" applyAlignment="1" applyProtection="1">
      <alignment horizontal="center"/>
      <protection/>
    </xf>
    <xf numFmtId="0" fontId="0" fillId="0" borderId="58" xfId="0" applyFill="1" applyBorder="1" applyAlignment="1" applyProtection="1">
      <alignment horizontal="center"/>
      <protection/>
    </xf>
    <xf numFmtId="0" fontId="0" fillId="0" borderId="16" xfId="0" applyFill="1" applyBorder="1" applyAlignment="1" applyProtection="1">
      <alignment horizontal="center"/>
      <protection/>
    </xf>
    <xf numFmtId="0" fontId="11" fillId="44" borderId="19" xfId="0" applyFont="1" applyFill="1" applyBorder="1" applyAlignment="1" applyProtection="1">
      <alignment horizontal="center" vertical="center" wrapText="1"/>
      <protection/>
    </xf>
    <xf numFmtId="0" fontId="11" fillId="44" borderId="49" xfId="0" applyFont="1" applyFill="1" applyBorder="1" applyAlignment="1" applyProtection="1">
      <alignment horizontal="center" vertical="center" wrapText="1"/>
      <protection/>
    </xf>
    <xf numFmtId="0" fontId="11" fillId="44" borderId="20" xfId="0" applyFont="1" applyFill="1" applyBorder="1" applyAlignment="1" applyProtection="1">
      <alignment horizontal="center" vertical="center" wrapText="1"/>
      <protection/>
    </xf>
    <xf numFmtId="0" fontId="2" fillId="44" borderId="24" xfId="0" applyFont="1" applyFill="1" applyBorder="1" applyAlignment="1" applyProtection="1">
      <alignment horizontal="center" vertical="center" wrapText="1"/>
      <protection/>
    </xf>
    <xf numFmtId="0" fontId="2" fillId="44" borderId="50" xfId="0" applyFont="1" applyFill="1" applyBorder="1" applyAlignment="1" applyProtection="1">
      <alignment horizontal="center" vertical="center" wrapText="1"/>
      <protection/>
    </xf>
    <xf numFmtId="0" fontId="2" fillId="44" borderId="52" xfId="0" applyFont="1" applyFill="1" applyBorder="1" applyAlignment="1" applyProtection="1">
      <alignment horizontal="center" vertical="center" wrapText="1"/>
      <protection/>
    </xf>
    <xf numFmtId="0" fontId="7" fillId="33" borderId="10" xfId="71" applyFont="1" applyFill="1" applyBorder="1" applyAlignment="1" applyProtection="1">
      <alignment horizontal="center" vertical="center" wrapText="1"/>
      <protection locked="0"/>
    </xf>
    <xf numFmtId="0" fontId="6" fillId="40" borderId="10" xfId="71" applyFont="1" applyFill="1" applyBorder="1" applyAlignment="1" applyProtection="1">
      <alignment horizontal="justify" vertical="center" wrapText="1"/>
      <protection locked="0"/>
    </xf>
    <xf numFmtId="0" fontId="7" fillId="33" borderId="10" xfId="71" applyFont="1" applyFill="1" applyBorder="1" applyAlignment="1" applyProtection="1">
      <alignment horizontal="center" vertical="center"/>
      <protection locked="0"/>
    </xf>
    <xf numFmtId="0" fontId="6" fillId="40" borderId="10" xfId="71" applyFont="1" applyFill="1" applyBorder="1" applyAlignment="1" applyProtection="1">
      <alignment horizontal="left" vertical="center" wrapText="1"/>
      <protection locked="0"/>
    </xf>
    <xf numFmtId="0" fontId="6" fillId="40" borderId="10" xfId="71" applyFont="1" applyFill="1" applyBorder="1" applyAlignment="1">
      <alignment horizontal="justify" vertical="center" wrapText="1"/>
      <protection/>
    </xf>
    <xf numFmtId="0" fontId="6" fillId="40" borderId="10" xfId="71" applyFont="1" applyFill="1" applyBorder="1" applyAlignment="1" applyProtection="1">
      <alignment horizontal="center" vertical="center" wrapText="1"/>
      <protection locked="0"/>
    </xf>
    <xf numFmtId="0" fontId="6" fillId="40" borderId="10" xfId="71" applyFont="1" applyFill="1" applyBorder="1" applyAlignment="1">
      <alignment horizontal="justify" vertical="center"/>
      <protection/>
    </xf>
    <xf numFmtId="0" fontId="86" fillId="8" borderId="10" xfId="71" applyFont="1" applyFill="1" applyBorder="1" applyAlignment="1">
      <alignment horizontal="center" vertical="center"/>
      <protection/>
    </xf>
    <xf numFmtId="0" fontId="86" fillId="0" borderId="10" xfId="71" applyFont="1" applyFill="1" applyBorder="1" applyAlignment="1">
      <alignment horizontal="center" vertical="center"/>
      <protection/>
    </xf>
    <xf numFmtId="0" fontId="87" fillId="34" borderId="10" xfId="0" applyFont="1" applyFill="1" applyBorder="1" applyAlignment="1">
      <alignment horizontal="left" vertical="center" wrapText="1"/>
    </xf>
    <xf numFmtId="0" fontId="7" fillId="0" borderId="19" xfId="0" applyFont="1" applyFill="1" applyBorder="1" applyAlignment="1">
      <alignment horizontal="justify" vertical="center" wrapText="1"/>
    </xf>
    <xf numFmtId="0" fontId="7" fillId="0" borderId="49" xfId="0" applyFont="1" applyFill="1" applyBorder="1" applyAlignment="1">
      <alignment horizontal="justify" vertical="center" wrapText="1"/>
    </xf>
    <xf numFmtId="0" fontId="7" fillId="0" borderId="20" xfId="0" applyFont="1" applyFill="1" applyBorder="1" applyAlignment="1">
      <alignment horizontal="justify" vertical="center" wrapText="1"/>
    </xf>
    <xf numFmtId="14" fontId="7" fillId="33" borderId="10" xfId="71" applyNumberFormat="1" applyFont="1" applyFill="1" applyBorder="1" applyAlignment="1">
      <alignment horizontal="center" vertical="center" wrapText="1"/>
      <protection/>
    </xf>
    <xf numFmtId="0" fontId="7" fillId="34" borderId="10" xfId="71" applyFont="1" applyFill="1" applyBorder="1" applyAlignment="1">
      <alignment horizontal="center" vertical="center" wrapText="1"/>
      <protection/>
    </xf>
    <xf numFmtId="10" fontId="7" fillId="33" borderId="10" xfId="76" applyNumberFormat="1" applyFont="1" applyFill="1" applyBorder="1" applyAlignment="1">
      <alignment horizontal="center" vertical="center" wrapText="1"/>
    </xf>
    <xf numFmtId="0" fontId="7" fillId="34" borderId="10" xfId="71" applyFont="1" applyFill="1" applyBorder="1" applyAlignment="1">
      <alignment horizontal="center" vertical="center"/>
      <protection/>
    </xf>
    <xf numFmtId="9" fontId="6" fillId="33" borderId="10" xfId="76" applyFont="1" applyFill="1" applyBorder="1" applyAlignment="1">
      <alignment horizontal="center" vertical="center"/>
    </xf>
    <xf numFmtId="0" fontId="6" fillId="8" borderId="10" xfId="71" applyFont="1" applyFill="1" applyBorder="1" applyAlignment="1">
      <alignment horizontal="center" vertical="center"/>
      <protection/>
    </xf>
    <xf numFmtId="0" fontId="7" fillId="0" borderId="10" xfId="71" applyFont="1" applyFill="1" applyBorder="1" applyAlignment="1" applyProtection="1">
      <alignment horizontal="center" vertical="center"/>
      <protection/>
    </xf>
    <xf numFmtId="0" fontId="7" fillId="0" borderId="10" xfId="71" applyFont="1" applyFill="1" applyBorder="1" applyAlignment="1" applyProtection="1">
      <alignment horizontal="center" vertical="center" wrapText="1"/>
      <protection/>
    </xf>
    <xf numFmtId="187" fontId="7" fillId="0" borderId="10" xfId="76" applyNumberFormat="1" applyFont="1" applyFill="1" applyBorder="1" applyAlignment="1">
      <alignment horizontal="center" vertical="center" wrapText="1"/>
    </xf>
    <xf numFmtId="0" fontId="7" fillId="0" borderId="19" xfId="71" applyFont="1" applyFill="1" applyBorder="1" applyAlignment="1">
      <alignment horizontal="center" vertical="center" wrapText="1"/>
      <protection/>
    </xf>
    <xf numFmtId="0" fontId="7" fillId="0" borderId="49" xfId="71" applyFont="1" applyFill="1" applyBorder="1" applyAlignment="1">
      <alignment horizontal="center" vertical="center" wrapText="1"/>
      <protection/>
    </xf>
    <xf numFmtId="0" fontId="7" fillId="0" borderId="20" xfId="71" applyFont="1" applyFill="1" applyBorder="1" applyAlignment="1">
      <alignment horizontal="center" vertical="center" wrapText="1"/>
      <protection/>
    </xf>
    <xf numFmtId="0" fontId="21" fillId="33" borderId="10" xfId="71" applyFont="1" applyFill="1" applyBorder="1" applyAlignment="1">
      <alignment horizontal="center" vertical="center"/>
      <protection/>
    </xf>
    <xf numFmtId="0" fontId="6" fillId="40" borderId="10" xfId="71" applyFont="1" applyFill="1" applyBorder="1" applyAlignment="1">
      <alignment horizontal="left" vertical="center" wrapText="1"/>
      <protection/>
    </xf>
    <xf numFmtId="0" fontId="6" fillId="40" borderId="10" xfId="71" applyFont="1" applyFill="1" applyBorder="1" applyAlignment="1">
      <alignment horizontal="center" vertical="center"/>
      <protection/>
    </xf>
    <xf numFmtId="9" fontId="6" fillId="40" borderId="10" xfId="76" applyFont="1" applyFill="1" applyBorder="1" applyAlignment="1">
      <alignment horizontal="center" vertical="center"/>
    </xf>
    <xf numFmtId="49" fontId="7" fillId="33" borderId="10" xfId="71" applyNumberFormat="1" applyFont="1" applyFill="1" applyBorder="1" applyAlignment="1">
      <alignment horizontal="center" vertical="center"/>
      <protection/>
    </xf>
    <xf numFmtId="0" fontId="7" fillId="0" borderId="10" xfId="71" applyFont="1" applyBorder="1" applyAlignment="1">
      <alignment horizontal="center" vertical="center" wrapText="1"/>
      <protection/>
    </xf>
    <xf numFmtId="1" fontId="7" fillId="34" borderId="10" xfId="57" applyNumberFormat="1" applyFont="1" applyFill="1" applyBorder="1" applyAlignment="1">
      <alignment horizontal="center" vertical="center" wrapText="1"/>
    </xf>
    <xf numFmtId="9" fontId="7" fillId="33" borderId="10" xfId="76" applyFont="1" applyFill="1" applyBorder="1" applyAlignment="1">
      <alignment horizontal="center" vertical="center"/>
    </xf>
    <xf numFmtId="0" fontId="7" fillId="34" borderId="10" xfId="76" applyNumberFormat="1" applyFont="1" applyFill="1" applyBorder="1" applyAlignment="1">
      <alignment horizontal="center" vertical="center" wrapText="1"/>
    </xf>
    <xf numFmtId="0" fontId="7" fillId="0" borderId="10" xfId="71" applyFont="1" applyFill="1" applyBorder="1" applyAlignment="1">
      <alignment horizontal="left" vertical="center" wrapText="1"/>
      <protection/>
    </xf>
    <xf numFmtId="0" fontId="7" fillId="0" borderId="10" xfId="71" applyFont="1" applyFill="1" applyBorder="1" applyAlignment="1">
      <alignment horizontal="center" vertical="center"/>
      <protection/>
    </xf>
    <xf numFmtId="0" fontId="11" fillId="33" borderId="10" xfId="71" applyFont="1" applyFill="1" applyBorder="1" applyAlignment="1" applyProtection="1">
      <alignment horizontal="center" vertical="center"/>
      <protection/>
    </xf>
    <xf numFmtId="0" fontId="95" fillId="0" borderId="10" xfId="71" applyFont="1" applyFill="1" applyBorder="1" applyAlignment="1">
      <alignment horizontal="center" vertical="center"/>
      <protection/>
    </xf>
    <xf numFmtId="0" fontId="7" fillId="33" borderId="10" xfId="71" applyFont="1" applyFill="1" applyBorder="1" applyAlignment="1">
      <alignment horizontal="center" vertical="top" wrapText="1"/>
      <protection/>
    </xf>
    <xf numFmtId="0" fontId="93" fillId="0" borderId="10" xfId="0" applyFont="1" applyBorder="1" applyAlignment="1" applyProtection="1">
      <alignment horizontal="center"/>
      <protection locked="0"/>
    </xf>
    <xf numFmtId="0" fontId="92" fillId="0" borderId="10" xfId="0" applyFont="1" applyFill="1" applyBorder="1" applyAlignment="1" applyProtection="1">
      <alignment horizontal="center" vertical="center" wrapText="1"/>
      <protection locked="0"/>
    </xf>
    <xf numFmtId="0" fontId="95" fillId="0" borderId="10" xfId="0" applyFont="1" applyBorder="1" applyAlignment="1" applyProtection="1">
      <alignment horizontal="center" vertical="center" wrapText="1"/>
      <protection locked="0"/>
    </xf>
    <xf numFmtId="0" fontId="95" fillId="34" borderId="10" xfId="0" applyFont="1" applyFill="1" applyBorder="1" applyAlignment="1" applyProtection="1">
      <alignment horizontal="center" vertical="center" wrapText="1"/>
      <protection locked="0"/>
    </xf>
    <xf numFmtId="9" fontId="83" fillId="14" borderId="19" xfId="75" applyFont="1" applyFill="1" applyBorder="1" applyAlignment="1">
      <alignment horizontal="center" vertical="center" wrapText="1"/>
    </xf>
    <xf numFmtId="9" fontId="83" fillId="14" borderId="20" xfId="75"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wrapText="1"/>
    </xf>
    <xf numFmtId="187" fontId="0" fillId="0" borderId="28" xfId="75" applyNumberFormat="1" applyFont="1" applyBorder="1" applyAlignment="1">
      <alignment horizontal="center" vertical="center"/>
    </xf>
    <xf numFmtId="187" fontId="0" fillId="0" borderId="15" xfId="75" applyNumberFormat="1" applyFont="1" applyBorder="1" applyAlignment="1">
      <alignment horizontal="center" vertical="center"/>
    </xf>
    <xf numFmtId="0" fontId="83" fillId="14" borderId="19" xfId="0" applyFont="1" applyFill="1" applyBorder="1" applyAlignment="1">
      <alignment horizontal="center" vertical="center" wrapText="1"/>
    </xf>
    <xf numFmtId="0" fontId="83" fillId="14" borderId="20"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15" xfId="0" applyBorder="1" applyAlignment="1">
      <alignment horizontal="center" vertical="center" wrapText="1"/>
    </xf>
    <xf numFmtId="0" fontId="69" fillId="45" borderId="57" xfId="0" applyFont="1" applyFill="1" applyBorder="1" applyAlignment="1">
      <alignment horizontal="center"/>
    </xf>
    <xf numFmtId="0" fontId="69" fillId="45" borderId="0" xfId="0" applyFont="1" applyFill="1" applyBorder="1" applyAlignment="1">
      <alignment horizontal="center"/>
    </xf>
    <xf numFmtId="0" fontId="86" fillId="0" borderId="51" xfId="0" applyFont="1" applyBorder="1" applyAlignment="1" applyProtection="1">
      <alignment horizontal="center" vertical="center" wrapText="1"/>
      <protection/>
    </xf>
    <xf numFmtId="0" fontId="106" fillId="46" borderId="19" xfId="0" applyFont="1" applyFill="1" applyBorder="1" applyAlignment="1">
      <alignment horizontal="center"/>
    </xf>
    <xf numFmtId="0" fontId="106" fillId="46" borderId="49" xfId="0" applyFont="1" applyFill="1" applyBorder="1" applyAlignment="1">
      <alignment horizontal="center"/>
    </xf>
    <xf numFmtId="0" fontId="106" fillId="46" borderId="20" xfId="0" applyFont="1" applyFill="1" applyBorder="1" applyAlignment="1">
      <alignment horizontal="center"/>
    </xf>
    <xf numFmtId="0" fontId="0" fillId="0" borderId="28" xfId="0" applyFill="1" applyBorder="1" applyAlignment="1">
      <alignment horizontal="center" vertical="center"/>
    </xf>
    <xf numFmtId="0" fontId="0" fillId="0" borderId="53" xfId="0" applyFill="1" applyBorder="1" applyAlignment="1">
      <alignment horizontal="center" vertical="center"/>
    </xf>
    <xf numFmtId="0" fontId="0" fillId="0" borderId="15" xfId="0" applyFill="1" applyBorder="1" applyAlignment="1">
      <alignment horizontal="center" vertical="center"/>
    </xf>
    <xf numFmtId="0" fontId="0" fillId="0" borderId="28" xfId="0" applyBorder="1" applyAlignment="1">
      <alignment horizontal="center" vertical="center" wrapText="1"/>
    </xf>
    <xf numFmtId="0" fontId="0" fillId="0" borderId="53" xfId="0" applyBorder="1" applyAlignment="1">
      <alignment horizontal="center" vertical="center" wrapText="1"/>
    </xf>
    <xf numFmtId="187" fontId="0" fillId="0" borderId="53" xfId="75" applyNumberFormat="1" applyFont="1" applyBorder="1" applyAlignment="1">
      <alignment horizontal="center" vertical="center"/>
    </xf>
    <xf numFmtId="0" fontId="0" fillId="0" borderId="59" xfId="0" applyBorder="1" applyAlignment="1">
      <alignment horizontal="center"/>
    </xf>
    <xf numFmtId="0" fontId="0" fillId="0" borderId="40" xfId="0" applyBorder="1" applyAlignment="1">
      <alignment horizontal="center"/>
    </xf>
    <xf numFmtId="0" fontId="0" fillId="0" borderId="60" xfId="0" applyBorder="1" applyAlignment="1">
      <alignment horizontal="center"/>
    </xf>
    <xf numFmtId="0" fontId="92" fillId="0" borderId="31" xfId="0" applyFont="1" applyBorder="1" applyAlignment="1" applyProtection="1">
      <alignment horizontal="center" vertical="center" wrapText="1"/>
      <protection locked="0"/>
    </xf>
    <xf numFmtId="0" fontId="92" fillId="0" borderId="51" xfId="0" applyFont="1" applyBorder="1" applyAlignment="1" applyProtection="1">
      <alignment horizontal="center" vertical="center" wrapText="1"/>
      <protection locked="0"/>
    </xf>
    <xf numFmtId="0" fontId="92" fillId="0" borderId="54" xfId="0" applyFont="1" applyBorder="1" applyAlignment="1" applyProtection="1">
      <alignment horizontal="center" vertical="center" wrapText="1"/>
      <protection locked="0"/>
    </xf>
    <xf numFmtId="0" fontId="83" fillId="34" borderId="31" xfId="0" applyFont="1" applyFill="1" applyBorder="1" applyAlignment="1">
      <alignment horizontal="center"/>
    </xf>
    <xf numFmtId="0" fontId="83" fillId="34" borderId="51" xfId="0" applyFont="1" applyFill="1" applyBorder="1" applyAlignment="1">
      <alignment horizontal="center"/>
    </xf>
    <xf numFmtId="0" fontId="83" fillId="34" borderId="54" xfId="0" applyFont="1" applyFill="1" applyBorder="1" applyAlignment="1">
      <alignment horizontal="center"/>
    </xf>
    <xf numFmtId="0" fontId="93" fillId="0" borderId="59" xfId="0" applyFont="1" applyBorder="1" applyAlignment="1" applyProtection="1">
      <alignment horizontal="center"/>
      <protection locked="0"/>
    </xf>
    <xf numFmtId="0" fontId="93" fillId="0" borderId="40" xfId="0" applyFont="1" applyBorder="1" applyAlignment="1" applyProtection="1">
      <alignment horizontal="center"/>
      <protection locked="0"/>
    </xf>
    <xf numFmtId="0" fontId="93" fillId="0" borderId="60" xfId="0" applyFont="1" applyBorder="1" applyAlignment="1" applyProtection="1">
      <alignment horizontal="center"/>
      <protection locked="0"/>
    </xf>
    <xf numFmtId="0" fontId="92" fillId="0" borderId="31" xfId="0" applyFont="1" applyFill="1" applyBorder="1" applyAlignment="1" applyProtection="1">
      <alignment horizontal="center" vertical="center" wrapText="1"/>
      <protection locked="0"/>
    </xf>
    <xf numFmtId="0" fontId="92" fillId="0" borderId="51" xfId="0" applyFont="1" applyFill="1" applyBorder="1" applyAlignment="1" applyProtection="1">
      <alignment horizontal="center" vertical="center" wrapText="1"/>
      <protection locked="0"/>
    </xf>
    <xf numFmtId="0" fontId="92" fillId="0" borderId="54" xfId="0" applyFont="1" applyFill="1" applyBorder="1" applyAlignment="1" applyProtection="1">
      <alignment horizontal="center" vertical="center" wrapText="1"/>
      <protection locked="0"/>
    </xf>
    <xf numFmtId="0" fontId="7" fillId="34" borderId="19" xfId="71" applyFont="1" applyFill="1" applyBorder="1" applyAlignment="1" applyProtection="1">
      <alignment horizontal="center" vertical="center" wrapText="1"/>
      <protection locked="0"/>
    </xf>
    <xf numFmtId="0" fontId="7" fillId="34" borderId="20" xfId="71" applyFont="1" applyFill="1" applyBorder="1" applyAlignment="1" applyProtection="1">
      <alignment horizontal="center" vertical="center" wrapText="1"/>
      <protection locked="0"/>
    </xf>
    <xf numFmtId="0" fontId="7" fillId="34" borderId="10" xfId="71" applyFont="1" applyFill="1" applyBorder="1" applyAlignment="1" applyProtection="1">
      <alignment horizontal="center" vertical="center"/>
      <protection locked="0"/>
    </xf>
    <xf numFmtId="0" fontId="87" fillId="34" borderId="19" xfId="0" applyFont="1" applyFill="1" applyBorder="1" applyAlignment="1">
      <alignment horizontal="justify"/>
    </xf>
    <xf numFmtId="0" fontId="87" fillId="34" borderId="49" xfId="0" applyFont="1" applyFill="1" applyBorder="1" applyAlignment="1">
      <alignment horizontal="justify"/>
    </xf>
    <xf numFmtId="0" fontId="87" fillId="34" borderId="20" xfId="0" applyFont="1" applyFill="1" applyBorder="1" applyAlignment="1">
      <alignment horizontal="justify"/>
    </xf>
    <xf numFmtId="0" fontId="87" fillId="34" borderId="19" xfId="0" applyFont="1" applyFill="1" applyBorder="1" applyAlignment="1">
      <alignment horizontal="justify" vertical="center" wrapText="1"/>
    </xf>
    <xf numFmtId="0" fontId="87" fillId="34" borderId="49" xfId="0" applyFont="1" applyFill="1" applyBorder="1" applyAlignment="1">
      <alignment horizontal="justify" vertical="center" wrapText="1"/>
    </xf>
    <xf numFmtId="0" fontId="87" fillId="34" borderId="20" xfId="0" applyFont="1" applyFill="1" applyBorder="1" applyAlignment="1">
      <alignment horizontal="justify" vertical="center" wrapText="1"/>
    </xf>
    <xf numFmtId="187" fontId="7" fillId="33" borderId="10" xfId="76" applyNumberFormat="1" applyFont="1" applyFill="1" applyBorder="1" applyAlignment="1">
      <alignment horizontal="center" vertical="center" wrapText="1"/>
    </xf>
    <xf numFmtId="0" fontId="7" fillId="0" borderId="10" xfId="71" applyFont="1" applyFill="1" applyBorder="1" applyAlignment="1">
      <alignment horizontal="center" vertical="center" wrapText="1"/>
      <protection/>
    </xf>
    <xf numFmtId="0" fontId="7" fillId="33" borderId="10" xfId="71" applyFont="1" applyFill="1" applyBorder="1" applyAlignment="1">
      <alignment horizontal="left" vertical="center" wrapText="1"/>
      <protection/>
    </xf>
    <xf numFmtId="1" fontId="6" fillId="34" borderId="10" xfId="57" applyNumberFormat="1" applyFont="1" applyFill="1" applyBorder="1" applyAlignment="1">
      <alignment horizontal="center" vertical="center" wrapText="1"/>
    </xf>
    <xf numFmtId="0" fontId="6" fillId="34" borderId="10" xfId="76" applyNumberFormat="1" applyFont="1" applyFill="1" applyBorder="1" applyAlignment="1">
      <alignment horizontal="center" vertical="center" wrapText="1"/>
    </xf>
    <xf numFmtId="10" fontId="0" fillId="0" borderId="28" xfId="75" applyNumberFormat="1" applyFont="1" applyBorder="1" applyAlignment="1">
      <alignment horizontal="center" vertical="center"/>
    </xf>
    <xf numFmtId="10" fontId="0" fillId="0" borderId="53" xfId="75" applyNumberFormat="1" applyFont="1" applyBorder="1" applyAlignment="1">
      <alignment horizontal="center" vertical="center"/>
    </xf>
    <xf numFmtId="0" fontId="107" fillId="0" borderId="0" xfId="0" applyFont="1" applyAlignment="1">
      <alignment horizontal="center"/>
    </xf>
    <xf numFmtId="0" fontId="69" fillId="45" borderId="14" xfId="0" applyFont="1" applyFill="1" applyBorder="1" applyAlignment="1">
      <alignment horizontal="center"/>
    </xf>
    <xf numFmtId="0" fontId="69" fillId="45" borderId="48" xfId="0" applyFont="1" applyFill="1" applyBorder="1" applyAlignment="1">
      <alignment horizontal="center"/>
    </xf>
    <xf numFmtId="0" fontId="0" fillId="0" borderId="28" xfId="0" applyFont="1" applyBorder="1" applyAlignment="1">
      <alignment horizontal="center" vertical="center"/>
    </xf>
    <xf numFmtId="0" fontId="0" fillId="0" borderId="53" xfId="0" applyFont="1" applyBorder="1" applyAlignment="1">
      <alignment horizontal="center" vertical="center"/>
    </xf>
    <xf numFmtId="0" fontId="0" fillId="0" borderId="15" xfId="0" applyFont="1" applyBorder="1" applyAlignment="1">
      <alignment horizontal="center" vertical="center"/>
    </xf>
    <xf numFmtId="0" fontId="0" fillId="0" borderId="28"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15" xfId="0" applyFont="1" applyBorder="1" applyAlignment="1">
      <alignment horizontal="center" vertical="center" wrapText="1"/>
    </xf>
    <xf numFmtId="10" fontId="0" fillId="0" borderId="15" xfId="75" applyNumberFormat="1" applyFont="1" applyBorder="1" applyAlignment="1">
      <alignment horizontal="center" vertical="center"/>
    </xf>
    <xf numFmtId="0" fontId="0" fillId="0" borderId="53" xfId="0" applyBorder="1" applyAlignment="1">
      <alignment horizontal="center" vertical="center"/>
    </xf>
    <xf numFmtId="0" fontId="2" fillId="35" borderId="10" xfId="70" applyFont="1" applyFill="1" applyBorder="1" applyAlignment="1">
      <alignment horizontal="center" vertical="center"/>
      <protection/>
    </xf>
    <xf numFmtId="0" fontId="2" fillId="0" borderId="55" xfId="72" applyFont="1" applyFill="1" applyBorder="1" applyAlignment="1">
      <alignment horizontal="center" vertical="center" wrapText="1"/>
      <protection/>
    </xf>
    <xf numFmtId="0" fontId="2" fillId="0" borderId="33" xfId="72" applyFont="1" applyFill="1" applyBorder="1" applyAlignment="1">
      <alignment horizontal="center" vertical="center" wrapText="1"/>
      <protection/>
    </xf>
    <xf numFmtId="0" fontId="2" fillId="0" borderId="56" xfId="72" applyFont="1" applyFill="1" applyBorder="1" applyAlignment="1">
      <alignment horizontal="center" vertical="center" wrapText="1"/>
      <protection/>
    </xf>
    <xf numFmtId="49" fontId="10" fillId="37" borderId="59" xfId="72" applyNumberFormat="1" applyFont="1" applyFill="1" applyBorder="1" applyAlignment="1">
      <alignment horizontal="center" vertical="center" wrapText="1"/>
      <protection/>
    </xf>
    <xf numFmtId="49" fontId="10" fillId="37" borderId="61" xfId="72" applyNumberFormat="1" applyFont="1" applyFill="1" applyBorder="1" applyAlignment="1">
      <alignment horizontal="center" vertical="center" wrapText="1"/>
      <protection/>
    </xf>
    <xf numFmtId="0" fontId="2" fillId="0" borderId="62" xfId="72" applyFont="1" applyBorder="1" applyAlignment="1">
      <alignment horizontal="center" vertical="center" wrapText="1"/>
      <protection/>
    </xf>
    <xf numFmtId="0" fontId="2" fillId="0" borderId="63" xfId="72" applyFont="1" applyBorder="1" applyAlignment="1">
      <alignment horizontal="center" vertical="center" wrapText="1"/>
      <protection/>
    </xf>
    <xf numFmtId="0" fontId="2" fillId="0" borderId="64" xfId="72" applyFont="1" applyBorder="1" applyAlignment="1">
      <alignment horizontal="center" vertical="center" wrapText="1"/>
      <protection/>
    </xf>
    <xf numFmtId="49" fontId="12" fillId="37" borderId="65" xfId="72" applyNumberFormat="1" applyFont="1" applyFill="1" applyBorder="1" applyAlignment="1">
      <alignment horizontal="center" vertical="center" wrapText="1"/>
      <protection/>
    </xf>
    <xf numFmtId="49" fontId="12" fillId="37" borderId="43" xfId="72" applyNumberFormat="1" applyFont="1" applyFill="1" applyBorder="1" applyAlignment="1">
      <alignment horizontal="center" vertical="center" wrapText="1"/>
      <protection/>
    </xf>
    <xf numFmtId="0" fontId="2" fillId="0" borderId="10" xfId="72" applyFont="1" applyBorder="1" applyAlignment="1">
      <alignment horizontal="center" vertical="center" wrapText="1"/>
      <protection/>
    </xf>
    <xf numFmtId="3" fontId="2" fillId="35" borderId="20" xfId="73" applyNumberFormat="1" applyFont="1" applyFill="1" applyBorder="1" applyAlignment="1">
      <alignment horizontal="center" vertical="center"/>
      <protection/>
    </xf>
    <xf numFmtId="3" fontId="2" fillId="35" borderId="10" xfId="73" applyNumberFormat="1" applyFont="1" applyFill="1" applyBorder="1" applyAlignment="1">
      <alignment horizontal="center" vertical="center"/>
      <protection/>
    </xf>
    <xf numFmtId="0" fontId="6" fillId="0" borderId="10" xfId="0" applyFont="1" applyFill="1" applyBorder="1" applyAlignment="1" applyProtection="1">
      <alignment horizontal="center" vertical="center" wrapText="1"/>
      <protection/>
    </xf>
    <xf numFmtId="0" fontId="9" fillId="0" borderId="66" xfId="69" applyFont="1" applyFill="1" applyBorder="1" applyAlignment="1">
      <alignment horizontal="center" vertical="center" wrapText="1"/>
      <protection/>
    </xf>
    <xf numFmtId="0" fontId="9" fillId="0" borderId="67" xfId="69" applyFont="1" applyFill="1" applyBorder="1" applyAlignment="1">
      <alignment horizontal="center" vertical="center" wrapText="1"/>
      <protection/>
    </xf>
    <xf numFmtId="0" fontId="9" fillId="0" borderId="68" xfId="69" applyFont="1" applyFill="1" applyBorder="1" applyAlignment="1">
      <alignment horizontal="center" vertical="center" wrapText="1"/>
      <protection/>
    </xf>
    <xf numFmtId="0" fontId="6" fillId="36" borderId="31" xfId="69" applyFont="1" applyFill="1" applyBorder="1" applyAlignment="1">
      <alignment horizontal="center" vertical="center"/>
      <protection/>
    </xf>
    <xf numFmtId="0" fontId="6" fillId="36" borderId="54" xfId="69"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4" fillId="0" borderId="10" xfId="69" applyFont="1" applyFill="1" applyBorder="1" applyAlignment="1">
      <alignment horizontal="center" vertical="center" wrapText="1"/>
      <protection/>
    </xf>
    <xf numFmtId="188" fontId="15" fillId="36" borderId="19" xfId="69" applyNumberFormat="1" applyFont="1" applyFill="1" applyBorder="1" applyAlignment="1" applyProtection="1">
      <alignment horizontal="center" vertical="center" wrapText="1"/>
      <protection/>
    </xf>
    <xf numFmtId="188" fontId="15" fillId="36" borderId="49" xfId="69" applyNumberFormat="1" applyFont="1" applyFill="1" applyBorder="1" applyAlignment="1" applyProtection="1">
      <alignment horizontal="center" vertical="center" wrapText="1"/>
      <protection/>
    </xf>
    <xf numFmtId="188" fontId="15" fillId="36" borderId="20" xfId="69" applyNumberFormat="1" applyFont="1" applyFill="1" applyBorder="1" applyAlignment="1" applyProtection="1">
      <alignment horizontal="center" vertical="center" wrapText="1"/>
      <protection/>
    </xf>
    <xf numFmtId="187" fontId="15" fillId="36" borderId="19" xfId="69" applyNumberFormat="1" applyFont="1" applyFill="1" applyBorder="1" applyAlignment="1" applyProtection="1">
      <alignment horizontal="center" vertical="center" wrapText="1"/>
      <protection/>
    </xf>
    <xf numFmtId="187" fontId="15" fillId="36" borderId="49" xfId="69" applyNumberFormat="1" applyFont="1" applyFill="1" applyBorder="1" applyAlignment="1" applyProtection="1">
      <alignment horizontal="center" vertical="center" wrapText="1"/>
      <protection/>
    </xf>
    <xf numFmtId="187" fontId="15" fillId="36" borderId="20" xfId="69" applyNumberFormat="1" applyFont="1" applyFill="1" applyBorder="1" applyAlignment="1" applyProtection="1">
      <alignment horizontal="center" vertical="center" wrapText="1"/>
      <protection/>
    </xf>
    <xf numFmtId="0" fontId="13" fillId="0" borderId="10" xfId="69" applyFont="1" applyBorder="1" applyAlignment="1" applyProtection="1">
      <alignment horizontal="center" vertical="center" wrapText="1"/>
      <protection locked="0"/>
    </xf>
    <xf numFmtId="0" fontId="11" fillId="36" borderId="10" xfId="69" applyFont="1" applyFill="1" applyBorder="1" applyAlignment="1">
      <alignment horizontal="center" vertical="center"/>
      <protection/>
    </xf>
    <xf numFmtId="0" fontId="7" fillId="36" borderId="31" xfId="69" applyFont="1" applyFill="1" applyBorder="1" applyAlignment="1">
      <alignment horizontal="center"/>
      <protection/>
    </xf>
    <xf numFmtId="0" fontId="7" fillId="36" borderId="51" xfId="69" applyFont="1" applyFill="1" applyBorder="1" applyAlignment="1">
      <alignment horizontal="center"/>
      <protection/>
    </xf>
    <xf numFmtId="0" fontId="7" fillId="36" borderId="69" xfId="69" applyFont="1" applyFill="1" applyBorder="1" applyAlignment="1">
      <alignment horizontal="center"/>
      <protection/>
    </xf>
    <xf numFmtId="187" fontId="13" fillId="34" borderId="10" xfId="69" applyNumberFormat="1" applyFont="1" applyFill="1" applyBorder="1" applyAlignment="1" applyProtection="1">
      <alignment horizontal="center" vertical="center" wrapText="1"/>
      <protection locked="0"/>
    </xf>
    <xf numFmtId="188" fontId="11" fillId="36" borderId="19" xfId="69" applyNumberFormat="1" applyFont="1" applyFill="1" applyBorder="1" applyAlignment="1">
      <alignment horizontal="center" vertical="center" wrapText="1"/>
      <protection/>
    </xf>
    <xf numFmtId="188" fontId="11" fillId="36" borderId="49" xfId="69" applyNumberFormat="1" applyFont="1" applyFill="1" applyBorder="1" applyAlignment="1">
      <alignment horizontal="center" vertical="center" wrapText="1"/>
      <protection/>
    </xf>
    <xf numFmtId="188" fontId="11" fillId="36" borderId="20" xfId="69" applyNumberFormat="1" applyFont="1" applyFill="1" applyBorder="1" applyAlignment="1">
      <alignment horizontal="center" vertical="center" wrapText="1"/>
      <protection/>
    </xf>
    <xf numFmtId="0" fontId="11" fillId="47" borderId="10" xfId="69" applyFont="1" applyFill="1" applyBorder="1" applyAlignment="1">
      <alignment horizontal="center" vertical="center" wrapText="1"/>
      <protection/>
    </xf>
    <xf numFmtId="0" fontId="15" fillId="47" borderId="10" xfId="69" applyFont="1" applyFill="1" applyBorder="1" applyAlignment="1">
      <alignment horizontal="center" vertical="center" wrapText="1"/>
      <protection/>
    </xf>
    <xf numFmtId="0" fontId="108" fillId="48" borderId="10" xfId="69" applyFont="1" applyFill="1" applyBorder="1" applyAlignment="1">
      <alignment horizontal="center" vertical="center" wrapText="1"/>
      <protection/>
    </xf>
    <xf numFmtId="186" fontId="13" fillId="0" borderId="10" xfId="37" applyFont="1" applyBorder="1" applyAlignment="1">
      <alignment horizontal="center" vertical="center" wrapText="1"/>
    </xf>
    <xf numFmtId="188" fontId="13" fillId="2" borderId="24" xfId="69" applyNumberFormat="1" applyFont="1" applyFill="1" applyBorder="1" applyAlignment="1">
      <alignment horizontal="center" vertical="center" wrapText="1"/>
      <protection/>
    </xf>
    <xf numFmtId="188" fontId="13" fillId="2" borderId="50" xfId="69" applyNumberFormat="1" applyFont="1" applyFill="1" applyBorder="1" applyAlignment="1">
      <alignment horizontal="center" vertical="center" wrapText="1"/>
      <protection/>
    </xf>
    <xf numFmtId="188" fontId="13" fillId="2" borderId="52" xfId="69" applyNumberFormat="1" applyFont="1" applyFill="1" applyBorder="1" applyAlignment="1">
      <alignment horizontal="center" vertical="center" wrapText="1"/>
      <protection/>
    </xf>
    <xf numFmtId="188" fontId="13" fillId="2" borderId="57" xfId="69" applyNumberFormat="1" applyFont="1" applyFill="1" applyBorder="1" applyAlignment="1">
      <alignment horizontal="center" vertical="center" wrapText="1"/>
      <protection/>
    </xf>
    <xf numFmtId="188" fontId="13" fillId="2" borderId="0" xfId="69" applyNumberFormat="1" applyFont="1" applyFill="1" applyBorder="1" applyAlignment="1">
      <alignment horizontal="center" vertical="center" wrapText="1"/>
      <protection/>
    </xf>
    <xf numFmtId="188" fontId="13" fillId="2" borderId="58" xfId="69" applyNumberFormat="1" applyFont="1" applyFill="1" applyBorder="1" applyAlignment="1">
      <alignment horizontal="center" vertical="center" wrapText="1"/>
      <protection/>
    </xf>
    <xf numFmtId="188" fontId="13" fillId="2" borderId="14" xfId="69" applyNumberFormat="1" applyFont="1" applyFill="1" applyBorder="1" applyAlignment="1">
      <alignment horizontal="center" vertical="center" wrapText="1"/>
      <protection/>
    </xf>
    <xf numFmtId="188" fontId="13" fillId="2" borderId="48" xfId="69" applyNumberFormat="1" applyFont="1" applyFill="1" applyBorder="1" applyAlignment="1">
      <alignment horizontal="center" vertical="center" wrapText="1"/>
      <protection/>
    </xf>
    <xf numFmtId="188" fontId="13" fillId="2" borderId="16" xfId="69" applyNumberFormat="1" applyFont="1" applyFill="1" applyBorder="1" applyAlignment="1">
      <alignment horizontal="center" vertical="center" wrapText="1"/>
      <protection/>
    </xf>
    <xf numFmtId="0" fontId="85" fillId="0" borderId="10" xfId="0" applyFont="1" applyFill="1" applyBorder="1" applyAlignment="1" applyProtection="1">
      <alignment horizontal="center" vertical="center" wrapText="1"/>
      <protection/>
    </xf>
    <xf numFmtId="0" fontId="91" fillId="49" borderId="10" xfId="0" applyFont="1" applyFill="1" applyBorder="1" applyAlignment="1" applyProtection="1">
      <alignment horizontal="justify" vertical="center" wrapText="1"/>
      <protection/>
    </xf>
    <xf numFmtId="0" fontId="91" fillId="0" borderId="10" xfId="0" applyFont="1" applyFill="1" applyBorder="1" applyAlignment="1" applyProtection="1">
      <alignment horizontal="center" vertical="center" wrapText="1"/>
      <protection/>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0] 2" xfId="54"/>
    <cellStyle name="Millares 2" xfId="55"/>
    <cellStyle name="Millares 2 2" xfId="56"/>
    <cellStyle name="Millares 3" xfId="57"/>
    <cellStyle name="Millares 4" xfId="58"/>
    <cellStyle name="Millares 5" xfId="59"/>
    <cellStyle name="Millares 6" xfId="60"/>
    <cellStyle name="Millares 7" xfId="61"/>
    <cellStyle name="Currency" xfId="62"/>
    <cellStyle name="Currency [0]" xfId="63"/>
    <cellStyle name="Moneda 2" xfId="64"/>
    <cellStyle name="Moneda 2 2" xfId="65"/>
    <cellStyle name="Neutral" xfId="66"/>
    <cellStyle name="Normal 2" xfId="67"/>
    <cellStyle name="Normal 2 2" xfId="68"/>
    <cellStyle name="Normal 3" xfId="69"/>
    <cellStyle name="Normal 3 2" xfId="70"/>
    <cellStyle name="Normal 4" xfId="71"/>
    <cellStyle name="Normal 8" xfId="72"/>
    <cellStyle name="Normal_573_2009_ Actualizado 22_12_2009" xfId="73"/>
    <cellStyle name="Notas" xfId="74"/>
    <cellStyle name="Percent" xfId="75"/>
    <cellStyle name="Porcentual 2" xfId="76"/>
    <cellStyle name="Salida" xfId="77"/>
    <cellStyle name="Texto de advertencia" xfId="78"/>
    <cellStyle name="Texto explicativo" xfId="79"/>
    <cellStyle name="Título" xfId="80"/>
    <cellStyle name="Título 2" xfId="81"/>
    <cellStyle name="Título 3" xfId="82"/>
    <cellStyle name="Total" xfId="83"/>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25"/>
          <c:w val="0.68475"/>
          <c:h val="0.99475"/>
        </c:manualLayout>
      </c:layout>
      <c:lineChart>
        <c:grouping val="standard"/>
        <c:varyColors val="0"/>
        <c:ser>
          <c:idx val="0"/>
          <c:order val="0"/>
          <c:tx>
            <c:strRef>
              <c:f>1!$D$29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1!$B$30:$B$41</c:f>
              <c:strCache/>
            </c:strRef>
          </c:cat>
          <c:val>
            <c:numRef>
              <c:f>1!$D$30:$D$41</c:f>
              <c:numCache/>
            </c:numRef>
          </c:val>
          <c:smooth val="0"/>
        </c:ser>
        <c:ser>
          <c:idx val="1"/>
          <c:order val="1"/>
          <c:tx>
            <c:strRef>
              <c:f>1!$F$29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1!$B$30:$B$41</c:f>
              <c:strCache/>
            </c:strRef>
          </c:cat>
          <c:val>
            <c:numRef>
              <c:f>1!$F$30:$F$41</c:f>
              <c:numCache/>
            </c:numRef>
          </c:val>
          <c:smooth val="0"/>
        </c:ser>
        <c:marker val="1"/>
        <c:axId val="41181207"/>
        <c:axId val="35086544"/>
      </c:lineChart>
      <c:catAx>
        <c:axId val="4118120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5086544"/>
        <c:crosses val="autoZero"/>
        <c:auto val="1"/>
        <c:lblOffset val="100"/>
        <c:tickLblSkip val="1"/>
        <c:noMultiLvlLbl val="0"/>
      </c:catAx>
      <c:valAx>
        <c:axId val="350865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81207"/>
        <c:crossesAt val="1"/>
        <c:crossBetween val="between"/>
        <c:dispUnits/>
      </c:valAx>
      <c:spPr>
        <a:solidFill>
          <a:srgbClr val="FFFFFF"/>
        </a:solidFill>
        <a:ln w="3175">
          <a:noFill/>
        </a:ln>
      </c:spPr>
    </c:plotArea>
    <c:legend>
      <c:legendPos val="r"/>
      <c:layout>
        <c:manualLayout>
          <c:xMode val="edge"/>
          <c:yMode val="edge"/>
          <c:x val="0.72175"/>
          <c:y val="0.437"/>
          <c:w val="0.26975"/>
          <c:h val="0.1102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5"/>
          <c:w val="0.685"/>
          <c:h val="0.99475"/>
        </c:manualLayout>
      </c:layout>
      <c:lineChart>
        <c:grouping val="standard"/>
        <c:varyColors val="0"/>
        <c:ser>
          <c:idx val="0"/>
          <c:order val="0"/>
          <c:tx>
            <c:strRef>
              <c:f>3!$D$29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3!$B$30:$B$41</c:f>
              <c:strCache/>
            </c:strRef>
          </c:cat>
          <c:val>
            <c:numRef>
              <c:f>3!$D$30:$D$41</c:f>
              <c:numCache/>
            </c:numRef>
          </c:val>
          <c:smooth val="0"/>
        </c:ser>
        <c:ser>
          <c:idx val="1"/>
          <c:order val="1"/>
          <c:tx>
            <c:strRef>
              <c:f>3!$F$29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3!$B$30:$B$41</c:f>
              <c:strCache/>
            </c:strRef>
          </c:cat>
          <c:val>
            <c:numRef>
              <c:f>3!$F$30:$F$41</c:f>
              <c:numCache/>
            </c:numRef>
          </c:val>
          <c:smooth val="0"/>
        </c:ser>
        <c:marker val="1"/>
        <c:axId val="47343441"/>
        <c:axId val="23437786"/>
      </c:lineChart>
      <c:catAx>
        <c:axId val="4734344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437786"/>
        <c:crosses val="autoZero"/>
        <c:auto val="1"/>
        <c:lblOffset val="100"/>
        <c:tickLblSkip val="1"/>
        <c:noMultiLvlLbl val="0"/>
      </c:catAx>
      <c:valAx>
        <c:axId val="234377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43441"/>
        <c:crossesAt val="1"/>
        <c:crossBetween val="between"/>
        <c:dispUnits/>
      </c:valAx>
      <c:spPr>
        <a:solidFill>
          <a:srgbClr val="FFFFFF"/>
        </a:solidFill>
        <a:ln w="3175">
          <a:noFill/>
        </a:ln>
      </c:spPr>
    </c:plotArea>
    <c:legend>
      <c:legendPos val="r"/>
      <c:layout>
        <c:manualLayout>
          <c:xMode val="edge"/>
          <c:yMode val="edge"/>
          <c:x val="0.72125"/>
          <c:y val="0.43875"/>
          <c:w val="0.27025"/>
          <c:h val="0.1107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xdr:col>
      <xdr:colOff>895350</xdr:colOff>
      <xdr:row>3</xdr:row>
      <xdr:rowOff>361950</xdr:rowOff>
    </xdr:to>
    <xdr:pic>
      <xdr:nvPicPr>
        <xdr:cNvPr id="1" name="Imagen 1"/>
        <xdr:cNvPicPr preferRelativeResize="1">
          <a:picLocks noChangeAspect="1"/>
        </xdr:cNvPicPr>
      </xdr:nvPicPr>
      <xdr:blipFill>
        <a:blip r:embed="rId1"/>
        <a:srcRect l="20631" t="5850" r="19580" b="9140"/>
        <a:stretch>
          <a:fillRect/>
        </a:stretch>
      </xdr:blipFill>
      <xdr:spPr>
        <a:xfrm>
          <a:off x="219075" y="85725"/>
          <a:ext cx="647700" cy="1838325"/>
        </a:xfrm>
        <a:prstGeom prst="rect">
          <a:avLst/>
        </a:prstGeom>
        <a:noFill/>
        <a:ln w="9525" cmpd="sng">
          <a:noFill/>
        </a:ln>
      </xdr:spPr>
    </xdr:pic>
    <xdr:clientData/>
  </xdr:twoCellAnchor>
  <xdr:twoCellAnchor>
    <xdr:from>
      <xdr:col>25</xdr:col>
      <xdr:colOff>104775</xdr:colOff>
      <xdr:row>0</xdr:row>
      <xdr:rowOff>104775</xdr:rowOff>
    </xdr:from>
    <xdr:to>
      <xdr:col>26</xdr:col>
      <xdr:colOff>714375</xdr:colOff>
      <xdr:row>3</xdr:row>
      <xdr:rowOff>381000</xdr:rowOff>
    </xdr:to>
    <xdr:pic>
      <xdr:nvPicPr>
        <xdr:cNvPr id="2" name="Imagen 2"/>
        <xdr:cNvPicPr preferRelativeResize="1">
          <a:picLocks noChangeAspect="1"/>
        </xdr:cNvPicPr>
      </xdr:nvPicPr>
      <xdr:blipFill>
        <a:blip r:embed="rId2"/>
        <a:srcRect l="16047" t="5250" r="18559" b="2000"/>
        <a:stretch>
          <a:fillRect/>
        </a:stretch>
      </xdr:blipFill>
      <xdr:spPr>
        <a:xfrm>
          <a:off x="17068800" y="104775"/>
          <a:ext cx="427672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114300</xdr:rowOff>
    </xdr:from>
    <xdr:to>
      <xdr:col>2</xdr:col>
      <xdr:colOff>866775</xdr:colOff>
      <xdr:row>3</xdr:row>
      <xdr:rowOff>209550</xdr:rowOff>
    </xdr:to>
    <xdr:pic>
      <xdr:nvPicPr>
        <xdr:cNvPr id="1" name="Imagen 1"/>
        <xdr:cNvPicPr preferRelativeResize="1">
          <a:picLocks noChangeAspect="1"/>
        </xdr:cNvPicPr>
      </xdr:nvPicPr>
      <xdr:blipFill>
        <a:blip r:embed="rId1"/>
        <a:srcRect l="19607" t="7638" r="18504" b="10522"/>
        <a:stretch>
          <a:fillRect/>
        </a:stretch>
      </xdr:blipFill>
      <xdr:spPr>
        <a:xfrm>
          <a:off x="257175" y="114300"/>
          <a:ext cx="1466850" cy="1657350"/>
        </a:xfrm>
        <a:prstGeom prst="rect">
          <a:avLst/>
        </a:prstGeom>
        <a:noFill/>
        <a:ln w="9525" cmpd="sng">
          <a:noFill/>
        </a:ln>
      </xdr:spPr>
    </xdr:pic>
    <xdr:clientData/>
  </xdr:twoCellAnchor>
  <xdr:twoCellAnchor>
    <xdr:from>
      <xdr:col>26</xdr:col>
      <xdr:colOff>228600</xdr:colOff>
      <xdr:row>0</xdr:row>
      <xdr:rowOff>19050</xdr:rowOff>
    </xdr:from>
    <xdr:to>
      <xdr:col>27</xdr:col>
      <xdr:colOff>762000</xdr:colOff>
      <xdr:row>3</xdr:row>
      <xdr:rowOff>295275</xdr:rowOff>
    </xdr:to>
    <xdr:pic>
      <xdr:nvPicPr>
        <xdr:cNvPr id="2" name="Imagen 2"/>
        <xdr:cNvPicPr preferRelativeResize="1">
          <a:picLocks noChangeAspect="1"/>
        </xdr:cNvPicPr>
      </xdr:nvPicPr>
      <xdr:blipFill>
        <a:blip r:embed="rId2"/>
        <a:srcRect l="16047" t="5250" r="18559" b="2000"/>
        <a:stretch>
          <a:fillRect/>
        </a:stretch>
      </xdr:blipFill>
      <xdr:spPr>
        <a:xfrm>
          <a:off x="39471600" y="19050"/>
          <a:ext cx="1800225"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85725</xdr:rowOff>
    </xdr:from>
    <xdr:to>
      <xdr:col>1</xdr:col>
      <xdr:colOff>1390650</xdr:colOff>
      <xdr:row>4</xdr:row>
      <xdr:rowOff>323850</xdr:rowOff>
    </xdr:to>
    <xdr:pic>
      <xdr:nvPicPr>
        <xdr:cNvPr id="1" name="Imagen 1"/>
        <xdr:cNvPicPr preferRelativeResize="1">
          <a:picLocks noChangeAspect="1"/>
        </xdr:cNvPicPr>
      </xdr:nvPicPr>
      <xdr:blipFill>
        <a:blip r:embed="rId1"/>
        <a:srcRect l="19053" t="6857" r="17614" b="9742"/>
        <a:stretch>
          <a:fillRect/>
        </a:stretch>
      </xdr:blipFill>
      <xdr:spPr>
        <a:xfrm>
          <a:off x="438150" y="276225"/>
          <a:ext cx="2009775" cy="1800225"/>
        </a:xfrm>
        <a:prstGeom prst="rect">
          <a:avLst/>
        </a:prstGeom>
        <a:noFill/>
        <a:ln w="9525" cmpd="sng">
          <a:noFill/>
        </a:ln>
      </xdr:spPr>
    </xdr:pic>
    <xdr:clientData/>
  </xdr:twoCellAnchor>
  <xdr:twoCellAnchor>
    <xdr:from>
      <xdr:col>31</xdr:col>
      <xdr:colOff>66675</xdr:colOff>
      <xdr:row>1</xdr:row>
      <xdr:rowOff>57150</xdr:rowOff>
    </xdr:from>
    <xdr:to>
      <xdr:col>31</xdr:col>
      <xdr:colOff>2095500</xdr:colOff>
      <xdr:row>4</xdr:row>
      <xdr:rowOff>333375</xdr:rowOff>
    </xdr:to>
    <xdr:pic>
      <xdr:nvPicPr>
        <xdr:cNvPr id="2" name="Imagen 2"/>
        <xdr:cNvPicPr preferRelativeResize="1">
          <a:picLocks noChangeAspect="1"/>
        </xdr:cNvPicPr>
      </xdr:nvPicPr>
      <xdr:blipFill>
        <a:blip r:embed="rId2"/>
        <a:srcRect l="16047" t="5250" r="18559" b="2000"/>
        <a:stretch>
          <a:fillRect/>
        </a:stretch>
      </xdr:blipFill>
      <xdr:spPr>
        <a:xfrm>
          <a:off x="29813250" y="247650"/>
          <a:ext cx="2028825"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238125</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52525"/>
        </a:xfrm>
        <a:prstGeom prst="rect">
          <a:avLst/>
        </a:prstGeom>
        <a:noFill/>
        <a:ln w="9525" cmpd="sng">
          <a:noFill/>
        </a:ln>
      </xdr:spPr>
    </xdr:pic>
    <xdr:clientData/>
  </xdr:twoCellAnchor>
  <xdr:twoCellAnchor>
    <xdr:from>
      <xdr:col>3</xdr:col>
      <xdr:colOff>1219200</xdr:colOff>
      <xdr:row>43</xdr:row>
      <xdr:rowOff>85725</xdr:rowOff>
    </xdr:from>
    <xdr:to>
      <xdr:col>7</xdr:col>
      <xdr:colOff>219075</xdr:colOff>
      <xdr:row>47</xdr:row>
      <xdr:rowOff>400050</xdr:rowOff>
    </xdr:to>
    <xdr:graphicFrame>
      <xdr:nvGraphicFramePr>
        <xdr:cNvPr id="3" name="1 Gráfico"/>
        <xdr:cNvGraphicFramePr/>
      </xdr:nvGraphicFramePr>
      <xdr:xfrm>
        <a:off x="3952875" y="15373350"/>
        <a:ext cx="4572000" cy="2524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3125450" y="28575"/>
          <a:ext cx="12382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895350</xdr:colOff>
      <xdr:row>43</xdr:row>
      <xdr:rowOff>171450</xdr:rowOff>
    </xdr:from>
    <xdr:to>
      <xdr:col>6</xdr:col>
      <xdr:colOff>1352550</xdr:colOff>
      <xdr:row>47</xdr:row>
      <xdr:rowOff>476250</xdr:rowOff>
    </xdr:to>
    <xdr:graphicFrame>
      <xdr:nvGraphicFramePr>
        <xdr:cNvPr id="3" name="1 Gráfico"/>
        <xdr:cNvGraphicFramePr/>
      </xdr:nvGraphicFramePr>
      <xdr:xfrm>
        <a:off x="3629025" y="15630525"/>
        <a:ext cx="4562475" cy="24765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4</xdr:row>
      <xdr:rowOff>95250</xdr:rowOff>
    </xdr:to>
    <xdr:pic>
      <xdr:nvPicPr>
        <xdr:cNvPr id="1" name="Imagen 1"/>
        <xdr:cNvPicPr preferRelativeResize="1">
          <a:picLocks noChangeAspect="1"/>
        </xdr:cNvPicPr>
      </xdr:nvPicPr>
      <xdr:blipFill>
        <a:blip r:embed="rId1"/>
        <a:stretch>
          <a:fillRect/>
        </a:stretch>
      </xdr:blipFill>
      <xdr:spPr>
        <a:xfrm>
          <a:off x="285750" y="28575"/>
          <a:ext cx="1000125" cy="8667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4</xdr:row>
      <xdr:rowOff>85725</xdr:rowOff>
    </xdr:to>
    <xdr:pic>
      <xdr:nvPicPr>
        <xdr:cNvPr id="2" name="Imagen 2"/>
        <xdr:cNvPicPr preferRelativeResize="1">
          <a:picLocks noChangeAspect="1"/>
        </xdr:cNvPicPr>
      </xdr:nvPicPr>
      <xdr:blipFill>
        <a:blip r:embed="rId2"/>
        <a:srcRect l="16047" t="5250" r="18559" b="2000"/>
        <a:stretch>
          <a:fillRect/>
        </a:stretch>
      </xdr:blipFill>
      <xdr:spPr>
        <a:xfrm>
          <a:off x="13125450" y="28575"/>
          <a:ext cx="123825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7649825" y="104775"/>
          <a:ext cx="1457325" cy="183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Perfil%20Dpachon\Downloads\1.%20POA_PRYTO_339_TRIM_II_2017%20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s>
    <sheetDataSet>
      <sheetData sheetId="130">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ctivida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20"/>
  <sheetViews>
    <sheetView showGridLines="0" zoomScale="70" zoomScaleNormal="70" zoomScaleSheetLayoutView="40" workbookViewId="0" topLeftCell="A10">
      <selection activeCell="A15" sqref="A15:A17"/>
    </sheetView>
  </sheetViews>
  <sheetFormatPr defaultColWidth="11.421875" defaultRowHeight="15"/>
  <cols>
    <col min="1" max="1" width="13.00390625" style="250" customWidth="1"/>
    <col min="2" max="2" width="19.00390625" style="250" hidden="1" customWidth="1"/>
    <col min="3" max="3" width="17.57421875" style="250" hidden="1" customWidth="1"/>
    <col min="4" max="4" width="19.8515625" style="250" hidden="1" customWidth="1"/>
    <col min="5" max="5" width="19.57421875" style="250" hidden="1" customWidth="1"/>
    <col min="6" max="6" width="17.57421875" style="250" hidden="1" customWidth="1"/>
    <col min="7" max="7" width="24.421875" style="250" hidden="1" customWidth="1"/>
    <col min="8" max="8" width="24.00390625" style="250" hidden="1" customWidth="1"/>
    <col min="9" max="9" width="30.7109375" style="250" hidden="1" customWidth="1"/>
    <col min="10" max="10" width="28.28125" style="250" customWidth="1"/>
    <col min="11" max="11" width="27.28125" style="250" customWidth="1"/>
    <col min="12" max="12" width="24.8515625" style="250" customWidth="1"/>
    <col min="13" max="24" width="11.7109375" style="250" customWidth="1"/>
    <col min="25" max="25" width="20.421875" style="250" customWidth="1"/>
    <col min="26" max="26" width="55.00390625" style="250" customWidth="1"/>
    <col min="27" max="27" width="52.00390625" style="250" customWidth="1"/>
    <col min="28" max="16384" width="11.421875" style="250" customWidth="1"/>
  </cols>
  <sheetData>
    <row r="1" spans="1:27" s="227" customFormat="1" ht="39.75" customHeight="1">
      <c r="A1" s="397"/>
      <c r="B1" s="397"/>
      <c r="C1" s="394" t="s">
        <v>144</v>
      </c>
      <c r="D1" s="394"/>
      <c r="E1" s="394"/>
      <c r="F1" s="394"/>
      <c r="G1" s="394"/>
      <c r="H1" s="394"/>
      <c r="I1" s="394"/>
      <c r="J1" s="394"/>
      <c r="K1" s="394"/>
      <c r="L1" s="394"/>
      <c r="M1" s="394"/>
      <c r="N1" s="394"/>
      <c r="O1" s="394"/>
      <c r="P1" s="394"/>
      <c r="Q1" s="394"/>
      <c r="R1" s="394"/>
      <c r="S1" s="394"/>
      <c r="T1" s="394"/>
      <c r="U1" s="394"/>
      <c r="V1" s="394"/>
      <c r="W1" s="394"/>
      <c r="X1" s="394"/>
      <c r="Y1" s="394"/>
      <c r="Z1" s="386"/>
      <c r="AA1" s="386"/>
    </row>
    <row r="2" spans="1:27" s="227" customFormat="1" ht="40.5" customHeight="1">
      <c r="A2" s="397"/>
      <c r="B2" s="397"/>
      <c r="C2" s="394" t="s">
        <v>145</v>
      </c>
      <c r="D2" s="394"/>
      <c r="E2" s="394"/>
      <c r="F2" s="394"/>
      <c r="G2" s="394"/>
      <c r="H2" s="394"/>
      <c r="I2" s="394"/>
      <c r="J2" s="394"/>
      <c r="K2" s="394"/>
      <c r="L2" s="394"/>
      <c r="M2" s="394"/>
      <c r="N2" s="394"/>
      <c r="O2" s="394"/>
      <c r="P2" s="394"/>
      <c r="Q2" s="394"/>
      <c r="R2" s="394"/>
      <c r="S2" s="394"/>
      <c r="T2" s="394"/>
      <c r="U2" s="394"/>
      <c r="V2" s="394"/>
      <c r="W2" s="394"/>
      <c r="X2" s="394"/>
      <c r="Y2" s="394"/>
      <c r="Z2" s="386"/>
      <c r="AA2" s="386"/>
    </row>
    <row r="3" spans="1:27" s="227" customFormat="1" ht="42.75" customHeight="1">
      <c r="A3" s="397"/>
      <c r="B3" s="397"/>
      <c r="C3" s="394" t="s">
        <v>422</v>
      </c>
      <c r="D3" s="394"/>
      <c r="E3" s="394"/>
      <c r="F3" s="394"/>
      <c r="G3" s="394"/>
      <c r="H3" s="394"/>
      <c r="I3" s="394"/>
      <c r="J3" s="394"/>
      <c r="K3" s="394"/>
      <c r="L3" s="394"/>
      <c r="M3" s="394"/>
      <c r="N3" s="394"/>
      <c r="O3" s="394"/>
      <c r="P3" s="394"/>
      <c r="Q3" s="394"/>
      <c r="R3" s="394"/>
      <c r="S3" s="394"/>
      <c r="T3" s="394"/>
      <c r="U3" s="394"/>
      <c r="V3" s="394"/>
      <c r="W3" s="394"/>
      <c r="X3" s="394"/>
      <c r="Y3" s="394"/>
      <c r="Z3" s="386"/>
      <c r="AA3" s="386"/>
    </row>
    <row r="4" spans="1:27" s="227" customFormat="1" ht="33.75" customHeight="1">
      <c r="A4" s="397"/>
      <c r="B4" s="397"/>
      <c r="C4" s="395" t="s">
        <v>203</v>
      </c>
      <c r="D4" s="396"/>
      <c r="E4" s="396"/>
      <c r="F4" s="396"/>
      <c r="G4" s="396"/>
      <c r="H4" s="396"/>
      <c r="I4" s="396"/>
      <c r="J4" s="396"/>
      <c r="K4" s="396"/>
      <c r="L4" s="388" t="s">
        <v>403</v>
      </c>
      <c r="M4" s="388"/>
      <c r="N4" s="388"/>
      <c r="O4" s="388"/>
      <c r="P4" s="388"/>
      <c r="Q4" s="388"/>
      <c r="R4" s="388"/>
      <c r="S4" s="388"/>
      <c r="T4" s="388"/>
      <c r="U4" s="388"/>
      <c r="V4" s="388"/>
      <c r="W4" s="388"/>
      <c r="X4" s="388"/>
      <c r="Y4" s="388"/>
      <c r="Z4" s="386"/>
      <c r="AA4" s="386"/>
    </row>
    <row r="5" spans="2:18" s="227" customFormat="1" ht="21.75" customHeight="1">
      <c r="B5" s="228"/>
      <c r="C5" s="228"/>
      <c r="D5" s="229"/>
      <c r="E5" s="229"/>
      <c r="F5" s="229"/>
      <c r="G5" s="229"/>
      <c r="H5" s="229"/>
      <c r="I5" s="229"/>
      <c r="J5" s="229"/>
      <c r="K5" s="230"/>
      <c r="L5" s="231"/>
      <c r="M5" s="230"/>
      <c r="N5" s="232"/>
      <c r="O5" s="233"/>
      <c r="P5" s="233"/>
      <c r="Q5" s="233"/>
      <c r="R5" s="233"/>
    </row>
    <row r="6" spans="2:27" s="234" customFormat="1" ht="30" customHeight="1" thickBot="1">
      <c r="B6" s="235"/>
      <c r="C6" s="235"/>
      <c r="D6" s="236"/>
      <c r="E6" s="236"/>
      <c r="F6" s="236"/>
      <c r="G6" s="236"/>
      <c r="H6" s="236"/>
      <c r="I6" s="236"/>
      <c r="J6" s="236"/>
      <c r="K6" s="237"/>
      <c r="L6" s="237"/>
      <c r="M6" s="237"/>
      <c r="N6" s="237"/>
      <c r="O6" s="236"/>
      <c r="P6" s="236"/>
      <c r="Q6" s="236"/>
      <c r="R6" s="236"/>
      <c r="S6" s="236"/>
      <c r="T6" s="238"/>
      <c r="U6" s="238"/>
      <c r="V6" s="238"/>
      <c r="W6" s="238"/>
      <c r="X6" s="239"/>
      <c r="Y6" s="239"/>
      <c r="Z6" s="240"/>
      <c r="AA6" s="240"/>
    </row>
    <row r="7" spans="2:27" s="234" customFormat="1" ht="54" customHeight="1" thickBot="1">
      <c r="B7" s="241" t="s">
        <v>211</v>
      </c>
      <c r="C7" s="382" t="s">
        <v>376</v>
      </c>
      <c r="D7" s="383"/>
      <c r="E7" s="383"/>
      <c r="F7" s="384"/>
      <c r="G7" s="242"/>
      <c r="H7" s="236"/>
      <c r="I7" s="236"/>
      <c r="J7" s="236"/>
      <c r="K7" s="242"/>
      <c r="L7" s="387"/>
      <c r="M7" s="387"/>
      <c r="N7" s="387"/>
      <c r="O7" s="387"/>
      <c r="P7" s="387"/>
      <c r="Q7" s="387"/>
      <c r="R7" s="387"/>
      <c r="S7" s="387"/>
      <c r="T7" s="387"/>
      <c r="U7" s="387"/>
      <c r="V7" s="387"/>
      <c r="W7" s="387"/>
      <c r="X7" s="387"/>
      <c r="Y7" s="387"/>
      <c r="Z7" s="387"/>
      <c r="AA7" s="387"/>
    </row>
    <row r="8" spans="2:27" s="234" customFormat="1" ht="44.25" customHeight="1" thickBot="1">
      <c r="B8" s="243" t="s">
        <v>0</v>
      </c>
      <c r="C8" s="398" t="s">
        <v>362</v>
      </c>
      <c r="D8" s="399"/>
      <c r="E8" s="399"/>
      <c r="F8" s="400"/>
      <c r="G8" s="242"/>
      <c r="K8" s="242"/>
      <c r="L8" s="392"/>
      <c r="M8" s="392"/>
      <c r="N8" s="392"/>
      <c r="O8" s="392"/>
      <c r="P8" s="392"/>
      <c r="Q8" s="392"/>
      <c r="R8" s="392"/>
      <c r="S8" s="392"/>
      <c r="T8" s="392"/>
      <c r="U8" s="392"/>
      <c r="V8" s="392"/>
      <c r="W8" s="392"/>
      <c r="X8" s="392"/>
      <c r="Y8" s="392"/>
      <c r="Z8" s="392"/>
      <c r="AA8" s="392"/>
    </row>
    <row r="9" spans="2:27" s="234" customFormat="1" ht="44.25" customHeight="1" thickBot="1">
      <c r="B9" s="243" t="s">
        <v>201</v>
      </c>
      <c r="C9" s="382" t="s">
        <v>361</v>
      </c>
      <c r="D9" s="383"/>
      <c r="E9" s="383"/>
      <c r="F9" s="384"/>
      <c r="G9" s="242"/>
      <c r="K9" s="242"/>
      <c r="L9" s="244"/>
      <c r="M9" s="244"/>
      <c r="N9" s="244"/>
      <c r="O9" s="244"/>
      <c r="P9" s="244"/>
      <c r="Q9" s="244"/>
      <c r="R9" s="244"/>
      <c r="S9" s="244"/>
      <c r="T9" s="244"/>
      <c r="U9" s="244"/>
      <c r="V9" s="244"/>
      <c r="W9" s="244"/>
      <c r="X9" s="244"/>
      <c r="Y9" s="244"/>
      <c r="Z9" s="244"/>
      <c r="AA9" s="244"/>
    </row>
    <row r="10" spans="2:27" s="234" customFormat="1" ht="44.25" customHeight="1" thickBot="1">
      <c r="B10" s="243" t="s">
        <v>202</v>
      </c>
      <c r="C10" s="382" t="s">
        <v>460</v>
      </c>
      <c r="D10" s="383"/>
      <c r="E10" s="383"/>
      <c r="F10" s="384"/>
      <c r="G10" s="242"/>
      <c r="K10" s="242"/>
      <c r="L10" s="244"/>
      <c r="M10" s="244"/>
      <c r="N10" s="244"/>
      <c r="O10" s="244"/>
      <c r="P10" s="244"/>
      <c r="Q10" s="244"/>
      <c r="R10" s="244"/>
      <c r="S10" s="244"/>
      <c r="T10" s="244"/>
      <c r="U10" s="244"/>
      <c r="V10" s="244"/>
      <c r="W10" s="244"/>
      <c r="X10" s="244"/>
      <c r="Y10" s="244"/>
      <c r="Z10" s="244"/>
      <c r="AA10" s="244"/>
    </row>
    <row r="11" s="234" customFormat="1" ht="55.5" customHeight="1"/>
    <row r="12" spans="1:27" s="245" customFormat="1" ht="35.25" customHeight="1">
      <c r="A12" s="393" t="s">
        <v>160</v>
      </c>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row>
    <row r="13" spans="1:27" s="246" customFormat="1" ht="42.75" customHeight="1">
      <c r="A13" s="375" t="s">
        <v>123</v>
      </c>
      <c r="B13" s="375" t="s">
        <v>224</v>
      </c>
      <c r="C13" s="375"/>
      <c r="D13" s="375"/>
      <c r="E13" s="375"/>
      <c r="F13" s="375" t="s">
        <v>164</v>
      </c>
      <c r="G13" s="389" t="s">
        <v>124</v>
      </c>
      <c r="H13" s="390"/>
      <c r="I13" s="391"/>
      <c r="J13" s="375" t="s">
        <v>226</v>
      </c>
      <c r="K13" s="375" t="s">
        <v>142</v>
      </c>
      <c r="L13" s="375" t="s">
        <v>228</v>
      </c>
      <c r="M13" s="389" t="s">
        <v>469</v>
      </c>
      <c r="N13" s="390"/>
      <c r="O13" s="390"/>
      <c r="P13" s="390"/>
      <c r="Q13" s="390"/>
      <c r="R13" s="390"/>
      <c r="S13" s="390"/>
      <c r="T13" s="390"/>
      <c r="U13" s="390"/>
      <c r="V13" s="390"/>
      <c r="W13" s="390"/>
      <c r="X13" s="390"/>
      <c r="Y13" s="390"/>
      <c r="Z13" s="390"/>
      <c r="AA13" s="391"/>
    </row>
    <row r="14" spans="1:27" s="246" customFormat="1" ht="47.25" customHeight="1">
      <c r="A14" s="375"/>
      <c r="B14" s="247" t="s">
        <v>223</v>
      </c>
      <c r="C14" s="247" t="s">
        <v>126</v>
      </c>
      <c r="D14" s="247" t="s">
        <v>204</v>
      </c>
      <c r="E14" s="247" t="s">
        <v>205</v>
      </c>
      <c r="F14" s="375"/>
      <c r="G14" s="247" t="s">
        <v>178</v>
      </c>
      <c r="H14" s="247" t="s">
        <v>125</v>
      </c>
      <c r="I14" s="306" t="s">
        <v>404</v>
      </c>
      <c r="J14" s="375"/>
      <c r="K14" s="375"/>
      <c r="L14" s="375"/>
      <c r="M14" s="248" t="s">
        <v>135</v>
      </c>
      <c r="N14" s="248" t="s">
        <v>136</v>
      </c>
      <c r="O14" s="248" t="s">
        <v>132</v>
      </c>
      <c r="P14" s="248" t="s">
        <v>133</v>
      </c>
      <c r="Q14" s="248" t="s">
        <v>134</v>
      </c>
      <c r="R14" s="248" t="s">
        <v>101</v>
      </c>
      <c r="S14" s="248" t="s">
        <v>102</v>
      </c>
      <c r="T14" s="248" t="s">
        <v>103</v>
      </c>
      <c r="U14" s="248" t="s">
        <v>104</v>
      </c>
      <c r="V14" s="248" t="s">
        <v>105</v>
      </c>
      <c r="W14" s="248" t="s">
        <v>106</v>
      </c>
      <c r="X14" s="248" t="s">
        <v>107</v>
      </c>
      <c r="Y14" s="248" t="s">
        <v>147</v>
      </c>
      <c r="Z14" s="374" t="s">
        <v>159</v>
      </c>
      <c r="AA14" s="374"/>
    </row>
    <row r="15" spans="1:27" s="249" customFormat="1" ht="69" customHeight="1">
      <c r="A15" s="623">
        <f>+1!C9</f>
        <v>1</v>
      </c>
      <c r="B15" s="378" t="s">
        <v>389</v>
      </c>
      <c r="C15" s="378" t="s">
        <v>390</v>
      </c>
      <c r="D15" s="377" t="s">
        <v>344</v>
      </c>
      <c r="E15" s="377" t="str">
        <f>+1!C14</f>
        <v>Implementar el 100% de la estrategia para el mejoramiento del transporte de carga.</v>
      </c>
      <c r="F15" s="377" t="s">
        <v>168</v>
      </c>
      <c r="G15" s="378" t="s">
        <v>358</v>
      </c>
      <c r="H15" s="377" t="str">
        <f>+1!C13</f>
        <v>3. Propender por la sostenibilidad ambiental, económica y social de la movilidad en una visión integral de planeación de ciudad y movilidad</v>
      </c>
      <c r="I15" s="378" t="s">
        <v>407</v>
      </c>
      <c r="J15" s="381" t="str">
        <f>+1!F9</f>
        <v>Implementar el 100% de la estrategia para el mejoramiento del transporte de carga</v>
      </c>
      <c r="K15" s="385" t="str">
        <f>+1!C15</f>
        <v>Estrategia transporte de carga</v>
      </c>
      <c r="L15" s="208" t="str">
        <f>+1!C22</f>
        <v>Porcentaje de avance de las actividades ejecutadas</v>
      </c>
      <c r="M15" s="225">
        <f>+1!C30</f>
        <v>0</v>
      </c>
      <c r="N15" s="225">
        <f>+1!C31</f>
        <v>0.025</v>
      </c>
      <c r="O15" s="225">
        <f>+1!C32</f>
        <v>0</v>
      </c>
      <c r="P15" s="225">
        <f>+1!C33</f>
        <v>0.01</v>
      </c>
      <c r="Q15" s="225">
        <f>+1!C34</f>
        <v>0</v>
      </c>
      <c r="R15" s="225">
        <f>+1!C35</f>
        <v>0.0155</v>
      </c>
      <c r="S15" s="225">
        <f>+1!C36</f>
        <v>0</v>
      </c>
      <c r="T15" s="225">
        <f>+1!C37</f>
        <v>0.075</v>
      </c>
      <c r="U15" s="225">
        <f>+1!C38</f>
        <v>0.1195</v>
      </c>
      <c r="V15" s="225">
        <f>+1!C39</f>
        <v>0</v>
      </c>
      <c r="W15" s="225">
        <f>+1!C40</f>
        <v>0</v>
      </c>
      <c r="X15" s="225">
        <f>+1!C41</f>
        <v>0.005</v>
      </c>
      <c r="Y15" s="223">
        <f>SUM(M15:X15)</f>
        <v>0.25</v>
      </c>
      <c r="Z15" s="376" t="str">
        <f>+1!C49</f>
        <v>Se realizó los encuentros IV y V de la Red Logística Urbana. Se emitieron conceptos técnicos para la implementación de zonas de cargue y descargue en Calle 46 Sur y  Parque de la 93. Se esta ejecutando la consultoría de normatividad de carga. Se emitieron conceptos técnicos para la factibilidad de Ciclo rutas, Se están desarrollando pilotos de cargue y descargue en Puente Aranda y calle 109.</v>
      </c>
      <c r="AA15" s="376"/>
    </row>
    <row r="16" spans="1:27" s="249" customFormat="1" ht="59.25" customHeight="1">
      <c r="A16" s="623"/>
      <c r="B16" s="379"/>
      <c r="C16" s="379"/>
      <c r="D16" s="377"/>
      <c r="E16" s="377"/>
      <c r="F16" s="377"/>
      <c r="G16" s="379"/>
      <c r="H16" s="377"/>
      <c r="I16" s="379"/>
      <c r="J16" s="381"/>
      <c r="K16" s="385"/>
      <c r="L16" s="208" t="str">
        <f>+1!F22</f>
        <v> Porcentaje de avance de actividades programado en la vigencia</v>
      </c>
      <c r="M16" s="225">
        <f>+1!E30</f>
        <v>0</v>
      </c>
      <c r="N16" s="225">
        <f>+1!E31</f>
        <v>0</v>
      </c>
      <c r="O16" s="225">
        <f>+1!E32</f>
        <v>0</v>
      </c>
      <c r="P16" s="225">
        <f>+1!E33</f>
        <v>0</v>
      </c>
      <c r="Q16" s="225">
        <f>+1!E34</f>
        <v>0.075</v>
      </c>
      <c r="R16" s="225">
        <f>+1!E35</f>
        <v>0</v>
      </c>
      <c r="S16" s="225">
        <f>+1!E36</f>
        <v>0</v>
      </c>
      <c r="T16" s="225">
        <f>+1!E37</f>
        <v>0</v>
      </c>
      <c r="U16" s="225">
        <f>+1!E38</f>
        <v>0.16</v>
      </c>
      <c r="V16" s="225">
        <f>+1!E39</f>
        <v>0</v>
      </c>
      <c r="W16" s="225">
        <f>+1!E40</f>
        <v>0</v>
      </c>
      <c r="X16" s="225">
        <f>+1!E41</f>
        <v>0.015</v>
      </c>
      <c r="Y16" s="223">
        <f>SUM(M16:X16)</f>
        <v>0.25</v>
      </c>
      <c r="Z16" s="376"/>
      <c r="AA16" s="376"/>
    </row>
    <row r="17" spans="1:27" s="249" customFormat="1" ht="60.75" customHeight="1">
      <c r="A17" s="623"/>
      <c r="B17" s="380"/>
      <c r="C17" s="380"/>
      <c r="D17" s="377"/>
      <c r="E17" s="377"/>
      <c r="F17" s="377"/>
      <c r="G17" s="380"/>
      <c r="H17" s="377"/>
      <c r="I17" s="380"/>
      <c r="J17" s="381"/>
      <c r="K17" s="385"/>
      <c r="L17" s="166" t="s">
        <v>229</v>
      </c>
      <c r="M17" s="226" t="e">
        <f>+M15/M16</f>
        <v>#DIV/0!</v>
      </c>
      <c r="N17" s="226" t="e">
        <f aca="true" t="shared" si="0" ref="N17:Y17">+N15/N16</f>
        <v>#DIV/0!</v>
      </c>
      <c r="O17" s="226" t="e">
        <f t="shared" si="0"/>
        <v>#DIV/0!</v>
      </c>
      <c r="P17" s="226" t="e">
        <f t="shared" si="0"/>
        <v>#DIV/0!</v>
      </c>
      <c r="Q17" s="226">
        <f t="shared" si="0"/>
        <v>0</v>
      </c>
      <c r="R17" s="226" t="e">
        <f t="shared" si="0"/>
        <v>#DIV/0!</v>
      </c>
      <c r="S17" s="226" t="e">
        <f t="shared" si="0"/>
        <v>#DIV/0!</v>
      </c>
      <c r="T17" s="226" t="e">
        <f t="shared" si="0"/>
        <v>#DIV/0!</v>
      </c>
      <c r="U17" s="226">
        <f t="shared" si="0"/>
        <v>0.746875</v>
      </c>
      <c r="V17" s="226" t="e">
        <f t="shared" si="0"/>
        <v>#DIV/0!</v>
      </c>
      <c r="W17" s="226" t="e">
        <f t="shared" si="0"/>
        <v>#DIV/0!</v>
      </c>
      <c r="X17" s="226">
        <f t="shared" si="0"/>
        <v>0.33333333333333337</v>
      </c>
      <c r="Y17" s="226">
        <f t="shared" si="0"/>
        <v>1</v>
      </c>
      <c r="Z17" s="376"/>
      <c r="AA17" s="376"/>
    </row>
    <row r="18" spans="1:27" s="249" customFormat="1" ht="69" customHeight="1">
      <c r="A18" s="385">
        <f>+3!C9</f>
        <v>3</v>
      </c>
      <c r="B18" s="378" t="s">
        <v>389</v>
      </c>
      <c r="C18" s="378" t="s">
        <v>390</v>
      </c>
      <c r="D18" s="377" t="s">
        <v>344</v>
      </c>
      <c r="E18" s="378" t="str">
        <f>+3!C14</f>
        <v>Adopción de la red de transporte masivo regional</v>
      </c>
      <c r="F18" s="377" t="s">
        <v>168</v>
      </c>
      <c r="G18" s="378" t="s">
        <v>358</v>
      </c>
      <c r="H18" s="378" t="str">
        <f>+3!C13</f>
        <v>3. Propender por la sostenibilidad ambiental, económica y social de la movilidad en una visión integral de planeción de ciudad y movilidad</v>
      </c>
      <c r="I18" s="378" t="s">
        <v>407</v>
      </c>
      <c r="J18" s="381" t="str">
        <f>+3!F9</f>
        <v>Desarrollar el 100% de los estudios del sector para el transporte urbano y regional.</v>
      </c>
      <c r="K18" s="385" t="str">
        <f>+3!C15</f>
        <v>Seguimiento a las actividades para el desarrollo de estudios del sector del transporte urbano y regional.</v>
      </c>
      <c r="L18" s="208" t="str">
        <f>+3!C22</f>
        <v>Porcentaje de avance en actividades ejecutadas</v>
      </c>
      <c r="M18" s="225">
        <f>+3!C30</f>
        <v>0</v>
      </c>
      <c r="N18" s="225">
        <f>+3!C31</f>
        <v>0</v>
      </c>
      <c r="O18" s="225">
        <f>+3!C32</f>
        <v>0</v>
      </c>
      <c r="P18" s="225">
        <f>+3!C33</f>
        <v>0</v>
      </c>
      <c r="Q18" s="225">
        <f>+3!C34</f>
        <v>0</v>
      </c>
      <c r="R18" s="225">
        <f>+3!C35</f>
        <v>0</v>
      </c>
      <c r="S18" s="225">
        <f>+3!C36</f>
        <v>0</v>
      </c>
      <c r="T18" s="225">
        <f>+3!C37</f>
        <v>0</v>
      </c>
      <c r="U18" s="225">
        <f>+3!C38</f>
        <v>0.02</v>
      </c>
      <c r="V18" s="225">
        <f>+3!C39</f>
        <v>0.26</v>
      </c>
      <c r="W18" s="225">
        <f>+3!C40</f>
        <v>0</v>
      </c>
      <c r="X18" s="225">
        <f>+3!C41</f>
        <v>0.02</v>
      </c>
      <c r="Y18" s="223">
        <f>SUM(M18:X18)</f>
        <v>0.30000000000000004</v>
      </c>
      <c r="Z18" s="376" t="str">
        <f>+3!C49</f>
        <v>En el marco del contrato 1266-2016 entre la Secretaría de Movilidad y la Financiera de Desarrollo Nacional,  el plazo de ejecución del contrato terminó el 21 de mayo de 2018 y los pagos referentes a las etapas II , III y IV  fueron realizados los días 18/05/2018, 26/06/2018 y 22/08/2018 respectivamente. La FDN y la SDM están en proceso de revisión del proyecto de acta de liquidación del contrato para proceder a la firma de la misma .  Se presentó ante la Dirección de Asuntos Legales (DAL) el proyecto de acta de liquidación del contrato para proceder a la firma de la misma. Luego de la atención a las observaciones presentadas por la DAL el 13/12/2018 al proyecto de acta, ésta se encuentra en revisión final para su posterior firma entre SDM y Financiera de Desarrollo Nacional.</v>
      </c>
      <c r="AA18" s="376"/>
    </row>
    <row r="19" spans="1:27" s="249" customFormat="1" ht="59.25" customHeight="1">
      <c r="A19" s="385"/>
      <c r="B19" s="379"/>
      <c r="C19" s="379"/>
      <c r="D19" s="377"/>
      <c r="E19" s="379"/>
      <c r="F19" s="377"/>
      <c r="G19" s="379"/>
      <c r="H19" s="379"/>
      <c r="I19" s="379"/>
      <c r="J19" s="381"/>
      <c r="K19" s="385"/>
      <c r="L19" s="208" t="str">
        <f>+3!F22</f>
        <v>Porcentaje total  de avance de actividades programado en la vigencia</v>
      </c>
      <c r="M19" s="225">
        <f>+3!E30</f>
        <v>0</v>
      </c>
      <c r="N19" s="225">
        <f>+3!E31</f>
        <v>0</v>
      </c>
      <c r="O19" s="225">
        <f>+3!E32</f>
        <v>0</v>
      </c>
      <c r="P19" s="225">
        <f>+3!E33</f>
        <v>0</v>
      </c>
      <c r="Q19" s="225">
        <f>+3!E34</f>
        <v>0</v>
      </c>
      <c r="R19" s="225">
        <f>+3!E35</f>
        <v>0</v>
      </c>
      <c r="S19" s="225">
        <f>+3!E36</f>
        <v>0.14</v>
      </c>
      <c r="T19" s="225">
        <f>+3!E37</f>
        <v>0.14</v>
      </c>
      <c r="U19" s="225">
        <f>+3!E38</f>
        <v>0</v>
      </c>
      <c r="V19" s="225">
        <f>+3!E39</f>
        <v>0</v>
      </c>
      <c r="W19" s="225">
        <f>+3!E40</f>
        <v>0</v>
      </c>
      <c r="X19" s="225">
        <f>+3!E41</f>
        <v>0.02</v>
      </c>
      <c r="Y19" s="223">
        <f>SUM(M19:X19)</f>
        <v>0.30000000000000004</v>
      </c>
      <c r="Z19" s="376"/>
      <c r="AA19" s="376"/>
    </row>
    <row r="20" spans="1:27" s="249" customFormat="1" ht="60.75" customHeight="1">
      <c r="A20" s="385"/>
      <c r="B20" s="380"/>
      <c r="C20" s="380"/>
      <c r="D20" s="377"/>
      <c r="E20" s="380"/>
      <c r="F20" s="377"/>
      <c r="G20" s="380"/>
      <c r="H20" s="380"/>
      <c r="I20" s="380"/>
      <c r="J20" s="381"/>
      <c r="K20" s="385"/>
      <c r="L20" s="166" t="s">
        <v>229</v>
      </c>
      <c r="M20" s="226" t="e">
        <f>+M18/M19</f>
        <v>#DIV/0!</v>
      </c>
      <c r="N20" s="226" t="e">
        <f aca="true" t="shared" si="1" ref="N20:Y20">+N18/N19</f>
        <v>#DIV/0!</v>
      </c>
      <c r="O20" s="226" t="e">
        <f t="shared" si="1"/>
        <v>#DIV/0!</v>
      </c>
      <c r="P20" s="226" t="e">
        <f t="shared" si="1"/>
        <v>#DIV/0!</v>
      </c>
      <c r="Q20" s="226" t="e">
        <f t="shared" si="1"/>
        <v>#DIV/0!</v>
      </c>
      <c r="R20" s="226" t="e">
        <f t="shared" si="1"/>
        <v>#DIV/0!</v>
      </c>
      <c r="S20" s="226">
        <f t="shared" si="1"/>
        <v>0</v>
      </c>
      <c r="T20" s="226">
        <f t="shared" si="1"/>
        <v>0</v>
      </c>
      <c r="U20" s="226" t="e">
        <f t="shared" si="1"/>
        <v>#DIV/0!</v>
      </c>
      <c r="V20" s="226" t="e">
        <f t="shared" si="1"/>
        <v>#DIV/0!</v>
      </c>
      <c r="W20" s="226" t="e">
        <f t="shared" si="1"/>
        <v>#DIV/0!</v>
      </c>
      <c r="X20" s="226">
        <f t="shared" si="1"/>
        <v>1</v>
      </c>
      <c r="Y20" s="226">
        <f t="shared" si="1"/>
        <v>1</v>
      </c>
      <c r="Z20" s="376"/>
      <c r="AA20" s="376"/>
    </row>
  </sheetData>
  <sheetProtection selectLockedCells="1"/>
  <mergeCells count="47">
    <mergeCell ref="C2:Y2"/>
    <mergeCell ref="C7:F7"/>
    <mergeCell ref="A13:A14"/>
    <mergeCell ref="B13:E13"/>
    <mergeCell ref="F13:F14"/>
    <mergeCell ref="F15:F17"/>
    <mergeCell ref="A1:B4"/>
    <mergeCell ref="C8:F8"/>
    <mergeCell ref="C10:F10"/>
    <mergeCell ref="B15:B17"/>
    <mergeCell ref="K18:K20"/>
    <mergeCell ref="Z18:AA20"/>
    <mergeCell ref="L8:AA8"/>
    <mergeCell ref="A12:AA12"/>
    <mergeCell ref="A15:A17"/>
    <mergeCell ref="C1:Y1"/>
    <mergeCell ref="I15:I17"/>
    <mergeCell ref="C3:Y3"/>
    <mergeCell ref="M13:AA13"/>
    <mergeCell ref="C4:K4"/>
    <mergeCell ref="Z1:AA4"/>
    <mergeCell ref="L13:L14"/>
    <mergeCell ref="G15:G17"/>
    <mergeCell ref="H15:H17"/>
    <mergeCell ref="J15:J17"/>
    <mergeCell ref="L7:AA7"/>
    <mergeCell ref="L4:Y4"/>
    <mergeCell ref="K15:K17"/>
    <mergeCell ref="J13:J14"/>
    <mergeCell ref="G13:I13"/>
    <mergeCell ref="C9:F9"/>
    <mergeCell ref="C15:C17"/>
    <mergeCell ref="A18:A20"/>
    <mergeCell ref="B18:B20"/>
    <mergeCell ref="C18:C20"/>
    <mergeCell ref="D18:D20"/>
    <mergeCell ref="E18:E20"/>
    <mergeCell ref="Z14:AA14"/>
    <mergeCell ref="K13:K14"/>
    <mergeCell ref="Z15:AA17"/>
    <mergeCell ref="E15:E17"/>
    <mergeCell ref="D15:D17"/>
    <mergeCell ref="F18:F20"/>
    <mergeCell ref="I18:I20"/>
    <mergeCell ref="J18:J20"/>
    <mergeCell ref="G18:G20"/>
    <mergeCell ref="H18:H20"/>
  </mergeCells>
  <printOptions horizontalCentered="1"/>
  <pageMargins left="0.7086614173228347" right="0.7086614173228347" top="0.7480314960629921" bottom="0.7480314960629921" header="0.31496062992125984" footer="0.31496062992125984"/>
  <pageSetup horizontalDpi="600" verticalDpi="600" orientation="landscape" scale="22"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H32"/>
  <sheetViews>
    <sheetView showGridLines="0" tabSelected="1" zoomScale="70" zoomScaleNormal="70" zoomScaleSheetLayoutView="80" workbookViewId="0" topLeftCell="A1">
      <pane xSplit="1" topLeftCell="B1" activePane="topRight" state="frozen"/>
      <selection pane="topLeft" activeCell="A12" sqref="A12"/>
      <selection pane="topRight" activeCell="H9" sqref="H9"/>
    </sheetView>
  </sheetViews>
  <sheetFormatPr defaultColWidth="11.421875" defaultRowHeight="15"/>
  <cols>
    <col min="1" max="1" width="1.8515625" style="10" customWidth="1"/>
    <col min="2" max="2" width="11.00390625" style="10" customWidth="1"/>
    <col min="3" max="3" width="17.57421875" style="10" customWidth="1"/>
    <col min="4" max="4" width="17.00390625" style="10" customWidth="1"/>
    <col min="5" max="5" width="16.57421875" style="10" customWidth="1"/>
    <col min="6" max="6" width="27.28125" style="10" customWidth="1"/>
    <col min="7" max="7" width="24.140625" style="10" customWidth="1"/>
    <col min="8" max="8" width="23.421875" style="10" customWidth="1"/>
    <col min="9" max="9" width="25.28125" style="5" customWidth="1"/>
    <col min="10" max="11" width="25.28125" style="10" customWidth="1"/>
    <col min="12" max="12" width="22.8515625" style="10" customWidth="1"/>
    <col min="13" max="13" width="23.7109375" style="10" customWidth="1"/>
    <col min="14" max="19" width="23.140625" style="10" customWidth="1"/>
    <col min="20" max="25" width="27.00390625" style="10" customWidth="1"/>
    <col min="26" max="26" width="26.421875" style="10" customWidth="1"/>
    <col min="27" max="27" width="19.00390625" style="10" customWidth="1"/>
    <col min="28" max="28" width="18.28125" style="10" customWidth="1"/>
    <col min="29" max="16384" width="11.421875" style="10" customWidth="1"/>
  </cols>
  <sheetData>
    <row r="1" spans="2:28" s="12" customFormat="1" ht="39.75" customHeight="1">
      <c r="B1" s="429"/>
      <c r="C1" s="429"/>
      <c r="D1" s="409" t="s">
        <v>144</v>
      </c>
      <c r="E1" s="410"/>
      <c r="F1" s="410"/>
      <c r="G1" s="410"/>
      <c r="H1" s="410"/>
      <c r="I1" s="410"/>
      <c r="J1" s="410"/>
      <c r="K1" s="410"/>
      <c r="L1" s="410"/>
      <c r="M1" s="410"/>
      <c r="N1" s="410"/>
      <c r="O1" s="410"/>
      <c r="P1" s="410"/>
      <c r="Q1" s="410"/>
      <c r="R1" s="410"/>
      <c r="S1" s="410"/>
      <c r="T1" s="410"/>
      <c r="U1" s="410"/>
      <c r="V1" s="410"/>
      <c r="W1" s="410"/>
      <c r="X1" s="410"/>
      <c r="Y1" s="410"/>
      <c r="Z1" s="411"/>
      <c r="AA1" s="403"/>
      <c r="AB1" s="404"/>
    </row>
    <row r="2" spans="2:28" s="12" customFormat="1" ht="40.5" customHeight="1">
      <c r="B2" s="429"/>
      <c r="C2" s="429"/>
      <c r="D2" s="409" t="s">
        <v>145</v>
      </c>
      <c r="E2" s="410"/>
      <c r="F2" s="410"/>
      <c r="G2" s="410"/>
      <c r="H2" s="410"/>
      <c r="I2" s="410"/>
      <c r="J2" s="410"/>
      <c r="K2" s="410"/>
      <c r="L2" s="410"/>
      <c r="M2" s="410"/>
      <c r="N2" s="410"/>
      <c r="O2" s="410"/>
      <c r="P2" s="410"/>
      <c r="Q2" s="410"/>
      <c r="R2" s="410"/>
      <c r="S2" s="410"/>
      <c r="T2" s="410"/>
      <c r="U2" s="410"/>
      <c r="V2" s="410"/>
      <c r="W2" s="410"/>
      <c r="X2" s="410"/>
      <c r="Y2" s="410"/>
      <c r="Z2" s="411"/>
      <c r="AA2" s="405"/>
      <c r="AB2" s="406"/>
    </row>
    <row r="3" spans="2:28" s="12" customFormat="1" ht="42.75" customHeight="1">
      <c r="B3" s="429"/>
      <c r="C3" s="429"/>
      <c r="D3" s="409" t="s">
        <v>422</v>
      </c>
      <c r="E3" s="410"/>
      <c r="F3" s="410"/>
      <c r="G3" s="410"/>
      <c r="H3" s="410"/>
      <c r="I3" s="410"/>
      <c r="J3" s="410"/>
      <c r="K3" s="410"/>
      <c r="L3" s="410"/>
      <c r="M3" s="410"/>
      <c r="N3" s="410"/>
      <c r="O3" s="410"/>
      <c r="P3" s="410"/>
      <c r="Q3" s="410"/>
      <c r="R3" s="410"/>
      <c r="S3" s="410"/>
      <c r="T3" s="410"/>
      <c r="U3" s="410"/>
      <c r="V3" s="410"/>
      <c r="W3" s="410"/>
      <c r="X3" s="410"/>
      <c r="Y3" s="410"/>
      <c r="Z3" s="411"/>
      <c r="AA3" s="405"/>
      <c r="AB3" s="406"/>
    </row>
    <row r="4" spans="2:28" s="12" customFormat="1" ht="33.75" customHeight="1">
      <c r="B4" s="429"/>
      <c r="C4" s="429"/>
      <c r="D4" s="412" t="s">
        <v>203</v>
      </c>
      <c r="E4" s="413"/>
      <c r="F4" s="413"/>
      <c r="G4" s="413"/>
      <c r="H4" s="413"/>
      <c r="I4" s="413"/>
      <c r="J4" s="413"/>
      <c r="K4" s="413"/>
      <c r="L4" s="413"/>
      <c r="M4" s="414"/>
      <c r="N4" s="415" t="s">
        <v>403</v>
      </c>
      <c r="O4" s="416"/>
      <c r="P4" s="416"/>
      <c r="Q4" s="416"/>
      <c r="R4" s="416"/>
      <c r="S4" s="416"/>
      <c r="T4" s="416"/>
      <c r="U4" s="416"/>
      <c r="V4" s="416"/>
      <c r="W4" s="416"/>
      <c r="X4" s="416"/>
      <c r="Y4" s="416"/>
      <c r="Z4" s="417"/>
      <c r="AA4" s="407"/>
      <c r="AB4" s="408"/>
    </row>
    <row r="5" spans="2:28" s="12" customFormat="1" ht="33.75" customHeight="1" thickBot="1">
      <c r="B5" s="15"/>
      <c r="C5" s="15"/>
      <c r="D5" s="14"/>
      <c r="E5" s="14"/>
      <c r="F5" s="14"/>
      <c r="G5" s="14"/>
      <c r="H5" s="14"/>
      <c r="I5" s="14"/>
      <c r="J5" s="14"/>
      <c r="K5" s="14"/>
      <c r="L5" s="14"/>
      <c r="M5" s="14"/>
      <c r="N5" s="14"/>
      <c r="O5" s="14"/>
      <c r="P5" s="14"/>
      <c r="Q5" s="14"/>
      <c r="R5" s="14"/>
      <c r="S5" s="14"/>
      <c r="T5" s="14"/>
      <c r="U5" s="14"/>
      <c r="V5" s="14"/>
      <c r="W5" s="14"/>
      <c r="X5" s="14"/>
      <c r="Y5" s="14"/>
      <c r="Z5" s="14"/>
      <c r="AA5" s="14"/>
      <c r="AB5" s="14"/>
    </row>
    <row r="6" spans="1:13" s="5" customFormat="1" ht="50.25" customHeight="1" thickBot="1">
      <c r="A6" s="9"/>
      <c r="B6" s="424" t="s">
        <v>131</v>
      </c>
      <c r="C6" s="425"/>
      <c r="D6" s="424" t="str">
        <f>+'Sección 1. Metas - Magnitud'!C7</f>
        <v>1183 - ARTICULACIÓN REGIONAL Y PLANEACIÓN INTEGRAL DEL TRANSPORTE</v>
      </c>
      <c r="E6" s="428"/>
      <c r="F6" s="425"/>
      <c r="G6" s="8"/>
      <c r="H6" s="8"/>
      <c r="I6" s="8"/>
      <c r="J6" s="8"/>
      <c r="K6" s="8"/>
      <c r="L6" s="8"/>
      <c r="M6" s="8"/>
    </row>
    <row r="7" spans="1:6" ht="50.25" customHeight="1" thickBot="1">
      <c r="A7" s="7"/>
      <c r="B7" s="426" t="s">
        <v>0</v>
      </c>
      <c r="C7" s="427"/>
      <c r="D7" s="424" t="str">
        <f>+'Sección 1. Metas - Magnitud'!C8</f>
        <v>DIRECCIÓN DE TRANSPORTE E INFRAESTRUCTURA
DIRECCIÓN DE ESTUDIOS SECTORIALES Y DE SERVICIOS</v>
      </c>
      <c r="E7" s="428"/>
      <c r="F7" s="425"/>
    </row>
    <row r="8" spans="1:6" ht="50.25" customHeight="1" thickBot="1">
      <c r="A8" s="7"/>
      <c r="B8" s="430" t="s">
        <v>201</v>
      </c>
      <c r="C8" s="431"/>
      <c r="D8" s="424" t="str">
        <f>+'Sección 1. Metas - Magnitud'!C9</f>
        <v>SUBSECRETARÍA DE POLÍTICA SECTORIAL</v>
      </c>
      <c r="E8" s="428"/>
      <c r="F8" s="425"/>
    </row>
    <row r="9" spans="1:6" ht="50.25" customHeight="1" thickBot="1">
      <c r="A9" s="7"/>
      <c r="B9" s="430" t="s">
        <v>202</v>
      </c>
      <c r="C9" s="431"/>
      <c r="D9" s="424" t="str">
        <f>+'Sección 1. Metas - Magnitud'!C10</f>
        <v>SERGIO EDUARDO MARTÍNEZ JAIMES</v>
      </c>
      <c r="E9" s="428"/>
      <c r="F9" s="425"/>
    </row>
    <row r="10" spans="1:9" s="34" customFormat="1" ht="38.25" customHeight="1">
      <c r="A10" s="31"/>
      <c r="B10" s="32"/>
      <c r="C10" s="33"/>
      <c r="D10" s="33"/>
      <c r="E10" s="33"/>
      <c r="F10" s="31"/>
      <c r="I10" s="37"/>
    </row>
    <row r="11" spans="2:28" s="30" customFormat="1" ht="36.75" customHeight="1">
      <c r="B11" s="432" t="s">
        <v>212</v>
      </c>
      <c r="C11" s="432"/>
      <c r="D11" s="432"/>
      <c r="E11" s="432"/>
      <c r="F11" s="432"/>
      <c r="G11" s="432"/>
      <c r="H11" s="432"/>
      <c r="I11" s="432"/>
      <c r="J11" s="432"/>
      <c r="K11" s="432"/>
      <c r="L11" s="432"/>
      <c r="M11" s="432"/>
      <c r="N11" s="423" t="s">
        <v>468</v>
      </c>
      <c r="O11" s="423"/>
      <c r="P11" s="423"/>
      <c r="Q11" s="423"/>
      <c r="R11" s="423"/>
      <c r="S11" s="423"/>
      <c r="T11" s="423"/>
      <c r="U11" s="423"/>
      <c r="V11" s="423"/>
      <c r="W11" s="423"/>
      <c r="X11" s="423"/>
      <c r="Y11" s="423"/>
      <c r="Z11" s="423"/>
      <c r="AA11" s="423" t="s">
        <v>213</v>
      </c>
      <c r="AB11" s="423"/>
    </row>
    <row r="12" spans="2:28" s="30" customFormat="1" ht="38.25" customHeight="1">
      <c r="B12" s="251" t="s">
        <v>123</v>
      </c>
      <c r="C12" s="251" t="s">
        <v>5</v>
      </c>
      <c r="D12" s="251" t="s">
        <v>237</v>
      </c>
      <c r="E12" s="251" t="s">
        <v>209</v>
      </c>
      <c r="F12" s="251" t="s">
        <v>210</v>
      </c>
      <c r="G12" s="251" t="s">
        <v>239</v>
      </c>
      <c r="H12" s="251" t="s">
        <v>240</v>
      </c>
      <c r="I12" s="251" t="s">
        <v>241</v>
      </c>
      <c r="J12" s="251" t="s">
        <v>242</v>
      </c>
      <c r="K12" s="251" t="s">
        <v>243</v>
      </c>
      <c r="L12" s="252" t="s">
        <v>161</v>
      </c>
      <c r="M12" s="252" t="s">
        <v>162</v>
      </c>
      <c r="N12" s="253" t="s">
        <v>141</v>
      </c>
      <c r="O12" s="253" t="s">
        <v>137</v>
      </c>
      <c r="P12" s="253" t="s">
        <v>138</v>
      </c>
      <c r="Q12" s="253" t="s">
        <v>139</v>
      </c>
      <c r="R12" s="253" t="s">
        <v>140</v>
      </c>
      <c r="S12" s="253" t="s">
        <v>113</v>
      </c>
      <c r="T12" s="253" t="s">
        <v>114</v>
      </c>
      <c r="U12" s="253" t="s">
        <v>115</v>
      </c>
      <c r="V12" s="253" t="s">
        <v>116</v>
      </c>
      <c r="W12" s="253" t="s">
        <v>117</v>
      </c>
      <c r="X12" s="253" t="s">
        <v>118</v>
      </c>
      <c r="Y12" s="253" t="s">
        <v>119</v>
      </c>
      <c r="Z12" s="253" t="s">
        <v>214</v>
      </c>
      <c r="AA12" s="253" t="s">
        <v>108</v>
      </c>
      <c r="AB12" s="253" t="s">
        <v>109</v>
      </c>
    </row>
    <row r="13" spans="2:28" s="285" customFormat="1" ht="57" customHeight="1">
      <c r="B13" s="624">
        <f>+'Sección 1. Metas - Magnitud'!A15</f>
        <v>1</v>
      </c>
      <c r="C13" s="385" t="str">
        <f>+'Sección 1. Metas - Magnitud'!$J$15</f>
        <v>Implementar el 100% de la estrategia para el mejoramiento del transporte de carga</v>
      </c>
      <c r="D13" s="422" t="str">
        <f>+1!H16</f>
        <v>Suma</v>
      </c>
      <c r="E13" s="286" t="s">
        <v>127</v>
      </c>
      <c r="F13" s="287">
        <f>+SUM(G13:K13)</f>
        <v>1</v>
      </c>
      <c r="G13" s="288">
        <v>0.095</v>
      </c>
      <c r="H13" s="288">
        <v>0.255</v>
      </c>
      <c r="I13" s="331">
        <v>0.25</v>
      </c>
      <c r="J13" s="288">
        <v>0.25</v>
      </c>
      <c r="K13" s="288">
        <v>0.15</v>
      </c>
      <c r="L13" s="289" t="s">
        <v>163</v>
      </c>
      <c r="M13" s="289" t="s">
        <v>163</v>
      </c>
      <c r="N13" s="164">
        <f>+'Sección 1. Metas - Magnitud'!M15</f>
        <v>0</v>
      </c>
      <c r="O13" s="164">
        <f>+'Sección 1. Metas - Magnitud'!N15</f>
        <v>0.025</v>
      </c>
      <c r="P13" s="164">
        <f>+'Sección 1. Metas - Magnitud'!O15</f>
        <v>0</v>
      </c>
      <c r="Q13" s="164">
        <f>+'Sección 1. Metas - Magnitud'!P15</f>
        <v>0.01</v>
      </c>
      <c r="R13" s="164">
        <f>+'Sección 1. Metas - Magnitud'!Q15</f>
        <v>0</v>
      </c>
      <c r="S13" s="164">
        <f>+'Sección 1. Metas - Magnitud'!R15</f>
        <v>0.0155</v>
      </c>
      <c r="T13" s="164">
        <f>+'Sección 1. Metas - Magnitud'!S15</f>
        <v>0</v>
      </c>
      <c r="U13" s="164">
        <f>+'Sección 1. Metas - Magnitud'!T15</f>
        <v>0.075</v>
      </c>
      <c r="V13" s="164">
        <f>+'Sección 1. Metas - Magnitud'!U15</f>
        <v>0.1195</v>
      </c>
      <c r="W13" s="164">
        <f>+'Sección 1. Metas - Magnitud'!V15</f>
        <v>0</v>
      </c>
      <c r="X13" s="164">
        <f>+'Sección 1. Metas - Magnitud'!W15</f>
        <v>0</v>
      </c>
      <c r="Y13" s="164">
        <f>+'Sección 1. Metas - Magnitud'!X15</f>
        <v>0.005</v>
      </c>
      <c r="Z13" s="150">
        <f>+SUM(N13:Y13)</f>
        <v>0.25</v>
      </c>
      <c r="AA13" s="418">
        <f>+Z14/I14</f>
        <v>1</v>
      </c>
      <c r="AB13" s="418">
        <f>+(G14+H14+Z14)/F14</f>
        <v>0.3853987682122181</v>
      </c>
    </row>
    <row r="14" spans="2:28" s="285" customFormat="1" ht="57" customHeight="1">
      <c r="B14" s="624"/>
      <c r="C14" s="385"/>
      <c r="D14" s="422"/>
      <c r="E14" s="290" t="s">
        <v>128</v>
      </c>
      <c r="F14" s="291">
        <f>+SUM(G14:K14)</f>
        <v>3203856080.6195517</v>
      </c>
      <c r="G14" s="292">
        <v>73436400</v>
      </c>
      <c r="H14" s="292">
        <v>214488677</v>
      </c>
      <c r="I14" s="292">
        <v>946837110</v>
      </c>
      <c r="J14" s="292">
        <v>1725992000</v>
      </c>
      <c r="K14" s="292">
        <v>243101893.6195517</v>
      </c>
      <c r="L14" s="289" t="s">
        <v>163</v>
      </c>
      <c r="M14" s="289" t="s">
        <v>163</v>
      </c>
      <c r="N14" s="254">
        <v>0</v>
      </c>
      <c r="O14" s="254">
        <v>0</v>
      </c>
      <c r="P14" s="254">
        <v>30500000</v>
      </c>
      <c r="Q14" s="254">
        <v>32305000</v>
      </c>
      <c r="R14" s="254">
        <v>0</v>
      </c>
      <c r="S14" s="254">
        <v>0</v>
      </c>
      <c r="T14" s="254">
        <v>0</v>
      </c>
      <c r="U14" s="254">
        <v>82777000</v>
      </c>
      <c r="V14" s="254">
        <v>801255110</v>
      </c>
      <c r="W14" s="334">
        <v>0</v>
      </c>
      <c r="X14" s="334">
        <v>0</v>
      </c>
      <c r="Y14" s="334">
        <v>0</v>
      </c>
      <c r="Z14" s="165">
        <f>+SUM(N14:Y14)</f>
        <v>946837110</v>
      </c>
      <c r="AA14" s="418"/>
      <c r="AB14" s="418"/>
    </row>
    <row r="15" spans="2:28" s="285" customFormat="1" ht="57" customHeight="1">
      <c r="B15" s="624"/>
      <c r="C15" s="385"/>
      <c r="D15" s="422"/>
      <c r="E15" s="286" t="s">
        <v>230</v>
      </c>
      <c r="F15" s="287">
        <f>+SUM(G15:K15)</f>
        <v>0</v>
      </c>
      <c r="G15" s="288">
        <v>0</v>
      </c>
      <c r="H15" s="288">
        <v>0</v>
      </c>
      <c r="I15" s="331">
        <v>0</v>
      </c>
      <c r="J15" s="288">
        <v>0</v>
      </c>
      <c r="K15" s="288">
        <v>0</v>
      </c>
      <c r="L15" s="289" t="s">
        <v>163</v>
      </c>
      <c r="M15" s="289" t="s">
        <v>163</v>
      </c>
      <c r="N15" s="164">
        <v>0</v>
      </c>
      <c r="O15" s="164">
        <v>0</v>
      </c>
      <c r="P15" s="164">
        <v>0</v>
      </c>
      <c r="Q15" s="164">
        <v>0</v>
      </c>
      <c r="R15" s="164">
        <v>0</v>
      </c>
      <c r="S15" s="164">
        <v>0</v>
      </c>
      <c r="T15" s="164">
        <v>0</v>
      </c>
      <c r="U15" s="164">
        <v>0</v>
      </c>
      <c r="V15" s="164">
        <v>0</v>
      </c>
      <c r="W15" s="164">
        <v>0</v>
      </c>
      <c r="X15" s="164">
        <v>0</v>
      </c>
      <c r="Y15" s="164">
        <v>0</v>
      </c>
      <c r="Z15" s="150">
        <f>+SUM(N15:Y15)</f>
        <v>0</v>
      </c>
      <c r="AA15" s="418"/>
      <c r="AB15" s="418"/>
    </row>
    <row r="16" spans="2:28" s="285" customFormat="1" ht="57" customHeight="1">
      <c r="B16" s="624"/>
      <c r="C16" s="385"/>
      <c r="D16" s="422"/>
      <c r="E16" s="294" t="s">
        <v>129</v>
      </c>
      <c r="F16" s="291">
        <f>+SUM(G16:K16)</f>
        <v>179226077</v>
      </c>
      <c r="G16" s="295">
        <v>0</v>
      </c>
      <c r="H16" s="293">
        <v>73436400</v>
      </c>
      <c r="I16" s="335">
        <v>105789677</v>
      </c>
      <c r="J16" s="295">
        <v>0</v>
      </c>
      <c r="K16" s="295">
        <v>0</v>
      </c>
      <c r="L16" s="296">
        <v>0</v>
      </c>
      <c r="M16" s="328">
        <f>+I16-L16</f>
        <v>105789677</v>
      </c>
      <c r="N16" s="254">
        <v>0</v>
      </c>
      <c r="O16" s="254">
        <v>22530000</v>
      </c>
      <c r="P16" s="254">
        <v>22530000</v>
      </c>
      <c r="Q16" s="254">
        <v>19480000</v>
      </c>
      <c r="R16" s="254">
        <v>24449677</v>
      </c>
      <c r="S16" s="254">
        <v>7200000</v>
      </c>
      <c r="T16" s="254">
        <v>7200000</v>
      </c>
      <c r="U16" s="254">
        <v>2400000</v>
      </c>
      <c r="V16" s="254">
        <v>0</v>
      </c>
      <c r="W16" s="334">
        <v>0</v>
      </c>
      <c r="X16" s="334">
        <v>0</v>
      </c>
      <c r="Y16" s="334">
        <v>0</v>
      </c>
      <c r="Z16" s="165">
        <f>+SUM(N16:Y16)</f>
        <v>105789677</v>
      </c>
      <c r="AA16" s="418"/>
      <c r="AB16" s="418"/>
    </row>
    <row r="17" spans="2:28" s="285" customFormat="1" ht="57" customHeight="1">
      <c r="B17" s="624"/>
      <c r="C17" s="385"/>
      <c r="D17" s="422"/>
      <c r="E17" s="297" t="s">
        <v>231</v>
      </c>
      <c r="F17" s="298">
        <f aca="true" t="shared" si="0" ref="F17:K17">+F13+F15</f>
        <v>1</v>
      </c>
      <c r="G17" s="298">
        <f t="shared" si="0"/>
        <v>0.095</v>
      </c>
      <c r="H17" s="298">
        <v>0.255</v>
      </c>
      <c r="I17" s="337">
        <f>+I13+I15</f>
        <v>0.25</v>
      </c>
      <c r="J17" s="298">
        <f t="shared" si="0"/>
        <v>0.25</v>
      </c>
      <c r="K17" s="298">
        <f t="shared" si="0"/>
        <v>0.15</v>
      </c>
      <c r="L17" s="299" t="s">
        <v>163</v>
      </c>
      <c r="M17" s="299" t="s">
        <v>163</v>
      </c>
      <c r="N17" s="209">
        <f>+N13+N15</f>
        <v>0</v>
      </c>
      <c r="O17" s="209">
        <f aca="true" t="shared" si="1" ref="O17:Z17">+O13+O15</f>
        <v>0.025</v>
      </c>
      <c r="P17" s="209">
        <f t="shared" si="1"/>
        <v>0</v>
      </c>
      <c r="Q17" s="209">
        <f t="shared" si="1"/>
        <v>0.01</v>
      </c>
      <c r="R17" s="209">
        <f t="shared" si="1"/>
        <v>0</v>
      </c>
      <c r="S17" s="209">
        <f t="shared" si="1"/>
        <v>0.0155</v>
      </c>
      <c r="T17" s="209">
        <f t="shared" si="1"/>
        <v>0</v>
      </c>
      <c r="U17" s="209">
        <f t="shared" si="1"/>
        <v>0.075</v>
      </c>
      <c r="V17" s="209">
        <f t="shared" si="1"/>
        <v>0.1195</v>
      </c>
      <c r="W17" s="209">
        <f t="shared" si="1"/>
        <v>0</v>
      </c>
      <c r="X17" s="209">
        <f t="shared" si="1"/>
        <v>0</v>
      </c>
      <c r="Y17" s="209">
        <f t="shared" si="1"/>
        <v>0.005</v>
      </c>
      <c r="Z17" s="209">
        <f t="shared" si="1"/>
        <v>0.25</v>
      </c>
      <c r="AA17" s="418"/>
      <c r="AB17" s="418"/>
    </row>
    <row r="18" spans="2:28" s="285" customFormat="1" ht="57" customHeight="1">
      <c r="B18" s="419">
        <v>2</v>
      </c>
      <c r="C18" s="378" t="s">
        <v>471</v>
      </c>
      <c r="D18" s="419" t="s">
        <v>264</v>
      </c>
      <c r="E18" s="286" t="s">
        <v>127</v>
      </c>
      <c r="F18" s="330">
        <f>+SUM(G18:K18)</f>
        <v>1</v>
      </c>
      <c r="G18" s="331">
        <v>0.125</v>
      </c>
      <c r="H18" s="331">
        <v>0.25</v>
      </c>
      <c r="I18" s="331">
        <v>0</v>
      </c>
      <c r="J18" s="331">
        <v>0.6</v>
      </c>
      <c r="K18" s="331">
        <v>0.025</v>
      </c>
      <c r="L18" s="289" t="s">
        <v>163</v>
      </c>
      <c r="M18" s="289" t="s">
        <v>163</v>
      </c>
      <c r="N18" s="332">
        <v>0</v>
      </c>
      <c r="O18" s="332">
        <v>0</v>
      </c>
      <c r="P18" s="332">
        <v>0</v>
      </c>
      <c r="Q18" s="332">
        <v>0</v>
      </c>
      <c r="R18" s="332">
        <v>0</v>
      </c>
      <c r="S18" s="332">
        <v>0</v>
      </c>
      <c r="T18" s="332">
        <v>0</v>
      </c>
      <c r="U18" s="332">
        <v>0</v>
      </c>
      <c r="V18" s="332">
        <v>0</v>
      </c>
      <c r="W18" s="332">
        <v>0</v>
      </c>
      <c r="X18" s="332">
        <v>0</v>
      </c>
      <c r="Y18" s="332">
        <v>0</v>
      </c>
      <c r="Z18" s="150">
        <f>+SUM(N18:Y18)</f>
        <v>0</v>
      </c>
      <c r="AA18" s="418" t="e">
        <f>+Z19/I19</f>
        <v>#DIV/0!</v>
      </c>
      <c r="AB18" s="418">
        <f>+(G19+H19+Z19)/F19</f>
        <v>0.6159188982726106</v>
      </c>
    </row>
    <row r="19" spans="2:28" s="285" customFormat="1" ht="57" customHeight="1">
      <c r="B19" s="420"/>
      <c r="C19" s="379"/>
      <c r="D19" s="420"/>
      <c r="E19" s="290" t="s">
        <v>128</v>
      </c>
      <c r="F19" s="333">
        <f>+SUM(G19:K19)</f>
        <v>2610869137.98227</v>
      </c>
      <c r="G19" s="292">
        <v>297500000</v>
      </c>
      <c r="H19" s="292">
        <v>1310583643</v>
      </c>
      <c r="I19" s="292">
        <v>0</v>
      </c>
      <c r="J19" s="292">
        <v>33000000</v>
      </c>
      <c r="K19" s="292">
        <v>969785494.9822698</v>
      </c>
      <c r="L19" s="289" t="s">
        <v>163</v>
      </c>
      <c r="M19" s="289" t="s">
        <v>163</v>
      </c>
      <c r="N19" s="334">
        <v>0</v>
      </c>
      <c r="O19" s="334">
        <v>0</v>
      </c>
      <c r="P19" s="334">
        <v>0</v>
      </c>
      <c r="Q19" s="334">
        <v>0</v>
      </c>
      <c r="R19" s="334">
        <v>0</v>
      </c>
      <c r="S19" s="334">
        <v>0</v>
      </c>
      <c r="T19" s="334">
        <v>0</v>
      </c>
      <c r="U19" s="334">
        <v>0</v>
      </c>
      <c r="V19" s="334">
        <v>0</v>
      </c>
      <c r="W19" s="334">
        <v>0</v>
      </c>
      <c r="X19" s="334">
        <v>0</v>
      </c>
      <c r="Y19" s="334">
        <v>0</v>
      </c>
      <c r="Z19" s="165">
        <f>+SUM(N19:Y19)</f>
        <v>0</v>
      </c>
      <c r="AA19" s="418"/>
      <c r="AB19" s="418"/>
    </row>
    <row r="20" spans="2:34" s="285" customFormat="1" ht="57" customHeight="1">
      <c r="B20" s="420"/>
      <c r="C20" s="379"/>
      <c r="D20" s="420"/>
      <c r="E20" s="286" t="s">
        <v>230</v>
      </c>
      <c r="F20" s="330">
        <f>+SUM(G20:K20)</f>
        <v>0</v>
      </c>
      <c r="G20" s="331">
        <v>0</v>
      </c>
      <c r="H20" s="331">
        <v>0</v>
      </c>
      <c r="I20" s="331">
        <v>0</v>
      </c>
      <c r="J20" s="331">
        <v>0</v>
      </c>
      <c r="K20" s="331">
        <v>0</v>
      </c>
      <c r="L20" s="289" t="s">
        <v>163</v>
      </c>
      <c r="M20" s="289" t="s">
        <v>163</v>
      </c>
      <c r="N20" s="332">
        <v>0</v>
      </c>
      <c r="O20" s="332">
        <v>0</v>
      </c>
      <c r="P20" s="332">
        <v>0</v>
      </c>
      <c r="Q20" s="332">
        <v>0</v>
      </c>
      <c r="R20" s="332">
        <v>0</v>
      </c>
      <c r="S20" s="332">
        <v>0</v>
      </c>
      <c r="T20" s="332">
        <v>0</v>
      </c>
      <c r="U20" s="332">
        <v>0</v>
      </c>
      <c r="V20" s="332">
        <v>0</v>
      </c>
      <c r="W20" s="332">
        <v>0</v>
      </c>
      <c r="X20" s="332">
        <v>0</v>
      </c>
      <c r="Y20" s="332">
        <v>0</v>
      </c>
      <c r="Z20" s="150">
        <f>+SUM(N20:Y20)</f>
        <v>0</v>
      </c>
      <c r="AA20" s="418"/>
      <c r="AB20" s="418"/>
      <c r="AC20" s="401"/>
      <c r="AD20" s="402"/>
      <c r="AE20" s="402"/>
      <c r="AF20" s="402"/>
      <c r="AG20" s="402"/>
      <c r="AH20" s="402"/>
    </row>
    <row r="21" spans="2:34" s="285" customFormat="1" ht="57" customHeight="1">
      <c r="B21" s="420"/>
      <c r="C21" s="379"/>
      <c r="D21" s="420"/>
      <c r="E21" s="294" t="s">
        <v>129</v>
      </c>
      <c r="F21" s="333">
        <f>+SUM(G21:K21)</f>
        <v>1518872320</v>
      </c>
      <c r="G21" s="335">
        <v>0</v>
      </c>
      <c r="H21" s="336">
        <v>297500000</v>
      </c>
      <c r="I21" s="335">
        <v>1221372320</v>
      </c>
      <c r="J21" s="335">
        <v>0</v>
      </c>
      <c r="K21" s="335">
        <v>0</v>
      </c>
      <c r="L21" s="296">
        <v>0</v>
      </c>
      <c r="M21" s="328">
        <f>+I21-L21</f>
        <v>1221372320</v>
      </c>
      <c r="N21" s="334">
        <v>0</v>
      </c>
      <c r="O21" s="334">
        <v>52137232</v>
      </c>
      <c r="P21" s="334">
        <v>0</v>
      </c>
      <c r="Q21" s="334">
        <v>0</v>
      </c>
      <c r="R21" s="334">
        <v>78205848</v>
      </c>
      <c r="S21" s="334">
        <v>466137161</v>
      </c>
      <c r="T21" s="334">
        <v>0</v>
      </c>
      <c r="U21" s="334">
        <v>0</v>
      </c>
      <c r="V21" s="334">
        <v>0</v>
      </c>
      <c r="W21" s="334">
        <v>0</v>
      </c>
      <c r="X21" s="334">
        <v>0</v>
      </c>
      <c r="Y21" s="334">
        <v>289097999</v>
      </c>
      <c r="Z21" s="165">
        <f>+SUM(N21:Y21)</f>
        <v>885578240</v>
      </c>
      <c r="AA21" s="418"/>
      <c r="AB21" s="418"/>
      <c r="AC21" s="401"/>
      <c r="AD21" s="402"/>
      <c r="AE21" s="402"/>
      <c r="AF21" s="402"/>
      <c r="AG21" s="402"/>
      <c r="AH21" s="402"/>
    </row>
    <row r="22" spans="2:34" s="285" customFormat="1" ht="57" customHeight="1">
      <c r="B22" s="421"/>
      <c r="C22" s="380"/>
      <c r="D22" s="421"/>
      <c r="E22" s="297" t="s">
        <v>231</v>
      </c>
      <c r="F22" s="337">
        <f aca="true" t="shared" si="2" ref="F22:K22">+F18+F20</f>
        <v>1</v>
      </c>
      <c r="G22" s="337">
        <f t="shared" si="2"/>
        <v>0.125</v>
      </c>
      <c r="H22" s="337">
        <v>0.25</v>
      </c>
      <c r="I22" s="337">
        <f>+I18+I20</f>
        <v>0</v>
      </c>
      <c r="J22" s="337">
        <f t="shared" si="2"/>
        <v>0.6</v>
      </c>
      <c r="K22" s="337">
        <f t="shared" si="2"/>
        <v>0.025</v>
      </c>
      <c r="L22" s="299" t="s">
        <v>163</v>
      </c>
      <c r="M22" s="299" t="s">
        <v>163</v>
      </c>
      <c r="N22" s="338">
        <f>+N18+N20</f>
        <v>0</v>
      </c>
      <c r="O22" s="338">
        <f aca="true" t="shared" si="3" ref="O22:Z22">+O18+O20</f>
        <v>0</v>
      </c>
      <c r="P22" s="338">
        <f t="shared" si="3"/>
        <v>0</v>
      </c>
      <c r="Q22" s="338">
        <f t="shared" si="3"/>
        <v>0</v>
      </c>
      <c r="R22" s="338">
        <f t="shared" si="3"/>
        <v>0</v>
      </c>
      <c r="S22" s="338">
        <f t="shared" si="3"/>
        <v>0</v>
      </c>
      <c r="T22" s="338">
        <f t="shared" si="3"/>
        <v>0</v>
      </c>
      <c r="U22" s="338">
        <f t="shared" si="3"/>
        <v>0</v>
      </c>
      <c r="V22" s="338">
        <f t="shared" si="3"/>
        <v>0</v>
      </c>
      <c r="W22" s="338">
        <f t="shared" si="3"/>
        <v>0</v>
      </c>
      <c r="X22" s="338">
        <f t="shared" si="3"/>
        <v>0</v>
      </c>
      <c r="Y22" s="338">
        <f t="shared" si="3"/>
        <v>0</v>
      </c>
      <c r="Z22" s="209">
        <f t="shared" si="3"/>
        <v>0</v>
      </c>
      <c r="AA22" s="418"/>
      <c r="AB22" s="418"/>
      <c r="AC22" s="401"/>
      <c r="AD22" s="402"/>
      <c r="AE22" s="402"/>
      <c r="AF22" s="402"/>
      <c r="AG22" s="402"/>
      <c r="AH22" s="402"/>
    </row>
    <row r="23" spans="2:28" s="285" customFormat="1" ht="57" customHeight="1">
      <c r="B23" s="624">
        <f>+'Sección 1. Metas - Magnitud'!A18</f>
        <v>3</v>
      </c>
      <c r="C23" s="385" t="str">
        <f>+'Sección 1. Metas - Magnitud'!$J$18</f>
        <v>Desarrollar el 100% de los estudios del sector para el transporte urbano y regional.</v>
      </c>
      <c r="D23" s="422" t="str">
        <f>+3!H16</f>
        <v>Suma</v>
      </c>
      <c r="E23" s="286" t="s">
        <v>127</v>
      </c>
      <c r="F23" s="287">
        <f>SUM(G23:K23)</f>
        <v>0.9999999999999999</v>
      </c>
      <c r="G23" s="288">
        <v>0.1</v>
      </c>
      <c r="H23" s="288">
        <v>0.25</v>
      </c>
      <c r="I23" s="331">
        <v>0.3</v>
      </c>
      <c r="J23" s="288">
        <v>0.25</v>
      </c>
      <c r="K23" s="288">
        <v>0.1</v>
      </c>
      <c r="L23" s="289" t="s">
        <v>163</v>
      </c>
      <c r="M23" s="289" t="s">
        <v>163</v>
      </c>
      <c r="N23" s="164">
        <f>+'Sección 1. Metas - Magnitud'!M18</f>
        <v>0</v>
      </c>
      <c r="O23" s="164">
        <f>+'Sección 1. Metas - Magnitud'!N18</f>
        <v>0</v>
      </c>
      <c r="P23" s="164">
        <f>+'Sección 1. Metas - Magnitud'!O18</f>
        <v>0</v>
      </c>
      <c r="Q23" s="164">
        <f>+'Sección 1. Metas - Magnitud'!P18</f>
        <v>0</v>
      </c>
      <c r="R23" s="164">
        <f>+'Sección 1. Metas - Magnitud'!Q18</f>
        <v>0</v>
      </c>
      <c r="S23" s="164">
        <f>+'Sección 1. Metas - Magnitud'!R18</f>
        <v>0</v>
      </c>
      <c r="T23" s="164">
        <f>+'Sección 1. Metas - Magnitud'!S18</f>
        <v>0</v>
      </c>
      <c r="U23" s="164">
        <f>+'Sección 1. Metas - Magnitud'!T18</f>
        <v>0</v>
      </c>
      <c r="V23" s="164">
        <f>+'Sección 1. Metas - Magnitud'!U18</f>
        <v>0.02</v>
      </c>
      <c r="W23" s="164">
        <f>+'Sección 1. Metas - Magnitud'!V18</f>
        <v>0.26</v>
      </c>
      <c r="X23" s="164">
        <f>+'Sección 1. Metas - Magnitud'!W18</f>
        <v>0</v>
      </c>
      <c r="Y23" s="164">
        <f>+'Sección 1. Metas - Magnitud'!X18</f>
        <v>0.02</v>
      </c>
      <c r="Z23" s="150">
        <f>+SUM(N23:Y23)</f>
        <v>0.30000000000000004</v>
      </c>
      <c r="AA23" s="418">
        <f>+Z24/I24</f>
        <v>1</v>
      </c>
      <c r="AB23" s="418">
        <f>+(G24+H24+Z24)/F24</f>
        <v>0.8419292015755371</v>
      </c>
    </row>
    <row r="24" spans="2:28" s="285" customFormat="1" ht="57" customHeight="1">
      <c r="B24" s="624"/>
      <c r="C24" s="385"/>
      <c r="D24" s="422"/>
      <c r="E24" s="290" t="s">
        <v>128</v>
      </c>
      <c r="F24" s="291">
        <f>+SUM(G24:K24)</f>
        <v>4964121260.052321</v>
      </c>
      <c r="G24" s="292">
        <v>552722449</v>
      </c>
      <c r="H24" s="292">
        <v>1372641200</v>
      </c>
      <c r="I24" s="292">
        <v>2254075000</v>
      </c>
      <c r="J24" s="292">
        <v>79570000</v>
      </c>
      <c r="K24" s="292">
        <v>705112611.0523211</v>
      </c>
      <c r="L24" s="289" t="s">
        <v>163</v>
      </c>
      <c r="M24" s="289" t="s">
        <v>163</v>
      </c>
      <c r="N24" s="254">
        <v>0</v>
      </c>
      <c r="O24" s="254">
        <v>0</v>
      </c>
      <c r="P24" s="254">
        <v>0</v>
      </c>
      <c r="Q24" s="254">
        <v>0</v>
      </c>
      <c r="R24" s="254">
        <v>0</v>
      </c>
      <c r="S24" s="254">
        <v>0</v>
      </c>
      <c r="T24" s="254">
        <v>0</v>
      </c>
      <c r="U24" s="254">
        <v>0</v>
      </c>
      <c r="V24" s="254">
        <v>54075000</v>
      </c>
      <c r="W24" s="334">
        <v>2200000000</v>
      </c>
      <c r="X24" s="334">
        <v>0</v>
      </c>
      <c r="Y24" s="334">
        <v>0</v>
      </c>
      <c r="Z24" s="165">
        <f>+SUM(N24:Y24)</f>
        <v>2254075000</v>
      </c>
      <c r="AA24" s="418"/>
      <c r="AB24" s="418"/>
    </row>
    <row r="25" spans="2:28" s="285" customFormat="1" ht="57" customHeight="1">
      <c r="B25" s="624"/>
      <c r="C25" s="385"/>
      <c r="D25" s="422"/>
      <c r="E25" s="286" t="s">
        <v>230</v>
      </c>
      <c r="F25" s="287">
        <f>+SUM(G25:K25)</f>
        <v>0</v>
      </c>
      <c r="G25" s="288">
        <v>0</v>
      </c>
      <c r="H25" s="288">
        <v>0</v>
      </c>
      <c r="I25" s="331">
        <v>0</v>
      </c>
      <c r="J25" s="288">
        <v>0</v>
      </c>
      <c r="K25" s="288">
        <v>0</v>
      </c>
      <c r="L25" s="289" t="s">
        <v>163</v>
      </c>
      <c r="M25" s="289" t="s">
        <v>163</v>
      </c>
      <c r="N25" s="164">
        <v>0</v>
      </c>
      <c r="O25" s="164">
        <v>0</v>
      </c>
      <c r="P25" s="164">
        <v>0</v>
      </c>
      <c r="Q25" s="164">
        <v>0</v>
      </c>
      <c r="R25" s="164">
        <v>0</v>
      </c>
      <c r="S25" s="164">
        <v>0</v>
      </c>
      <c r="T25" s="164">
        <v>0</v>
      </c>
      <c r="U25" s="164">
        <v>0</v>
      </c>
      <c r="V25" s="164">
        <v>0</v>
      </c>
      <c r="W25" s="164">
        <v>0</v>
      </c>
      <c r="X25" s="164">
        <v>0</v>
      </c>
      <c r="Y25" s="164">
        <v>0</v>
      </c>
      <c r="Z25" s="150">
        <f>+SUM(N25:Y25)</f>
        <v>0</v>
      </c>
      <c r="AA25" s="418"/>
      <c r="AB25" s="418"/>
    </row>
    <row r="26" spans="2:28" s="285" customFormat="1" ht="57" customHeight="1">
      <c r="B26" s="624"/>
      <c r="C26" s="385"/>
      <c r="D26" s="422"/>
      <c r="E26" s="294" t="s">
        <v>129</v>
      </c>
      <c r="F26" s="291">
        <f>+SUM(G26:K26)</f>
        <v>1840775082</v>
      </c>
      <c r="G26" s="295">
        <v>0</v>
      </c>
      <c r="H26" s="293">
        <v>524685082</v>
      </c>
      <c r="I26" s="335">
        <v>1316090000</v>
      </c>
      <c r="J26" s="295">
        <v>0</v>
      </c>
      <c r="K26" s="295">
        <v>0</v>
      </c>
      <c r="L26" s="296">
        <v>0</v>
      </c>
      <c r="M26" s="328">
        <f>+I26-L26</f>
        <v>1316090000</v>
      </c>
      <c r="N26" s="254">
        <v>0</v>
      </c>
      <c r="O26" s="254">
        <v>7500000</v>
      </c>
      <c r="P26" s="254">
        <v>7500000</v>
      </c>
      <c r="Q26" s="254">
        <v>133759000</v>
      </c>
      <c r="R26" s="254">
        <v>7500000</v>
      </c>
      <c r="S26" s="254">
        <v>323147500</v>
      </c>
      <c r="T26" s="254">
        <v>7500000</v>
      </c>
      <c r="U26" s="254">
        <v>7500000</v>
      </c>
      <c r="V26" s="254">
        <v>127259000</v>
      </c>
      <c r="W26" s="334">
        <v>0</v>
      </c>
      <c r="X26" s="334">
        <v>0</v>
      </c>
      <c r="Y26" s="334">
        <v>694424500</v>
      </c>
      <c r="Z26" s="165">
        <f>+SUM(N26:Y26)</f>
        <v>1316090000</v>
      </c>
      <c r="AA26" s="418"/>
      <c r="AB26" s="418"/>
    </row>
    <row r="27" spans="2:28" s="285" customFormat="1" ht="57" customHeight="1">
      <c r="B27" s="624"/>
      <c r="C27" s="385"/>
      <c r="D27" s="422"/>
      <c r="E27" s="297" t="s">
        <v>231</v>
      </c>
      <c r="F27" s="298">
        <f aca="true" t="shared" si="4" ref="F27:K27">+F23+F25</f>
        <v>0.9999999999999999</v>
      </c>
      <c r="G27" s="298">
        <f t="shared" si="4"/>
        <v>0.1</v>
      </c>
      <c r="H27" s="298">
        <v>0.25</v>
      </c>
      <c r="I27" s="337">
        <f>+I23+I25</f>
        <v>0.3</v>
      </c>
      <c r="J27" s="298">
        <f t="shared" si="4"/>
        <v>0.25</v>
      </c>
      <c r="K27" s="298">
        <f t="shared" si="4"/>
        <v>0.1</v>
      </c>
      <c r="L27" s="299" t="s">
        <v>163</v>
      </c>
      <c r="M27" s="299" t="s">
        <v>163</v>
      </c>
      <c r="N27" s="209">
        <f>+N23+N25</f>
        <v>0</v>
      </c>
      <c r="O27" s="209">
        <f aca="true" t="shared" si="5" ref="O27:Z27">+O23+O25</f>
        <v>0</v>
      </c>
      <c r="P27" s="209">
        <f t="shared" si="5"/>
        <v>0</v>
      </c>
      <c r="Q27" s="209">
        <f t="shared" si="5"/>
        <v>0</v>
      </c>
      <c r="R27" s="209">
        <f t="shared" si="5"/>
        <v>0</v>
      </c>
      <c r="S27" s="209">
        <f t="shared" si="5"/>
        <v>0</v>
      </c>
      <c r="T27" s="209">
        <f t="shared" si="5"/>
        <v>0</v>
      </c>
      <c r="U27" s="209">
        <f t="shared" si="5"/>
        <v>0</v>
      </c>
      <c r="V27" s="209">
        <f t="shared" si="5"/>
        <v>0.02</v>
      </c>
      <c r="W27" s="209">
        <f t="shared" si="5"/>
        <v>0.26</v>
      </c>
      <c r="X27" s="209">
        <f t="shared" si="5"/>
        <v>0</v>
      </c>
      <c r="Y27" s="209">
        <f t="shared" si="5"/>
        <v>0.02</v>
      </c>
      <c r="Z27" s="209">
        <f t="shared" si="5"/>
        <v>0.30000000000000004</v>
      </c>
      <c r="AA27" s="418"/>
      <c r="AB27" s="418"/>
    </row>
    <row r="28" spans="2:28" s="285" customFormat="1" ht="57" customHeight="1">
      <c r="B28" s="300"/>
      <c r="C28" s="300"/>
      <c r="D28" s="300"/>
      <c r="E28" s="301" t="s">
        <v>206</v>
      </c>
      <c r="F28" s="365">
        <f aca="true" t="shared" si="6" ref="F28:K28">+F14+F19+F24</f>
        <v>10778846478.654144</v>
      </c>
      <c r="G28" s="365">
        <f t="shared" si="6"/>
        <v>923658849</v>
      </c>
      <c r="H28" s="365">
        <f t="shared" si="6"/>
        <v>2897713520</v>
      </c>
      <c r="I28" s="366">
        <f t="shared" si="6"/>
        <v>3200912110</v>
      </c>
      <c r="J28" s="365">
        <f t="shared" si="6"/>
        <v>1838562000</v>
      </c>
      <c r="K28" s="365">
        <f t="shared" si="6"/>
        <v>1917999999.6541424</v>
      </c>
      <c r="L28" s="299" t="s">
        <v>163</v>
      </c>
      <c r="M28" s="299" t="s">
        <v>163</v>
      </c>
      <c r="N28" s="302">
        <f aca="true" t="shared" si="7" ref="N28:Y28">+N14+N19+N24</f>
        <v>0</v>
      </c>
      <c r="O28" s="302">
        <f t="shared" si="7"/>
        <v>0</v>
      </c>
      <c r="P28" s="302">
        <f t="shared" si="7"/>
        <v>30500000</v>
      </c>
      <c r="Q28" s="302">
        <f t="shared" si="7"/>
        <v>32305000</v>
      </c>
      <c r="R28" s="302">
        <f t="shared" si="7"/>
        <v>0</v>
      </c>
      <c r="S28" s="302">
        <f t="shared" si="7"/>
        <v>0</v>
      </c>
      <c r="T28" s="302">
        <f t="shared" si="7"/>
        <v>0</v>
      </c>
      <c r="U28" s="302">
        <f t="shared" si="7"/>
        <v>82777000</v>
      </c>
      <c r="V28" s="302">
        <f t="shared" si="7"/>
        <v>855330110</v>
      </c>
      <c r="W28" s="302">
        <f t="shared" si="7"/>
        <v>2200000000</v>
      </c>
      <c r="X28" s="302">
        <f t="shared" si="7"/>
        <v>0</v>
      </c>
      <c r="Y28" s="302">
        <f t="shared" si="7"/>
        <v>0</v>
      </c>
      <c r="Z28" s="224">
        <f>+SUM(N28:Y28)</f>
        <v>3200912110</v>
      </c>
      <c r="AA28" s="210">
        <f>+Z28/I28</f>
        <v>1</v>
      </c>
      <c r="AB28" s="210">
        <f>+(G28+H28+Z28)/F28</f>
        <v>0.6514875680720158</v>
      </c>
    </row>
    <row r="29" spans="2:28" s="285" customFormat="1" ht="57" customHeight="1">
      <c r="B29" s="300"/>
      <c r="C29" s="300"/>
      <c r="D29" s="300"/>
      <c r="E29" s="301" t="s">
        <v>207</v>
      </c>
      <c r="F29" s="302">
        <f aca="true" t="shared" si="8" ref="F29:Y29">+F16+F21+F26</f>
        <v>3538873479</v>
      </c>
      <c r="G29" s="302">
        <f t="shared" si="8"/>
        <v>0</v>
      </c>
      <c r="H29" s="302">
        <f t="shared" si="8"/>
        <v>895621482</v>
      </c>
      <c r="I29" s="366">
        <f>+I16+I21+I26</f>
        <v>2643251997</v>
      </c>
      <c r="J29" s="302">
        <f t="shared" si="8"/>
        <v>0</v>
      </c>
      <c r="K29" s="302">
        <f t="shared" si="8"/>
        <v>0</v>
      </c>
      <c r="L29" s="303">
        <f t="shared" si="8"/>
        <v>0</v>
      </c>
      <c r="M29" s="303">
        <f t="shared" si="8"/>
        <v>2643251997</v>
      </c>
      <c r="N29" s="302">
        <f t="shared" si="8"/>
        <v>0</v>
      </c>
      <c r="O29" s="302">
        <f t="shared" si="8"/>
        <v>82167232</v>
      </c>
      <c r="P29" s="302">
        <f t="shared" si="8"/>
        <v>30030000</v>
      </c>
      <c r="Q29" s="302">
        <f t="shared" si="8"/>
        <v>153239000</v>
      </c>
      <c r="R29" s="302">
        <f t="shared" si="8"/>
        <v>110155525</v>
      </c>
      <c r="S29" s="302">
        <f t="shared" si="8"/>
        <v>796484661</v>
      </c>
      <c r="T29" s="302">
        <f t="shared" si="8"/>
        <v>14700000</v>
      </c>
      <c r="U29" s="302">
        <f t="shared" si="8"/>
        <v>9900000</v>
      </c>
      <c r="V29" s="302">
        <f t="shared" si="8"/>
        <v>127259000</v>
      </c>
      <c r="W29" s="302">
        <f t="shared" si="8"/>
        <v>0</v>
      </c>
      <c r="X29" s="302">
        <f t="shared" si="8"/>
        <v>0</v>
      </c>
      <c r="Y29" s="302">
        <f t="shared" si="8"/>
        <v>983522499</v>
      </c>
      <c r="Z29" s="224">
        <f>+SUM(N29:Y29)</f>
        <v>2307457917</v>
      </c>
      <c r="AA29" s="210">
        <f>+Z29/I29</f>
        <v>0.8729617605959951</v>
      </c>
      <c r="AB29" s="210">
        <f>+(G29+H29+Z29)/F29</f>
        <v>0.9051127196288218</v>
      </c>
    </row>
    <row r="30" spans="6:28" s="28" customFormat="1" ht="12">
      <c r="F30" s="29"/>
      <c r="G30" s="29"/>
      <c r="H30" s="29"/>
      <c r="I30" s="339"/>
      <c r="J30" s="29"/>
      <c r="K30" s="29"/>
      <c r="L30" s="29"/>
      <c r="M30" s="29"/>
      <c r="N30" s="29"/>
      <c r="O30" s="29"/>
      <c r="P30" s="29"/>
      <c r="Q30" s="29"/>
      <c r="R30" s="29"/>
      <c r="S30" s="29"/>
      <c r="T30" s="29"/>
      <c r="U30" s="29"/>
      <c r="V30" s="29"/>
      <c r="W30" s="29"/>
      <c r="X30" s="29"/>
      <c r="Y30" s="29"/>
      <c r="Z30" s="29"/>
      <c r="AA30" s="29"/>
      <c r="AB30" s="29"/>
    </row>
    <row r="31" s="28" customFormat="1" ht="12">
      <c r="I31" s="340"/>
    </row>
    <row r="32" s="28" customFormat="1" ht="12">
      <c r="I32" s="340"/>
    </row>
  </sheetData>
  <sheetProtection selectLockedCells="1"/>
  <mergeCells count="34">
    <mergeCell ref="B1:C4"/>
    <mergeCell ref="B9:C9"/>
    <mergeCell ref="D9:F9"/>
    <mergeCell ref="B11:M11"/>
    <mergeCell ref="B8:C8"/>
    <mergeCell ref="D8:F8"/>
    <mergeCell ref="AA11:AB11"/>
    <mergeCell ref="B13:B17"/>
    <mergeCell ref="C13:C17"/>
    <mergeCell ref="D13:D17"/>
    <mergeCell ref="B6:C6"/>
    <mergeCell ref="B7:C7"/>
    <mergeCell ref="D6:F6"/>
    <mergeCell ref="D7:F7"/>
    <mergeCell ref="N11:Z11"/>
    <mergeCell ref="AA18:AA22"/>
    <mergeCell ref="D18:D22"/>
    <mergeCell ref="C18:C22"/>
    <mergeCell ref="AB23:AB27"/>
    <mergeCell ref="B23:B27"/>
    <mergeCell ref="C23:C27"/>
    <mergeCell ref="D23:D27"/>
    <mergeCell ref="AA23:AA27"/>
    <mergeCell ref="B18:B22"/>
    <mergeCell ref="AC20:AH22"/>
    <mergeCell ref="AA1:AB4"/>
    <mergeCell ref="D1:Z1"/>
    <mergeCell ref="D2:Z2"/>
    <mergeCell ref="D3:Z3"/>
    <mergeCell ref="D4:M4"/>
    <mergeCell ref="N4:Z4"/>
    <mergeCell ref="AA13:AA17"/>
    <mergeCell ref="AB13:AB17"/>
    <mergeCell ref="AB18:AB22"/>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scale="38" r:id="rId4"/>
  <headerFooter>
    <oddFooter>&amp;L&amp;"Arial,Normal"&amp;7PE01-PR01-F01&amp;C&amp;"Arial,Normal"&amp;7Versión Impresa no controlada, verificar su vigencia en el listado Maestro de Documentos&amp;RPag &amp;P de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2:AF18"/>
  <sheetViews>
    <sheetView showGridLines="0" zoomScale="70" zoomScaleNormal="70" zoomScaleSheetLayoutView="80" zoomScalePageLayoutView="0" workbookViewId="0" topLeftCell="A4">
      <selection activeCell="A1" sqref="A1"/>
    </sheetView>
  </sheetViews>
  <sheetFormatPr defaultColWidth="11.421875" defaultRowHeight="15"/>
  <cols>
    <col min="1" max="1" width="15.8515625" style="5" customWidth="1"/>
    <col min="2" max="2" width="23.140625" style="5" customWidth="1"/>
    <col min="3" max="3" width="16.140625" style="5" customWidth="1"/>
    <col min="4" max="4" width="16.421875" style="6" customWidth="1"/>
    <col min="5" max="5" width="17.421875" style="5" customWidth="1"/>
    <col min="6" max="7" width="17.140625" style="5" customWidth="1"/>
    <col min="8" max="8" width="16.57421875" style="5" customWidth="1"/>
    <col min="9" max="9" width="18.140625" style="5" customWidth="1"/>
    <col min="10" max="14" width="13.8515625" style="5" customWidth="1"/>
    <col min="15" max="26" width="9.00390625" style="5" customWidth="1"/>
    <col min="27" max="27" width="11.57421875" style="5" customWidth="1"/>
    <col min="28" max="28" width="14.8515625" style="5" customWidth="1"/>
    <col min="29" max="29" width="14.421875" style="5" customWidth="1"/>
    <col min="30" max="30" width="36.57421875" style="5" customWidth="1"/>
    <col min="31" max="31" width="33.421875" style="5" customWidth="1"/>
    <col min="32" max="32" width="64.140625" style="5" customWidth="1"/>
    <col min="33" max="16384" width="11.421875" style="5" customWidth="1"/>
  </cols>
  <sheetData>
    <row r="2" spans="1:32" s="12" customFormat="1" ht="39.75" customHeight="1">
      <c r="A2" s="429"/>
      <c r="B2" s="429"/>
      <c r="C2" s="454" t="s">
        <v>144</v>
      </c>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6"/>
    </row>
    <row r="3" spans="1:32" s="12" customFormat="1" ht="40.5" customHeight="1">
      <c r="A3" s="429"/>
      <c r="B3" s="429"/>
      <c r="C3" s="454" t="s">
        <v>145</v>
      </c>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7"/>
    </row>
    <row r="4" spans="1:32" s="12" customFormat="1" ht="42.75" customHeight="1">
      <c r="A4" s="429"/>
      <c r="B4" s="429"/>
      <c r="C4" s="454" t="s">
        <v>422</v>
      </c>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7"/>
    </row>
    <row r="5" spans="1:32" s="12" customFormat="1" ht="33.75" customHeight="1">
      <c r="A5" s="429"/>
      <c r="B5" s="429"/>
      <c r="C5" s="447" t="s">
        <v>203</v>
      </c>
      <c r="D5" s="447"/>
      <c r="E5" s="447"/>
      <c r="F5" s="447"/>
      <c r="G5" s="447"/>
      <c r="H5" s="447"/>
      <c r="I5" s="447"/>
      <c r="J5" s="447"/>
      <c r="K5" s="447"/>
      <c r="L5" s="447"/>
      <c r="M5" s="447"/>
      <c r="N5" s="447"/>
      <c r="O5" s="447"/>
      <c r="P5" s="447"/>
      <c r="Q5" s="447"/>
      <c r="R5" s="445" t="s">
        <v>403</v>
      </c>
      <c r="S5" s="445"/>
      <c r="T5" s="445"/>
      <c r="U5" s="445"/>
      <c r="V5" s="445"/>
      <c r="W5" s="445"/>
      <c r="X5" s="445"/>
      <c r="Y5" s="445"/>
      <c r="Z5" s="445"/>
      <c r="AA5" s="445"/>
      <c r="AB5" s="445"/>
      <c r="AC5" s="445"/>
      <c r="AD5" s="445"/>
      <c r="AE5" s="445"/>
      <c r="AF5" s="458"/>
    </row>
    <row r="6" ht="30.75" customHeight="1"/>
    <row r="7" spans="2:7" ht="41.25" customHeight="1">
      <c r="B7" s="88" t="s">
        <v>215</v>
      </c>
      <c r="C7" s="455" t="s">
        <v>389</v>
      </c>
      <c r="D7" s="455"/>
      <c r="E7" s="455"/>
      <c r="F7" s="455"/>
      <c r="G7" s="455"/>
    </row>
    <row r="8" spans="2:7" ht="41.25" customHeight="1">
      <c r="B8" s="88" t="s">
        <v>2</v>
      </c>
      <c r="C8" s="455" t="s">
        <v>390</v>
      </c>
      <c r="D8" s="455"/>
      <c r="E8" s="455"/>
      <c r="F8" s="455"/>
      <c r="G8" s="455"/>
    </row>
    <row r="9" spans="2:7" ht="60" customHeight="1">
      <c r="B9" s="89" t="s">
        <v>208</v>
      </c>
      <c r="C9" s="455" t="s">
        <v>344</v>
      </c>
      <c r="D9" s="455"/>
      <c r="E9" s="455"/>
      <c r="F9" s="455"/>
      <c r="G9" s="455"/>
    </row>
    <row r="10" spans="1:29" s="37" customFormat="1" ht="24.75" customHeight="1">
      <c r="A10" s="35"/>
      <c r="B10" s="35"/>
      <c r="C10" s="35"/>
      <c r="D10" s="35"/>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row r="11" spans="1:32" s="38" customFormat="1" ht="35.25" customHeight="1">
      <c r="A11" s="459" t="s">
        <v>224</v>
      </c>
      <c r="B11" s="460"/>
      <c r="C11" s="460"/>
      <c r="D11" s="460"/>
      <c r="E11" s="460"/>
      <c r="F11" s="460"/>
      <c r="G11" s="460"/>
      <c r="H11" s="461"/>
      <c r="I11" s="462" t="s">
        <v>219</v>
      </c>
      <c r="J11" s="463"/>
      <c r="K11" s="463"/>
      <c r="L11" s="463"/>
      <c r="M11" s="463"/>
      <c r="N11" s="464"/>
      <c r="O11" s="446" t="s">
        <v>225</v>
      </c>
      <c r="P11" s="446"/>
      <c r="Q11" s="446"/>
      <c r="R11" s="446"/>
      <c r="S11" s="446"/>
      <c r="T11" s="446"/>
      <c r="U11" s="446"/>
      <c r="V11" s="446"/>
      <c r="W11" s="446"/>
      <c r="X11" s="446"/>
      <c r="Y11" s="446"/>
      <c r="Z11" s="446"/>
      <c r="AA11" s="446"/>
      <c r="AB11" s="446"/>
      <c r="AC11" s="446"/>
      <c r="AD11" s="459" t="s">
        <v>121</v>
      </c>
      <c r="AE11" s="460"/>
      <c r="AF11" s="461"/>
    </row>
    <row r="12" spans="1:32" s="38" customFormat="1" ht="49.5" customHeight="1">
      <c r="A12" s="148" t="s">
        <v>218</v>
      </c>
      <c r="B12" s="148" t="s">
        <v>180</v>
      </c>
      <c r="C12" s="148" t="s">
        <v>217</v>
      </c>
      <c r="D12" s="148" t="s">
        <v>216</v>
      </c>
      <c r="E12" s="148" t="s">
        <v>179</v>
      </c>
      <c r="F12" s="148" t="s">
        <v>4</v>
      </c>
      <c r="G12" s="148" t="s">
        <v>3</v>
      </c>
      <c r="H12" s="148" t="s">
        <v>238</v>
      </c>
      <c r="I12" s="149" t="s">
        <v>210</v>
      </c>
      <c r="J12" s="149">
        <v>2016</v>
      </c>
      <c r="K12" s="149">
        <v>2017</v>
      </c>
      <c r="L12" s="149">
        <v>2018</v>
      </c>
      <c r="M12" s="149">
        <v>2019</v>
      </c>
      <c r="N12" s="149">
        <v>2020</v>
      </c>
      <c r="O12" s="149" t="s">
        <v>141</v>
      </c>
      <c r="P12" s="149" t="s">
        <v>137</v>
      </c>
      <c r="Q12" s="149" t="s">
        <v>138</v>
      </c>
      <c r="R12" s="149" t="s">
        <v>139</v>
      </c>
      <c r="S12" s="149" t="s">
        <v>140</v>
      </c>
      <c r="T12" s="149" t="s">
        <v>113</v>
      </c>
      <c r="U12" s="149" t="s">
        <v>114</v>
      </c>
      <c r="V12" s="149" t="s">
        <v>115</v>
      </c>
      <c r="W12" s="149" t="s">
        <v>116</v>
      </c>
      <c r="X12" s="149" t="s">
        <v>117</v>
      </c>
      <c r="Y12" s="149" t="s">
        <v>118</v>
      </c>
      <c r="Z12" s="149" t="s">
        <v>119</v>
      </c>
      <c r="AA12" s="149" t="s">
        <v>220</v>
      </c>
      <c r="AB12" s="163" t="s">
        <v>108</v>
      </c>
      <c r="AC12" s="149" t="s">
        <v>109</v>
      </c>
      <c r="AD12" s="148" t="s">
        <v>110</v>
      </c>
      <c r="AE12" s="148" t="s">
        <v>112</v>
      </c>
      <c r="AF12" s="148" t="s">
        <v>111</v>
      </c>
    </row>
    <row r="13" spans="1:32" s="39" customFormat="1" ht="109.5" customHeight="1">
      <c r="A13" s="273" t="s">
        <v>391</v>
      </c>
      <c r="B13" s="272" t="s">
        <v>392</v>
      </c>
      <c r="C13" s="448">
        <v>251</v>
      </c>
      <c r="D13" s="448" t="s">
        <v>393</v>
      </c>
      <c r="E13" s="448">
        <v>281</v>
      </c>
      <c r="F13" s="450" t="s">
        <v>394</v>
      </c>
      <c r="G13" s="452" t="s">
        <v>395</v>
      </c>
      <c r="H13" s="448" t="s">
        <v>396</v>
      </c>
      <c r="I13" s="443">
        <v>1</v>
      </c>
      <c r="J13" s="443">
        <v>0.11</v>
      </c>
      <c r="K13" s="443">
        <v>0.25</v>
      </c>
      <c r="L13" s="443">
        <v>0.28</v>
      </c>
      <c r="M13" s="443">
        <v>0.25</v>
      </c>
      <c r="N13" s="443">
        <v>0.11</v>
      </c>
      <c r="O13" s="441">
        <f>+'Sección 2. Metas - Presupuesto'!N13*1.12</f>
        <v>0</v>
      </c>
      <c r="P13" s="441">
        <f>+'Sección 2. Metas - Presupuesto'!O13*1.12</f>
        <v>0.028000000000000004</v>
      </c>
      <c r="Q13" s="441">
        <f>+'Sección 2. Metas - Presupuesto'!P13*1.12</f>
        <v>0</v>
      </c>
      <c r="R13" s="441">
        <f>+'Sección 2. Metas - Presupuesto'!Q13*1.12</f>
        <v>0.011200000000000002</v>
      </c>
      <c r="S13" s="441">
        <f>+'Sección 2. Metas - Presupuesto'!R13*1.12</f>
        <v>0</v>
      </c>
      <c r="T13" s="441">
        <f>+'Sección 2. Metas - Presupuesto'!S13*1.12</f>
        <v>0.01736</v>
      </c>
      <c r="U13" s="441">
        <f>+'Sección 2. Metas - Presupuesto'!T13*1.12</f>
        <v>0</v>
      </c>
      <c r="V13" s="441">
        <f>+'Sección 2. Metas - Presupuesto'!U13*1.12</f>
        <v>0.084</v>
      </c>
      <c r="W13" s="441">
        <f>+'Sección 2. Metas - Presupuesto'!V13*1.12</f>
        <v>0.13384000000000001</v>
      </c>
      <c r="X13" s="441">
        <f>+'Sección 2. Metas - Presupuesto'!W13*1.12</f>
        <v>0</v>
      </c>
      <c r="Y13" s="441">
        <f>+'Sección 2. Metas - Presupuesto'!X13*1.12</f>
        <v>0</v>
      </c>
      <c r="Z13" s="441">
        <f>+'Sección 2. Metas - Presupuesto'!Y13*1.12</f>
        <v>0.005600000000000001</v>
      </c>
      <c r="AA13" s="433">
        <f>SUM(O13:Z14)</f>
        <v>0.28</v>
      </c>
      <c r="AB13" s="435">
        <f>+AA13/L13</f>
        <v>1</v>
      </c>
      <c r="AC13" s="437">
        <f>+AA13+J13+K13</f>
        <v>0.64</v>
      </c>
      <c r="AD13" s="439" t="str">
        <f>+1!C49</f>
        <v>Se realizó los encuentros IV y V de la Red Logística Urbana. Se emitieron conceptos técnicos para la implementación de zonas de cargue y descargue en Calle 46 Sur y  Parque de la 93. Se esta ejecutando la consultoría de normatividad de carga. Se emitieron conceptos técnicos para la factibilidad de Ciclo rutas, Se están desarrollando pilotos de cargue y descargue en Puente Aranda y calle 109.</v>
      </c>
      <c r="AE13" s="439" t="str">
        <f>+1!C50</f>
        <v>N.A.</v>
      </c>
      <c r="AF13" s="439" t="str">
        <f>+1!C51</f>
        <v>El uso eficiente de la infraestructura, conlleva menores tiempos de desplazamiento en la red vial y menores costos de operación en los vehículos, lo que incrementa la competitividad de la ciudad y la disminución de los impactos ambientales (emisiones y ruido) generados por la congestión de la red vial.
La certificación y sello de calidad para las empresas que adopten e implementen las buenas prácticas en logística y transporte de carga,  mejorará la competitividad de la ciudad en términos de disminución de costos e impactos para la comunidad.</v>
      </c>
    </row>
    <row r="14" spans="1:32" s="39" customFormat="1" ht="109.5" customHeight="1">
      <c r="A14" s="273" t="s">
        <v>391</v>
      </c>
      <c r="B14" s="272" t="s">
        <v>397</v>
      </c>
      <c r="C14" s="449"/>
      <c r="D14" s="449"/>
      <c r="E14" s="449"/>
      <c r="F14" s="451"/>
      <c r="G14" s="453"/>
      <c r="H14" s="449"/>
      <c r="I14" s="444"/>
      <c r="J14" s="444"/>
      <c r="K14" s="444"/>
      <c r="L14" s="444"/>
      <c r="M14" s="444"/>
      <c r="N14" s="444"/>
      <c r="O14" s="442"/>
      <c r="P14" s="442"/>
      <c r="Q14" s="442"/>
      <c r="R14" s="442"/>
      <c r="S14" s="442"/>
      <c r="T14" s="442"/>
      <c r="U14" s="442"/>
      <c r="V14" s="442"/>
      <c r="W14" s="442"/>
      <c r="X14" s="442"/>
      <c r="Y14" s="442"/>
      <c r="Z14" s="442"/>
      <c r="AA14" s="434"/>
      <c r="AB14" s="436"/>
      <c r="AC14" s="438"/>
      <c r="AD14" s="440"/>
      <c r="AE14" s="440"/>
      <c r="AF14" s="440"/>
    </row>
    <row r="15" spans="1:32" s="39" customFormat="1" ht="121.5" customHeight="1">
      <c r="A15" s="273" t="s">
        <v>391</v>
      </c>
      <c r="B15" s="272" t="s">
        <v>369</v>
      </c>
      <c r="C15" s="273">
        <v>252</v>
      </c>
      <c r="D15" s="273" t="s">
        <v>385</v>
      </c>
      <c r="E15" s="274">
        <v>282</v>
      </c>
      <c r="F15" s="275" t="s">
        <v>385</v>
      </c>
      <c r="G15" s="277" t="s">
        <v>395</v>
      </c>
      <c r="H15" s="273" t="s">
        <v>396</v>
      </c>
      <c r="I15" s="276">
        <v>1</v>
      </c>
      <c r="J15" s="276">
        <v>0</v>
      </c>
      <c r="K15" s="276">
        <v>0</v>
      </c>
      <c r="L15" s="276">
        <v>0</v>
      </c>
      <c r="M15" s="276">
        <v>1</v>
      </c>
      <c r="N15" s="276">
        <v>0</v>
      </c>
      <c r="O15" s="276" t="s">
        <v>369</v>
      </c>
      <c r="P15" s="276" t="s">
        <v>369</v>
      </c>
      <c r="Q15" s="276" t="s">
        <v>369</v>
      </c>
      <c r="R15" s="276" t="s">
        <v>369</v>
      </c>
      <c r="S15" s="276" t="s">
        <v>369</v>
      </c>
      <c r="T15" s="276" t="s">
        <v>369</v>
      </c>
      <c r="U15" s="276" t="s">
        <v>369</v>
      </c>
      <c r="V15" s="276" t="s">
        <v>369</v>
      </c>
      <c r="W15" s="276" t="s">
        <v>369</v>
      </c>
      <c r="X15" s="276" t="s">
        <v>369</v>
      </c>
      <c r="Y15" s="276" t="s">
        <v>369</v>
      </c>
      <c r="Z15" s="276" t="s">
        <v>369</v>
      </c>
      <c r="AA15" s="304" t="s">
        <v>369</v>
      </c>
      <c r="AB15" s="305">
        <v>0</v>
      </c>
      <c r="AC15" s="305">
        <v>0</v>
      </c>
      <c r="AD15" s="274" t="s">
        <v>369</v>
      </c>
      <c r="AE15" s="274" t="s">
        <v>369</v>
      </c>
      <c r="AF15" s="274" t="s">
        <v>369</v>
      </c>
    </row>
    <row r="17" ht="15">
      <c r="D17" s="5"/>
    </row>
    <row r="18" ht="15">
      <c r="D18" s="5"/>
    </row>
    <row r="26" ht="34.5" customHeight="1"/>
  </sheetData>
  <sheetProtection/>
  <mergeCells count="44">
    <mergeCell ref="C2:AE2"/>
    <mergeCell ref="C7:G7"/>
    <mergeCell ref="C8:G8"/>
    <mergeCell ref="C9:G9"/>
    <mergeCell ref="AF2:AF5"/>
    <mergeCell ref="AD11:AF11"/>
    <mergeCell ref="C3:AE3"/>
    <mergeCell ref="I11:N11"/>
    <mergeCell ref="A11:H11"/>
    <mergeCell ref="C4:AE4"/>
    <mergeCell ref="R5:AE5"/>
    <mergeCell ref="A2:B5"/>
    <mergeCell ref="O11:AC11"/>
    <mergeCell ref="C5:Q5"/>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dimension ref="B1:N67"/>
  <sheetViews>
    <sheetView zoomScale="80" zoomScaleNormal="80" zoomScalePageLayoutView="0" workbookViewId="0" topLeftCell="A37">
      <selection activeCell="C51" sqref="C51:I51"/>
    </sheetView>
  </sheetViews>
  <sheetFormatPr defaultColWidth="11.421875" defaultRowHeight="15"/>
  <cols>
    <col min="1" max="1" width="0.9921875" style="168" customWidth="1"/>
    <col min="2" max="2" width="25.421875" style="167" customWidth="1"/>
    <col min="3" max="3" width="14.57421875" style="168" customWidth="1"/>
    <col min="4" max="4" width="20.140625" style="168" customWidth="1"/>
    <col min="5" max="5" width="16.421875" style="168" customWidth="1"/>
    <col min="6" max="6" width="25.00390625" style="168" customWidth="1"/>
    <col min="7" max="7" width="22.00390625" style="169" customWidth="1"/>
    <col min="8" max="8" width="20.57421875" style="168" customWidth="1"/>
    <col min="9" max="9" width="22.421875" style="168" customWidth="1"/>
    <col min="10" max="11" width="22.421875" style="170" customWidth="1"/>
    <col min="12" max="21" width="11.421875" style="171" customWidth="1"/>
    <col min="22" max="24" width="11.421875" style="172" customWidth="1"/>
    <col min="25" max="16384" width="11.421875" style="168" customWidth="1"/>
  </cols>
  <sheetData>
    <row r="1" spans="2:9" ht="6" customHeight="1">
      <c r="B1" s="219"/>
      <c r="C1" s="220"/>
      <c r="D1" s="220"/>
      <c r="E1" s="220"/>
      <c r="F1" s="220"/>
      <c r="G1" s="221"/>
      <c r="H1" s="220"/>
      <c r="I1" s="220"/>
    </row>
    <row r="2" spans="2:13" ht="25.5" customHeight="1">
      <c r="B2" s="504"/>
      <c r="C2" s="394" t="s">
        <v>144</v>
      </c>
      <c r="D2" s="394"/>
      <c r="E2" s="394"/>
      <c r="F2" s="394"/>
      <c r="G2" s="394"/>
      <c r="H2" s="394"/>
      <c r="I2" s="505"/>
      <c r="J2" s="173"/>
      <c r="K2" s="173"/>
      <c r="M2" s="174" t="s">
        <v>244</v>
      </c>
    </row>
    <row r="3" spans="2:13" ht="25.5" customHeight="1">
      <c r="B3" s="504"/>
      <c r="C3" s="506" t="s">
        <v>145</v>
      </c>
      <c r="D3" s="506"/>
      <c r="E3" s="506"/>
      <c r="F3" s="506"/>
      <c r="G3" s="506"/>
      <c r="H3" s="506"/>
      <c r="I3" s="505"/>
      <c r="J3" s="173"/>
      <c r="K3" s="173"/>
      <c r="M3" s="174" t="s">
        <v>245</v>
      </c>
    </row>
    <row r="4" spans="2:13" ht="25.5" customHeight="1">
      <c r="B4" s="504"/>
      <c r="C4" s="506" t="s">
        <v>246</v>
      </c>
      <c r="D4" s="506"/>
      <c r="E4" s="506"/>
      <c r="F4" s="506"/>
      <c r="G4" s="506"/>
      <c r="H4" s="506"/>
      <c r="I4" s="505"/>
      <c r="J4" s="173"/>
      <c r="K4" s="173"/>
      <c r="M4" s="174" t="s">
        <v>247</v>
      </c>
    </row>
    <row r="5" spans="2:13" ht="25.5" customHeight="1">
      <c r="B5" s="504"/>
      <c r="C5" s="506" t="s">
        <v>248</v>
      </c>
      <c r="D5" s="506"/>
      <c r="E5" s="506"/>
      <c r="F5" s="506"/>
      <c r="G5" s="507" t="s">
        <v>479</v>
      </c>
      <c r="H5" s="507"/>
      <c r="I5" s="505"/>
      <c r="J5" s="173"/>
      <c r="K5" s="173"/>
      <c r="M5" s="174" t="s">
        <v>249</v>
      </c>
    </row>
    <row r="6" spans="2:11" ht="23.25" customHeight="1">
      <c r="B6" s="501" t="s">
        <v>250</v>
      </c>
      <c r="C6" s="501"/>
      <c r="D6" s="501"/>
      <c r="E6" s="501"/>
      <c r="F6" s="501"/>
      <c r="G6" s="501"/>
      <c r="H6" s="501"/>
      <c r="I6" s="501"/>
      <c r="J6" s="175"/>
      <c r="K6" s="175"/>
    </row>
    <row r="7" spans="2:11" ht="24" customHeight="1">
      <c r="B7" s="502" t="s">
        <v>251</v>
      </c>
      <c r="C7" s="502"/>
      <c r="D7" s="502"/>
      <c r="E7" s="502"/>
      <c r="F7" s="502"/>
      <c r="G7" s="502"/>
      <c r="H7" s="502"/>
      <c r="I7" s="502"/>
      <c r="J7" s="176"/>
      <c r="K7" s="176"/>
    </row>
    <row r="8" spans="2:14" ht="24" customHeight="1">
      <c r="B8" s="483" t="s">
        <v>252</v>
      </c>
      <c r="C8" s="483"/>
      <c r="D8" s="483"/>
      <c r="E8" s="483"/>
      <c r="F8" s="483"/>
      <c r="G8" s="483"/>
      <c r="H8" s="483"/>
      <c r="I8" s="483"/>
      <c r="J8" s="177"/>
      <c r="K8" s="177"/>
      <c r="N8" s="178" t="s">
        <v>253</v>
      </c>
    </row>
    <row r="9" spans="2:14" ht="30.75" customHeight="1">
      <c r="B9" s="256" t="s">
        <v>480</v>
      </c>
      <c r="C9" s="255">
        <v>1</v>
      </c>
      <c r="D9" s="491" t="s">
        <v>481</v>
      </c>
      <c r="E9" s="491"/>
      <c r="F9" s="503" t="s">
        <v>370</v>
      </c>
      <c r="G9" s="503"/>
      <c r="H9" s="503"/>
      <c r="I9" s="503"/>
      <c r="J9" s="179"/>
      <c r="K9" s="179"/>
      <c r="M9" s="174" t="s">
        <v>254</v>
      </c>
      <c r="N9" s="178" t="s">
        <v>255</v>
      </c>
    </row>
    <row r="10" spans="2:14" ht="30.75" customHeight="1">
      <c r="B10" s="256" t="s">
        <v>256</v>
      </c>
      <c r="C10" s="255" t="s">
        <v>275</v>
      </c>
      <c r="D10" s="491" t="s">
        <v>257</v>
      </c>
      <c r="E10" s="491"/>
      <c r="F10" s="481" t="s">
        <v>363</v>
      </c>
      <c r="G10" s="481"/>
      <c r="H10" s="257" t="s">
        <v>258</v>
      </c>
      <c r="I10" s="258" t="s">
        <v>275</v>
      </c>
      <c r="J10" s="180"/>
      <c r="K10" s="180"/>
      <c r="M10" s="174" t="s">
        <v>259</v>
      </c>
      <c r="N10" s="178" t="s">
        <v>260</v>
      </c>
    </row>
    <row r="11" spans="2:14" ht="30.75" customHeight="1">
      <c r="B11" s="256" t="s">
        <v>261</v>
      </c>
      <c r="C11" s="495" t="s">
        <v>371</v>
      </c>
      <c r="D11" s="495"/>
      <c r="E11" s="495"/>
      <c r="F11" s="495"/>
      <c r="G11" s="257" t="s">
        <v>262</v>
      </c>
      <c r="H11" s="496">
        <v>1183</v>
      </c>
      <c r="I11" s="496"/>
      <c r="J11" s="181"/>
      <c r="K11" s="181"/>
      <c r="M11" s="174" t="s">
        <v>263</v>
      </c>
      <c r="N11" s="178" t="s">
        <v>264</v>
      </c>
    </row>
    <row r="12" spans="2:13" ht="30.75" customHeight="1">
      <c r="B12" s="256" t="s">
        <v>265</v>
      </c>
      <c r="C12" s="497" t="s">
        <v>259</v>
      </c>
      <c r="D12" s="497"/>
      <c r="E12" s="497"/>
      <c r="F12" s="497"/>
      <c r="G12" s="257" t="s">
        <v>266</v>
      </c>
      <c r="H12" s="498" t="s">
        <v>372</v>
      </c>
      <c r="I12" s="498"/>
      <c r="J12" s="182"/>
      <c r="K12" s="182"/>
      <c r="M12" s="183" t="s">
        <v>267</v>
      </c>
    </row>
    <row r="13" spans="2:13" ht="30.75" customHeight="1">
      <c r="B13" s="256" t="s">
        <v>268</v>
      </c>
      <c r="C13" s="499" t="s">
        <v>399</v>
      </c>
      <c r="D13" s="499"/>
      <c r="E13" s="499"/>
      <c r="F13" s="499"/>
      <c r="G13" s="499"/>
      <c r="H13" s="499"/>
      <c r="I13" s="499"/>
      <c r="J13" s="184"/>
      <c r="K13" s="184"/>
      <c r="M13" s="183"/>
    </row>
    <row r="14" spans="2:14" ht="30.75" customHeight="1">
      <c r="B14" s="256" t="s">
        <v>269</v>
      </c>
      <c r="C14" s="500" t="s">
        <v>373</v>
      </c>
      <c r="D14" s="500"/>
      <c r="E14" s="500"/>
      <c r="F14" s="500"/>
      <c r="G14" s="500"/>
      <c r="H14" s="500"/>
      <c r="I14" s="500"/>
      <c r="J14" s="180"/>
      <c r="K14" s="180"/>
      <c r="M14" s="183"/>
      <c r="N14" s="178" t="s">
        <v>270</v>
      </c>
    </row>
    <row r="15" spans="2:14" ht="30.75" customHeight="1">
      <c r="B15" s="256" t="s">
        <v>271</v>
      </c>
      <c r="C15" s="479" t="s">
        <v>374</v>
      </c>
      <c r="D15" s="479"/>
      <c r="E15" s="479"/>
      <c r="F15" s="479"/>
      <c r="G15" s="257" t="s">
        <v>272</v>
      </c>
      <c r="H15" s="481" t="s">
        <v>288</v>
      </c>
      <c r="I15" s="481"/>
      <c r="J15" s="180"/>
      <c r="K15" s="180"/>
      <c r="M15" s="183" t="s">
        <v>274</v>
      </c>
      <c r="N15" s="178" t="s">
        <v>275</v>
      </c>
    </row>
    <row r="16" spans="2:13" ht="30.75" customHeight="1">
      <c r="B16" s="256" t="s">
        <v>276</v>
      </c>
      <c r="C16" s="494" t="s">
        <v>463</v>
      </c>
      <c r="D16" s="494"/>
      <c r="E16" s="494"/>
      <c r="F16" s="494"/>
      <c r="G16" s="257" t="s">
        <v>277</v>
      </c>
      <c r="H16" s="481" t="s">
        <v>264</v>
      </c>
      <c r="I16" s="481"/>
      <c r="J16" s="180"/>
      <c r="K16" s="180"/>
      <c r="M16" s="183" t="s">
        <v>278</v>
      </c>
    </row>
    <row r="17" spans="2:14" ht="40.5" customHeight="1">
      <c r="B17" s="256" t="s">
        <v>279</v>
      </c>
      <c r="C17" s="479" t="s">
        <v>375</v>
      </c>
      <c r="D17" s="479"/>
      <c r="E17" s="479"/>
      <c r="F17" s="479"/>
      <c r="G17" s="479"/>
      <c r="H17" s="479"/>
      <c r="I17" s="479"/>
      <c r="J17" s="184"/>
      <c r="K17" s="184"/>
      <c r="M17" s="183" t="s">
        <v>280</v>
      </c>
      <c r="N17" s="178" t="s">
        <v>281</v>
      </c>
    </row>
    <row r="18" spans="2:14" ht="30.75" customHeight="1">
      <c r="B18" s="256" t="s">
        <v>282</v>
      </c>
      <c r="C18" s="479" t="s">
        <v>359</v>
      </c>
      <c r="D18" s="479"/>
      <c r="E18" s="479"/>
      <c r="F18" s="479"/>
      <c r="G18" s="479"/>
      <c r="H18" s="479"/>
      <c r="I18" s="479"/>
      <c r="J18" s="185"/>
      <c r="K18" s="185"/>
      <c r="M18" s="183" t="s">
        <v>283</v>
      </c>
      <c r="N18" s="178" t="s">
        <v>284</v>
      </c>
    </row>
    <row r="19" spans="2:14" ht="30.75" customHeight="1">
      <c r="B19" s="256" t="s">
        <v>285</v>
      </c>
      <c r="C19" s="487" t="s">
        <v>379</v>
      </c>
      <c r="D19" s="488"/>
      <c r="E19" s="488"/>
      <c r="F19" s="488"/>
      <c r="G19" s="488"/>
      <c r="H19" s="488"/>
      <c r="I19" s="489"/>
      <c r="J19" s="186"/>
      <c r="K19" s="186"/>
      <c r="M19" s="183"/>
      <c r="N19" s="178" t="s">
        <v>399</v>
      </c>
    </row>
    <row r="20" spans="2:14" ht="30.75" customHeight="1">
      <c r="B20" s="256" t="s">
        <v>287</v>
      </c>
      <c r="C20" s="490" t="s">
        <v>360</v>
      </c>
      <c r="D20" s="490"/>
      <c r="E20" s="490"/>
      <c r="F20" s="490"/>
      <c r="G20" s="490"/>
      <c r="H20" s="490"/>
      <c r="I20" s="490"/>
      <c r="J20" s="187"/>
      <c r="K20" s="187"/>
      <c r="M20" s="183" t="s">
        <v>288</v>
      </c>
      <c r="N20" s="178" t="s">
        <v>289</v>
      </c>
    </row>
    <row r="21" spans="2:14" ht="27.75" customHeight="1">
      <c r="B21" s="491" t="s">
        <v>290</v>
      </c>
      <c r="C21" s="492" t="s">
        <v>291</v>
      </c>
      <c r="D21" s="492"/>
      <c r="E21" s="492"/>
      <c r="F21" s="493" t="s">
        <v>292</v>
      </c>
      <c r="G21" s="493"/>
      <c r="H21" s="493"/>
      <c r="I21" s="493"/>
      <c r="J21" s="188"/>
      <c r="K21" s="188"/>
      <c r="M21" s="183" t="s">
        <v>273</v>
      </c>
      <c r="N21" s="178" t="s">
        <v>432</v>
      </c>
    </row>
    <row r="22" spans="2:14" ht="27" customHeight="1">
      <c r="B22" s="491"/>
      <c r="C22" s="485" t="s">
        <v>377</v>
      </c>
      <c r="D22" s="485"/>
      <c r="E22" s="485"/>
      <c r="F22" s="485" t="s">
        <v>378</v>
      </c>
      <c r="G22" s="485"/>
      <c r="H22" s="485"/>
      <c r="I22" s="485"/>
      <c r="J22" s="186"/>
      <c r="K22" s="186"/>
      <c r="M22" s="183" t="s">
        <v>294</v>
      </c>
      <c r="N22" s="178" t="s">
        <v>295</v>
      </c>
    </row>
    <row r="23" spans="2:14" ht="39.75" customHeight="1">
      <c r="B23" s="256" t="s">
        <v>296</v>
      </c>
      <c r="C23" s="484" t="s">
        <v>346</v>
      </c>
      <c r="D23" s="484"/>
      <c r="E23" s="484"/>
      <c r="F23" s="484" t="s">
        <v>346</v>
      </c>
      <c r="G23" s="484"/>
      <c r="H23" s="484"/>
      <c r="I23" s="484"/>
      <c r="J23" s="180"/>
      <c r="K23" s="180"/>
      <c r="M23" s="183"/>
      <c r="N23" s="178" t="s">
        <v>297</v>
      </c>
    </row>
    <row r="24" spans="2:14" ht="44.25" customHeight="1">
      <c r="B24" s="256" t="s">
        <v>298</v>
      </c>
      <c r="C24" s="485" t="s">
        <v>350</v>
      </c>
      <c r="D24" s="485"/>
      <c r="E24" s="485"/>
      <c r="F24" s="485" t="s">
        <v>349</v>
      </c>
      <c r="G24" s="485"/>
      <c r="H24" s="485"/>
      <c r="I24" s="485"/>
      <c r="J24" s="185"/>
      <c r="K24" s="185"/>
      <c r="M24" s="189"/>
      <c r="N24" s="178" t="s">
        <v>299</v>
      </c>
    </row>
    <row r="25" spans="2:13" ht="29.25" customHeight="1">
      <c r="B25" s="256" t="s">
        <v>300</v>
      </c>
      <c r="C25" s="478">
        <v>43101</v>
      </c>
      <c r="D25" s="479"/>
      <c r="E25" s="479"/>
      <c r="F25" s="257" t="s">
        <v>301</v>
      </c>
      <c r="G25" s="486">
        <v>0.255</v>
      </c>
      <c r="H25" s="486"/>
      <c r="I25" s="486"/>
      <c r="J25" s="190"/>
      <c r="K25" s="190"/>
      <c r="M25" s="189"/>
    </row>
    <row r="26" spans="2:13" ht="27" customHeight="1">
      <c r="B26" s="256" t="s">
        <v>302</v>
      </c>
      <c r="C26" s="478">
        <v>43465</v>
      </c>
      <c r="D26" s="479"/>
      <c r="E26" s="479"/>
      <c r="F26" s="257" t="s">
        <v>303</v>
      </c>
      <c r="G26" s="480">
        <v>0.25</v>
      </c>
      <c r="H26" s="480"/>
      <c r="I26" s="480"/>
      <c r="J26" s="191"/>
      <c r="K26" s="191"/>
      <c r="M26" s="189"/>
    </row>
    <row r="27" spans="2:13" ht="47.25" customHeight="1">
      <c r="B27" s="256" t="s">
        <v>304</v>
      </c>
      <c r="C27" s="481" t="s">
        <v>280</v>
      </c>
      <c r="D27" s="481"/>
      <c r="E27" s="481"/>
      <c r="F27" s="259" t="s">
        <v>305</v>
      </c>
      <c r="G27" s="482"/>
      <c r="H27" s="482"/>
      <c r="I27" s="482"/>
      <c r="J27" s="188"/>
      <c r="K27" s="188"/>
      <c r="M27" s="189"/>
    </row>
    <row r="28" spans="2:13" ht="30" customHeight="1">
      <c r="B28" s="483" t="s">
        <v>306</v>
      </c>
      <c r="C28" s="483"/>
      <c r="D28" s="483"/>
      <c r="E28" s="483"/>
      <c r="F28" s="483"/>
      <c r="G28" s="483"/>
      <c r="H28" s="483"/>
      <c r="I28" s="483"/>
      <c r="J28" s="177"/>
      <c r="K28" s="177"/>
      <c r="M28" s="189"/>
    </row>
    <row r="29" spans="2:13" ht="56.25" customHeight="1">
      <c r="B29" s="260" t="s">
        <v>307</v>
      </c>
      <c r="C29" s="260" t="s">
        <v>308</v>
      </c>
      <c r="D29" s="260" t="s">
        <v>309</v>
      </c>
      <c r="E29" s="260" t="s">
        <v>310</v>
      </c>
      <c r="F29" s="260" t="s">
        <v>311</v>
      </c>
      <c r="G29" s="261" t="s">
        <v>312</v>
      </c>
      <c r="H29" s="261" t="s">
        <v>313</v>
      </c>
      <c r="I29" s="260" t="s">
        <v>314</v>
      </c>
      <c r="J29" s="186"/>
      <c r="K29" s="186"/>
      <c r="M29" s="189"/>
    </row>
    <row r="30" spans="2:13" ht="19.5" customHeight="1">
      <c r="B30" s="262" t="s">
        <v>315</v>
      </c>
      <c r="C30" s="362">
        <v>0</v>
      </c>
      <c r="D30" s="211">
        <f>+C30</f>
        <v>0</v>
      </c>
      <c r="E30" s="363">
        <v>0</v>
      </c>
      <c r="F30" s="364">
        <v>0</v>
      </c>
      <c r="G30" s="264" t="e">
        <f>+C30/E30</f>
        <v>#DIV/0!</v>
      </c>
      <c r="H30" s="265" t="e">
        <f>+D30/F30</f>
        <v>#DIV/0!</v>
      </c>
      <c r="I30" s="266">
        <f>+D30/$G$26</f>
        <v>0</v>
      </c>
      <c r="J30" s="192"/>
      <c r="K30" s="192"/>
      <c r="M30" s="189"/>
    </row>
    <row r="31" spans="2:13" ht="19.5" customHeight="1">
      <c r="B31" s="262" t="s">
        <v>316</v>
      </c>
      <c r="C31" s="362">
        <v>0.025</v>
      </c>
      <c r="D31" s="211">
        <f>+C31+D30</f>
        <v>0.025</v>
      </c>
      <c r="E31" s="363">
        <v>0</v>
      </c>
      <c r="F31" s="364">
        <v>0</v>
      </c>
      <c r="G31" s="264" t="e">
        <f aca="true" t="shared" si="0" ref="G31:G41">+C31/E31</f>
        <v>#DIV/0!</v>
      </c>
      <c r="H31" s="265" t="e">
        <f aca="true" t="shared" si="1" ref="H31:H41">+D31/F31</f>
        <v>#DIV/0!</v>
      </c>
      <c r="I31" s="266">
        <f aca="true" t="shared" si="2" ref="I31:I41">+D31/$G$26</f>
        <v>0.1</v>
      </c>
      <c r="J31" s="192"/>
      <c r="K31" s="192"/>
      <c r="M31" s="189"/>
    </row>
    <row r="32" spans="2:13" ht="19.5" customHeight="1">
      <c r="B32" s="262" t="s">
        <v>317</v>
      </c>
      <c r="C32" s="362">
        <v>0</v>
      </c>
      <c r="D32" s="211">
        <f aca="true" t="shared" si="3" ref="D32:D41">+C32+D31</f>
        <v>0.025</v>
      </c>
      <c r="E32" s="363">
        <v>0</v>
      </c>
      <c r="F32" s="364">
        <v>0</v>
      </c>
      <c r="G32" s="264" t="e">
        <f t="shared" si="0"/>
        <v>#DIV/0!</v>
      </c>
      <c r="H32" s="265" t="e">
        <f t="shared" si="1"/>
        <v>#DIV/0!</v>
      </c>
      <c r="I32" s="266">
        <f t="shared" si="2"/>
        <v>0.1</v>
      </c>
      <c r="J32" s="192"/>
      <c r="K32" s="192"/>
      <c r="M32" s="189"/>
    </row>
    <row r="33" spans="2:11" ht="19.5" customHeight="1">
      <c r="B33" s="262" t="s">
        <v>318</v>
      </c>
      <c r="C33" s="362">
        <v>0.01</v>
      </c>
      <c r="D33" s="211">
        <f t="shared" si="3"/>
        <v>0.035</v>
      </c>
      <c r="E33" s="363">
        <v>0</v>
      </c>
      <c r="F33" s="364">
        <v>0</v>
      </c>
      <c r="G33" s="264" t="e">
        <f t="shared" si="0"/>
        <v>#DIV/0!</v>
      </c>
      <c r="H33" s="265" t="e">
        <f t="shared" si="1"/>
        <v>#DIV/0!</v>
      </c>
      <c r="I33" s="266">
        <f t="shared" si="2"/>
        <v>0.14</v>
      </c>
      <c r="J33" s="192"/>
      <c r="K33" s="192"/>
    </row>
    <row r="34" spans="2:11" ht="19.5" customHeight="1">
      <c r="B34" s="262" t="s">
        <v>319</v>
      </c>
      <c r="C34" s="362">
        <v>0</v>
      </c>
      <c r="D34" s="211">
        <f t="shared" si="3"/>
        <v>0.035</v>
      </c>
      <c r="E34" s="363">
        <v>0.075</v>
      </c>
      <c r="F34" s="364">
        <v>0</v>
      </c>
      <c r="G34" s="264">
        <f t="shared" si="0"/>
        <v>0</v>
      </c>
      <c r="H34" s="265" t="e">
        <f t="shared" si="1"/>
        <v>#DIV/0!</v>
      </c>
      <c r="I34" s="266">
        <f t="shared" si="2"/>
        <v>0.14</v>
      </c>
      <c r="J34" s="192"/>
      <c r="K34" s="192"/>
    </row>
    <row r="35" spans="2:11" ht="19.5" customHeight="1">
      <c r="B35" s="262" t="s">
        <v>320</v>
      </c>
      <c r="C35" s="362">
        <v>0.0155</v>
      </c>
      <c r="D35" s="211">
        <f t="shared" si="3"/>
        <v>0.0505</v>
      </c>
      <c r="E35" s="363">
        <v>0</v>
      </c>
      <c r="F35" s="364">
        <v>0.22</v>
      </c>
      <c r="G35" s="264" t="e">
        <f t="shared" si="0"/>
        <v>#DIV/0!</v>
      </c>
      <c r="H35" s="265">
        <f t="shared" si="1"/>
        <v>0.22954545454545455</v>
      </c>
      <c r="I35" s="266">
        <f t="shared" si="2"/>
        <v>0.202</v>
      </c>
      <c r="J35" s="192"/>
      <c r="K35" s="192"/>
    </row>
    <row r="36" spans="2:11" ht="19.5" customHeight="1">
      <c r="B36" s="262" t="s">
        <v>321</v>
      </c>
      <c r="C36" s="362">
        <v>0</v>
      </c>
      <c r="D36" s="211">
        <f t="shared" si="3"/>
        <v>0.0505</v>
      </c>
      <c r="E36" s="363">
        <v>0</v>
      </c>
      <c r="F36" s="364">
        <v>0.22</v>
      </c>
      <c r="G36" s="264" t="e">
        <f t="shared" si="0"/>
        <v>#DIV/0!</v>
      </c>
      <c r="H36" s="265">
        <f t="shared" si="1"/>
        <v>0.22954545454545455</v>
      </c>
      <c r="I36" s="266">
        <f t="shared" si="2"/>
        <v>0.202</v>
      </c>
      <c r="J36" s="192"/>
      <c r="K36" s="192"/>
    </row>
    <row r="37" spans="2:11" ht="19.5" customHeight="1">
      <c r="B37" s="262" t="s">
        <v>322</v>
      </c>
      <c r="C37" s="362">
        <v>0.075</v>
      </c>
      <c r="D37" s="211">
        <f t="shared" si="3"/>
        <v>0.1255</v>
      </c>
      <c r="E37" s="363">
        <v>0</v>
      </c>
      <c r="F37" s="364">
        <v>0.22</v>
      </c>
      <c r="G37" s="264" t="e">
        <f t="shared" si="0"/>
        <v>#DIV/0!</v>
      </c>
      <c r="H37" s="265">
        <f t="shared" si="1"/>
        <v>0.5704545454545454</v>
      </c>
      <c r="I37" s="266">
        <f t="shared" si="2"/>
        <v>0.502</v>
      </c>
      <c r="J37" s="192"/>
      <c r="K37" s="192"/>
    </row>
    <row r="38" spans="2:11" ht="19.5" customHeight="1">
      <c r="B38" s="262" t="s">
        <v>323</v>
      </c>
      <c r="C38" s="362">
        <f>3.5%+0.75%+0.2%+7.5%</f>
        <v>0.1195</v>
      </c>
      <c r="D38" s="211">
        <f t="shared" si="3"/>
        <v>0.245</v>
      </c>
      <c r="E38" s="363">
        <v>0.16</v>
      </c>
      <c r="F38" s="364">
        <v>0.235</v>
      </c>
      <c r="G38" s="264">
        <f t="shared" si="0"/>
        <v>0.746875</v>
      </c>
      <c r="H38" s="265">
        <f t="shared" si="1"/>
        <v>1.0425531914893618</v>
      </c>
      <c r="I38" s="266">
        <f t="shared" si="2"/>
        <v>0.98</v>
      </c>
      <c r="J38" s="192"/>
      <c r="K38" s="192"/>
    </row>
    <row r="39" spans="2:11" ht="19.5" customHeight="1">
      <c r="B39" s="262" t="s">
        <v>324</v>
      </c>
      <c r="C39" s="362">
        <v>0</v>
      </c>
      <c r="D39" s="211">
        <f t="shared" si="3"/>
        <v>0.245</v>
      </c>
      <c r="E39" s="363">
        <v>0</v>
      </c>
      <c r="F39" s="364">
        <v>0.235</v>
      </c>
      <c r="G39" s="264" t="e">
        <f t="shared" si="0"/>
        <v>#DIV/0!</v>
      </c>
      <c r="H39" s="265">
        <f t="shared" si="1"/>
        <v>1.0425531914893618</v>
      </c>
      <c r="I39" s="266">
        <f t="shared" si="2"/>
        <v>0.98</v>
      </c>
      <c r="J39" s="192"/>
      <c r="K39" s="192"/>
    </row>
    <row r="40" spans="2:11" ht="19.5" customHeight="1">
      <c r="B40" s="262" t="s">
        <v>325</v>
      </c>
      <c r="C40" s="362">
        <v>0</v>
      </c>
      <c r="D40" s="211">
        <f t="shared" si="3"/>
        <v>0.245</v>
      </c>
      <c r="E40" s="363">
        <v>0</v>
      </c>
      <c r="F40" s="364">
        <v>0.235</v>
      </c>
      <c r="G40" s="264" t="e">
        <f t="shared" si="0"/>
        <v>#DIV/0!</v>
      </c>
      <c r="H40" s="265">
        <f t="shared" si="1"/>
        <v>1.0425531914893618</v>
      </c>
      <c r="I40" s="266">
        <f t="shared" si="2"/>
        <v>0.98</v>
      </c>
      <c r="J40" s="192"/>
      <c r="K40" s="192"/>
    </row>
    <row r="41" spans="2:11" ht="19.5" customHeight="1">
      <c r="B41" s="262" t="s">
        <v>326</v>
      </c>
      <c r="C41" s="362">
        <v>0.005</v>
      </c>
      <c r="D41" s="211">
        <f t="shared" si="3"/>
        <v>0.25</v>
      </c>
      <c r="E41" s="363">
        <v>0.015</v>
      </c>
      <c r="F41" s="364">
        <v>0.25</v>
      </c>
      <c r="G41" s="264">
        <f t="shared" si="0"/>
        <v>0.33333333333333337</v>
      </c>
      <c r="H41" s="265">
        <f t="shared" si="1"/>
        <v>1</v>
      </c>
      <c r="I41" s="266">
        <f t="shared" si="2"/>
        <v>1</v>
      </c>
      <c r="J41" s="192"/>
      <c r="K41" s="192"/>
    </row>
    <row r="42" spans="2:11" ht="54" customHeight="1">
      <c r="B42" s="268" t="s">
        <v>327</v>
      </c>
      <c r="C42" s="465" t="s">
        <v>485</v>
      </c>
      <c r="D42" s="465"/>
      <c r="E42" s="465"/>
      <c r="F42" s="465"/>
      <c r="G42" s="465"/>
      <c r="H42" s="465"/>
      <c r="I42" s="465"/>
      <c r="J42" s="193"/>
      <c r="K42" s="193"/>
    </row>
    <row r="43" spans="2:11" ht="29.25" customHeight="1">
      <c r="B43" s="472" t="s">
        <v>328</v>
      </c>
      <c r="C43" s="472"/>
      <c r="D43" s="472"/>
      <c r="E43" s="472"/>
      <c r="F43" s="472"/>
      <c r="G43" s="472"/>
      <c r="H43" s="472"/>
      <c r="I43" s="472"/>
      <c r="J43" s="177"/>
      <c r="K43" s="177"/>
    </row>
    <row r="44" spans="2:11" ht="43.5" customHeight="1">
      <c r="B44" s="473"/>
      <c r="C44" s="473"/>
      <c r="D44" s="473"/>
      <c r="E44" s="473"/>
      <c r="F44" s="473"/>
      <c r="G44" s="473"/>
      <c r="H44" s="473"/>
      <c r="I44" s="473"/>
      <c r="J44" s="177"/>
      <c r="K44" s="177"/>
    </row>
    <row r="45" spans="2:11" ht="43.5" customHeight="1">
      <c r="B45" s="473"/>
      <c r="C45" s="473"/>
      <c r="D45" s="473"/>
      <c r="E45" s="473"/>
      <c r="F45" s="473"/>
      <c r="G45" s="473"/>
      <c r="H45" s="473"/>
      <c r="I45" s="473"/>
      <c r="J45" s="193"/>
      <c r="K45" s="193"/>
    </row>
    <row r="46" spans="2:11" ht="43.5" customHeight="1">
      <c r="B46" s="473"/>
      <c r="C46" s="473"/>
      <c r="D46" s="473"/>
      <c r="E46" s="473"/>
      <c r="F46" s="473"/>
      <c r="G46" s="473"/>
      <c r="H46" s="473"/>
      <c r="I46" s="473"/>
      <c r="J46" s="193"/>
      <c r="K46" s="193"/>
    </row>
    <row r="47" spans="2:11" ht="43.5" customHeight="1">
      <c r="B47" s="473"/>
      <c r="C47" s="473"/>
      <c r="D47" s="473"/>
      <c r="E47" s="473"/>
      <c r="F47" s="473"/>
      <c r="G47" s="473"/>
      <c r="H47" s="473"/>
      <c r="I47" s="473"/>
      <c r="J47" s="193"/>
      <c r="K47" s="193"/>
    </row>
    <row r="48" spans="2:11" ht="43.5" customHeight="1">
      <c r="B48" s="473"/>
      <c r="C48" s="473"/>
      <c r="D48" s="473"/>
      <c r="E48" s="473"/>
      <c r="F48" s="473"/>
      <c r="G48" s="473"/>
      <c r="H48" s="473"/>
      <c r="I48" s="473"/>
      <c r="J48" s="194"/>
      <c r="K48" s="194"/>
    </row>
    <row r="49" spans="2:11" ht="57" customHeight="1">
      <c r="B49" s="256" t="s">
        <v>329</v>
      </c>
      <c r="C49" s="474" t="s">
        <v>495</v>
      </c>
      <c r="D49" s="474"/>
      <c r="E49" s="474"/>
      <c r="F49" s="474"/>
      <c r="G49" s="474"/>
      <c r="H49" s="474"/>
      <c r="I49" s="474"/>
      <c r="J49" s="195"/>
      <c r="K49" s="195"/>
    </row>
    <row r="50" spans="2:11" ht="34.5" customHeight="1">
      <c r="B50" s="256" t="s">
        <v>330</v>
      </c>
      <c r="C50" s="474" t="s">
        <v>369</v>
      </c>
      <c r="D50" s="474"/>
      <c r="E50" s="474"/>
      <c r="F50" s="474"/>
      <c r="G50" s="474"/>
      <c r="H50" s="474"/>
      <c r="I50" s="474"/>
      <c r="J50" s="195"/>
      <c r="K50" s="195"/>
    </row>
    <row r="51" spans="2:11" ht="61.5" customHeight="1">
      <c r="B51" s="269" t="s">
        <v>331</v>
      </c>
      <c r="C51" s="475" t="s">
        <v>472</v>
      </c>
      <c r="D51" s="476"/>
      <c r="E51" s="476"/>
      <c r="F51" s="476"/>
      <c r="G51" s="476"/>
      <c r="H51" s="476"/>
      <c r="I51" s="477"/>
      <c r="J51" s="195"/>
      <c r="K51" s="195"/>
    </row>
    <row r="52" spans="2:11" ht="29.25" customHeight="1">
      <c r="B52" s="472" t="s">
        <v>332</v>
      </c>
      <c r="C52" s="472"/>
      <c r="D52" s="472"/>
      <c r="E52" s="472"/>
      <c r="F52" s="472"/>
      <c r="G52" s="472"/>
      <c r="H52" s="472"/>
      <c r="I52" s="472"/>
      <c r="J52" s="195"/>
      <c r="K52" s="195"/>
    </row>
    <row r="53" spans="2:11" ht="33" customHeight="1">
      <c r="B53" s="469" t="s">
        <v>333</v>
      </c>
      <c r="C53" s="270" t="s">
        <v>334</v>
      </c>
      <c r="D53" s="470" t="s">
        <v>335</v>
      </c>
      <c r="E53" s="470"/>
      <c r="F53" s="470"/>
      <c r="G53" s="470" t="s">
        <v>336</v>
      </c>
      <c r="H53" s="470"/>
      <c r="I53" s="470"/>
      <c r="J53" s="196"/>
      <c r="K53" s="196"/>
    </row>
    <row r="54" spans="2:11" ht="31.5" customHeight="1">
      <c r="B54" s="469"/>
      <c r="C54" s="218">
        <v>43465</v>
      </c>
      <c r="D54" s="465" t="s">
        <v>487</v>
      </c>
      <c r="E54" s="465"/>
      <c r="F54" s="465"/>
      <c r="G54" s="465" t="s">
        <v>488</v>
      </c>
      <c r="H54" s="465"/>
      <c r="I54" s="465"/>
      <c r="J54" s="196"/>
      <c r="K54" s="196"/>
    </row>
    <row r="55" spans="2:11" ht="31.5" customHeight="1">
      <c r="B55" s="269" t="s">
        <v>337</v>
      </c>
      <c r="C55" s="467" t="s">
        <v>489</v>
      </c>
      <c r="D55" s="467"/>
      <c r="E55" s="471" t="s">
        <v>338</v>
      </c>
      <c r="F55" s="471"/>
      <c r="G55" s="467" t="s">
        <v>402</v>
      </c>
      <c r="H55" s="467"/>
      <c r="I55" s="467"/>
      <c r="J55" s="197"/>
      <c r="K55" s="197"/>
    </row>
    <row r="56" spans="2:11" ht="31.5" customHeight="1">
      <c r="B56" s="269" t="s">
        <v>339</v>
      </c>
      <c r="C56" s="465" t="s">
        <v>461</v>
      </c>
      <c r="D56" s="465"/>
      <c r="E56" s="466" t="s">
        <v>340</v>
      </c>
      <c r="F56" s="466"/>
      <c r="G56" s="467" t="s">
        <v>365</v>
      </c>
      <c r="H56" s="467"/>
      <c r="I56" s="467"/>
      <c r="J56" s="197"/>
      <c r="K56" s="197"/>
    </row>
    <row r="57" spans="2:11" ht="31.5" customHeight="1">
      <c r="B57" s="269" t="s">
        <v>341</v>
      </c>
      <c r="C57" s="465"/>
      <c r="D57" s="465"/>
      <c r="E57" s="468" t="s">
        <v>342</v>
      </c>
      <c r="F57" s="468"/>
      <c r="G57" s="465"/>
      <c r="H57" s="465"/>
      <c r="I57" s="465"/>
      <c r="J57" s="198"/>
      <c r="K57" s="198"/>
    </row>
    <row r="58" spans="2:11" ht="31.5" customHeight="1">
      <c r="B58" s="269" t="s">
        <v>343</v>
      </c>
      <c r="C58" s="465"/>
      <c r="D58" s="465"/>
      <c r="E58" s="468"/>
      <c r="F58" s="468"/>
      <c r="G58" s="465"/>
      <c r="H58" s="465"/>
      <c r="I58" s="465"/>
      <c r="J58" s="198"/>
      <c r="K58" s="198"/>
    </row>
    <row r="59" spans="2:11" ht="15" hidden="1">
      <c r="B59" s="199"/>
      <c r="C59" s="199"/>
      <c r="D59" s="10"/>
      <c r="E59" s="10"/>
      <c r="F59" s="10"/>
      <c r="G59" s="10"/>
      <c r="H59" s="10"/>
      <c r="I59" s="200"/>
      <c r="J59" s="201"/>
      <c r="K59" s="201"/>
    </row>
    <row r="60" spans="2:11" ht="12.75" hidden="1">
      <c r="B60" s="202"/>
      <c r="C60" s="203"/>
      <c r="D60" s="203"/>
      <c r="E60" s="204"/>
      <c r="F60" s="204"/>
      <c r="G60" s="205"/>
      <c r="H60" s="206"/>
      <c r="I60" s="203"/>
      <c r="J60" s="207"/>
      <c r="K60" s="207"/>
    </row>
    <row r="61" spans="2:11" ht="12.75" hidden="1">
      <c r="B61" s="202"/>
      <c r="C61" s="203"/>
      <c r="D61" s="203"/>
      <c r="E61" s="204"/>
      <c r="F61" s="204"/>
      <c r="G61" s="205"/>
      <c r="H61" s="206"/>
      <c r="I61" s="203"/>
      <c r="J61" s="207"/>
      <c r="K61" s="207"/>
    </row>
    <row r="62" spans="2:11" ht="12.75" hidden="1">
      <c r="B62" s="202"/>
      <c r="C62" s="203"/>
      <c r="D62" s="203"/>
      <c r="E62" s="204"/>
      <c r="F62" s="204"/>
      <c r="G62" s="205"/>
      <c r="H62" s="206"/>
      <c r="I62" s="203"/>
      <c r="J62" s="207"/>
      <c r="K62" s="207"/>
    </row>
    <row r="63" spans="2:11" ht="12.75" hidden="1">
      <c r="B63" s="202"/>
      <c r="C63" s="203"/>
      <c r="D63" s="203"/>
      <c r="E63" s="204"/>
      <c r="F63" s="204"/>
      <c r="G63" s="205"/>
      <c r="H63" s="206"/>
      <c r="I63" s="203"/>
      <c r="J63" s="207"/>
      <c r="K63" s="207"/>
    </row>
    <row r="64" spans="2:11" ht="12.75" hidden="1">
      <c r="B64" s="202"/>
      <c r="C64" s="203"/>
      <c r="D64" s="203"/>
      <c r="E64" s="204"/>
      <c r="F64" s="204"/>
      <c r="G64" s="205"/>
      <c r="H64" s="206"/>
      <c r="I64" s="203"/>
      <c r="J64" s="207"/>
      <c r="K64" s="207"/>
    </row>
    <row r="65" spans="2:11" ht="12.75" hidden="1">
      <c r="B65" s="202"/>
      <c r="C65" s="203"/>
      <c r="D65" s="203"/>
      <c r="E65" s="204"/>
      <c r="F65" s="204"/>
      <c r="G65" s="205"/>
      <c r="H65" s="206"/>
      <c r="I65" s="203"/>
      <c r="J65" s="207"/>
      <c r="K65" s="207"/>
    </row>
    <row r="66" spans="2:11" ht="12.75" hidden="1">
      <c r="B66" s="202"/>
      <c r="C66" s="203"/>
      <c r="D66" s="203"/>
      <c r="E66" s="204"/>
      <c r="F66" s="204"/>
      <c r="G66" s="205"/>
      <c r="H66" s="206"/>
      <c r="I66" s="203"/>
      <c r="J66" s="207"/>
      <c r="K66" s="207"/>
    </row>
    <row r="67" spans="2:11" ht="12.75" hidden="1">
      <c r="B67" s="202"/>
      <c r="C67" s="203"/>
      <c r="D67" s="203"/>
      <c r="E67" s="204"/>
      <c r="F67" s="204"/>
      <c r="G67" s="205"/>
      <c r="H67" s="206"/>
      <c r="I67" s="203"/>
      <c r="J67" s="207"/>
      <c r="K67" s="207"/>
    </row>
  </sheetData>
  <sheetProtection/>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B52:I52"/>
    <mergeCell ref="C49:I49"/>
    <mergeCell ref="C50:I50"/>
    <mergeCell ref="C51:I51"/>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P20"/>
  <sheetViews>
    <sheetView zoomScalePageLayoutView="0" workbookViewId="0" topLeftCell="A7">
      <selection activeCell="C51" sqref="C51:I51"/>
    </sheetView>
  </sheetViews>
  <sheetFormatPr defaultColWidth="11.421875" defaultRowHeight="15"/>
  <cols>
    <col min="1" max="1" width="1.28515625" style="0" customWidth="1"/>
    <col min="2" max="2" width="21.8515625" style="216" customWidth="1"/>
    <col min="3" max="3" width="34.57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32.00390625" style="0" customWidth="1"/>
    <col min="104" max="104" width="11.421875" style="0" customWidth="1"/>
    <col min="194" max="194" width="1.421875" style="0" customWidth="1"/>
  </cols>
  <sheetData>
    <row r="1" spans="2:11" ht="18" customHeight="1" thickBot="1">
      <c r="B1" s="539"/>
      <c r="C1" s="542" t="s">
        <v>144</v>
      </c>
      <c r="D1" s="543"/>
      <c r="E1" s="543"/>
      <c r="F1" s="543"/>
      <c r="G1" s="543"/>
      <c r="H1" s="543"/>
      <c r="I1" s="543"/>
      <c r="J1" s="544"/>
      <c r="K1" s="530"/>
    </row>
    <row r="2" spans="2:11" ht="18" customHeight="1" thickBot="1">
      <c r="B2" s="540"/>
      <c r="C2" s="533" t="s">
        <v>145</v>
      </c>
      <c r="D2" s="534"/>
      <c r="E2" s="534"/>
      <c r="F2" s="534"/>
      <c r="G2" s="534"/>
      <c r="H2" s="534"/>
      <c r="I2" s="534"/>
      <c r="J2" s="535"/>
      <c r="K2" s="531"/>
    </row>
    <row r="3" spans="2:11" ht="18" customHeight="1" thickBot="1">
      <c r="B3" s="540"/>
      <c r="C3" s="533" t="s">
        <v>423</v>
      </c>
      <c r="D3" s="534"/>
      <c r="E3" s="534"/>
      <c r="F3" s="534"/>
      <c r="G3" s="534"/>
      <c r="H3" s="534"/>
      <c r="I3" s="534"/>
      <c r="J3" s="535"/>
      <c r="K3" s="531"/>
    </row>
    <row r="4" spans="2:11" ht="18" customHeight="1" thickBot="1">
      <c r="B4" s="541"/>
      <c r="C4" s="533" t="s">
        <v>351</v>
      </c>
      <c r="D4" s="534"/>
      <c r="E4" s="534"/>
      <c r="F4" s="534"/>
      <c r="G4" s="534"/>
      <c r="H4" s="536" t="s">
        <v>414</v>
      </c>
      <c r="I4" s="537"/>
      <c r="J4" s="538"/>
      <c r="K4" s="532"/>
    </row>
    <row r="5" spans="2:10" ht="18" customHeight="1" thickBot="1">
      <c r="B5" s="212"/>
      <c r="C5" s="213"/>
      <c r="D5" s="213"/>
      <c r="E5" s="213"/>
      <c r="F5" s="213"/>
      <c r="G5" s="213"/>
      <c r="H5" s="213"/>
      <c r="I5" s="213"/>
      <c r="J5" s="214"/>
    </row>
    <row r="6" spans="2:10" ht="51.75" customHeight="1" thickBot="1">
      <c r="B6" s="324" t="s">
        <v>431</v>
      </c>
      <c r="C6" s="430" t="s">
        <v>376</v>
      </c>
      <c r="D6" s="520"/>
      <c r="E6" s="431"/>
      <c r="F6" s="215"/>
      <c r="G6" s="213"/>
      <c r="H6" s="213"/>
      <c r="I6" s="213"/>
      <c r="J6" s="214"/>
    </row>
    <row r="7" spans="2:10" ht="32.25" customHeight="1" thickBot="1">
      <c r="B7" s="27" t="s">
        <v>0</v>
      </c>
      <c r="C7" s="430" t="s">
        <v>366</v>
      </c>
      <c r="D7" s="520"/>
      <c r="E7" s="431"/>
      <c r="F7" s="215"/>
      <c r="G7" s="213"/>
      <c r="H7" s="213"/>
      <c r="I7" s="213"/>
      <c r="J7" s="214"/>
    </row>
    <row r="8" spans="2:10" ht="32.25" customHeight="1" thickBot="1">
      <c r="B8" s="27" t="s">
        <v>356</v>
      </c>
      <c r="C8" s="430" t="s">
        <v>361</v>
      </c>
      <c r="D8" s="520"/>
      <c r="E8" s="431"/>
      <c r="F8" s="316"/>
      <c r="G8" s="213"/>
      <c r="H8" s="213"/>
      <c r="I8" s="213"/>
      <c r="J8" s="214"/>
    </row>
    <row r="9" spans="2:10" ht="33.75" customHeight="1" thickBot="1">
      <c r="B9" s="27" t="s">
        <v>202</v>
      </c>
      <c r="C9" s="430" t="s">
        <v>365</v>
      </c>
      <c r="D9" s="520"/>
      <c r="E9" s="431"/>
      <c r="F9" s="215"/>
      <c r="G9" s="213"/>
      <c r="H9" s="213"/>
      <c r="I9" s="213"/>
      <c r="J9" s="214"/>
    </row>
    <row r="10" spans="2:10" ht="33.75" customHeight="1" thickBot="1">
      <c r="B10" s="27" t="s">
        <v>424</v>
      </c>
      <c r="C10" s="430" t="s">
        <v>425</v>
      </c>
      <c r="D10" s="520"/>
      <c r="E10" s="431"/>
      <c r="F10" s="215"/>
      <c r="G10" s="213"/>
      <c r="H10" s="213"/>
      <c r="I10" s="213"/>
      <c r="J10" s="214"/>
    </row>
    <row r="12" spans="2:11" s="348" customFormat="1" ht="15">
      <c r="B12" s="521" t="s">
        <v>470</v>
      </c>
      <c r="C12" s="522"/>
      <c r="D12" s="522"/>
      <c r="E12" s="522"/>
      <c r="F12" s="522"/>
      <c r="G12" s="522"/>
      <c r="H12" s="523"/>
      <c r="I12" s="518" t="s">
        <v>352</v>
      </c>
      <c r="J12" s="519"/>
      <c r="K12" s="519"/>
    </row>
    <row r="13" spans="2:11" s="349" customFormat="1" ht="60">
      <c r="B13" s="353" t="s">
        <v>357</v>
      </c>
      <c r="C13" s="353" t="s">
        <v>353</v>
      </c>
      <c r="D13" s="353" t="s">
        <v>415</v>
      </c>
      <c r="E13" s="353" t="s">
        <v>354</v>
      </c>
      <c r="F13" s="353" t="s">
        <v>355</v>
      </c>
      <c r="G13" s="353" t="s">
        <v>416</v>
      </c>
      <c r="H13" s="353" t="s">
        <v>417</v>
      </c>
      <c r="I13" s="355" t="s">
        <v>418</v>
      </c>
      <c r="J13" s="355" t="s">
        <v>419</v>
      </c>
      <c r="K13" s="355" t="s">
        <v>420</v>
      </c>
    </row>
    <row r="14" spans="2:15" s="348" customFormat="1" ht="15" customHeight="1">
      <c r="B14" s="524">
        <v>1</v>
      </c>
      <c r="C14" s="527" t="s">
        <v>477</v>
      </c>
      <c r="D14" s="512">
        <v>0.1</v>
      </c>
      <c r="E14" s="352">
        <v>1</v>
      </c>
      <c r="F14" s="373" t="s">
        <v>465</v>
      </c>
      <c r="G14" s="350">
        <v>0.07</v>
      </c>
      <c r="H14" s="356">
        <v>43344</v>
      </c>
      <c r="I14" s="370">
        <f>3.5%+3.5%</f>
        <v>0.07</v>
      </c>
      <c r="J14" s="357">
        <v>43344</v>
      </c>
      <c r="K14" s="371"/>
      <c r="L14" s="358"/>
      <c r="M14" s="358"/>
      <c r="N14" s="358"/>
      <c r="O14" s="358"/>
    </row>
    <row r="15" spans="2:16" s="348" customFormat="1" ht="30">
      <c r="B15" s="525"/>
      <c r="C15" s="528"/>
      <c r="D15" s="529"/>
      <c r="E15" s="352">
        <v>2</v>
      </c>
      <c r="F15" s="373" t="s">
        <v>398</v>
      </c>
      <c r="G15" s="350">
        <v>0.015</v>
      </c>
      <c r="H15" s="356">
        <v>43344</v>
      </c>
      <c r="I15" s="370">
        <f>0.75%+0.75%</f>
        <v>0.015</v>
      </c>
      <c r="J15" s="357">
        <v>43344</v>
      </c>
      <c r="K15" s="371"/>
      <c r="L15" s="358"/>
      <c r="M15" s="358"/>
      <c r="N15" s="358"/>
      <c r="O15" s="358"/>
      <c r="P15" s="361">
        <v>0.025</v>
      </c>
    </row>
    <row r="16" spans="2:15" s="348" customFormat="1" ht="15">
      <c r="B16" s="526"/>
      <c r="C16" s="517"/>
      <c r="D16" s="513"/>
      <c r="E16" s="352">
        <v>3</v>
      </c>
      <c r="F16" s="373" t="s">
        <v>484</v>
      </c>
      <c r="G16" s="350">
        <v>0.015</v>
      </c>
      <c r="H16" s="356">
        <v>43435</v>
      </c>
      <c r="I16" s="370">
        <v>0.015</v>
      </c>
      <c r="J16" s="357">
        <v>43435</v>
      </c>
      <c r="K16" s="372"/>
      <c r="L16" s="358"/>
      <c r="M16" s="358"/>
      <c r="N16" s="358"/>
      <c r="O16" s="358"/>
    </row>
    <row r="17" spans="2:15" s="348" customFormat="1" ht="90">
      <c r="B17" s="510">
        <v>2</v>
      </c>
      <c r="C17" s="511" t="s">
        <v>466</v>
      </c>
      <c r="D17" s="512">
        <v>0.15</v>
      </c>
      <c r="E17" s="516">
        <v>1</v>
      </c>
      <c r="F17" s="367" t="s">
        <v>467</v>
      </c>
      <c r="G17" s="350">
        <v>0.075</v>
      </c>
      <c r="H17" s="356">
        <v>43344</v>
      </c>
      <c r="I17" s="370">
        <v>0.075</v>
      </c>
      <c r="J17" s="357">
        <v>43342</v>
      </c>
      <c r="K17" s="368"/>
      <c r="L17" s="358"/>
      <c r="M17" s="358"/>
      <c r="N17" s="358"/>
      <c r="O17" s="358"/>
    </row>
    <row r="18" spans="2:15" s="348" customFormat="1" ht="45">
      <c r="B18" s="510"/>
      <c r="C18" s="511"/>
      <c r="D18" s="513"/>
      <c r="E18" s="517"/>
      <c r="F18" s="367" t="s">
        <v>478</v>
      </c>
      <c r="G18" s="350">
        <v>0.075</v>
      </c>
      <c r="H18" s="356">
        <v>43282</v>
      </c>
      <c r="I18" s="370">
        <v>0.075</v>
      </c>
      <c r="J18" s="357">
        <v>43355</v>
      </c>
      <c r="K18" s="369"/>
      <c r="L18" s="358"/>
      <c r="M18" s="358"/>
      <c r="N18" s="358"/>
      <c r="O18" s="358"/>
    </row>
    <row r="19" spans="2:15" s="348" customFormat="1" ht="15">
      <c r="B19" s="514" t="s">
        <v>421</v>
      </c>
      <c r="C19" s="515"/>
      <c r="D19" s="351">
        <f>+D14+D17</f>
        <v>0.25</v>
      </c>
      <c r="E19" s="508" t="s">
        <v>120</v>
      </c>
      <c r="F19" s="509"/>
      <c r="G19" s="351">
        <v>0.25</v>
      </c>
      <c r="H19" s="354"/>
      <c r="I19" s="351">
        <f>SUM(I14:I18)</f>
        <v>0.25</v>
      </c>
      <c r="J19" s="359"/>
      <c r="K19" s="359"/>
      <c r="L19" s="360"/>
      <c r="M19" s="360"/>
      <c r="N19" s="360"/>
      <c r="O19" s="360"/>
    </row>
    <row r="20" spans="2:15" s="348" customFormat="1" ht="15">
      <c r="B20" s="216"/>
      <c r="D20" s="329"/>
      <c r="H20" s="321"/>
      <c r="I20" s="358"/>
      <c r="J20" s="358"/>
      <c r="K20" s="358"/>
      <c r="L20" s="358"/>
      <c r="M20" s="358"/>
      <c r="N20" s="358"/>
      <c r="O20" s="358"/>
    </row>
  </sheetData>
  <sheetProtection selectLockedCells="1" selectUnlockedCells="1"/>
  <mergeCells count="23">
    <mergeCell ref="B1:B4"/>
    <mergeCell ref="C1:J1"/>
    <mergeCell ref="C7:E7"/>
    <mergeCell ref="C8:E8"/>
    <mergeCell ref="C9:E9"/>
    <mergeCell ref="K1:K4"/>
    <mergeCell ref="C2:J2"/>
    <mergeCell ref="C3:J3"/>
    <mergeCell ref="C4:G4"/>
    <mergeCell ref="H4:J4"/>
    <mergeCell ref="C6:E6"/>
    <mergeCell ref="I12:K12"/>
    <mergeCell ref="C10:E10"/>
    <mergeCell ref="B12:H12"/>
    <mergeCell ref="B14:B16"/>
    <mergeCell ref="C14:C16"/>
    <mergeCell ref="D14:D16"/>
    <mergeCell ref="E19:F19"/>
    <mergeCell ref="B17:B18"/>
    <mergeCell ref="C17:C18"/>
    <mergeCell ref="D17:D18"/>
    <mergeCell ref="B19:C19"/>
    <mergeCell ref="E17:E1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67"/>
  <sheetViews>
    <sheetView zoomScale="80" zoomScaleNormal="80" zoomScalePageLayoutView="0" workbookViewId="0" topLeftCell="A1">
      <selection activeCell="C51" sqref="C51:I51"/>
    </sheetView>
  </sheetViews>
  <sheetFormatPr defaultColWidth="11.421875" defaultRowHeight="15"/>
  <cols>
    <col min="1" max="1" width="0.9921875" style="168" customWidth="1"/>
    <col min="2" max="2" width="25.421875" style="167" customWidth="1"/>
    <col min="3" max="3" width="14.57421875" style="168" customWidth="1"/>
    <col min="4" max="4" width="20.140625" style="168" customWidth="1"/>
    <col min="5" max="5" width="16.421875" style="168" customWidth="1"/>
    <col min="6" max="6" width="25.00390625" style="168" customWidth="1"/>
    <col min="7" max="7" width="22.00390625" style="169" customWidth="1"/>
    <col min="8" max="8" width="20.57421875" style="168" customWidth="1"/>
    <col min="9" max="9" width="22.421875" style="168" customWidth="1"/>
    <col min="10" max="11" width="22.421875" style="170" customWidth="1"/>
    <col min="12" max="21" width="11.421875" style="171" customWidth="1"/>
    <col min="22" max="24" width="11.421875" style="172" customWidth="1"/>
    <col min="25" max="16384" width="11.421875" style="168" customWidth="1"/>
  </cols>
  <sheetData>
    <row r="1" ht="6" customHeight="1"/>
    <row r="2" spans="2:13" ht="25.5" customHeight="1">
      <c r="B2" s="504"/>
      <c r="C2" s="394" t="s">
        <v>144</v>
      </c>
      <c r="D2" s="394"/>
      <c r="E2" s="394"/>
      <c r="F2" s="394"/>
      <c r="G2" s="394"/>
      <c r="H2" s="394"/>
      <c r="I2" s="505"/>
      <c r="J2" s="173"/>
      <c r="K2" s="173"/>
      <c r="M2" s="174" t="s">
        <v>244</v>
      </c>
    </row>
    <row r="3" spans="2:13" ht="25.5" customHeight="1">
      <c r="B3" s="504"/>
      <c r="C3" s="506" t="s">
        <v>145</v>
      </c>
      <c r="D3" s="506"/>
      <c r="E3" s="506"/>
      <c r="F3" s="506"/>
      <c r="G3" s="506"/>
      <c r="H3" s="506"/>
      <c r="I3" s="505"/>
      <c r="J3" s="173"/>
      <c r="K3" s="173"/>
      <c r="M3" s="174" t="s">
        <v>245</v>
      </c>
    </row>
    <row r="4" spans="2:13" ht="25.5" customHeight="1">
      <c r="B4" s="504"/>
      <c r="C4" s="506" t="s">
        <v>246</v>
      </c>
      <c r="D4" s="506"/>
      <c r="E4" s="506"/>
      <c r="F4" s="506"/>
      <c r="G4" s="506"/>
      <c r="H4" s="506"/>
      <c r="I4" s="505"/>
      <c r="J4" s="173"/>
      <c r="K4" s="173"/>
      <c r="M4" s="174" t="s">
        <v>247</v>
      </c>
    </row>
    <row r="5" spans="2:13" ht="25.5" customHeight="1">
      <c r="B5" s="504"/>
      <c r="C5" s="506" t="s">
        <v>248</v>
      </c>
      <c r="D5" s="506"/>
      <c r="E5" s="506"/>
      <c r="F5" s="506"/>
      <c r="G5" s="507" t="s">
        <v>479</v>
      </c>
      <c r="H5" s="507"/>
      <c r="I5" s="505"/>
      <c r="J5" s="173"/>
      <c r="K5" s="173"/>
      <c r="M5" s="174" t="s">
        <v>249</v>
      </c>
    </row>
    <row r="6" spans="2:11" ht="23.25" customHeight="1">
      <c r="B6" s="501" t="s">
        <v>250</v>
      </c>
      <c r="C6" s="501"/>
      <c r="D6" s="501"/>
      <c r="E6" s="501"/>
      <c r="F6" s="501"/>
      <c r="G6" s="501"/>
      <c r="H6" s="501"/>
      <c r="I6" s="501"/>
      <c r="J6" s="175"/>
      <c r="K6" s="175"/>
    </row>
    <row r="7" spans="2:11" ht="24" customHeight="1">
      <c r="B7" s="502" t="s">
        <v>251</v>
      </c>
      <c r="C7" s="502"/>
      <c r="D7" s="502"/>
      <c r="E7" s="502"/>
      <c r="F7" s="502"/>
      <c r="G7" s="502"/>
      <c r="H7" s="502"/>
      <c r="I7" s="502"/>
      <c r="J7" s="176"/>
      <c r="K7" s="176"/>
    </row>
    <row r="8" spans="2:14" ht="24" customHeight="1">
      <c r="B8" s="472" t="s">
        <v>252</v>
      </c>
      <c r="C8" s="472"/>
      <c r="D8" s="472"/>
      <c r="E8" s="472"/>
      <c r="F8" s="472"/>
      <c r="G8" s="472"/>
      <c r="H8" s="472"/>
      <c r="I8" s="472"/>
      <c r="J8" s="177"/>
      <c r="K8" s="177"/>
      <c r="N8" s="178" t="s">
        <v>253</v>
      </c>
    </row>
    <row r="9" spans="2:14" ht="30.75" customHeight="1">
      <c r="B9" s="282" t="s">
        <v>480</v>
      </c>
      <c r="C9" s="281">
        <v>3</v>
      </c>
      <c r="D9" s="491" t="s">
        <v>481</v>
      </c>
      <c r="E9" s="491"/>
      <c r="F9" s="479" t="s">
        <v>382</v>
      </c>
      <c r="G9" s="479"/>
      <c r="H9" s="479"/>
      <c r="I9" s="479"/>
      <c r="J9" s="179"/>
      <c r="K9" s="179"/>
      <c r="M9" s="174" t="s">
        <v>254</v>
      </c>
      <c r="N9" s="178" t="s">
        <v>255</v>
      </c>
    </row>
    <row r="10" spans="2:14" ht="30.75" customHeight="1">
      <c r="B10" s="282" t="s">
        <v>256</v>
      </c>
      <c r="C10" s="281" t="s">
        <v>275</v>
      </c>
      <c r="D10" s="491" t="s">
        <v>257</v>
      </c>
      <c r="E10" s="491"/>
      <c r="F10" s="481" t="s">
        <v>383</v>
      </c>
      <c r="G10" s="481"/>
      <c r="H10" s="481"/>
      <c r="I10" s="481"/>
      <c r="J10" s="180"/>
      <c r="K10" s="180"/>
      <c r="M10" s="174" t="s">
        <v>259</v>
      </c>
      <c r="N10" s="178" t="s">
        <v>260</v>
      </c>
    </row>
    <row r="11" spans="2:14" ht="30.75" customHeight="1">
      <c r="B11" s="282" t="s">
        <v>261</v>
      </c>
      <c r="C11" s="495" t="s">
        <v>371</v>
      </c>
      <c r="D11" s="495"/>
      <c r="E11" s="495"/>
      <c r="F11" s="495"/>
      <c r="G11" s="257" t="s">
        <v>384</v>
      </c>
      <c r="H11" s="557">
        <v>1183</v>
      </c>
      <c r="I11" s="557"/>
      <c r="J11" s="181"/>
      <c r="K11" s="181"/>
      <c r="M11" s="174" t="s">
        <v>263</v>
      </c>
      <c r="N11" s="178" t="s">
        <v>264</v>
      </c>
    </row>
    <row r="12" spans="2:13" ht="30.75" customHeight="1">
      <c r="B12" s="282" t="s">
        <v>265</v>
      </c>
      <c r="C12" s="497" t="s">
        <v>259</v>
      </c>
      <c r="D12" s="497"/>
      <c r="E12" s="497"/>
      <c r="F12" s="497"/>
      <c r="G12" s="257" t="s">
        <v>266</v>
      </c>
      <c r="H12" s="558" t="s">
        <v>367</v>
      </c>
      <c r="I12" s="558"/>
      <c r="J12" s="182"/>
      <c r="K12" s="182"/>
      <c r="M12" s="183" t="s">
        <v>267</v>
      </c>
    </row>
    <row r="13" spans="2:13" ht="30.75" customHeight="1">
      <c r="B13" s="282" t="s">
        <v>268</v>
      </c>
      <c r="C13" s="499" t="s">
        <v>286</v>
      </c>
      <c r="D13" s="499"/>
      <c r="E13" s="499"/>
      <c r="F13" s="499"/>
      <c r="G13" s="499"/>
      <c r="H13" s="499"/>
      <c r="I13" s="499"/>
      <c r="J13" s="184"/>
      <c r="K13" s="184"/>
      <c r="M13" s="183"/>
    </row>
    <row r="14" spans="2:14" ht="30.75" customHeight="1">
      <c r="B14" s="282" t="s">
        <v>269</v>
      </c>
      <c r="C14" s="500" t="s">
        <v>385</v>
      </c>
      <c r="D14" s="500"/>
      <c r="E14" s="500"/>
      <c r="F14" s="500"/>
      <c r="G14" s="500"/>
      <c r="H14" s="500"/>
      <c r="I14" s="500"/>
      <c r="J14" s="180"/>
      <c r="K14" s="180"/>
      <c r="M14" s="183"/>
      <c r="N14" s="178" t="s">
        <v>270</v>
      </c>
    </row>
    <row r="15" spans="2:14" ht="44.25" customHeight="1">
      <c r="B15" s="282" t="s">
        <v>271</v>
      </c>
      <c r="C15" s="479" t="s">
        <v>386</v>
      </c>
      <c r="D15" s="479"/>
      <c r="E15" s="479"/>
      <c r="F15" s="479"/>
      <c r="G15" s="257" t="s">
        <v>272</v>
      </c>
      <c r="H15" s="481" t="s">
        <v>273</v>
      </c>
      <c r="I15" s="481"/>
      <c r="J15" s="180"/>
      <c r="K15" s="180"/>
      <c r="M15" s="183" t="s">
        <v>274</v>
      </c>
      <c r="N15" s="178" t="s">
        <v>275</v>
      </c>
    </row>
    <row r="16" spans="2:13" ht="30.75" customHeight="1">
      <c r="B16" s="282" t="s">
        <v>276</v>
      </c>
      <c r="C16" s="494" t="s">
        <v>463</v>
      </c>
      <c r="D16" s="494"/>
      <c r="E16" s="494"/>
      <c r="F16" s="494"/>
      <c r="G16" s="257" t="s">
        <v>277</v>
      </c>
      <c r="H16" s="481" t="s">
        <v>264</v>
      </c>
      <c r="I16" s="481"/>
      <c r="J16" s="180"/>
      <c r="K16" s="180"/>
      <c r="M16" s="183" t="s">
        <v>278</v>
      </c>
    </row>
    <row r="17" spans="2:14" ht="40.5" customHeight="1">
      <c r="B17" s="282" t="s">
        <v>279</v>
      </c>
      <c r="C17" s="556" t="s">
        <v>387</v>
      </c>
      <c r="D17" s="556"/>
      <c r="E17" s="556"/>
      <c r="F17" s="556"/>
      <c r="G17" s="556"/>
      <c r="H17" s="556"/>
      <c r="I17" s="556"/>
      <c r="J17" s="184"/>
      <c r="K17" s="184"/>
      <c r="M17" s="183" t="s">
        <v>280</v>
      </c>
      <c r="N17" s="178" t="s">
        <v>281</v>
      </c>
    </row>
    <row r="18" spans="2:14" ht="30.75" customHeight="1">
      <c r="B18" s="282" t="s">
        <v>282</v>
      </c>
      <c r="C18" s="479" t="s">
        <v>388</v>
      </c>
      <c r="D18" s="479"/>
      <c r="E18" s="479"/>
      <c r="F18" s="479"/>
      <c r="G18" s="479"/>
      <c r="H18" s="479"/>
      <c r="I18" s="479"/>
      <c r="J18" s="185"/>
      <c r="K18" s="185"/>
      <c r="M18" s="183" t="s">
        <v>283</v>
      </c>
      <c r="N18" s="178" t="s">
        <v>284</v>
      </c>
    </row>
    <row r="19" spans="2:14" ht="30.75" customHeight="1">
      <c r="B19" s="282" t="s">
        <v>285</v>
      </c>
      <c r="C19" s="555" t="s">
        <v>364</v>
      </c>
      <c r="D19" s="555"/>
      <c r="E19" s="555"/>
      <c r="F19" s="555"/>
      <c r="G19" s="555"/>
      <c r="H19" s="555"/>
      <c r="I19" s="555"/>
      <c r="J19" s="186"/>
      <c r="K19" s="186"/>
      <c r="M19" s="183"/>
      <c r="N19" s="178" t="s">
        <v>286</v>
      </c>
    </row>
    <row r="20" spans="2:14" ht="30.75" customHeight="1">
      <c r="B20" s="282" t="s">
        <v>287</v>
      </c>
      <c r="C20" s="490" t="s">
        <v>360</v>
      </c>
      <c r="D20" s="490"/>
      <c r="E20" s="490"/>
      <c r="F20" s="490"/>
      <c r="G20" s="490"/>
      <c r="H20" s="490"/>
      <c r="I20" s="490"/>
      <c r="J20" s="187"/>
      <c r="K20" s="187"/>
      <c r="M20" s="183" t="s">
        <v>288</v>
      </c>
      <c r="N20" s="178" t="s">
        <v>289</v>
      </c>
    </row>
    <row r="21" spans="2:14" ht="27.75" customHeight="1">
      <c r="B21" s="491" t="s">
        <v>290</v>
      </c>
      <c r="C21" s="492" t="s">
        <v>291</v>
      </c>
      <c r="D21" s="492"/>
      <c r="E21" s="492"/>
      <c r="F21" s="493" t="s">
        <v>292</v>
      </c>
      <c r="G21" s="493"/>
      <c r="H21" s="493"/>
      <c r="I21" s="493"/>
      <c r="J21" s="188"/>
      <c r="K21" s="188"/>
      <c r="M21" s="183" t="s">
        <v>273</v>
      </c>
      <c r="N21" s="178" t="s">
        <v>293</v>
      </c>
    </row>
    <row r="22" spans="2:14" ht="27" customHeight="1">
      <c r="B22" s="491"/>
      <c r="C22" s="485" t="s">
        <v>347</v>
      </c>
      <c r="D22" s="485"/>
      <c r="E22" s="485"/>
      <c r="F22" s="485" t="s">
        <v>348</v>
      </c>
      <c r="G22" s="485"/>
      <c r="H22" s="485"/>
      <c r="I22" s="485"/>
      <c r="J22" s="186"/>
      <c r="K22" s="186"/>
      <c r="M22" s="183" t="s">
        <v>294</v>
      </c>
      <c r="N22" s="178" t="s">
        <v>295</v>
      </c>
    </row>
    <row r="23" spans="2:14" ht="39.75" customHeight="1">
      <c r="B23" s="282" t="s">
        <v>296</v>
      </c>
      <c r="C23" s="484" t="s">
        <v>346</v>
      </c>
      <c r="D23" s="484"/>
      <c r="E23" s="484"/>
      <c r="F23" s="484" t="s">
        <v>346</v>
      </c>
      <c r="G23" s="484"/>
      <c r="H23" s="484"/>
      <c r="I23" s="484"/>
      <c r="J23" s="180"/>
      <c r="K23" s="180"/>
      <c r="M23" s="183"/>
      <c r="N23" s="178" t="s">
        <v>297</v>
      </c>
    </row>
    <row r="24" spans="2:14" ht="44.25" customHeight="1">
      <c r="B24" s="282" t="s">
        <v>298</v>
      </c>
      <c r="C24" s="485" t="s">
        <v>350</v>
      </c>
      <c r="D24" s="485"/>
      <c r="E24" s="485"/>
      <c r="F24" s="555" t="s">
        <v>349</v>
      </c>
      <c r="G24" s="555"/>
      <c r="H24" s="555"/>
      <c r="I24" s="555"/>
      <c r="J24" s="185"/>
      <c r="K24" s="185"/>
      <c r="M24" s="189"/>
      <c r="N24" s="178" t="s">
        <v>299</v>
      </c>
    </row>
    <row r="25" spans="2:13" ht="29.25" customHeight="1">
      <c r="B25" s="282" t="s">
        <v>300</v>
      </c>
      <c r="C25" s="478">
        <v>43101</v>
      </c>
      <c r="D25" s="479"/>
      <c r="E25" s="479"/>
      <c r="F25" s="257" t="s">
        <v>301</v>
      </c>
      <c r="G25" s="486">
        <v>0.25</v>
      </c>
      <c r="H25" s="486"/>
      <c r="I25" s="486"/>
      <c r="J25" s="190"/>
      <c r="K25" s="190"/>
      <c r="M25" s="189"/>
    </row>
    <row r="26" spans="2:13" ht="27" customHeight="1">
      <c r="B26" s="282" t="s">
        <v>302</v>
      </c>
      <c r="C26" s="478">
        <v>43465</v>
      </c>
      <c r="D26" s="479"/>
      <c r="E26" s="479"/>
      <c r="F26" s="257" t="s">
        <v>303</v>
      </c>
      <c r="G26" s="554">
        <v>0.3</v>
      </c>
      <c r="H26" s="554"/>
      <c r="I26" s="554"/>
      <c r="J26" s="191"/>
      <c r="K26" s="191"/>
      <c r="M26" s="189"/>
    </row>
    <row r="27" spans="2:13" ht="47.25" customHeight="1">
      <c r="B27" s="282" t="s">
        <v>304</v>
      </c>
      <c r="C27" s="481" t="s">
        <v>280</v>
      </c>
      <c r="D27" s="481"/>
      <c r="E27" s="481"/>
      <c r="F27" s="259" t="s">
        <v>305</v>
      </c>
      <c r="G27" s="497"/>
      <c r="H27" s="497"/>
      <c r="I27" s="497"/>
      <c r="J27" s="188"/>
      <c r="K27" s="188"/>
      <c r="M27" s="189"/>
    </row>
    <row r="28" spans="2:13" ht="30" customHeight="1">
      <c r="B28" s="472" t="s">
        <v>306</v>
      </c>
      <c r="C28" s="472"/>
      <c r="D28" s="472"/>
      <c r="E28" s="472"/>
      <c r="F28" s="472"/>
      <c r="G28" s="472"/>
      <c r="H28" s="472"/>
      <c r="I28" s="472"/>
      <c r="J28" s="177"/>
      <c r="K28" s="177"/>
      <c r="M28" s="189"/>
    </row>
    <row r="29" spans="2:13" ht="56.25" customHeight="1">
      <c r="B29" s="284" t="s">
        <v>307</v>
      </c>
      <c r="C29" s="284" t="s">
        <v>308</v>
      </c>
      <c r="D29" s="284" t="s">
        <v>309</v>
      </c>
      <c r="E29" s="284" t="s">
        <v>310</v>
      </c>
      <c r="F29" s="284" t="s">
        <v>311</v>
      </c>
      <c r="G29" s="261" t="s">
        <v>312</v>
      </c>
      <c r="H29" s="261" t="s">
        <v>313</v>
      </c>
      <c r="I29" s="284" t="s">
        <v>314</v>
      </c>
      <c r="J29" s="186"/>
      <c r="K29" s="186"/>
      <c r="M29" s="189"/>
    </row>
    <row r="30" spans="2:13" ht="19.5" customHeight="1">
      <c r="B30" s="283" t="s">
        <v>315</v>
      </c>
      <c r="C30" s="267">
        <v>0</v>
      </c>
      <c r="D30" s="211">
        <f>+C30</f>
        <v>0</v>
      </c>
      <c r="E30" s="267">
        <v>0</v>
      </c>
      <c r="F30" s="263">
        <f>+E30</f>
        <v>0</v>
      </c>
      <c r="G30" s="264" t="e">
        <f>+C30/E30</f>
        <v>#DIV/0!</v>
      </c>
      <c r="H30" s="265" t="e">
        <f>+D30/F30</f>
        <v>#DIV/0!</v>
      </c>
      <c r="I30" s="266">
        <f>+D30/$G$26</f>
        <v>0</v>
      </c>
      <c r="J30" s="192"/>
      <c r="K30" s="192"/>
      <c r="M30" s="189"/>
    </row>
    <row r="31" spans="2:13" ht="19.5" customHeight="1">
      <c r="B31" s="283" t="s">
        <v>316</v>
      </c>
      <c r="C31" s="267">
        <v>0</v>
      </c>
      <c r="D31" s="211">
        <f>+C31+D30</f>
        <v>0</v>
      </c>
      <c r="E31" s="267">
        <v>0</v>
      </c>
      <c r="F31" s="263">
        <f>+E31+F30</f>
        <v>0</v>
      </c>
      <c r="G31" s="264" t="e">
        <f aca="true" t="shared" si="0" ref="G31:G41">+C31/E31</f>
        <v>#DIV/0!</v>
      </c>
      <c r="H31" s="265" t="e">
        <f aca="true" t="shared" si="1" ref="H31:H41">+D31/F31</f>
        <v>#DIV/0!</v>
      </c>
      <c r="I31" s="266">
        <f aca="true" t="shared" si="2" ref="I31:I41">+D31/$G$26</f>
        <v>0</v>
      </c>
      <c r="J31" s="192"/>
      <c r="K31" s="192"/>
      <c r="M31" s="189"/>
    </row>
    <row r="32" spans="2:13" ht="19.5" customHeight="1">
      <c r="B32" s="283" t="s">
        <v>317</v>
      </c>
      <c r="C32" s="267">
        <v>0</v>
      </c>
      <c r="D32" s="211">
        <f aca="true" t="shared" si="3" ref="D32:D41">+C32+D31</f>
        <v>0</v>
      </c>
      <c r="E32" s="267">
        <v>0</v>
      </c>
      <c r="F32" s="263">
        <f aca="true" t="shared" si="4" ref="F32:F41">+E32+F31</f>
        <v>0</v>
      </c>
      <c r="G32" s="264" t="e">
        <f t="shared" si="0"/>
        <v>#DIV/0!</v>
      </c>
      <c r="H32" s="265" t="e">
        <f t="shared" si="1"/>
        <v>#DIV/0!</v>
      </c>
      <c r="I32" s="266">
        <f t="shared" si="2"/>
        <v>0</v>
      </c>
      <c r="J32" s="192"/>
      <c r="K32" s="192"/>
      <c r="M32" s="189"/>
    </row>
    <row r="33" spans="2:11" ht="19.5" customHeight="1">
      <c r="B33" s="283" t="s">
        <v>318</v>
      </c>
      <c r="C33" s="267">
        <v>0</v>
      </c>
      <c r="D33" s="211">
        <f t="shared" si="3"/>
        <v>0</v>
      </c>
      <c r="E33" s="267">
        <v>0</v>
      </c>
      <c r="F33" s="263">
        <f t="shared" si="4"/>
        <v>0</v>
      </c>
      <c r="G33" s="264" t="e">
        <f t="shared" si="0"/>
        <v>#DIV/0!</v>
      </c>
      <c r="H33" s="265" t="e">
        <f t="shared" si="1"/>
        <v>#DIV/0!</v>
      </c>
      <c r="I33" s="266">
        <f t="shared" si="2"/>
        <v>0</v>
      </c>
      <c r="J33" s="192"/>
      <c r="K33" s="192"/>
    </row>
    <row r="34" spans="2:11" ht="19.5" customHeight="1">
      <c r="B34" s="283" t="s">
        <v>319</v>
      </c>
      <c r="C34" s="267">
        <v>0</v>
      </c>
      <c r="D34" s="211">
        <f t="shared" si="3"/>
        <v>0</v>
      </c>
      <c r="E34" s="267">
        <v>0</v>
      </c>
      <c r="F34" s="263">
        <f t="shared" si="4"/>
        <v>0</v>
      </c>
      <c r="G34" s="264" t="e">
        <f t="shared" si="0"/>
        <v>#DIV/0!</v>
      </c>
      <c r="H34" s="265" t="e">
        <f t="shared" si="1"/>
        <v>#DIV/0!</v>
      </c>
      <c r="I34" s="266">
        <f t="shared" si="2"/>
        <v>0</v>
      </c>
      <c r="J34" s="192"/>
      <c r="K34" s="192"/>
    </row>
    <row r="35" spans="2:11" ht="19.5" customHeight="1">
      <c r="B35" s="283" t="s">
        <v>320</v>
      </c>
      <c r="C35" s="267">
        <v>0</v>
      </c>
      <c r="D35" s="211">
        <f t="shared" si="3"/>
        <v>0</v>
      </c>
      <c r="E35" s="267">
        <v>0</v>
      </c>
      <c r="F35" s="263">
        <f t="shared" si="4"/>
        <v>0</v>
      </c>
      <c r="G35" s="264" t="e">
        <f t="shared" si="0"/>
        <v>#DIV/0!</v>
      </c>
      <c r="H35" s="265" t="e">
        <f t="shared" si="1"/>
        <v>#DIV/0!</v>
      </c>
      <c r="I35" s="266">
        <f t="shared" si="2"/>
        <v>0</v>
      </c>
      <c r="J35" s="192"/>
      <c r="K35" s="192"/>
    </row>
    <row r="36" spans="2:11" ht="19.5" customHeight="1">
      <c r="B36" s="283" t="s">
        <v>321</v>
      </c>
      <c r="C36" s="267">
        <v>0</v>
      </c>
      <c r="D36" s="211">
        <f t="shared" si="3"/>
        <v>0</v>
      </c>
      <c r="E36" s="267">
        <v>0.14</v>
      </c>
      <c r="F36" s="263">
        <f t="shared" si="4"/>
        <v>0.14</v>
      </c>
      <c r="G36" s="264">
        <f t="shared" si="0"/>
        <v>0</v>
      </c>
      <c r="H36" s="265">
        <f t="shared" si="1"/>
        <v>0</v>
      </c>
      <c r="I36" s="266">
        <f t="shared" si="2"/>
        <v>0</v>
      </c>
      <c r="J36" s="192"/>
      <c r="K36" s="192"/>
    </row>
    <row r="37" spans="2:11" ht="19.5" customHeight="1">
      <c r="B37" s="283" t="s">
        <v>322</v>
      </c>
      <c r="C37" s="267">
        <v>0</v>
      </c>
      <c r="D37" s="211">
        <f t="shared" si="3"/>
        <v>0</v>
      </c>
      <c r="E37" s="267">
        <v>0.14</v>
      </c>
      <c r="F37" s="263">
        <f>+E37+F36</f>
        <v>0.28</v>
      </c>
      <c r="G37" s="264">
        <f t="shared" si="0"/>
        <v>0</v>
      </c>
      <c r="H37" s="265">
        <f t="shared" si="1"/>
        <v>0</v>
      </c>
      <c r="I37" s="266">
        <f t="shared" si="2"/>
        <v>0</v>
      </c>
      <c r="J37" s="192"/>
      <c r="K37" s="192"/>
    </row>
    <row r="38" spans="2:11" ht="19.5" customHeight="1">
      <c r="B38" s="283" t="s">
        <v>323</v>
      </c>
      <c r="C38" s="267">
        <v>0.02</v>
      </c>
      <c r="D38" s="211">
        <f t="shared" si="3"/>
        <v>0.02</v>
      </c>
      <c r="E38" s="267">
        <v>0</v>
      </c>
      <c r="F38" s="263">
        <f>+E38+F37</f>
        <v>0.28</v>
      </c>
      <c r="G38" s="264" t="e">
        <f t="shared" si="0"/>
        <v>#DIV/0!</v>
      </c>
      <c r="H38" s="265">
        <f t="shared" si="1"/>
        <v>0.07142857142857142</v>
      </c>
      <c r="I38" s="266">
        <f t="shared" si="2"/>
        <v>0.06666666666666667</v>
      </c>
      <c r="J38" s="192"/>
      <c r="K38" s="192"/>
    </row>
    <row r="39" spans="2:11" ht="19.5" customHeight="1">
      <c r="B39" s="283" t="s">
        <v>324</v>
      </c>
      <c r="C39" s="267">
        <v>0.26</v>
      </c>
      <c r="D39" s="211">
        <f t="shared" si="3"/>
        <v>0.28</v>
      </c>
      <c r="E39" s="267">
        <v>0</v>
      </c>
      <c r="F39" s="263">
        <f t="shared" si="4"/>
        <v>0.28</v>
      </c>
      <c r="G39" s="264" t="e">
        <f t="shared" si="0"/>
        <v>#DIV/0!</v>
      </c>
      <c r="H39" s="265">
        <f t="shared" si="1"/>
        <v>1</v>
      </c>
      <c r="I39" s="266">
        <f t="shared" si="2"/>
        <v>0.9333333333333335</v>
      </c>
      <c r="J39" s="192"/>
      <c r="K39" s="192"/>
    </row>
    <row r="40" spans="2:11" ht="19.5" customHeight="1">
      <c r="B40" s="283" t="s">
        <v>325</v>
      </c>
      <c r="C40" s="267">
        <v>0</v>
      </c>
      <c r="D40" s="211">
        <f t="shared" si="3"/>
        <v>0.28</v>
      </c>
      <c r="E40" s="267">
        <v>0</v>
      </c>
      <c r="F40" s="263">
        <f t="shared" si="4"/>
        <v>0.28</v>
      </c>
      <c r="G40" s="264" t="e">
        <f t="shared" si="0"/>
        <v>#DIV/0!</v>
      </c>
      <c r="H40" s="265">
        <f t="shared" si="1"/>
        <v>1</v>
      </c>
      <c r="I40" s="266">
        <f t="shared" si="2"/>
        <v>0.9333333333333335</v>
      </c>
      <c r="J40" s="192"/>
      <c r="K40" s="192"/>
    </row>
    <row r="41" spans="2:11" ht="19.5" customHeight="1">
      <c r="B41" s="283" t="s">
        <v>326</v>
      </c>
      <c r="C41" s="267">
        <v>0.02</v>
      </c>
      <c r="D41" s="211">
        <f t="shared" si="3"/>
        <v>0.30000000000000004</v>
      </c>
      <c r="E41" s="267">
        <v>0.02</v>
      </c>
      <c r="F41" s="263">
        <f t="shared" si="4"/>
        <v>0.30000000000000004</v>
      </c>
      <c r="G41" s="264">
        <f t="shared" si="0"/>
        <v>1</v>
      </c>
      <c r="H41" s="265">
        <f t="shared" si="1"/>
        <v>1</v>
      </c>
      <c r="I41" s="266">
        <f t="shared" si="2"/>
        <v>1.0000000000000002</v>
      </c>
      <c r="J41" s="192"/>
      <c r="K41" s="192"/>
    </row>
    <row r="42" spans="2:11" ht="54" customHeight="1">
      <c r="B42" s="278" t="s">
        <v>327</v>
      </c>
      <c r="C42" s="465" t="s">
        <v>486</v>
      </c>
      <c r="D42" s="465"/>
      <c r="E42" s="465"/>
      <c r="F42" s="465"/>
      <c r="G42" s="465"/>
      <c r="H42" s="465"/>
      <c r="I42" s="465"/>
      <c r="J42" s="193"/>
      <c r="K42" s="193"/>
    </row>
    <row r="43" spans="2:11" ht="29.25" customHeight="1">
      <c r="B43" s="472" t="s">
        <v>328</v>
      </c>
      <c r="C43" s="472"/>
      <c r="D43" s="472"/>
      <c r="E43" s="472"/>
      <c r="F43" s="472"/>
      <c r="G43" s="472"/>
      <c r="H43" s="472"/>
      <c r="I43" s="472"/>
      <c r="J43" s="177"/>
      <c r="K43" s="177"/>
    </row>
    <row r="44" spans="2:11" ht="42.75" customHeight="1">
      <c r="B44" s="473"/>
      <c r="C44" s="473"/>
      <c r="D44" s="473"/>
      <c r="E44" s="473"/>
      <c r="F44" s="473"/>
      <c r="G44" s="473"/>
      <c r="H44" s="473"/>
      <c r="I44" s="473"/>
      <c r="J44" s="177"/>
      <c r="K44" s="177"/>
    </row>
    <row r="45" spans="2:11" ht="42.75" customHeight="1">
      <c r="B45" s="473"/>
      <c r="C45" s="473"/>
      <c r="D45" s="473"/>
      <c r="E45" s="473"/>
      <c r="F45" s="473"/>
      <c r="G45" s="473"/>
      <c r="H45" s="473"/>
      <c r="I45" s="473"/>
      <c r="J45" s="193"/>
      <c r="K45" s="193"/>
    </row>
    <row r="46" spans="2:11" ht="42.75" customHeight="1">
      <c r="B46" s="473"/>
      <c r="C46" s="473"/>
      <c r="D46" s="473"/>
      <c r="E46" s="473"/>
      <c r="F46" s="473"/>
      <c r="G46" s="473"/>
      <c r="H46" s="473"/>
      <c r="I46" s="473"/>
      <c r="J46" s="193"/>
      <c r="K46" s="193"/>
    </row>
    <row r="47" spans="2:11" ht="42.75" customHeight="1">
      <c r="B47" s="473"/>
      <c r="C47" s="473"/>
      <c r="D47" s="473"/>
      <c r="E47" s="473"/>
      <c r="F47" s="473"/>
      <c r="G47" s="473"/>
      <c r="H47" s="473"/>
      <c r="I47" s="473"/>
      <c r="J47" s="193"/>
      <c r="K47" s="193"/>
    </row>
    <row r="48" spans="2:11" ht="42.75" customHeight="1">
      <c r="B48" s="473"/>
      <c r="C48" s="473"/>
      <c r="D48" s="473"/>
      <c r="E48" s="473"/>
      <c r="F48" s="473"/>
      <c r="G48" s="473"/>
      <c r="H48" s="473"/>
      <c r="I48" s="473"/>
      <c r="J48" s="194"/>
      <c r="K48" s="194"/>
    </row>
    <row r="49" spans="2:11" ht="63.75" customHeight="1">
      <c r="B49" s="282" t="s">
        <v>329</v>
      </c>
      <c r="C49" s="548" t="s">
        <v>493</v>
      </c>
      <c r="D49" s="549"/>
      <c r="E49" s="549"/>
      <c r="F49" s="549"/>
      <c r="G49" s="549"/>
      <c r="H49" s="549"/>
      <c r="I49" s="550"/>
      <c r="J49" s="195"/>
      <c r="K49" s="195"/>
    </row>
    <row r="50" spans="2:11" ht="37.5" customHeight="1">
      <c r="B50" s="282" t="s">
        <v>330</v>
      </c>
      <c r="C50" s="551"/>
      <c r="D50" s="552"/>
      <c r="E50" s="552"/>
      <c r="F50" s="552"/>
      <c r="G50" s="552"/>
      <c r="H50" s="552"/>
      <c r="I50" s="553"/>
      <c r="J50" s="195"/>
      <c r="K50" s="195"/>
    </row>
    <row r="51" spans="2:11" ht="45.75" customHeight="1">
      <c r="B51" s="279" t="s">
        <v>331</v>
      </c>
      <c r="C51" s="475" t="s">
        <v>473</v>
      </c>
      <c r="D51" s="476"/>
      <c r="E51" s="476"/>
      <c r="F51" s="476"/>
      <c r="G51" s="476"/>
      <c r="H51" s="476"/>
      <c r="I51" s="477"/>
      <c r="J51" s="195"/>
      <c r="K51" s="195"/>
    </row>
    <row r="52" spans="2:11" ht="29.25" customHeight="1">
      <c r="B52" s="472" t="s">
        <v>332</v>
      </c>
      <c r="C52" s="472"/>
      <c r="D52" s="472"/>
      <c r="E52" s="472"/>
      <c r="F52" s="472"/>
      <c r="G52" s="472"/>
      <c r="H52" s="472"/>
      <c r="I52" s="472"/>
      <c r="J52" s="195"/>
      <c r="K52" s="195"/>
    </row>
    <row r="53" spans="2:11" ht="33" customHeight="1">
      <c r="B53" s="469" t="s">
        <v>333</v>
      </c>
      <c r="C53" s="280" t="s">
        <v>334</v>
      </c>
      <c r="D53" s="470" t="s">
        <v>335</v>
      </c>
      <c r="E53" s="470"/>
      <c r="F53" s="470"/>
      <c r="G53" s="470" t="s">
        <v>336</v>
      </c>
      <c r="H53" s="470"/>
      <c r="I53" s="470"/>
      <c r="J53" s="196"/>
      <c r="K53" s="196"/>
    </row>
    <row r="54" spans="2:11" ht="31.5" customHeight="1">
      <c r="B54" s="469"/>
      <c r="C54" s="218">
        <v>43465</v>
      </c>
      <c r="D54" s="465" t="s">
        <v>380</v>
      </c>
      <c r="E54" s="465"/>
      <c r="F54" s="465"/>
      <c r="G54" s="465" t="s">
        <v>494</v>
      </c>
      <c r="H54" s="465"/>
      <c r="I54" s="465"/>
      <c r="J54" s="196"/>
      <c r="K54" s="196"/>
    </row>
    <row r="55" spans="2:11" ht="55.5" customHeight="1">
      <c r="B55" s="279" t="s">
        <v>337</v>
      </c>
      <c r="C55" s="467" t="s">
        <v>462</v>
      </c>
      <c r="D55" s="467"/>
      <c r="E55" s="471" t="s">
        <v>380</v>
      </c>
      <c r="F55" s="471"/>
      <c r="G55" s="467" t="s">
        <v>490</v>
      </c>
      <c r="H55" s="467"/>
      <c r="I55" s="467"/>
      <c r="J55" s="197"/>
      <c r="K55" s="197"/>
    </row>
    <row r="56" spans="2:11" ht="31.5" customHeight="1">
      <c r="B56" s="279" t="s">
        <v>339</v>
      </c>
      <c r="C56" s="545" t="s">
        <v>464</v>
      </c>
      <c r="D56" s="546"/>
      <c r="E56" s="466" t="s">
        <v>381</v>
      </c>
      <c r="F56" s="466"/>
      <c r="G56" s="547" t="s">
        <v>365</v>
      </c>
      <c r="H56" s="547"/>
      <c r="I56" s="547"/>
      <c r="J56" s="197"/>
      <c r="K56" s="197"/>
    </row>
    <row r="57" spans="2:11" ht="31.5" customHeight="1">
      <c r="B57" s="279" t="s">
        <v>341</v>
      </c>
      <c r="C57" s="465"/>
      <c r="D57" s="465"/>
      <c r="E57" s="468" t="s">
        <v>342</v>
      </c>
      <c r="F57" s="468"/>
      <c r="G57" s="465"/>
      <c r="H57" s="465"/>
      <c r="I57" s="465"/>
      <c r="J57" s="198"/>
      <c r="K57" s="198"/>
    </row>
    <row r="58" spans="2:11" ht="31.5" customHeight="1">
      <c r="B58" s="279" t="s">
        <v>343</v>
      </c>
      <c r="C58" s="465"/>
      <c r="D58" s="465"/>
      <c r="E58" s="468"/>
      <c r="F58" s="468"/>
      <c r="G58" s="465"/>
      <c r="H58" s="465"/>
      <c r="I58" s="465"/>
      <c r="J58" s="198"/>
      <c r="K58" s="198"/>
    </row>
    <row r="59" spans="2:11" ht="15" hidden="1">
      <c r="B59" s="199"/>
      <c r="C59" s="199"/>
      <c r="D59" s="10"/>
      <c r="E59" s="10"/>
      <c r="F59" s="10"/>
      <c r="G59" s="10"/>
      <c r="H59" s="10"/>
      <c r="I59" s="200"/>
      <c r="J59" s="201"/>
      <c r="K59" s="201"/>
    </row>
    <row r="60" spans="2:11" ht="12.75" hidden="1">
      <c r="B60" s="202"/>
      <c r="C60" s="203"/>
      <c r="D60" s="203"/>
      <c r="E60" s="204"/>
      <c r="F60" s="204"/>
      <c r="G60" s="205"/>
      <c r="H60" s="206"/>
      <c r="I60" s="203"/>
      <c r="J60" s="207"/>
      <c r="K60" s="207"/>
    </row>
    <row r="61" spans="2:11" ht="12.75" hidden="1">
      <c r="B61" s="202"/>
      <c r="C61" s="203"/>
      <c r="D61" s="203"/>
      <c r="E61" s="204"/>
      <c r="F61" s="204"/>
      <c r="G61" s="205"/>
      <c r="H61" s="206"/>
      <c r="I61" s="203"/>
      <c r="J61" s="207"/>
      <c r="K61" s="207"/>
    </row>
    <row r="62" spans="2:11" ht="12.75" hidden="1">
      <c r="B62" s="202"/>
      <c r="C62" s="203"/>
      <c r="D62" s="203"/>
      <c r="E62" s="204"/>
      <c r="F62" s="204"/>
      <c r="G62" s="205"/>
      <c r="H62" s="206"/>
      <c r="I62" s="203"/>
      <c r="J62" s="207"/>
      <c r="K62" s="207"/>
    </row>
    <row r="63" spans="2:11" ht="12.75" hidden="1">
      <c r="B63" s="202"/>
      <c r="C63" s="203"/>
      <c r="D63" s="203"/>
      <c r="E63" s="204"/>
      <c r="F63" s="204"/>
      <c r="G63" s="205"/>
      <c r="H63" s="206"/>
      <c r="I63" s="203"/>
      <c r="J63" s="207"/>
      <c r="K63" s="207"/>
    </row>
    <row r="64" spans="2:11" ht="12.75" hidden="1">
      <c r="B64" s="202"/>
      <c r="C64" s="203"/>
      <c r="D64" s="203"/>
      <c r="E64" s="204"/>
      <c r="F64" s="204"/>
      <c r="G64" s="205"/>
      <c r="H64" s="206"/>
      <c r="I64" s="203"/>
      <c r="J64" s="207"/>
      <c r="K64" s="207"/>
    </row>
    <row r="65" spans="2:11" ht="12.75" hidden="1">
      <c r="B65" s="202"/>
      <c r="C65" s="203"/>
      <c r="D65" s="203"/>
      <c r="E65" s="204"/>
      <c r="F65" s="204"/>
      <c r="G65" s="205"/>
      <c r="H65" s="206"/>
      <c r="I65" s="203"/>
      <c r="J65" s="207"/>
      <c r="K65" s="207"/>
    </row>
    <row r="66" spans="2:11" ht="12.75" hidden="1">
      <c r="B66" s="202"/>
      <c r="C66" s="203"/>
      <c r="D66" s="203"/>
      <c r="E66" s="204"/>
      <c r="F66" s="204"/>
      <c r="G66" s="205"/>
      <c r="H66" s="206"/>
      <c r="I66" s="203"/>
      <c r="J66" s="207"/>
      <c r="K66" s="207"/>
    </row>
    <row r="67" spans="2:11" ht="12.75" hidden="1">
      <c r="B67" s="202"/>
      <c r="C67" s="203"/>
      <c r="D67" s="203"/>
      <c r="E67" s="204"/>
      <c r="F67" s="204"/>
      <c r="G67" s="205"/>
      <c r="H67" s="206"/>
      <c r="I67" s="203"/>
      <c r="J67" s="207"/>
      <c r="K67" s="207"/>
    </row>
  </sheetData>
  <sheetProtection/>
  <mergeCells count="66">
    <mergeCell ref="B2:B5"/>
    <mergeCell ref="C2:H2"/>
    <mergeCell ref="I2:I5"/>
    <mergeCell ref="C3:H3"/>
    <mergeCell ref="C4:H4"/>
    <mergeCell ref="C5:F5"/>
    <mergeCell ref="G5:H5"/>
    <mergeCell ref="B6:I6"/>
    <mergeCell ref="B7:I7"/>
    <mergeCell ref="B8:I8"/>
    <mergeCell ref="D9:E9"/>
    <mergeCell ref="D10:E10"/>
    <mergeCell ref="F9:I9"/>
    <mergeCell ref="F10:I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7">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K21"/>
  <sheetViews>
    <sheetView zoomScalePageLayoutView="0" workbookViewId="0" topLeftCell="A10">
      <selection activeCell="C51" sqref="C51:I51"/>
    </sheetView>
  </sheetViews>
  <sheetFormatPr defaultColWidth="11.421875" defaultRowHeight="15"/>
  <cols>
    <col min="1" max="1" width="1.28515625" style="0" customWidth="1"/>
    <col min="2" max="2" width="21.8515625" style="216" customWidth="1"/>
    <col min="3" max="3" width="34.57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32.00390625" style="0" customWidth="1"/>
    <col min="108" max="108" width="11.421875" style="0" customWidth="1"/>
    <col min="198" max="198" width="1.421875" style="0" customWidth="1"/>
  </cols>
  <sheetData>
    <row r="1" spans="2:11" ht="15.75" thickBot="1">
      <c r="B1" s="539"/>
      <c r="C1" s="542" t="s">
        <v>144</v>
      </c>
      <c r="D1" s="543"/>
      <c r="E1" s="543"/>
      <c r="F1" s="543"/>
      <c r="G1" s="543"/>
      <c r="H1" s="543"/>
      <c r="I1" s="543"/>
      <c r="J1" s="544"/>
      <c r="K1" s="530"/>
    </row>
    <row r="2" spans="2:11" ht="15.75" thickBot="1">
      <c r="B2" s="540"/>
      <c r="C2" s="533" t="s">
        <v>145</v>
      </c>
      <c r="D2" s="534"/>
      <c r="E2" s="534"/>
      <c r="F2" s="534"/>
      <c r="G2" s="534"/>
      <c r="H2" s="534"/>
      <c r="I2" s="534"/>
      <c r="J2" s="535"/>
      <c r="K2" s="531"/>
    </row>
    <row r="3" spans="2:11" ht="15.75" thickBot="1">
      <c r="B3" s="540"/>
      <c r="C3" s="533" t="s">
        <v>423</v>
      </c>
      <c r="D3" s="534"/>
      <c r="E3" s="534"/>
      <c r="F3" s="534"/>
      <c r="G3" s="534"/>
      <c r="H3" s="534"/>
      <c r="I3" s="534"/>
      <c r="J3" s="535"/>
      <c r="K3" s="531"/>
    </row>
    <row r="4" spans="2:11" ht="15.75" thickBot="1">
      <c r="B4" s="541"/>
      <c r="C4" s="533" t="s">
        <v>351</v>
      </c>
      <c r="D4" s="534"/>
      <c r="E4" s="534"/>
      <c r="F4" s="534"/>
      <c r="G4" s="535"/>
      <c r="H4" s="536" t="s">
        <v>414</v>
      </c>
      <c r="I4" s="537"/>
      <c r="J4" s="538"/>
      <c r="K4" s="532"/>
    </row>
    <row r="5" spans="2:10" ht="15.75" thickBot="1">
      <c r="B5" s="212"/>
      <c r="C5" s="213"/>
      <c r="D5" s="213"/>
      <c r="E5" s="213"/>
      <c r="F5" s="213"/>
      <c r="G5" s="213"/>
      <c r="H5" s="213"/>
      <c r="I5" s="213"/>
      <c r="J5" s="214"/>
    </row>
    <row r="6" spans="2:10" ht="48.75" thickBot="1">
      <c r="B6" s="324" t="s">
        <v>431</v>
      </c>
      <c r="C6" s="430" t="s">
        <v>376</v>
      </c>
      <c r="D6" s="520"/>
      <c r="E6" s="431"/>
      <c r="F6" s="215"/>
      <c r="G6" s="213"/>
      <c r="H6" s="213"/>
      <c r="I6" s="213"/>
      <c r="J6" s="214"/>
    </row>
    <row r="7" spans="2:10" ht="15.75" thickBot="1">
      <c r="B7" s="27" t="s">
        <v>0</v>
      </c>
      <c r="C7" s="430" t="s">
        <v>368</v>
      </c>
      <c r="D7" s="520"/>
      <c r="E7" s="431"/>
      <c r="F7" s="215"/>
      <c r="G7" s="213"/>
      <c r="H7" s="213"/>
      <c r="I7" s="213"/>
      <c r="J7" s="214"/>
    </row>
    <row r="8" spans="2:10" ht="24.75" thickBot="1">
      <c r="B8" s="27" t="s">
        <v>356</v>
      </c>
      <c r="C8" s="430" t="s">
        <v>361</v>
      </c>
      <c r="D8" s="520"/>
      <c r="E8" s="431"/>
      <c r="F8" s="316"/>
      <c r="G8" s="213"/>
      <c r="H8" s="213"/>
      <c r="I8" s="213"/>
      <c r="J8" s="214"/>
    </row>
    <row r="9" spans="2:10" ht="15.75" thickBot="1">
      <c r="B9" s="27" t="s">
        <v>202</v>
      </c>
      <c r="C9" s="430" t="s">
        <v>365</v>
      </c>
      <c r="D9" s="520"/>
      <c r="E9" s="431"/>
      <c r="F9" s="215"/>
      <c r="G9" s="213"/>
      <c r="H9" s="213"/>
      <c r="I9" s="213"/>
      <c r="J9" s="214"/>
    </row>
    <row r="10" spans="2:10" ht="34.5" customHeight="1" thickBot="1">
      <c r="B10" s="27" t="s">
        <v>424</v>
      </c>
      <c r="C10" s="430" t="s">
        <v>426</v>
      </c>
      <c r="D10" s="520"/>
      <c r="E10" s="431"/>
      <c r="F10" s="215"/>
      <c r="G10" s="213"/>
      <c r="H10" s="213"/>
      <c r="I10" s="213"/>
      <c r="J10" s="214"/>
    </row>
    <row r="12" spans="2:11" ht="15">
      <c r="B12" s="521" t="s">
        <v>470</v>
      </c>
      <c r="C12" s="522"/>
      <c r="D12" s="522"/>
      <c r="E12" s="522"/>
      <c r="F12" s="522"/>
      <c r="G12" s="522"/>
      <c r="H12" s="523"/>
      <c r="I12" s="562" t="s">
        <v>352</v>
      </c>
      <c r="J12" s="563"/>
      <c r="K12" s="563"/>
    </row>
    <row r="13" spans="2:11" s="217" customFormat="1" ht="60">
      <c r="B13" s="307" t="s">
        <v>357</v>
      </c>
      <c r="C13" s="307" t="s">
        <v>353</v>
      </c>
      <c r="D13" s="307" t="s">
        <v>415</v>
      </c>
      <c r="E13" s="307" t="s">
        <v>354</v>
      </c>
      <c r="F13" s="307" t="s">
        <v>355</v>
      </c>
      <c r="G13" s="307" t="s">
        <v>416</v>
      </c>
      <c r="H13" s="307" t="s">
        <v>417</v>
      </c>
      <c r="I13" s="309" t="s">
        <v>418</v>
      </c>
      <c r="J13" s="309" t="s">
        <v>419</v>
      </c>
      <c r="K13" s="309" t="s">
        <v>420</v>
      </c>
    </row>
    <row r="14" spans="2:11" ht="45">
      <c r="B14" s="564">
        <v>1</v>
      </c>
      <c r="C14" s="567" t="s">
        <v>474</v>
      </c>
      <c r="D14" s="559">
        <f>SUM(G14:G16)</f>
        <v>0.04</v>
      </c>
      <c r="E14" s="341">
        <v>1</v>
      </c>
      <c r="F14" s="342" t="s">
        <v>400</v>
      </c>
      <c r="G14" s="343">
        <v>0.02</v>
      </c>
      <c r="H14" s="344">
        <v>43342</v>
      </c>
      <c r="I14" s="345">
        <v>0.02</v>
      </c>
      <c r="J14" s="344">
        <v>43342</v>
      </c>
      <c r="K14" s="317"/>
    </row>
    <row r="15" spans="2:11" ht="45">
      <c r="B15" s="565"/>
      <c r="C15" s="568"/>
      <c r="D15" s="560"/>
      <c r="E15" s="341">
        <v>2</v>
      </c>
      <c r="F15" s="342" t="s">
        <v>401</v>
      </c>
      <c r="G15" s="343">
        <v>0.01</v>
      </c>
      <c r="H15" s="344">
        <v>43465</v>
      </c>
      <c r="I15" s="345">
        <v>0.01</v>
      </c>
      <c r="J15" s="344">
        <v>43435</v>
      </c>
      <c r="K15" s="346"/>
    </row>
    <row r="16" spans="2:11" ht="30">
      <c r="B16" s="566"/>
      <c r="C16" s="569"/>
      <c r="D16" s="570"/>
      <c r="E16" s="341">
        <v>3</v>
      </c>
      <c r="F16" s="347" t="s">
        <v>475</v>
      </c>
      <c r="G16" s="343">
        <v>0.01</v>
      </c>
      <c r="H16" s="344">
        <v>43465</v>
      </c>
      <c r="I16" s="345">
        <v>0.01</v>
      </c>
      <c r="J16" s="344">
        <v>43435</v>
      </c>
      <c r="K16" s="318"/>
    </row>
    <row r="17" spans="2:11" ht="90">
      <c r="B17" s="571">
        <v>2</v>
      </c>
      <c r="C17" s="527" t="s">
        <v>476</v>
      </c>
      <c r="D17" s="559">
        <f>SUM(G17:G18)</f>
        <v>0.26</v>
      </c>
      <c r="E17" s="271">
        <v>1</v>
      </c>
      <c r="F17" s="347" t="s">
        <v>482</v>
      </c>
      <c r="G17" s="350">
        <v>0.18</v>
      </c>
      <c r="H17" s="344">
        <v>43374</v>
      </c>
      <c r="I17" s="322">
        <v>0.18</v>
      </c>
      <c r="J17" s="344">
        <v>43374</v>
      </c>
      <c r="K17" s="318" t="s">
        <v>491</v>
      </c>
    </row>
    <row r="18" spans="2:11" ht="135">
      <c r="B18" s="571"/>
      <c r="C18" s="528"/>
      <c r="D18" s="560"/>
      <c r="E18" s="271">
        <v>2</v>
      </c>
      <c r="F18" s="347" t="s">
        <v>483</v>
      </c>
      <c r="G18" s="350">
        <v>0.08</v>
      </c>
      <c r="H18" s="344">
        <v>43374</v>
      </c>
      <c r="I18" s="322">
        <v>0.08</v>
      </c>
      <c r="J18" s="344">
        <v>43374</v>
      </c>
      <c r="K18" s="318" t="s">
        <v>492</v>
      </c>
    </row>
    <row r="19" spans="2:11" s="321" customFormat="1" ht="15">
      <c r="B19" s="514" t="s">
        <v>421</v>
      </c>
      <c r="C19" s="515"/>
      <c r="D19" s="222">
        <f>SUM(D14:D18)</f>
        <v>0.3</v>
      </c>
      <c r="E19" s="508" t="s">
        <v>120</v>
      </c>
      <c r="F19" s="509"/>
      <c r="G19" s="222">
        <f>SUM(G14:G18)</f>
        <v>0.3</v>
      </c>
      <c r="H19" s="308"/>
      <c r="I19" s="319">
        <f>SUM(I14:I18)</f>
        <v>0.3</v>
      </c>
      <c r="J19" s="320"/>
      <c r="K19" s="320"/>
    </row>
    <row r="21" spans="1:10" ht="23.25">
      <c r="A21" s="561"/>
      <c r="B21" s="561"/>
      <c r="C21" s="561"/>
      <c r="D21" s="561"/>
      <c r="E21" s="561"/>
      <c r="F21" s="561"/>
      <c r="G21" s="561"/>
      <c r="H21" s="561"/>
      <c r="I21" s="561"/>
      <c r="J21" s="561"/>
    </row>
  </sheetData>
  <sheetProtection selectLockedCells="1" selectUnlockedCells="1"/>
  <autoFilter ref="A13:K19"/>
  <mergeCells count="23">
    <mergeCell ref="B1:B4"/>
    <mergeCell ref="C1:J1"/>
    <mergeCell ref="K1:K4"/>
    <mergeCell ref="C2:J2"/>
    <mergeCell ref="C3:J3"/>
    <mergeCell ref="C4:G4"/>
    <mergeCell ref="H4:J4"/>
    <mergeCell ref="C6:E6"/>
    <mergeCell ref="C7:E7"/>
    <mergeCell ref="C8:E8"/>
    <mergeCell ref="C9:E9"/>
    <mergeCell ref="C10:E10"/>
    <mergeCell ref="B12:H12"/>
    <mergeCell ref="C17:C18"/>
    <mergeCell ref="D17:D18"/>
    <mergeCell ref="B19:C19"/>
    <mergeCell ref="E19:F19"/>
    <mergeCell ref="A21:J21"/>
    <mergeCell ref="I12:K12"/>
    <mergeCell ref="B14:B16"/>
    <mergeCell ref="C14:C16"/>
    <mergeCell ref="D14:D16"/>
    <mergeCell ref="B17:B18"/>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T85"/>
  <sheetViews>
    <sheetView zoomScalePageLayoutView="0" workbookViewId="0" topLeftCell="A1">
      <selection activeCell="A1" sqref="A1"/>
    </sheetView>
  </sheetViews>
  <sheetFormatPr defaultColWidth="11.421875" defaultRowHeight="15"/>
  <cols>
    <col min="1" max="1" width="65.28125" style="3" bestFit="1" customWidth="1"/>
    <col min="2" max="2" width="11.421875" style="3" customWidth="1"/>
    <col min="3" max="3" width="63.421875" style="20" customWidth="1"/>
    <col min="4" max="4" width="11.421875" style="20" customWidth="1"/>
    <col min="5" max="5" width="11.421875" style="21" customWidth="1"/>
    <col min="6" max="6" width="18.8515625" style="21" customWidth="1"/>
    <col min="7" max="7" width="11.421875" style="3" customWidth="1"/>
    <col min="8" max="11" width="20.7109375" style="3" customWidth="1"/>
    <col min="12" max="12" width="11.421875" style="3" customWidth="1"/>
    <col min="13"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323" t="s">
        <v>427</v>
      </c>
      <c r="C1" s="323" t="s">
        <v>11</v>
      </c>
      <c r="E1" s="323" t="s">
        <v>33</v>
      </c>
      <c r="F1" s="323" t="s">
        <v>10</v>
      </c>
      <c r="H1" s="583" t="s">
        <v>405</v>
      </c>
      <c r="I1" s="583"/>
      <c r="J1" s="583"/>
      <c r="K1" s="583"/>
      <c r="L1" s="584" t="s">
        <v>34</v>
      </c>
      <c r="M1" s="585"/>
      <c r="N1" s="585"/>
      <c r="O1" s="585"/>
      <c r="P1" s="4"/>
      <c r="Q1" s="572" t="s">
        <v>177</v>
      </c>
      <c r="R1" s="572"/>
      <c r="S1" s="572"/>
      <c r="T1" s="572"/>
    </row>
    <row r="2" spans="1:20" ht="21" customHeight="1" thickBot="1">
      <c r="A2" s="94" t="s">
        <v>428</v>
      </c>
      <c r="C2" s="24" t="s">
        <v>35</v>
      </c>
      <c r="E2" s="26">
        <v>1</v>
      </c>
      <c r="F2" s="26" t="s">
        <v>36</v>
      </c>
      <c r="H2" s="573" t="s">
        <v>183</v>
      </c>
      <c r="I2" s="574"/>
      <c r="J2" s="574"/>
      <c r="K2" s="575"/>
      <c r="M2" s="95">
        <v>2012</v>
      </c>
      <c r="N2" s="95"/>
      <c r="O2" s="95"/>
      <c r="P2" s="96"/>
      <c r="Q2" s="323"/>
      <c r="R2" s="97" t="s">
        <v>40</v>
      </c>
      <c r="S2" s="97" t="s">
        <v>41</v>
      </c>
      <c r="T2" s="97" t="s">
        <v>42</v>
      </c>
    </row>
    <row r="3" spans="1:20" ht="19.5" customHeight="1">
      <c r="A3" s="98" t="s">
        <v>429</v>
      </c>
      <c r="C3" s="24" t="s">
        <v>38</v>
      </c>
      <c r="E3" s="26">
        <v>2</v>
      </c>
      <c r="F3" s="26" t="s">
        <v>39</v>
      </c>
      <c r="H3" s="576" t="s">
        <v>37</v>
      </c>
      <c r="I3" s="99">
        <v>2017</v>
      </c>
      <c r="J3" s="100"/>
      <c r="K3" s="101"/>
      <c r="M3" s="102" t="s">
        <v>40</v>
      </c>
      <c r="N3" s="102" t="s">
        <v>41</v>
      </c>
      <c r="O3" s="102" t="s">
        <v>42</v>
      </c>
      <c r="P3" s="96"/>
      <c r="Q3" s="103" t="s">
        <v>45</v>
      </c>
      <c r="R3" s="104">
        <v>479830</v>
      </c>
      <c r="S3" s="104">
        <v>222331</v>
      </c>
      <c r="T3" s="104">
        <v>257499</v>
      </c>
    </row>
    <row r="4" spans="1:20" ht="15.75" customHeight="1">
      <c r="A4" s="17" t="s">
        <v>430</v>
      </c>
      <c r="C4" s="24" t="s">
        <v>43</v>
      </c>
      <c r="E4" s="26">
        <v>3</v>
      </c>
      <c r="F4" s="26" t="s">
        <v>44</v>
      </c>
      <c r="H4" s="577"/>
      <c r="I4" s="105" t="s">
        <v>40</v>
      </c>
      <c r="J4" s="106" t="s">
        <v>41</v>
      </c>
      <c r="K4" s="107" t="s">
        <v>42</v>
      </c>
      <c r="M4" s="104">
        <v>7571345</v>
      </c>
      <c r="N4" s="104">
        <v>3653868</v>
      </c>
      <c r="O4" s="104">
        <v>3917477</v>
      </c>
      <c r="P4" s="96"/>
      <c r="Q4" s="103" t="s">
        <v>48</v>
      </c>
      <c r="R4" s="104">
        <v>135160</v>
      </c>
      <c r="S4" s="104">
        <v>62795</v>
      </c>
      <c r="T4" s="104">
        <v>72365</v>
      </c>
    </row>
    <row r="5" spans="3:20" ht="12.75">
      <c r="C5" s="24" t="s">
        <v>46</v>
      </c>
      <c r="E5" s="26">
        <v>4</v>
      </c>
      <c r="F5" s="26" t="s">
        <v>47</v>
      </c>
      <c r="H5" s="109" t="s">
        <v>184</v>
      </c>
      <c r="I5" s="110"/>
      <c r="J5" s="111"/>
      <c r="K5" s="112"/>
      <c r="M5" s="113">
        <v>120482</v>
      </c>
      <c r="N5" s="113">
        <v>61704</v>
      </c>
      <c r="O5" s="113">
        <v>58778</v>
      </c>
      <c r="P5" s="96"/>
      <c r="Q5" s="103" t="s">
        <v>51</v>
      </c>
      <c r="R5" s="104">
        <v>109955</v>
      </c>
      <c r="S5" s="104">
        <v>55153</v>
      </c>
      <c r="T5" s="104">
        <v>54802</v>
      </c>
    </row>
    <row r="6" spans="1:20" ht="12.75">
      <c r="A6" s="16" t="s">
        <v>181</v>
      </c>
      <c r="C6" s="24" t="s">
        <v>49</v>
      </c>
      <c r="E6" s="26">
        <v>5</v>
      </c>
      <c r="F6" s="26" t="s">
        <v>50</v>
      </c>
      <c r="H6" s="310" t="s">
        <v>40</v>
      </c>
      <c r="I6" s="311">
        <v>8080734</v>
      </c>
      <c r="J6" s="311">
        <v>3912910</v>
      </c>
      <c r="K6" s="311">
        <v>4167824</v>
      </c>
      <c r="M6" s="113">
        <v>120064</v>
      </c>
      <c r="N6" s="113">
        <v>61454</v>
      </c>
      <c r="O6" s="113">
        <v>58610</v>
      </c>
      <c r="P6" s="96"/>
      <c r="Q6" s="103" t="s">
        <v>54</v>
      </c>
      <c r="R6" s="104">
        <v>409257</v>
      </c>
      <c r="S6" s="104">
        <v>199566</v>
      </c>
      <c r="T6" s="104">
        <v>209691</v>
      </c>
    </row>
    <row r="7" spans="1:20" ht="12.75" customHeight="1">
      <c r="A7" s="17" t="s">
        <v>165</v>
      </c>
      <c r="C7" s="24" t="s">
        <v>52</v>
      </c>
      <c r="E7" s="26">
        <v>6</v>
      </c>
      <c r="F7" s="26" t="s">
        <v>53</v>
      </c>
      <c r="H7" s="312" t="s">
        <v>185</v>
      </c>
      <c r="I7" s="313">
        <v>607390</v>
      </c>
      <c r="J7" s="313">
        <v>312062</v>
      </c>
      <c r="K7" s="313">
        <v>295328</v>
      </c>
      <c r="M7" s="113">
        <v>119780</v>
      </c>
      <c r="N7" s="113">
        <v>61272</v>
      </c>
      <c r="O7" s="113">
        <v>58508</v>
      </c>
      <c r="P7" s="96"/>
      <c r="Q7" s="103" t="s">
        <v>56</v>
      </c>
      <c r="R7" s="104">
        <v>400686</v>
      </c>
      <c r="S7" s="104">
        <v>197911</v>
      </c>
      <c r="T7" s="104">
        <v>202775</v>
      </c>
    </row>
    <row r="8" spans="1:20" ht="14.25" customHeight="1">
      <c r="A8" s="17" t="s">
        <v>166</v>
      </c>
      <c r="C8" s="24" t="s">
        <v>92</v>
      </c>
      <c r="E8" s="26">
        <v>7</v>
      </c>
      <c r="F8" s="26" t="s">
        <v>55</v>
      </c>
      <c r="H8" s="312" t="s">
        <v>186</v>
      </c>
      <c r="I8" s="313">
        <v>601914</v>
      </c>
      <c r="J8" s="313">
        <v>308936</v>
      </c>
      <c r="K8" s="313">
        <v>292978</v>
      </c>
      <c r="M8" s="113">
        <v>119273</v>
      </c>
      <c r="N8" s="113">
        <v>61064</v>
      </c>
      <c r="O8" s="113">
        <v>58209</v>
      </c>
      <c r="P8" s="96"/>
      <c r="Q8" s="103" t="s">
        <v>58</v>
      </c>
      <c r="R8" s="104">
        <v>201593</v>
      </c>
      <c r="S8" s="104">
        <v>99557</v>
      </c>
      <c r="T8" s="104">
        <v>102036</v>
      </c>
    </row>
    <row r="9" spans="1:20" ht="15.75" customHeight="1">
      <c r="A9" s="17" t="s">
        <v>167</v>
      </c>
      <c r="C9" s="323" t="s">
        <v>8</v>
      </c>
      <c r="E9" s="26">
        <v>8</v>
      </c>
      <c r="F9" s="26" t="s">
        <v>57</v>
      </c>
      <c r="H9" s="312" t="s">
        <v>187</v>
      </c>
      <c r="I9" s="313">
        <v>602967</v>
      </c>
      <c r="J9" s="313">
        <v>308654</v>
      </c>
      <c r="K9" s="313">
        <v>294313</v>
      </c>
      <c r="M9" s="113">
        <v>118935</v>
      </c>
      <c r="N9" s="113">
        <v>60931</v>
      </c>
      <c r="O9" s="113">
        <v>58004</v>
      </c>
      <c r="P9" s="96"/>
      <c r="Q9" s="103" t="s">
        <v>60</v>
      </c>
      <c r="R9" s="104">
        <v>597522</v>
      </c>
      <c r="S9" s="104">
        <v>292176</v>
      </c>
      <c r="T9" s="104">
        <v>305346</v>
      </c>
    </row>
    <row r="10" spans="1:20" ht="12.75">
      <c r="A10" s="17" t="s">
        <v>168</v>
      </c>
      <c r="C10" s="24" t="s">
        <v>63</v>
      </c>
      <c r="E10" s="26">
        <v>9</v>
      </c>
      <c r="F10" s="26" t="s">
        <v>59</v>
      </c>
      <c r="H10" s="312" t="s">
        <v>188</v>
      </c>
      <c r="I10" s="313">
        <v>632370</v>
      </c>
      <c r="J10" s="313">
        <v>321173</v>
      </c>
      <c r="K10" s="313">
        <v>311197</v>
      </c>
      <c r="M10" s="113">
        <v>118833</v>
      </c>
      <c r="N10" s="113">
        <v>60903</v>
      </c>
      <c r="O10" s="113">
        <v>57930</v>
      </c>
      <c r="P10" s="96"/>
      <c r="Q10" s="103" t="s">
        <v>62</v>
      </c>
      <c r="R10" s="104">
        <v>1030623</v>
      </c>
      <c r="S10" s="104">
        <v>502287</v>
      </c>
      <c r="T10" s="104">
        <v>528336</v>
      </c>
    </row>
    <row r="11" spans="1:20" ht="12.75">
      <c r="A11" s="17" t="s">
        <v>169</v>
      </c>
      <c r="C11" s="24" t="s">
        <v>66</v>
      </c>
      <c r="E11" s="26">
        <v>10</v>
      </c>
      <c r="F11" s="26" t="s">
        <v>61</v>
      </c>
      <c r="H11" s="312" t="s">
        <v>189</v>
      </c>
      <c r="I11" s="313">
        <v>672749</v>
      </c>
      <c r="J11" s="313">
        <v>339928</v>
      </c>
      <c r="K11" s="313">
        <v>332821</v>
      </c>
      <c r="M11" s="113">
        <v>118730</v>
      </c>
      <c r="N11" s="113">
        <v>60874</v>
      </c>
      <c r="O11" s="113">
        <v>57856</v>
      </c>
      <c r="P11" s="96"/>
      <c r="Q11" s="103" t="s">
        <v>65</v>
      </c>
      <c r="R11" s="104">
        <v>353859</v>
      </c>
      <c r="S11" s="104">
        <v>167533</v>
      </c>
      <c r="T11" s="104">
        <v>186326</v>
      </c>
    </row>
    <row r="12" spans="1:20" ht="12.75">
      <c r="A12" s="17" t="s">
        <v>170</v>
      </c>
      <c r="C12" s="24" t="s">
        <v>68</v>
      </c>
      <c r="E12" s="26">
        <v>11</v>
      </c>
      <c r="F12" s="26" t="s">
        <v>64</v>
      </c>
      <c r="H12" s="312" t="s">
        <v>190</v>
      </c>
      <c r="I12" s="313">
        <v>650902</v>
      </c>
      <c r="J12" s="313">
        <v>329064</v>
      </c>
      <c r="K12" s="313">
        <v>321838</v>
      </c>
      <c r="M12" s="113">
        <v>118696</v>
      </c>
      <c r="N12" s="113">
        <v>60878</v>
      </c>
      <c r="O12" s="113">
        <v>57818</v>
      </c>
      <c r="P12" s="96"/>
      <c r="Q12" s="103" t="s">
        <v>67</v>
      </c>
      <c r="R12" s="104">
        <v>851299</v>
      </c>
      <c r="S12" s="104">
        <v>406597</v>
      </c>
      <c r="T12" s="104">
        <v>444702</v>
      </c>
    </row>
    <row r="13" spans="1:20" ht="12.75">
      <c r="A13" s="17" t="s">
        <v>171</v>
      </c>
      <c r="C13" s="24" t="s">
        <v>70</v>
      </c>
      <c r="E13" s="26">
        <v>12</v>
      </c>
      <c r="F13" s="26" t="s">
        <v>13</v>
      </c>
      <c r="H13" s="312" t="s">
        <v>191</v>
      </c>
      <c r="I13" s="313">
        <v>651442</v>
      </c>
      <c r="J13" s="313">
        <v>316050</v>
      </c>
      <c r="K13" s="313">
        <v>335392</v>
      </c>
      <c r="M13" s="113">
        <v>119101</v>
      </c>
      <c r="N13" s="113">
        <v>61076</v>
      </c>
      <c r="O13" s="113">
        <v>58025</v>
      </c>
      <c r="P13" s="96"/>
      <c r="Q13" s="103" t="s">
        <v>69</v>
      </c>
      <c r="R13" s="104">
        <v>1094488</v>
      </c>
      <c r="S13" s="104">
        <v>518960</v>
      </c>
      <c r="T13" s="104">
        <v>575528</v>
      </c>
    </row>
    <row r="14" spans="1:20" ht="12.75">
      <c r="A14" s="17" t="s">
        <v>172</v>
      </c>
      <c r="C14" s="24" t="s">
        <v>72</v>
      </c>
      <c r="E14" s="26">
        <v>13</v>
      </c>
      <c r="F14" s="26" t="s">
        <v>15</v>
      </c>
      <c r="H14" s="312" t="s">
        <v>192</v>
      </c>
      <c r="I14" s="313">
        <v>640060</v>
      </c>
      <c r="J14" s="313">
        <v>303971</v>
      </c>
      <c r="K14" s="313">
        <v>336089</v>
      </c>
      <c r="M14" s="113">
        <v>119856</v>
      </c>
      <c r="N14" s="113">
        <v>61418</v>
      </c>
      <c r="O14" s="113">
        <v>58438</v>
      </c>
      <c r="P14" s="96"/>
      <c r="Q14" s="103" t="s">
        <v>71</v>
      </c>
      <c r="R14" s="104">
        <v>234948</v>
      </c>
      <c r="S14" s="104">
        <v>112703</v>
      </c>
      <c r="T14" s="104">
        <v>122245</v>
      </c>
    </row>
    <row r="15" spans="1:20" ht="12.75">
      <c r="A15" s="17" t="s">
        <v>173</v>
      </c>
      <c r="C15" s="24" t="s">
        <v>74</v>
      </c>
      <c r="E15" s="26">
        <v>14</v>
      </c>
      <c r="F15" s="26" t="s">
        <v>17</v>
      </c>
      <c r="H15" s="312" t="s">
        <v>193</v>
      </c>
      <c r="I15" s="313">
        <v>563389</v>
      </c>
      <c r="J15" s="313">
        <v>268367</v>
      </c>
      <c r="K15" s="313">
        <v>295022</v>
      </c>
      <c r="M15" s="113">
        <v>121019</v>
      </c>
      <c r="N15" s="113">
        <v>61921</v>
      </c>
      <c r="O15" s="113">
        <v>59098</v>
      </c>
      <c r="P15" s="96"/>
      <c r="Q15" s="103" t="s">
        <v>73</v>
      </c>
      <c r="R15" s="104">
        <v>147933</v>
      </c>
      <c r="S15" s="104">
        <v>68544</v>
      </c>
      <c r="T15" s="104">
        <v>79389</v>
      </c>
    </row>
    <row r="16" spans="1:20" ht="12.75">
      <c r="A16" s="17" t="s">
        <v>174</v>
      </c>
      <c r="C16" s="24" t="s">
        <v>76</v>
      </c>
      <c r="E16" s="26">
        <v>15</v>
      </c>
      <c r="F16" s="26" t="s">
        <v>19</v>
      </c>
      <c r="H16" s="312" t="s">
        <v>194</v>
      </c>
      <c r="I16" s="313">
        <v>519261</v>
      </c>
      <c r="J16" s="313">
        <v>244556</v>
      </c>
      <c r="K16" s="313">
        <v>274705</v>
      </c>
      <c r="M16" s="113">
        <v>122272</v>
      </c>
      <c r="N16" s="113">
        <v>62471</v>
      </c>
      <c r="O16" s="113">
        <v>59801</v>
      </c>
      <c r="P16" s="96"/>
      <c r="Q16" s="103" t="s">
        <v>75</v>
      </c>
      <c r="R16" s="104">
        <v>98209</v>
      </c>
      <c r="S16" s="104">
        <v>49277</v>
      </c>
      <c r="T16" s="104">
        <v>48932</v>
      </c>
    </row>
    <row r="17" spans="1:20" ht="12.75">
      <c r="A17" s="18" t="s">
        <v>175</v>
      </c>
      <c r="C17" s="24" t="s">
        <v>79</v>
      </c>
      <c r="E17" s="26">
        <v>16</v>
      </c>
      <c r="F17" s="26" t="s">
        <v>21</v>
      </c>
      <c r="H17" s="312" t="s">
        <v>195</v>
      </c>
      <c r="I17" s="313">
        <v>503389</v>
      </c>
      <c r="J17" s="313">
        <v>233302</v>
      </c>
      <c r="K17" s="313">
        <v>270087</v>
      </c>
      <c r="M17" s="113">
        <v>123722</v>
      </c>
      <c r="N17" s="113">
        <v>63080</v>
      </c>
      <c r="O17" s="113">
        <v>60642</v>
      </c>
      <c r="P17" s="96"/>
      <c r="Q17" s="103" t="s">
        <v>78</v>
      </c>
      <c r="R17" s="104">
        <v>108457</v>
      </c>
      <c r="S17" s="104">
        <v>52580</v>
      </c>
      <c r="T17" s="104">
        <v>55877</v>
      </c>
    </row>
    <row r="18" spans="1:20" ht="33.75" customHeight="1">
      <c r="A18" s="19" t="s">
        <v>281</v>
      </c>
      <c r="C18" s="24" t="s">
        <v>81</v>
      </c>
      <c r="E18" s="26">
        <v>17</v>
      </c>
      <c r="F18" s="26" t="s">
        <v>77</v>
      </c>
      <c r="H18" s="312" t="s">
        <v>196</v>
      </c>
      <c r="I18" s="313">
        <v>439872</v>
      </c>
      <c r="J18" s="313">
        <v>200142</v>
      </c>
      <c r="K18" s="313">
        <v>239730</v>
      </c>
      <c r="M18" s="113">
        <v>125124</v>
      </c>
      <c r="N18" s="113">
        <v>63639</v>
      </c>
      <c r="O18" s="113">
        <v>61485</v>
      </c>
      <c r="P18" s="96"/>
      <c r="Q18" s="103" t="s">
        <v>80</v>
      </c>
      <c r="R18" s="104">
        <v>258212</v>
      </c>
      <c r="S18" s="104">
        <v>125944</v>
      </c>
      <c r="T18" s="104">
        <v>132268</v>
      </c>
    </row>
    <row r="19" spans="1:20" ht="33.75" customHeight="1">
      <c r="A19" s="19" t="s">
        <v>284</v>
      </c>
      <c r="C19" s="24" t="s">
        <v>83</v>
      </c>
      <c r="E19" s="26">
        <v>18</v>
      </c>
      <c r="F19" s="26" t="s">
        <v>23</v>
      </c>
      <c r="H19" s="312" t="s">
        <v>197</v>
      </c>
      <c r="I19" s="313">
        <v>341916</v>
      </c>
      <c r="J19" s="313">
        <v>152813</v>
      </c>
      <c r="K19" s="313">
        <v>189103</v>
      </c>
      <c r="M19" s="113">
        <v>126598</v>
      </c>
      <c r="N19" s="113">
        <v>64282</v>
      </c>
      <c r="O19" s="113">
        <v>62316</v>
      </c>
      <c r="P19" s="96"/>
      <c r="Q19" s="103" t="s">
        <v>82</v>
      </c>
      <c r="R19" s="104">
        <v>24160</v>
      </c>
      <c r="S19" s="104">
        <v>12726</v>
      </c>
      <c r="T19" s="104">
        <v>11434</v>
      </c>
    </row>
    <row r="20" spans="1:20" ht="33.75" customHeight="1">
      <c r="A20" s="19" t="s">
        <v>286</v>
      </c>
      <c r="C20" s="24" t="s">
        <v>85</v>
      </c>
      <c r="E20" s="26">
        <v>19</v>
      </c>
      <c r="F20" s="26" t="s">
        <v>25</v>
      </c>
      <c r="H20" s="312" t="s">
        <v>198</v>
      </c>
      <c r="I20" s="313">
        <v>253646</v>
      </c>
      <c r="J20" s="313">
        <v>111646</v>
      </c>
      <c r="K20" s="313">
        <v>142000</v>
      </c>
      <c r="M20" s="113">
        <v>128143</v>
      </c>
      <c r="N20" s="113">
        <v>65043</v>
      </c>
      <c r="O20" s="113">
        <v>63100</v>
      </c>
      <c r="P20" s="96"/>
      <c r="Q20" s="103" t="s">
        <v>84</v>
      </c>
      <c r="R20" s="104">
        <v>377272</v>
      </c>
      <c r="S20" s="104">
        <v>184951</v>
      </c>
      <c r="T20" s="104">
        <v>192321</v>
      </c>
    </row>
    <row r="21" spans="1:20" ht="33.75" customHeight="1">
      <c r="A21" s="19" t="s">
        <v>289</v>
      </c>
      <c r="C21" s="24" t="s">
        <v>14</v>
      </c>
      <c r="E21" s="26">
        <v>20</v>
      </c>
      <c r="F21" s="26" t="s">
        <v>27</v>
      </c>
      <c r="H21" s="312" t="s">
        <v>199</v>
      </c>
      <c r="I21" s="313">
        <v>177853</v>
      </c>
      <c r="J21" s="313">
        <v>76747</v>
      </c>
      <c r="K21" s="313">
        <v>101106</v>
      </c>
      <c r="M21" s="113">
        <v>129625</v>
      </c>
      <c r="N21" s="113">
        <v>65820</v>
      </c>
      <c r="O21" s="113">
        <v>63805</v>
      </c>
      <c r="P21" s="96"/>
      <c r="Q21" s="103" t="s">
        <v>86</v>
      </c>
      <c r="R21" s="104">
        <v>651586</v>
      </c>
      <c r="S21" s="104">
        <v>319009</v>
      </c>
      <c r="T21" s="104">
        <v>332577</v>
      </c>
    </row>
    <row r="22" spans="1:20" ht="33.75" customHeight="1">
      <c r="A22" s="19" t="s">
        <v>432</v>
      </c>
      <c r="C22" s="24" t="s">
        <v>16</v>
      </c>
      <c r="E22" s="26">
        <v>55</v>
      </c>
      <c r="F22" s="26" t="s">
        <v>29</v>
      </c>
      <c r="H22" s="312" t="s">
        <v>200</v>
      </c>
      <c r="I22" s="313">
        <v>113108</v>
      </c>
      <c r="J22" s="313">
        <v>45521</v>
      </c>
      <c r="K22" s="313">
        <v>67587</v>
      </c>
      <c r="M22" s="113">
        <v>131107</v>
      </c>
      <c r="N22" s="113">
        <v>66558</v>
      </c>
      <c r="O22" s="113">
        <v>64549</v>
      </c>
      <c r="P22" s="96"/>
      <c r="Q22" s="103" t="s">
        <v>87</v>
      </c>
      <c r="R22" s="104">
        <v>6296</v>
      </c>
      <c r="S22" s="104">
        <v>3268</v>
      </c>
      <c r="T22" s="104">
        <v>3028</v>
      </c>
    </row>
    <row r="23" spans="1:20" ht="33.75" customHeight="1">
      <c r="A23" s="19" t="s">
        <v>295</v>
      </c>
      <c r="C23" s="25" t="s">
        <v>18</v>
      </c>
      <c r="E23" s="26">
        <v>66</v>
      </c>
      <c r="F23" s="26" t="s">
        <v>31</v>
      </c>
      <c r="H23" s="312" t="s">
        <v>100</v>
      </c>
      <c r="I23" s="313">
        <v>108506</v>
      </c>
      <c r="J23" s="313">
        <v>39978</v>
      </c>
      <c r="K23" s="313">
        <v>68528</v>
      </c>
      <c r="M23" s="113">
        <v>132790</v>
      </c>
      <c r="N23" s="113">
        <v>67353</v>
      </c>
      <c r="O23" s="113">
        <v>65437</v>
      </c>
      <c r="P23" s="96"/>
      <c r="Q23" s="108" t="s">
        <v>40</v>
      </c>
      <c r="R23" s="122">
        <f>SUM(R3:R22)</f>
        <v>7571345</v>
      </c>
      <c r="S23" s="122">
        <f>SUM(S3:S22)</f>
        <v>3653868</v>
      </c>
      <c r="T23" s="122">
        <f>SUM(T3:T22)</f>
        <v>3917477</v>
      </c>
    </row>
    <row r="24" spans="1:16" ht="33.75" customHeight="1" thickBot="1">
      <c r="A24" s="19" t="s">
        <v>297</v>
      </c>
      <c r="C24" s="24" t="s">
        <v>20</v>
      </c>
      <c r="E24" s="26">
        <v>77</v>
      </c>
      <c r="F24" s="26" t="s">
        <v>88</v>
      </c>
      <c r="M24" s="113">
        <v>133340</v>
      </c>
      <c r="N24" s="113">
        <v>67602</v>
      </c>
      <c r="O24" s="113">
        <v>65738</v>
      </c>
      <c r="P24" s="96"/>
    </row>
    <row r="25" spans="1:20" ht="33.75" customHeight="1">
      <c r="A25" s="19" t="s">
        <v>299</v>
      </c>
      <c r="C25" s="24" t="s">
        <v>22</v>
      </c>
      <c r="E25" s="26">
        <v>88</v>
      </c>
      <c r="F25" s="26" t="s">
        <v>89</v>
      </c>
      <c r="M25" s="113">
        <v>132165</v>
      </c>
      <c r="N25" s="113">
        <v>67024</v>
      </c>
      <c r="O25" s="113">
        <v>65141</v>
      </c>
      <c r="P25" s="96"/>
      <c r="Q25" s="578" t="s">
        <v>182</v>
      </c>
      <c r="R25" s="579"/>
      <c r="S25" s="579"/>
      <c r="T25" s="580"/>
    </row>
    <row r="26" spans="1:20" ht="15" customHeight="1" thickBot="1">
      <c r="A26" s="18" t="s">
        <v>345</v>
      </c>
      <c r="C26" s="24" t="s">
        <v>91</v>
      </c>
      <c r="E26" s="26">
        <v>98</v>
      </c>
      <c r="F26" s="26" t="s">
        <v>90</v>
      </c>
      <c r="M26" s="113">
        <v>129957</v>
      </c>
      <c r="N26" s="113">
        <v>65924</v>
      </c>
      <c r="O26" s="113">
        <v>64033</v>
      </c>
      <c r="P26" s="96"/>
      <c r="Q26" s="573" t="s">
        <v>183</v>
      </c>
      <c r="R26" s="574"/>
      <c r="S26" s="574"/>
      <c r="T26" s="575"/>
    </row>
    <row r="27" spans="1:20" s="123" customFormat="1" ht="26.25" customHeight="1">
      <c r="A27" s="325" t="s">
        <v>433</v>
      </c>
      <c r="C27" s="124" t="s">
        <v>24</v>
      </c>
      <c r="D27" s="125"/>
      <c r="E27" s="126"/>
      <c r="F27" s="126"/>
      <c r="M27" s="127">
        <v>127797</v>
      </c>
      <c r="N27" s="127">
        <v>64838</v>
      </c>
      <c r="O27" s="127">
        <v>62959</v>
      </c>
      <c r="P27" s="128"/>
      <c r="Q27" s="581" t="s">
        <v>37</v>
      </c>
      <c r="R27" s="129">
        <v>2015</v>
      </c>
      <c r="S27" s="130"/>
      <c r="T27" s="131"/>
    </row>
    <row r="28" spans="1:20" s="123" customFormat="1" ht="26.25" customHeight="1">
      <c r="A28" s="325" t="s">
        <v>434</v>
      </c>
      <c r="C28" s="124" t="s">
        <v>26</v>
      </c>
      <c r="D28" s="125"/>
      <c r="E28" s="132"/>
      <c r="F28" s="132"/>
      <c r="M28" s="127">
        <v>125232</v>
      </c>
      <c r="N28" s="127">
        <v>63602</v>
      </c>
      <c r="O28" s="127">
        <v>61630</v>
      </c>
      <c r="P28" s="128"/>
      <c r="Q28" s="582"/>
      <c r="R28" s="133" t="s">
        <v>40</v>
      </c>
      <c r="S28" s="134" t="s">
        <v>41</v>
      </c>
      <c r="T28" s="135" t="s">
        <v>42</v>
      </c>
    </row>
    <row r="29" spans="1:20" s="123" customFormat="1" ht="44.25" customHeight="1">
      <c r="A29" s="325" t="s">
        <v>435</v>
      </c>
      <c r="C29" s="124" t="s">
        <v>28</v>
      </c>
      <c r="D29" s="125"/>
      <c r="E29" s="132"/>
      <c r="F29" s="132"/>
      <c r="M29" s="127">
        <v>124055</v>
      </c>
      <c r="N29" s="127">
        <v>62761</v>
      </c>
      <c r="O29" s="127">
        <v>61294</v>
      </c>
      <c r="P29" s="128"/>
      <c r="Q29" s="136" t="s">
        <v>184</v>
      </c>
      <c r="R29" s="137"/>
      <c r="S29" s="138"/>
      <c r="T29" s="139"/>
    </row>
    <row r="30" spans="1:20" s="123" customFormat="1" ht="26.25" customHeight="1">
      <c r="A30" s="325" t="s">
        <v>436</v>
      </c>
      <c r="C30" s="124" t="s">
        <v>30</v>
      </c>
      <c r="D30" s="125"/>
      <c r="E30" s="132"/>
      <c r="F30" s="132"/>
      <c r="M30" s="127">
        <v>125190</v>
      </c>
      <c r="N30" s="127">
        <v>62619</v>
      </c>
      <c r="O30" s="127">
        <v>62571</v>
      </c>
      <c r="P30" s="128"/>
      <c r="Q30" s="140" t="s">
        <v>40</v>
      </c>
      <c r="R30" s="141">
        <v>7878783</v>
      </c>
      <c r="S30" s="142">
        <v>3810013</v>
      </c>
      <c r="T30" s="143">
        <v>4068770</v>
      </c>
    </row>
    <row r="31" spans="1:20" s="123" customFormat="1" ht="26.25" customHeight="1">
      <c r="A31" s="18" t="s">
        <v>437</v>
      </c>
      <c r="C31" s="124" t="s">
        <v>32</v>
      </c>
      <c r="D31" s="125"/>
      <c r="E31" s="132"/>
      <c r="F31" s="132"/>
      <c r="M31" s="127">
        <v>127692</v>
      </c>
      <c r="N31" s="127">
        <v>62895</v>
      </c>
      <c r="O31" s="127">
        <v>64797</v>
      </c>
      <c r="P31" s="128"/>
      <c r="Q31" s="144" t="s">
        <v>185</v>
      </c>
      <c r="R31" s="145">
        <v>603230</v>
      </c>
      <c r="S31" s="146">
        <v>309432</v>
      </c>
      <c r="T31" s="147">
        <v>293798</v>
      </c>
    </row>
    <row r="32" spans="1:20" ht="14.25" customHeight="1">
      <c r="A32" s="326" t="s">
        <v>438</v>
      </c>
      <c r="C32" s="24" t="s">
        <v>97</v>
      </c>
      <c r="M32" s="113">
        <v>129742</v>
      </c>
      <c r="N32" s="113">
        <v>62993</v>
      </c>
      <c r="O32" s="113">
        <v>66749</v>
      </c>
      <c r="P32" s="96"/>
      <c r="Q32" s="114" t="s">
        <v>186</v>
      </c>
      <c r="R32" s="115">
        <v>598182</v>
      </c>
      <c r="S32" s="116">
        <v>306434</v>
      </c>
      <c r="T32" s="117">
        <v>291748</v>
      </c>
    </row>
    <row r="33" spans="1:20" ht="12.75">
      <c r="A33" s="326" t="s">
        <v>439</v>
      </c>
      <c r="C33" s="323" t="s">
        <v>9</v>
      </c>
      <c r="M33" s="113">
        <v>131768</v>
      </c>
      <c r="N33" s="113">
        <v>63030</v>
      </c>
      <c r="O33" s="113">
        <v>68738</v>
      </c>
      <c r="P33" s="96"/>
      <c r="Q33" s="114" t="s">
        <v>187</v>
      </c>
      <c r="R33" s="115">
        <v>605068</v>
      </c>
      <c r="S33" s="116">
        <v>309819</v>
      </c>
      <c r="T33" s="117">
        <v>295249</v>
      </c>
    </row>
    <row r="34" spans="1:20" ht="25.5">
      <c r="A34" s="326" t="s">
        <v>440</v>
      </c>
      <c r="C34" s="24" t="s">
        <v>92</v>
      </c>
      <c r="M34" s="113">
        <v>132712</v>
      </c>
      <c r="N34" s="113">
        <v>62862</v>
      </c>
      <c r="O34" s="113">
        <v>69850</v>
      </c>
      <c r="P34" s="96"/>
      <c r="Q34" s="114" t="s">
        <v>188</v>
      </c>
      <c r="R34" s="115">
        <v>642476</v>
      </c>
      <c r="S34" s="116">
        <v>325752</v>
      </c>
      <c r="T34" s="117">
        <v>316724</v>
      </c>
    </row>
    <row r="35" spans="1:20" ht="12.75">
      <c r="A35" s="326" t="s">
        <v>441</v>
      </c>
      <c r="C35" s="24" t="s">
        <v>93</v>
      </c>
      <c r="M35" s="113">
        <v>131882</v>
      </c>
      <c r="N35" s="113">
        <v>62354</v>
      </c>
      <c r="O35" s="113">
        <v>69528</v>
      </c>
      <c r="P35" s="96"/>
      <c r="Q35" s="114" t="s">
        <v>189</v>
      </c>
      <c r="R35" s="115">
        <v>669960</v>
      </c>
      <c r="S35" s="116">
        <v>338888</v>
      </c>
      <c r="T35" s="117">
        <v>331072</v>
      </c>
    </row>
    <row r="36" spans="1:20" ht="25.5">
      <c r="A36" s="326" t="s">
        <v>442</v>
      </c>
      <c r="C36" s="24" t="s">
        <v>94</v>
      </c>
      <c r="M36" s="113">
        <v>129823</v>
      </c>
      <c r="N36" s="113">
        <v>61588</v>
      </c>
      <c r="O36" s="113">
        <v>68235</v>
      </c>
      <c r="P36" s="96"/>
      <c r="Q36" s="114" t="s">
        <v>190</v>
      </c>
      <c r="R36" s="115">
        <v>635633</v>
      </c>
      <c r="S36" s="116">
        <v>319048</v>
      </c>
      <c r="T36" s="117">
        <v>316585</v>
      </c>
    </row>
    <row r="37" spans="1:20" ht="25.5">
      <c r="A37" s="326" t="s">
        <v>443</v>
      </c>
      <c r="C37" s="24" t="s">
        <v>95</v>
      </c>
      <c r="D37" s="22"/>
      <c r="M37" s="113">
        <v>127922</v>
      </c>
      <c r="N37" s="113">
        <v>60850</v>
      </c>
      <c r="O37" s="113">
        <v>67072</v>
      </c>
      <c r="P37" s="96"/>
      <c r="Q37" s="114" t="s">
        <v>191</v>
      </c>
      <c r="R37" s="115">
        <v>657874</v>
      </c>
      <c r="S37" s="116">
        <v>313458</v>
      </c>
      <c r="T37" s="117">
        <v>344416</v>
      </c>
    </row>
    <row r="38" spans="1:20" ht="12.75">
      <c r="A38" s="323" t="s">
        <v>444</v>
      </c>
      <c r="C38" s="24" t="s">
        <v>96</v>
      </c>
      <c r="D38" s="23"/>
      <c r="M38" s="113">
        <v>126082</v>
      </c>
      <c r="N38" s="113">
        <v>60165</v>
      </c>
      <c r="O38" s="113">
        <v>65917</v>
      </c>
      <c r="P38" s="96"/>
      <c r="Q38" s="114" t="s">
        <v>192</v>
      </c>
      <c r="R38" s="115">
        <v>614779</v>
      </c>
      <c r="S38" s="116">
        <v>293158</v>
      </c>
      <c r="T38" s="117">
        <v>321621</v>
      </c>
    </row>
    <row r="39" spans="1:20" ht="12.75">
      <c r="A39" s="94" t="s">
        <v>445</v>
      </c>
      <c r="C39" s="24" t="s">
        <v>98</v>
      </c>
      <c r="D39" s="23"/>
      <c r="M39" s="113">
        <v>123600</v>
      </c>
      <c r="N39" s="113">
        <v>59117</v>
      </c>
      <c r="O39" s="113">
        <v>64483</v>
      </c>
      <c r="P39" s="96"/>
      <c r="Q39" s="114" t="s">
        <v>193</v>
      </c>
      <c r="R39" s="115">
        <v>536343</v>
      </c>
      <c r="S39" s="116">
        <v>254902</v>
      </c>
      <c r="T39" s="117">
        <v>281441</v>
      </c>
    </row>
    <row r="40" spans="1:20" ht="12.75">
      <c r="A40" s="98" t="s">
        <v>446</v>
      </c>
      <c r="C40" s="24" t="s">
        <v>99</v>
      </c>
      <c r="D40" s="23"/>
      <c r="M40" s="113">
        <v>120324</v>
      </c>
      <c r="N40" s="113">
        <v>57551</v>
      </c>
      <c r="O40" s="113">
        <v>62773</v>
      </c>
      <c r="P40" s="96"/>
      <c r="Q40" s="114" t="s">
        <v>194</v>
      </c>
      <c r="R40" s="115">
        <v>516837</v>
      </c>
      <c r="S40" s="116">
        <v>242123</v>
      </c>
      <c r="T40" s="117">
        <v>274714</v>
      </c>
    </row>
    <row r="41" spans="1:20" ht="12.75">
      <c r="A41" s="17" t="s">
        <v>447</v>
      </c>
      <c r="M41" s="113">
        <v>116606</v>
      </c>
      <c r="N41" s="113">
        <v>55686</v>
      </c>
      <c r="O41" s="113">
        <v>60920</v>
      </c>
      <c r="P41" s="96"/>
      <c r="Q41" s="114" t="s">
        <v>195</v>
      </c>
      <c r="R41" s="115">
        <v>489703</v>
      </c>
      <c r="S41" s="116">
        <v>225926</v>
      </c>
      <c r="T41" s="117">
        <v>263777</v>
      </c>
    </row>
    <row r="42" spans="1:20" ht="12.75">
      <c r="A42" s="17" t="s">
        <v>448</v>
      </c>
      <c r="M42" s="113">
        <v>112852</v>
      </c>
      <c r="N42" s="113">
        <v>53849</v>
      </c>
      <c r="O42" s="113">
        <v>59003</v>
      </c>
      <c r="P42" s="96"/>
      <c r="Q42" s="114" t="s">
        <v>196</v>
      </c>
      <c r="R42" s="115">
        <v>406084</v>
      </c>
      <c r="S42" s="116">
        <v>183930</v>
      </c>
      <c r="T42" s="117">
        <v>222154</v>
      </c>
    </row>
    <row r="43" spans="1:20" ht="12.75">
      <c r="A43" s="17" t="s">
        <v>449</v>
      </c>
      <c r="M43" s="113">
        <v>108852</v>
      </c>
      <c r="N43" s="113">
        <v>51919</v>
      </c>
      <c r="O43" s="113">
        <v>56933</v>
      </c>
      <c r="P43" s="96"/>
      <c r="Q43" s="114" t="s">
        <v>197</v>
      </c>
      <c r="R43" s="115">
        <v>309925</v>
      </c>
      <c r="S43" s="116">
        <v>138521</v>
      </c>
      <c r="T43" s="117">
        <v>171404</v>
      </c>
    </row>
    <row r="44" spans="1:20" ht="12.75">
      <c r="A44" s="323" t="s">
        <v>450</v>
      </c>
      <c r="M44" s="113">
        <v>105945</v>
      </c>
      <c r="N44" s="113">
        <v>50470</v>
      </c>
      <c r="O44" s="113">
        <v>55475</v>
      </c>
      <c r="P44" s="96"/>
      <c r="Q44" s="114" t="s">
        <v>198</v>
      </c>
      <c r="R44" s="115">
        <v>230197</v>
      </c>
      <c r="S44" s="116">
        <v>101631</v>
      </c>
      <c r="T44" s="117">
        <v>128566</v>
      </c>
    </row>
    <row r="45" spans="1:20" ht="15">
      <c r="A45" s="327" t="s">
        <v>451</v>
      </c>
      <c r="M45" s="113">
        <v>104800</v>
      </c>
      <c r="N45" s="113">
        <v>49806</v>
      </c>
      <c r="O45" s="113">
        <v>54994</v>
      </c>
      <c r="P45" s="96"/>
      <c r="Q45" s="114" t="s">
        <v>199</v>
      </c>
      <c r="R45" s="115">
        <v>158670</v>
      </c>
      <c r="S45" s="116">
        <v>68583</v>
      </c>
      <c r="T45" s="117">
        <v>90087</v>
      </c>
    </row>
    <row r="46" spans="1:20" ht="15">
      <c r="A46" s="327" t="s">
        <v>452</v>
      </c>
      <c r="M46" s="113">
        <v>104794</v>
      </c>
      <c r="N46" s="113">
        <v>49648</v>
      </c>
      <c r="O46" s="113">
        <v>55146</v>
      </c>
      <c r="P46" s="96"/>
      <c r="Q46" s="114" t="s">
        <v>200</v>
      </c>
      <c r="R46" s="115">
        <v>103406</v>
      </c>
      <c r="S46" s="116">
        <v>41392</v>
      </c>
      <c r="T46" s="117">
        <v>62014</v>
      </c>
    </row>
    <row r="47" spans="1:20" ht="15.75" thickBot="1">
      <c r="A47" s="327" t="s">
        <v>453</v>
      </c>
      <c r="M47" s="113">
        <v>104561</v>
      </c>
      <c r="N47" s="113">
        <v>49381</v>
      </c>
      <c r="O47" s="113">
        <v>55180</v>
      </c>
      <c r="P47" s="96"/>
      <c r="Q47" s="118" t="s">
        <v>100</v>
      </c>
      <c r="R47" s="119">
        <v>100416</v>
      </c>
      <c r="S47" s="120">
        <v>37016</v>
      </c>
      <c r="T47" s="121">
        <v>63400</v>
      </c>
    </row>
    <row r="48" spans="1:20" ht="15">
      <c r="A48" s="327" t="s">
        <v>454</v>
      </c>
      <c r="M48" s="113">
        <v>104278</v>
      </c>
      <c r="N48" s="113">
        <v>49084</v>
      </c>
      <c r="O48" s="113">
        <v>55194</v>
      </c>
      <c r="P48" s="96"/>
      <c r="Q48" s="96"/>
      <c r="R48" s="96"/>
      <c r="S48" s="96"/>
      <c r="T48" s="96"/>
    </row>
    <row r="49" spans="1:20" ht="15">
      <c r="A49" s="327" t="s">
        <v>455</v>
      </c>
      <c r="M49" s="113">
        <v>103962</v>
      </c>
      <c r="N49" s="113">
        <v>48778</v>
      </c>
      <c r="O49" s="113">
        <v>55184</v>
      </c>
      <c r="P49" s="96"/>
      <c r="Q49" s="96"/>
      <c r="R49" s="96"/>
      <c r="S49" s="96"/>
      <c r="T49" s="96"/>
    </row>
    <row r="50" spans="1:20" ht="15">
      <c r="A50" s="327" t="s">
        <v>344</v>
      </c>
      <c r="M50" s="113">
        <v>103448</v>
      </c>
      <c r="N50" s="113">
        <v>48396</v>
      </c>
      <c r="O50" s="113">
        <v>55052</v>
      </c>
      <c r="P50" s="96"/>
      <c r="Q50" s="96"/>
      <c r="R50" s="96"/>
      <c r="S50" s="96"/>
      <c r="T50" s="96"/>
    </row>
    <row r="51" spans="1:20" ht="15">
      <c r="A51" s="327" t="s">
        <v>456</v>
      </c>
      <c r="M51" s="113">
        <v>102715</v>
      </c>
      <c r="N51" s="113">
        <v>47923</v>
      </c>
      <c r="O51" s="113">
        <v>54792</v>
      </c>
      <c r="P51" s="96"/>
      <c r="Q51" s="96"/>
      <c r="R51" s="96"/>
      <c r="S51" s="96"/>
      <c r="T51" s="96"/>
    </row>
    <row r="52" spans="1:20" ht="15">
      <c r="A52" s="327" t="s">
        <v>457</v>
      </c>
      <c r="M52" s="113">
        <v>101971</v>
      </c>
      <c r="N52" s="113">
        <v>47444</v>
      </c>
      <c r="O52" s="113">
        <v>54527</v>
      </c>
      <c r="P52" s="96"/>
      <c r="Q52" s="96"/>
      <c r="R52" s="96"/>
      <c r="S52" s="96"/>
      <c r="T52" s="96"/>
    </row>
    <row r="53" spans="1:20" ht="15">
      <c r="A53" s="327" t="s">
        <v>458</v>
      </c>
      <c r="M53" s="113">
        <v>101260</v>
      </c>
      <c r="N53" s="113">
        <v>46986</v>
      </c>
      <c r="O53" s="113">
        <v>54274</v>
      </c>
      <c r="P53" s="96"/>
      <c r="Q53" s="96"/>
      <c r="R53" s="96"/>
      <c r="S53" s="96"/>
      <c r="T53" s="96"/>
    </row>
    <row r="54" spans="1:20" ht="15">
      <c r="A54" s="327" t="s">
        <v>459</v>
      </c>
      <c r="M54" s="113">
        <v>99728</v>
      </c>
      <c r="N54" s="113">
        <v>46141</v>
      </c>
      <c r="O54" s="113">
        <v>53587</v>
      </c>
      <c r="P54" s="96"/>
      <c r="Q54" s="96"/>
      <c r="R54" s="96"/>
      <c r="S54" s="96"/>
      <c r="T54" s="96"/>
    </row>
    <row r="55" spans="1:20" ht="12.75">
      <c r="A55" s="323" t="s">
        <v>406</v>
      </c>
      <c r="M55" s="113">
        <v>97001</v>
      </c>
      <c r="N55" s="113">
        <v>44730</v>
      </c>
      <c r="O55" s="113">
        <v>52271</v>
      </c>
      <c r="P55" s="96"/>
      <c r="Q55" s="96"/>
      <c r="R55" s="96"/>
      <c r="S55" s="96"/>
      <c r="T55" s="96"/>
    </row>
    <row r="56" spans="1:20" ht="75">
      <c r="A56" s="314" t="s">
        <v>407</v>
      </c>
      <c r="M56" s="113">
        <v>93445</v>
      </c>
      <c r="N56" s="113">
        <v>42931</v>
      </c>
      <c r="O56" s="113">
        <v>50514</v>
      </c>
      <c r="P56" s="96"/>
      <c r="Q56" s="96"/>
      <c r="R56" s="96"/>
      <c r="S56" s="96"/>
      <c r="T56" s="96"/>
    </row>
    <row r="57" spans="1:20" ht="45">
      <c r="A57" s="315" t="s">
        <v>408</v>
      </c>
      <c r="M57" s="113">
        <v>89853</v>
      </c>
      <c r="N57" s="113">
        <v>41126</v>
      </c>
      <c r="O57" s="113">
        <v>48727</v>
      </c>
      <c r="P57" s="96"/>
      <c r="Q57" s="96"/>
      <c r="R57" s="96"/>
      <c r="S57" s="96"/>
      <c r="T57" s="96"/>
    </row>
    <row r="58" spans="1:20" ht="30">
      <c r="A58" s="315" t="s">
        <v>409</v>
      </c>
      <c r="M58" s="113">
        <v>86123</v>
      </c>
      <c r="N58" s="113">
        <v>39261</v>
      </c>
      <c r="O58" s="113">
        <v>46862</v>
      </c>
      <c r="P58" s="96"/>
      <c r="Q58" s="96"/>
      <c r="R58" s="96"/>
      <c r="S58" s="96"/>
      <c r="T58" s="96"/>
    </row>
    <row r="59" spans="1:20" ht="60">
      <c r="A59" s="315" t="s">
        <v>410</v>
      </c>
      <c r="M59" s="113">
        <v>82296</v>
      </c>
      <c r="N59" s="113">
        <v>37385</v>
      </c>
      <c r="O59" s="113">
        <v>44911</v>
      </c>
      <c r="P59" s="96"/>
      <c r="Q59" s="96"/>
      <c r="R59" s="96"/>
      <c r="S59" s="96"/>
      <c r="T59" s="96"/>
    </row>
    <row r="60" spans="1:20" ht="30">
      <c r="A60" s="315" t="s">
        <v>411</v>
      </c>
      <c r="M60" s="113">
        <v>78491</v>
      </c>
      <c r="N60" s="113">
        <v>35569</v>
      </c>
      <c r="O60" s="113">
        <v>42922</v>
      </c>
      <c r="P60" s="96"/>
      <c r="Q60" s="96"/>
      <c r="R60" s="96"/>
      <c r="S60" s="96"/>
      <c r="T60" s="96"/>
    </row>
    <row r="61" spans="1:20" ht="30">
      <c r="A61" s="315" t="s">
        <v>412</v>
      </c>
      <c r="M61" s="113">
        <v>74708</v>
      </c>
      <c r="N61" s="113">
        <v>33799</v>
      </c>
      <c r="O61" s="113">
        <v>40909</v>
      </c>
      <c r="P61" s="96"/>
      <c r="Q61" s="96"/>
      <c r="R61" s="96"/>
      <c r="S61" s="96"/>
      <c r="T61" s="96"/>
    </row>
    <row r="62" spans="1:20" ht="45">
      <c r="A62" s="315" t="s">
        <v>413</v>
      </c>
      <c r="M62" s="113">
        <v>70811</v>
      </c>
      <c r="N62" s="113">
        <v>31979</v>
      </c>
      <c r="O62" s="113">
        <v>38832</v>
      </c>
      <c r="P62" s="96"/>
      <c r="Q62" s="96"/>
      <c r="R62" s="96"/>
      <c r="S62" s="96"/>
      <c r="T62" s="96"/>
    </row>
    <row r="63" spans="13:20" ht="12.75">
      <c r="M63" s="113">
        <v>66807</v>
      </c>
      <c r="N63" s="113">
        <v>30117</v>
      </c>
      <c r="O63" s="113">
        <v>36690</v>
      </c>
      <c r="P63" s="96"/>
      <c r="Q63" s="96"/>
      <c r="R63" s="96"/>
      <c r="S63" s="96"/>
      <c r="T63" s="96"/>
    </row>
    <row r="64" spans="13:20" ht="12.75">
      <c r="M64" s="113">
        <v>63071</v>
      </c>
      <c r="N64" s="113">
        <v>28387</v>
      </c>
      <c r="O64" s="113">
        <v>34684</v>
      </c>
      <c r="P64" s="96"/>
      <c r="Q64" s="96"/>
      <c r="R64" s="96"/>
      <c r="S64" s="96"/>
      <c r="T64" s="96"/>
    </row>
    <row r="65" spans="13:20" ht="12.75">
      <c r="M65" s="113">
        <v>59761</v>
      </c>
      <c r="N65" s="113">
        <v>26856</v>
      </c>
      <c r="O65" s="113">
        <v>32905</v>
      </c>
      <c r="P65" s="96"/>
      <c r="Q65" s="96"/>
      <c r="R65" s="96"/>
      <c r="S65" s="96"/>
      <c r="T65" s="96"/>
    </row>
    <row r="66" spans="13:20" ht="12.75">
      <c r="M66" s="113">
        <v>56749</v>
      </c>
      <c r="N66" s="113">
        <v>25466</v>
      </c>
      <c r="O66" s="113">
        <v>31283</v>
      </c>
      <c r="P66" s="96"/>
      <c r="Q66" s="96"/>
      <c r="R66" s="96"/>
      <c r="S66" s="96"/>
      <c r="T66" s="96"/>
    </row>
    <row r="67" spans="13:20" ht="12.75">
      <c r="M67" s="113">
        <v>53748</v>
      </c>
      <c r="N67" s="113">
        <v>24086</v>
      </c>
      <c r="O67" s="113">
        <v>29662</v>
      </c>
      <c r="P67" s="96"/>
      <c r="Q67" s="96"/>
      <c r="R67" s="96"/>
      <c r="S67" s="96"/>
      <c r="T67" s="96"/>
    </row>
    <row r="68" spans="13:20" ht="12.75">
      <c r="M68" s="113">
        <v>50833</v>
      </c>
      <c r="N68" s="113">
        <v>22745</v>
      </c>
      <c r="O68" s="113">
        <v>28088</v>
      </c>
      <c r="P68" s="96"/>
      <c r="Q68" s="96"/>
      <c r="R68" s="96"/>
      <c r="S68" s="96"/>
      <c r="T68" s="96"/>
    </row>
    <row r="69" spans="13:20" ht="12.75">
      <c r="M69" s="113">
        <v>47916</v>
      </c>
      <c r="N69" s="113">
        <v>21407</v>
      </c>
      <c r="O69" s="113">
        <v>26509</v>
      </c>
      <c r="P69" s="96"/>
      <c r="Q69" s="96"/>
      <c r="R69" s="96"/>
      <c r="S69" s="96"/>
      <c r="T69" s="96"/>
    </row>
    <row r="70" spans="13:20" ht="12.75">
      <c r="M70" s="113">
        <v>44929</v>
      </c>
      <c r="N70" s="113">
        <v>20042</v>
      </c>
      <c r="O70" s="113">
        <v>24887</v>
      </c>
      <c r="P70" s="96"/>
      <c r="Q70" s="96"/>
      <c r="R70" s="96"/>
      <c r="S70" s="96"/>
      <c r="T70" s="96"/>
    </row>
    <row r="71" spans="13:20" ht="12.75">
      <c r="M71" s="113">
        <v>41939</v>
      </c>
      <c r="N71" s="113">
        <v>18676</v>
      </c>
      <c r="O71" s="113">
        <v>23263</v>
      </c>
      <c r="P71" s="96"/>
      <c r="Q71" s="96"/>
      <c r="R71" s="96"/>
      <c r="S71" s="96"/>
      <c r="T71" s="96"/>
    </row>
    <row r="72" spans="13:20" ht="12.75">
      <c r="M72" s="113">
        <v>39086</v>
      </c>
      <c r="N72" s="113">
        <v>17369</v>
      </c>
      <c r="O72" s="113">
        <v>21717</v>
      </c>
      <c r="P72" s="96"/>
      <c r="Q72" s="96"/>
      <c r="R72" s="96"/>
      <c r="S72" s="96"/>
      <c r="T72" s="96"/>
    </row>
    <row r="73" spans="13:20" ht="12.75">
      <c r="M73" s="113">
        <v>36348</v>
      </c>
      <c r="N73" s="113">
        <v>16117</v>
      </c>
      <c r="O73" s="113">
        <v>20231</v>
      </c>
      <c r="P73" s="96"/>
      <c r="Q73" s="96"/>
      <c r="R73" s="96"/>
      <c r="S73" s="96"/>
      <c r="T73" s="96"/>
    </row>
    <row r="74" spans="13:20" ht="12.75">
      <c r="M74" s="113">
        <v>33755</v>
      </c>
      <c r="N74" s="113">
        <v>14898</v>
      </c>
      <c r="O74" s="113">
        <v>18857</v>
      </c>
      <c r="P74" s="96"/>
      <c r="Q74" s="96"/>
      <c r="R74" s="96"/>
      <c r="S74" s="96"/>
      <c r="T74" s="96"/>
    </row>
    <row r="75" spans="13:20" ht="12.75">
      <c r="M75" s="113">
        <v>31333</v>
      </c>
      <c r="N75" s="113">
        <v>13708</v>
      </c>
      <c r="O75" s="113">
        <v>17625</v>
      </c>
      <c r="P75" s="96"/>
      <c r="Q75" s="96"/>
      <c r="R75" s="96"/>
      <c r="S75" s="96"/>
      <c r="T75" s="96"/>
    </row>
    <row r="76" spans="13:20" ht="12.75">
      <c r="M76" s="113">
        <v>28832</v>
      </c>
      <c r="N76" s="113">
        <v>12440</v>
      </c>
      <c r="O76" s="113">
        <v>16392</v>
      </c>
      <c r="P76" s="96"/>
      <c r="Q76" s="96"/>
      <c r="R76" s="96"/>
      <c r="S76" s="96"/>
      <c r="T76" s="96"/>
    </row>
    <row r="77" spans="13:20" ht="12.75">
      <c r="M77" s="113">
        <v>26662</v>
      </c>
      <c r="N77" s="113">
        <v>11342</v>
      </c>
      <c r="O77" s="113">
        <v>15320</v>
      </c>
      <c r="P77" s="96"/>
      <c r="Q77" s="96"/>
      <c r="R77" s="96"/>
      <c r="S77" s="96"/>
      <c r="T77" s="96"/>
    </row>
    <row r="78" spans="13:20" ht="12.75">
      <c r="M78" s="113">
        <v>24625</v>
      </c>
      <c r="N78" s="113">
        <v>10306</v>
      </c>
      <c r="O78" s="113">
        <v>14319</v>
      </c>
      <c r="P78" s="96"/>
      <c r="Q78" s="96"/>
      <c r="R78" s="96"/>
      <c r="S78" s="96"/>
      <c r="T78" s="96"/>
    </row>
    <row r="79" spans="13:20" ht="12.75">
      <c r="M79" s="113">
        <v>22734</v>
      </c>
      <c r="N79" s="113">
        <v>9334</v>
      </c>
      <c r="O79" s="113">
        <v>13400</v>
      </c>
      <c r="P79" s="96"/>
      <c r="Q79" s="96"/>
      <c r="R79" s="96"/>
      <c r="S79" s="96"/>
      <c r="T79" s="96"/>
    </row>
    <row r="80" spans="13:20" ht="12.75">
      <c r="M80" s="113">
        <v>20994</v>
      </c>
      <c r="N80" s="113">
        <v>8432</v>
      </c>
      <c r="O80" s="113">
        <v>12562</v>
      </c>
      <c r="P80" s="96"/>
      <c r="Q80" s="96"/>
      <c r="R80" s="96"/>
      <c r="S80" s="96"/>
      <c r="T80" s="96"/>
    </row>
    <row r="81" spans="13:20" ht="12.75">
      <c r="M81" s="113">
        <v>19408</v>
      </c>
      <c r="N81" s="113">
        <v>7603</v>
      </c>
      <c r="O81" s="113">
        <v>11805</v>
      </c>
      <c r="P81" s="96"/>
      <c r="Q81" s="96"/>
      <c r="R81" s="96"/>
      <c r="S81" s="96"/>
      <c r="T81" s="96"/>
    </row>
    <row r="82" spans="13:20" ht="12.75">
      <c r="M82" s="113">
        <v>17988</v>
      </c>
      <c r="N82" s="113">
        <v>7002</v>
      </c>
      <c r="O82" s="113">
        <v>10986</v>
      </c>
      <c r="P82" s="96"/>
      <c r="Q82" s="96"/>
      <c r="R82" s="96"/>
      <c r="S82" s="96"/>
      <c r="T82" s="96"/>
    </row>
    <row r="83" spans="13:20" ht="12.75">
      <c r="M83" s="113">
        <v>16675</v>
      </c>
      <c r="N83" s="113">
        <v>6510</v>
      </c>
      <c r="O83" s="113">
        <v>10165</v>
      </c>
      <c r="P83" s="96"/>
      <c r="Q83" s="96"/>
      <c r="R83" s="96"/>
      <c r="S83" s="96"/>
      <c r="T83" s="96"/>
    </row>
    <row r="84" spans="13:20" ht="12.75">
      <c r="M84" s="113">
        <v>15472</v>
      </c>
      <c r="N84" s="113">
        <v>6134</v>
      </c>
      <c r="O84" s="113">
        <v>9338</v>
      </c>
      <c r="P84" s="96"/>
      <c r="Q84" s="96"/>
      <c r="R84" s="96"/>
      <c r="S84" s="96"/>
      <c r="T84" s="96"/>
    </row>
    <row r="85" spans="13:20" ht="12.75">
      <c r="M85" s="103">
        <v>89747</v>
      </c>
      <c r="N85" s="103">
        <v>33084</v>
      </c>
      <c r="O85" s="103">
        <v>56663</v>
      </c>
      <c r="P85" s="96"/>
      <c r="Q85" s="96"/>
      <c r="R85" s="96"/>
      <c r="S85" s="96"/>
      <c r="T85" s="96"/>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1">
      <selection activeCell="N4" sqref="N4:Q4"/>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6" width="8.7109375" style="2" customWidth="1"/>
    <col min="17" max="17" width="9.57421875" style="2" customWidth="1"/>
    <col min="18" max="18" width="15.28125" style="2" customWidth="1"/>
    <col min="19" max="19" width="13.28125" style="1" customWidth="1"/>
    <col min="20" max="16384" width="11.421875" style="1" customWidth="1"/>
  </cols>
  <sheetData>
    <row r="1" spans="1:19" s="12" customFormat="1" ht="39.75" customHeight="1">
      <c r="A1" s="429"/>
      <c r="B1" s="454" t="s">
        <v>144</v>
      </c>
      <c r="C1" s="454"/>
      <c r="D1" s="454"/>
      <c r="E1" s="454"/>
      <c r="F1" s="454"/>
      <c r="G1" s="454"/>
      <c r="H1" s="454"/>
      <c r="I1" s="454"/>
      <c r="J1" s="454"/>
      <c r="K1" s="454"/>
      <c r="L1" s="454"/>
      <c r="M1" s="454"/>
      <c r="N1" s="454"/>
      <c r="O1" s="454"/>
      <c r="P1" s="454"/>
      <c r="Q1" s="454"/>
      <c r="R1" s="622"/>
      <c r="S1" s="622"/>
    </row>
    <row r="2" spans="1:19" s="12" customFormat="1" ht="40.5" customHeight="1">
      <c r="A2" s="429"/>
      <c r="B2" s="454" t="s">
        <v>145</v>
      </c>
      <c r="C2" s="454"/>
      <c r="D2" s="454"/>
      <c r="E2" s="454"/>
      <c r="F2" s="454"/>
      <c r="G2" s="454"/>
      <c r="H2" s="454"/>
      <c r="I2" s="454"/>
      <c r="J2" s="454"/>
      <c r="K2" s="454"/>
      <c r="L2" s="454"/>
      <c r="M2" s="454"/>
      <c r="N2" s="454"/>
      <c r="O2" s="454"/>
      <c r="P2" s="454"/>
      <c r="Q2" s="454"/>
      <c r="R2" s="622"/>
      <c r="S2" s="622"/>
    </row>
    <row r="3" spans="1:19" s="12" customFormat="1" ht="42.75" customHeight="1">
      <c r="A3" s="429"/>
      <c r="B3" s="454" t="s">
        <v>146</v>
      </c>
      <c r="C3" s="454"/>
      <c r="D3" s="454"/>
      <c r="E3" s="454"/>
      <c r="F3" s="454"/>
      <c r="G3" s="454"/>
      <c r="H3" s="454"/>
      <c r="I3" s="454"/>
      <c r="J3" s="454"/>
      <c r="K3" s="454"/>
      <c r="L3" s="454"/>
      <c r="M3" s="454"/>
      <c r="N3" s="454"/>
      <c r="O3" s="454"/>
      <c r="P3" s="454"/>
      <c r="Q3" s="454"/>
      <c r="R3" s="622"/>
      <c r="S3" s="622"/>
    </row>
    <row r="4" spans="1:19" s="12" customFormat="1" ht="33.75" customHeight="1">
      <c r="A4" s="429"/>
      <c r="B4" s="447" t="s">
        <v>203</v>
      </c>
      <c r="C4" s="447"/>
      <c r="D4" s="447"/>
      <c r="E4" s="447"/>
      <c r="F4" s="447"/>
      <c r="G4" s="447"/>
      <c r="H4" s="447"/>
      <c r="I4" s="447"/>
      <c r="J4" s="447"/>
      <c r="K4" s="447"/>
      <c r="L4" s="447"/>
      <c r="M4" s="447"/>
      <c r="N4" s="415" t="s">
        <v>403</v>
      </c>
      <c r="O4" s="416"/>
      <c r="P4" s="416"/>
      <c r="Q4" s="417"/>
      <c r="R4" s="622"/>
      <c r="S4" s="622"/>
    </row>
    <row r="5" spans="1:15" ht="12" customHeight="1">
      <c r="A5" s="13"/>
      <c r="B5" s="11"/>
      <c r="C5" s="11"/>
      <c r="D5" s="11"/>
      <c r="E5" s="11"/>
      <c r="F5" s="11"/>
      <c r="G5" s="11"/>
      <c r="H5" s="11"/>
      <c r="I5" s="11"/>
      <c r="J5" s="11"/>
      <c r="K5" s="11"/>
      <c r="L5" s="11"/>
      <c r="M5" s="11"/>
      <c r="N5" s="11"/>
      <c r="O5" s="11"/>
    </row>
    <row r="6" spans="1:19" ht="31.5" customHeight="1">
      <c r="A6" s="88" t="s">
        <v>215</v>
      </c>
      <c r="B6" s="592"/>
      <c r="C6" s="592"/>
      <c r="D6" s="90"/>
      <c r="E6" s="90"/>
      <c r="F6" s="90"/>
      <c r="G6" s="90"/>
      <c r="H6" s="90"/>
      <c r="I6" s="90"/>
      <c r="J6" s="90"/>
      <c r="K6" s="90"/>
      <c r="L6" s="90"/>
      <c r="M6" s="90"/>
      <c r="N6" s="90"/>
      <c r="O6" s="90"/>
      <c r="P6" s="91"/>
      <c r="Q6" s="91"/>
      <c r="R6" s="91"/>
      <c r="S6" s="92"/>
    </row>
    <row r="7" spans="1:18" s="41" customFormat="1" ht="31.5" customHeight="1">
      <c r="A7" s="88" t="s">
        <v>2</v>
      </c>
      <c r="B7" s="586"/>
      <c r="C7" s="586"/>
      <c r="D7" s="93"/>
      <c r="E7" s="93"/>
      <c r="F7" s="93"/>
      <c r="G7" s="93"/>
      <c r="H7" s="93"/>
      <c r="I7" s="93"/>
      <c r="J7" s="93"/>
      <c r="K7" s="93"/>
      <c r="L7" s="93"/>
      <c r="M7" s="93"/>
      <c r="N7" s="93"/>
      <c r="O7" s="93"/>
      <c r="P7" s="40"/>
      <c r="Q7" s="40"/>
      <c r="R7" s="40"/>
    </row>
    <row r="8" spans="1:18" s="41" customFormat="1" ht="31.5" customHeight="1">
      <c r="A8" s="88" t="s">
        <v>221</v>
      </c>
      <c r="B8" s="586"/>
      <c r="C8" s="586"/>
      <c r="D8" s="93"/>
      <c r="E8" s="93"/>
      <c r="F8" s="93"/>
      <c r="G8" s="93"/>
      <c r="H8" s="93"/>
      <c r="I8" s="93"/>
      <c r="J8" s="93"/>
      <c r="K8" s="93"/>
      <c r="L8" s="93"/>
      <c r="M8" s="93"/>
      <c r="N8" s="93"/>
      <c r="O8" s="93"/>
      <c r="P8" s="40"/>
      <c r="Q8" s="40"/>
      <c r="R8" s="40"/>
    </row>
    <row r="9" spans="16:18" s="41" customFormat="1" ht="12">
      <c r="P9" s="40"/>
      <c r="Q9" s="40"/>
      <c r="R9" s="40"/>
    </row>
    <row r="10" spans="1:19" s="41" customFormat="1" ht="27.75" customHeight="1">
      <c r="A10" s="609" t="s">
        <v>222</v>
      </c>
      <c r="B10" s="609" t="s">
        <v>6</v>
      </c>
      <c r="C10" s="609"/>
      <c r="D10" s="611" t="s">
        <v>227</v>
      </c>
      <c r="E10" s="611"/>
      <c r="F10" s="611"/>
      <c r="G10" s="611"/>
      <c r="H10" s="610" t="s">
        <v>236</v>
      </c>
      <c r="I10" s="610"/>
      <c r="J10" s="610"/>
      <c r="K10" s="610"/>
      <c r="L10" s="610" t="s">
        <v>143</v>
      </c>
      <c r="M10" s="610"/>
      <c r="N10" s="610"/>
      <c r="O10" s="610"/>
      <c r="P10" s="610" t="s">
        <v>155</v>
      </c>
      <c r="Q10" s="610"/>
      <c r="R10" s="610"/>
      <c r="S10" s="610"/>
    </row>
    <row r="11" spans="1:19" s="41" customFormat="1" ht="33.75" customHeight="1">
      <c r="A11" s="609"/>
      <c r="B11" s="151" t="s">
        <v>154</v>
      </c>
      <c r="C11" s="151" t="s">
        <v>7</v>
      </c>
      <c r="D11" s="151" t="s">
        <v>1</v>
      </c>
      <c r="E11" s="151" t="s">
        <v>232</v>
      </c>
      <c r="F11" s="151" t="s">
        <v>122</v>
      </c>
      <c r="G11" s="151" t="s">
        <v>233</v>
      </c>
      <c r="H11" s="151" t="s">
        <v>1</v>
      </c>
      <c r="I11" s="151" t="s">
        <v>232</v>
      </c>
      <c r="J11" s="151" t="s">
        <v>122</v>
      </c>
      <c r="K11" s="151" t="s">
        <v>233</v>
      </c>
      <c r="L11" s="151" t="s">
        <v>1</v>
      </c>
      <c r="M11" s="151" t="s">
        <v>234</v>
      </c>
      <c r="N11" s="151" t="s">
        <v>122</v>
      </c>
      <c r="O11" s="151" t="s">
        <v>233</v>
      </c>
      <c r="P11" s="156" t="s">
        <v>158</v>
      </c>
      <c r="Q11" s="156" t="s">
        <v>156</v>
      </c>
      <c r="R11" s="156" t="s">
        <v>157</v>
      </c>
      <c r="S11" s="156" t="s">
        <v>130</v>
      </c>
    </row>
    <row r="12" spans="1:19" s="41" customFormat="1" ht="10.5" customHeight="1">
      <c r="A12" s="593" t="s">
        <v>149</v>
      </c>
      <c r="B12" s="161">
        <v>1</v>
      </c>
      <c r="C12" s="162" t="s">
        <v>36</v>
      </c>
      <c r="D12" s="613" t="s">
        <v>235</v>
      </c>
      <c r="E12" s="614"/>
      <c r="F12" s="614"/>
      <c r="G12" s="615"/>
      <c r="H12" s="612" t="s">
        <v>148</v>
      </c>
      <c r="I12" s="612"/>
      <c r="J12" s="612"/>
      <c r="K12" s="612"/>
      <c r="L12" s="605" t="s">
        <v>150</v>
      </c>
      <c r="M12" s="605"/>
      <c r="N12" s="605"/>
      <c r="O12" s="605"/>
      <c r="P12" s="600" t="s">
        <v>151</v>
      </c>
      <c r="Q12" s="600" t="s">
        <v>152</v>
      </c>
      <c r="R12" s="600" t="s">
        <v>153</v>
      </c>
      <c r="S12" s="600" t="s">
        <v>176</v>
      </c>
    </row>
    <row r="13" spans="1:19" s="41" customFormat="1" ht="10.5" customHeight="1">
      <c r="A13" s="593"/>
      <c r="B13" s="161">
        <v>2</v>
      </c>
      <c r="C13" s="162" t="s">
        <v>39</v>
      </c>
      <c r="D13" s="616"/>
      <c r="E13" s="617"/>
      <c r="F13" s="617"/>
      <c r="G13" s="618"/>
      <c r="H13" s="612"/>
      <c r="I13" s="612"/>
      <c r="J13" s="612"/>
      <c r="K13" s="612"/>
      <c r="L13" s="605"/>
      <c r="M13" s="605"/>
      <c r="N13" s="605"/>
      <c r="O13" s="605"/>
      <c r="P13" s="600"/>
      <c r="Q13" s="600"/>
      <c r="R13" s="600"/>
      <c r="S13" s="600"/>
    </row>
    <row r="14" spans="1:19" s="41" customFormat="1" ht="10.5" customHeight="1">
      <c r="A14" s="593"/>
      <c r="B14" s="161">
        <v>3</v>
      </c>
      <c r="C14" s="162" t="s">
        <v>44</v>
      </c>
      <c r="D14" s="616"/>
      <c r="E14" s="617"/>
      <c r="F14" s="617"/>
      <c r="G14" s="618"/>
      <c r="H14" s="612"/>
      <c r="I14" s="612"/>
      <c r="J14" s="612"/>
      <c r="K14" s="612"/>
      <c r="L14" s="605"/>
      <c r="M14" s="605"/>
      <c r="N14" s="605"/>
      <c r="O14" s="605"/>
      <c r="P14" s="600"/>
      <c r="Q14" s="600"/>
      <c r="R14" s="600"/>
      <c r="S14" s="600"/>
    </row>
    <row r="15" spans="1:19" s="41" customFormat="1" ht="10.5" customHeight="1">
      <c r="A15" s="593"/>
      <c r="B15" s="161">
        <v>4</v>
      </c>
      <c r="C15" s="162" t="s">
        <v>47</v>
      </c>
      <c r="D15" s="616"/>
      <c r="E15" s="617"/>
      <c r="F15" s="617"/>
      <c r="G15" s="618"/>
      <c r="H15" s="612"/>
      <c r="I15" s="612"/>
      <c r="J15" s="612"/>
      <c r="K15" s="612"/>
      <c r="L15" s="605"/>
      <c r="M15" s="605"/>
      <c r="N15" s="605"/>
      <c r="O15" s="605"/>
      <c r="P15" s="600"/>
      <c r="Q15" s="600"/>
      <c r="R15" s="600"/>
      <c r="S15" s="600"/>
    </row>
    <row r="16" spans="1:19" s="41" customFormat="1" ht="10.5" customHeight="1">
      <c r="A16" s="593"/>
      <c r="B16" s="161">
        <v>5</v>
      </c>
      <c r="C16" s="162" t="s">
        <v>50</v>
      </c>
      <c r="D16" s="616"/>
      <c r="E16" s="617"/>
      <c r="F16" s="617"/>
      <c r="G16" s="618"/>
      <c r="H16" s="612"/>
      <c r="I16" s="612"/>
      <c r="J16" s="612"/>
      <c r="K16" s="612"/>
      <c r="L16" s="605"/>
      <c r="M16" s="605"/>
      <c r="N16" s="605"/>
      <c r="O16" s="605"/>
      <c r="P16" s="600"/>
      <c r="Q16" s="600"/>
      <c r="R16" s="600"/>
      <c r="S16" s="600"/>
    </row>
    <row r="17" spans="1:19" s="41" customFormat="1" ht="10.5" customHeight="1">
      <c r="A17" s="593"/>
      <c r="B17" s="161">
        <v>6</v>
      </c>
      <c r="C17" s="162" t="s">
        <v>53</v>
      </c>
      <c r="D17" s="616"/>
      <c r="E17" s="617"/>
      <c r="F17" s="617"/>
      <c r="G17" s="618"/>
      <c r="H17" s="612"/>
      <c r="I17" s="612"/>
      <c r="J17" s="612"/>
      <c r="K17" s="612"/>
      <c r="L17" s="605"/>
      <c r="M17" s="605"/>
      <c r="N17" s="605"/>
      <c r="O17" s="605"/>
      <c r="P17" s="600"/>
      <c r="Q17" s="600"/>
      <c r="R17" s="600"/>
      <c r="S17" s="600"/>
    </row>
    <row r="18" spans="1:19" s="41" customFormat="1" ht="10.5" customHeight="1">
      <c r="A18" s="593"/>
      <c r="B18" s="161">
        <v>7</v>
      </c>
      <c r="C18" s="162" t="s">
        <v>55</v>
      </c>
      <c r="D18" s="616"/>
      <c r="E18" s="617"/>
      <c r="F18" s="617"/>
      <c r="G18" s="618"/>
      <c r="H18" s="612"/>
      <c r="I18" s="612"/>
      <c r="J18" s="612"/>
      <c r="K18" s="612"/>
      <c r="L18" s="605"/>
      <c r="M18" s="605"/>
      <c r="N18" s="605"/>
      <c r="O18" s="605"/>
      <c r="P18" s="600"/>
      <c r="Q18" s="600"/>
      <c r="R18" s="600"/>
      <c r="S18" s="600"/>
    </row>
    <row r="19" spans="1:19" s="41" customFormat="1" ht="10.5" customHeight="1">
      <c r="A19" s="593"/>
      <c r="B19" s="161">
        <v>8</v>
      </c>
      <c r="C19" s="162" t="s">
        <v>57</v>
      </c>
      <c r="D19" s="616"/>
      <c r="E19" s="617"/>
      <c r="F19" s="617"/>
      <c r="G19" s="618"/>
      <c r="H19" s="612"/>
      <c r="I19" s="612"/>
      <c r="J19" s="612"/>
      <c r="K19" s="612"/>
      <c r="L19" s="605"/>
      <c r="M19" s="605"/>
      <c r="N19" s="605"/>
      <c r="O19" s="605"/>
      <c r="P19" s="600"/>
      <c r="Q19" s="600"/>
      <c r="R19" s="600"/>
      <c r="S19" s="600"/>
    </row>
    <row r="20" spans="1:19" s="41" customFormat="1" ht="10.5" customHeight="1">
      <c r="A20" s="593"/>
      <c r="B20" s="161">
        <v>9</v>
      </c>
      <c r="C20" s="162" t="s">
        <v>59</v>
      </c>
      <c r="D20" s="616"/>
      <c r="E20" s="617"/>
      <c r="F20" s="617"/>
      <c r="G20" s="618"/>
      <c r="H20" s="612"/>
      <c r="I20" s="612"/>
      <c r="J20" s="612"/>
      <c r="K20" s="612"/>
      <c r="L20" s="605"/>
      <c r="M20" s="605"/>
      <c r="N20" s="605"/>
      <c r="O20" s="605"/>
      <c r="P20" s="600"/>
      <c r="Q20" s="600"/>
      <c r="R20" s="600"/>
      <c r="S20" s="600"/>
    </row>
    <row r="21" spans="1:19" s="41" customFormat="1" ht="10.5" customHeight="1">
      <c r="A21" s="593"/>
      <c r="B21" s="161">
        <v>10</v>
      </c>
      <c r="C21" s="162" t="s">
        <v>61</v>
      </c>
      <c r="D21" s="616"/>
      <c r="E21" s="617"/>
      <c r="F21" s="617"/>
      <c r="G21" s="618"/>
      <c r="H21" s="612"/>
      <c r="I21" s="612"/>
      <c r="J21" s="612"/>
      <c r="K21" s="612"/>
      <c r="L21" s="605"/>
      <c r="M21" s="605"/>
      <c r="N21" s="605"/>
      <c r="O21" s="605"/>
      <c r="P21" s="600"/>
      <c r="Q21" s="600"/>
      <c r="R21" s="600"/>
      <c r="S21" s="600"/>
    </row>
    <row r="22" spans="1:19" s="41" customFormat="1" ht="10.5" customHeight="1">
      <c r="A22" s="593"/>
      <c r="B22" s="161">
        <v>11</v>
      </c>
      <c r="C22" s="162" t="s">
        <v>64</v>
      </c>
      <c r="D22" s="616"/>
      <c r="E22" s="617"/>
      <c r="F22" s="617"/>
      <c r="G22" s="618"/>
      <c r="H22" s="612"/>
      <c r="I22" s="612"/>
      <c r="J22" s="612"/>
      <c r="K22" s="612"/>
      <c r="L22" s="605"/>
      <c r="M22" s="605"/>
      <c r="N22" s="605"/>
      <c r="O22" s="605"/>
      <c r="P22" s="600"/>
      <c r="Q22" s="600"/>
      <c r="R22" s="600"/>
      <c r="S22" s="600"/>
    </row>
    <row r="23" spans="1:19" s="41" customFormat="1" ht="10.5" customHeight="1">
      <c r="A23" s="593"/>
      <c r="B23" s="161">
        <v>12</v>
      </c>
      <c r="C23" s="162" t="s">
        <v>13</v>
      </c>
      <c r="D23" s="616"/>
      <c r="E23" s="617"/>
      <c r="F23" s="617"/>
      <c r="G23" s="618"/>
      <c r="H23" s="612"/>
      <c r="I23" s="612"/>
      <c r="J23" s="612"/>
      <c r="K23" s="612"/>
      <c r="L23" s="605"/>
      <c r="M23" s="605"/>
      <c r="N23" s="605"/>
      <c r="O23" s="605"/>
      <c r="P23" s="600"/>
      <c r="Q23" s="600"/>
      <c r="R23" s="600"/>
      <c r="S23" s="600"/>
    </row>
    <row r="24" spans="1:19" s="41" customFormat="1" ht="10.5" customHeight="1">
      <c r="A24" s="593"/>
      <c r="B24" s="161">
        <v>13</v>
      </c>
      <c r="C24" s="162" t="s">
        <v>15</v>
      </c>
      <c r="D24" s="616"/>
      <c r="E24" s="617"/>
      <c r="F24" s="617"/>
      <c r="G24" s="618"/>
      <c r="H24" s="612"/>
      <c r="I24" s="612"/>
      <c r="J24" s="612"/>
      <c r="K24" s="612"/>
      <c r="L24" s="605"/>
      <c r="M24" s="605"/>
      <c r="N24" s="605"/>
      <c r="O24" s="605"/>
      <c r="P24" s="600"/>
      <c r="Q24" s="600"/>
      <c r="R24" s="600"/>
      <c r="S24" s="600"/>
    </row>
    <row r="25" spans="1:19" s="41" customFormat="1" ht="10.5" customHeight="1">
      <c r="A25" s="593"/>
      <c r="B25" s="161">
        <v>14</v>
      </c>
      <c r="C25" s="162" t="s">
        <v>17</v>
      </c>
      <c r="D25" s="616"/>
      <c r="E25" s="617"/>
      <c r="F25" s="617"/>
      <c r="G25" s="618"/>
      <c r="H25" s="612"/>
      <c r="I25" s="612"/>
      <c r="J25" s="612"/>
      <c r="K25" s="612"/>
      <c r="L25" s="605"/>
      <c r="M25" s="605"/>
      <c r="N25" s="605"/>
      <c r="O25" s="605"/>
      <c r="P25" s="600"/>
      <c r="Q25" s="600"/>
      <c r="R25" s="600"/>
      <c r="S25" s="600"/>
    </row>
    <row r="26" spans="1:19" s="41" customFormat="1" ht="10.5" customHeight="1">
      <c r="A26" s="593"/>
      <c r="B26" s="161">
        <v>15</v>
      </c>
      <c r="C26" s="162" t="s">
        <v>19</v>
      </c>
      <c r="D26" s="616"/>
      <c r="E26" s="617"/>
      <c r="F26" s="617"/>
      <c r="G26" s="618"/>
      <c r="H26" s="612"/>
      <c r="I26" s="612"/>
      <c r="J26" s="612"/>
      <c r="K26" s="612"/>
      <c r="L26" s="605"/>
      <c r="M26" s="605"/>
      <c r="N26" s="605"/>
      <c r="O26" s="605"/>
      <c r="P26" s="600"/>
      <c r="Q26" s="600"/>
      <c r="R26" s="600"/>
      <c r="S26" s="600"/>
    </row>
    <row r="27" spans="1:19" s="41" customFormat="1" ht="10.5" customHeight="1">
      <c r="A27" s="593"/>
      <c r="B27" s="161">
        <v>16</v>
      </c>
      <c r="C27" s="162" t="s">
        <v>21</v>
      </c>
      <c r="D27" s="616"/>
      <c r="E27" s="617"/>
      <c r="F27" s="617"/>
      <c r="G27" s="618"/>
      <c r="H27" s="612"/>
      <c r="I27" s="612"/>
      <c r="J27" s="612"/>
      <c r="K27" s="612"/>
      <c r="L27" s="605"/>
      <c r="M27" s="605"/>
      <c r="N27" s="605"/>
      <c r="O27" s="605"/>
      <c r="P27" s="600"/>
      <c r="Q27" s="600"/>
      <c r="R27" s="600"/>
      <c r="S27" s="600"/>
    </row>
    <row r="28" spans="1:19" s="41" customFormat="1" ht="10.5" customHeight="1">
      <c r="A28" s="593"/>
      <c r="B28" s="161">
        <v>17</v>
      </c>
      <c r="C28" s="162" t="s">
        <v>77</v>
      </c>
      <c r="D28" s="616"/>
      <c r="E28" s="617"/>
      <c r="F28" s="617"/>
      <c r="G28" s="618"/>
      <c r="H28" s="612"/>
      <c r="I28" s="612"/>
      <c r="J28" s="612"/>
      <c r="K28" s="612"/>
      <c r="L28" s="605"/>
      <c r="M28" s="605"/>
      <c r="N28" s="605"/>
      <c r="O28" s="605"/>
      <c r="P28" s="600"/>
      <c r="Q28" s="600"/>
      <c r="R28" s="600"/>
      <c r="S28" s="600"/>
    </row>
    <row r="29" spans="1:19" s="41" customFormat="1" ht="10.5" customHeight="1">
      <c r="A29" s="593"/>
      <c r="B29" s="161">
        <v>18</v>
      </c>
      <c r="C29" s="162" t="s">
        <v>23</v>
      </c>
      <c r="D29" s="616"/>
      <c r="E29" s="617"/>
      <c r="F29" s="617"/>
      <c r="G29" s="618"/>
      <c r="H29" s="612"/>
      <c r="I29" s="612"/>
      <c r="J29" s="612"/>
      <c r="K29" s="612"/>
      <c r="L29" s="605"/>
      <c r="M29" s="605"/>
      <c r="N29" s="605"/>
      <c r="O29" s="605"/>
      <c r="P29" s="600"/>
      <c r="Q29" s="600"/>
      <c r="R29" s="600"/>
      <c r="S29" s="600"/>
    </row>
    <row r="30" spans="1:19" s="41" customFormat="1" ht="10.5" customHeight="1">
      <c r="A30" s="593"/>
      <c r="B30" s="161">
        <v>19</v>
      </c>
      <c r="C30" s="162" t="s">
        <v>25</v>
      </c>
      <c r="D30" s="616"/>
      <c r="E30" s="617"/>
      <c r="F30" s="617"/>
      <c r="G30" s="618"/>
      <c r="H30" s="612"/>
      <c r="I30" s="612"/>
      <c r="J30" s="612"/>
      <c r="K30" s="612"/>
      <c r="L30" s="605"/>
      <c r="M30" s="605"/>
      <c r="N30" s="605"/>
      <c r="O30" s="605"/>
      <c r="P30" s="600"/>
      <c r="Q30" s="600"/>
      <c r="R30" s="600"/>
      <c r="S30" s="600"/>
    </row>
    <row r="31" spans="1:19" s="41" customFormat="1" ht="10.5" customHeight="1">
      <c r="A31" s="593"/>
      <c r="B31" s="161">
        <v>20</v>
      </c>
      <c r="C31" s="162" t="s">
        <v>27</v>
      </c>
      <c r="D31" s="616"/>
      <c r="E31" s="617"/>
      <c r="F31" s="617"/>
      <c r="G31" s="618"/>
      <c r="H31" s="612"/>
      <c r="I31" s="612"/>
      <c r="J31" s="612"/>
      <c r="K31" s="612"/>
      <c r="L31" s="605"/>
      <c r="M31" s="605"/>
      <c r="N31" s="605"/>
      <c r="O31" s="605"/>
      <c r="P31" s="600"/>
      <c r="Q31" s="600"/>
      <c r="R31" s="600"/>
      <c r="S31" s="600"/>
    </row>
    <row r="32" spans="1:19" s="41" customFormat="1" ht="10.5" customHeight="1">
      <c r="A32" s="593"/>
      <c r="B32" s="161">
        <v>21</v>
      </c>
      <c r="C32" s="162" t="s">
        <v>29</v>
      </c>
      <c r="D32" s="616"/>
      <c r="E32" s="617"/>
      <c r="F32" s="617"/>
      <c r="G32" s="618"/>
      <c r="H32" s="612"/>
      <c r="I32" s="612"/>
      <c r="J32" s="612"/>
      <c r="K32" s="612"/>
      <c r="L32" s="605"/>
      <c r="M32" s="605"/>
      <c r="N32" s="605"/>
      <c r="O32" s="605"/>
      <c r="P32" s="600"/>
      <c r="Q32" s="600"/>
      <c r="R32" s="600"/>
      <c r="S32" s="600"/>
    </row>
    <row r="33" spans="1:19" s="40" customFormat="1" ht="10.5" customHeight="1">
      <c r="A33" s="593"/>
      <c r="B33" s="161">
        <v>22</v>
      </c>
      <c r="C33" s="162" t="s">
        <v>31</v>
      </c>
      <c r="D33" s="616"/>
      <c r="E33" s="617"/>
      <c r="F33" s="617"/>
      <c r="G33" s="618"/>
      <c r="H33" s="612"/>
      <c r="I33" s="612"/>
      <c r="J33" s="612"/>
      <c r="K33" s="612"/>
      <c r="L33" s="605"/>
      <c r="M33" s="605"/>
      <c r="N33" s="605"/>
      <c r="O33" s="605"/>
      <c r="P33" s="600"/>
      <c r="Q33" s="600"/>
      <c r="R33" s="600"/>
      <c r="S33" s="600"/>
    </row>
    <row r="34" spans="1:19" s="40" customFormat="1" ht="10.5" customHeight="1">
      <c r="A34" s="593"/>
      <c r="B34" s="161">
        <v>23</v>
      </c>
      <c r="C34" s="162" t="s">
        <v>88</v>
      </c>
      <c r="D34" s="616"/>
      <c r="E34" s="617"/>
      <c r="F34" s="617"/>
      <c r="G34" s="618"/>
      <c r="H34" s="612"/>
      <c r="I34" s="612"/>
      <c r="J34" s="612"/>
      <c r="K34" s="612"/>
      <c r="L34" s="605"/>
      <c r="M34" s="605"/>
      <c r="N34" s="605"/>
      <c r="O34" s="605"/>
      <c r="P34" s="600"/>
      <c r="Q34" s="600"/>
      <c r="R34" s="600"/>
      <c r="S34" s="600"/>
    </row>
    <row r="35" spans="1:19" s="40" customFormat="1" ht="10.5" customHeight="1">
      <c r="A35" s="593"/>
      <c r="B35" s="161">
        <v>24</v>
      </c>
      <c r="C35" s="162" t="s">
        <v>89</v>
      </c>
      <c r="D35" s="616"/>
      <c r="E35" s="617"/>
      <c r="F35" s="617"/>
      <c r="G35" s="618"/>
      <c r="H35" s="612"/>
      <c r="I35" s="612"/>
      <c r="J35" s="612"/>
      <c r="K35" s="612"/>
      <c r="L35" s="605"/>
      <c r="M35" s="605"/>
      <c r="N35" s="605"/>
      <c r="O35" s="605"/>
      <c r="P35" s="600"/>
      <c r="Q35" s="600"/>
      <c r="R35" s="600"/>
      <c r="S35" s="600"/>
    </row>
    <row r="36" spans="1:19" s="40" customFormat="1" ht="10.5" customHeight="1">
      <c r="A36" s="593"/>
      <c r="B36" s="161">
        <v>25</v>
      </c>
      <c r="C36" s="162" t="s">
        <v>90</v>
      </c>
      <c r="D36" s="619"/>
      <c r="E36" s="620"/>
      <c r="F36" s="620"/>
      <c r="G36" s="621"/>
      <c r="H36" s="612"/>
      <c r="I36" s="612"/>
      <c r="J36" s="612"/>
      <c r="K36" s="612"/>
      <c r="L36" s="605"/>
      <c r="M36" s="605"/>
      <c r="N36" s="605"/>
      <c r="O36" s="605"/>
      <c r="P36" s="600"/>
      <c r="Q36" s="600"/>
      <c r="R36" s="600"/>
      <c r="S36" s="600"/>
    </row>
    <row r="37" spans="1:19" s="40" customFormat="1" ht="15.75" customHeight="1">
      <c r="A37" s="593"/>
      <c r="B37" s="601" t="s">
        <v>120</v>
      </c>
      <c r="C37" s="601"/>
      <c r="D37" s="606" t="s">
        <v>120</v>
      </c>
      <c r="E37" s="607"/>
      <c r="F37" s="607"/>
      <c r="G37" s="608"/>
      <c r="H37" s="594" t="s">
        <v>120</v>
      </c>
      <c r="I37" s="595"/>
      <c r="J37" s="595"/>
      <c r="K37" s="596"/>
      <c r="L37" s="597" t="s">
        <v>120</v>
      </c>
      <c r="M37" s="598"/>
      <c r="N37" s="598"/>
      <c r="O37" s="599"/>
      <c r="P37" s="157"/>
      <c r="Q37" s="158"/>
      <c r="R37" s="159"/>
      <c r="S37" s="160"/>
    </row>
    <row r="38" spans="1:19" s="40" customFormat="1" ht="32.25" customHeight="1">
      <c r="A38" s="587" t="s">
        <v>12</v>
      </c>
      <c r="B38" s="42">
        <v>1</v>
      </c>
      <c r="C38" s="43" t="s">
        <v>36</v>
      </c>
      <c r="D38" s="44"/>
      <c r="E38" s="152"/>
      <c r="F38" s="45"/>
      <c r="G38" s="46"/>
      <c r="H38" s="47"/>
      <c r="I38" s="48"/>
      <c r="J38" s="48"/>
      <c r="K38" s="49"/>
      <c r="L38" s="50"/>
      <c r="M38" s="50"/>
      <c r="N38" s="50"/>
      <c r="O38" s="50"/>
      <c r="P38" s="51"/>
      <c r="Q38" s="52"/>
      <c r="R38" s="53"/>
      <c r="S38" s="54"/>
    </row>
    <row r="39" spans="1:19" s="40" customFormat="1" ht="32.25" customHeight="1">
      <c r="A39" s="587"/>
      <c r="B39" s="42">
        <v>2</v>
      </c>
      <c r="C39" s="55" t="s">
        <v>39</v>
      </c>
      <c r="D39" s="44"/>
      <c r="E39" s="152"/>
      <c r="F39" s="45"/>
      <c r="G39" s="46"/>
      <c r="H39" s="56"/>
      <c r="I39" s="57"/>
      <c r="J39" s="57"/>
      <c r="K39" s="58"/>
      <c r="L39" s="59"/>
      <c r="M39" s="59"/>
      <c r="N39" s="59"/>
      <c r="O39" s="59"/>
      <c r="P39" s="60"/>
      <c r="Q39" s="52"/>
      <c r="R39" s="53"/>
      <c r="S39" s="54"/>
    </row>
    <row r="40" spans="1:19" s="40" customFormat="1" ht="32.25" customHeight="1">
      <c r="A40" s="587"/>
      <c r="B40" s="61">
        <v>3</v>
      </c>
      <c r="C40" s="55" t="s">
        <v>44</v>
      </c>
      <c r="D40" s="44"/>
      <c r="E40" s="152"/>
      <c r="F40" s="45"/>
      <c r="G40" s="46"/>
      <c r="H40" s="56"/>
      <c r="I40" s="57"/>
      <c r="J40" s="57"/>
      <c r="K40" s="58"/>
      <c r="L40" s="59"/>
      <c r="M40" s="59"/>
      <c r="N40" s="59"/>
      <c r="O40" s="59"/>
      <c r="P40" s="60"/>
      <c r="Q40" s="52"/>
      <c r="R40" s="53"/>
      <c r="S40" s="54"/>
    </row>
    <row r="41" spans="1:19" s="40" customFormat="1" ht="32.25" customHeight="1">
      <c r="A41" s="587"/>
      <c r="B41" s="42">
        <v>4</v>
      </c>
      <c r="C41" s="55" t="s">
        <v>47</v>
      </c>
      <c r="D41" s="44"/>
      <c r="E41" s="152"/>
      <c r="F41" s="45"/>
      <c r="G41" s="46"/>
      <c r="H41" s="56"/>
      <c r="I41" s="57"/>
      <c r="J41" s="57"/>
      <c r="K41" s="58"/>
      <c r="L41" s="59"/>
      <c r="M41" s="59"/>
      <c r="N41" s="59"/>
      <c r="O41" s="59"/>
      <c r="P41" s="60"/>
      <c r="Q41" s="52"/>
      <c r="R41" s="53"/>
      <c r="S41" s="54"/>
    </row>
    <row r="42" spans="1:19" s="40" customFormat="1" ht="32.25" customHeight="1">
      <c r="A42" s="587"/>
      <c r="B42" s="42">
        <v>5</v>
      </c>
      <c r="C42" s="55" t="s">
        <v>50</v>
      </c>
      <c r="D42" s="44"/>
      <c r="E42" s="152"/>
      <c r="F42" s="45"/>
      <c r="G42" s="46"/>
      <c r="H42" s="56"/>
      <c r="I42" s="57"/>
      <c r="J42" s="57"/>
      <c r="K42" s="58"/>
      <c r="L42" s="59"/>
      <c r="M42" s="59"/>
      <c r="N42" s="59"/>
      <c r="O42" s="59"/>
      <c r="P42" s="60"/>
      <c r="Q42" s="52"/>
      <c r="R42" s="53"/>
      <c r="S42" s="54"/>
    </row>
    <row r="43" spans="1:19" s="40" customFormat="1" ht="32.25" customHeight="1">
      <c r="A43" s="587"/>
      <c r="B43" s="61">
        <v>6</v>
      </c>
      <c r="C43" s="55" t="s">
        <v>53</v>
      </c>
      <c r="D43" s="44"/>
      <c r="E43" s="152"/>
      <c r="F43" s="45"/>
      <c r="G43" s="46"/>
      <c r="H43" s="56"/>
      <c r="I43" s="57"/>
      <c r="J43" s="57"/>
      <c r="K43" s="58"/>
      <c r="L43" s="59"/>
      <c r="M43" s="59"/>
      <c r="N43" s="59"/>
      <c r="O43" s="59"/>
      <c r="P43" s="60"/>
      <c r="Q43" s="52"/>
      <c r="R43" s="53"/>
      <c r="S43" s="54"/>
    </row>
    <row r="44" spans="1:19" s="40" customFormat="1" ht="32.25" customHeight="1">
      <c r="A44" s="587"/>
      <c r="B44" s="42">
        <v>7</v>
      </c>
      <c r="C44" s="55" t="s">
        <v>55</v>
      </c>
      <c r="D44" s="44"/>
      <c r="E44" s="152"/>
      <c r="F44" s="45"/>
      <c r="G44" s="46"/>
      <c r="H44" s="56"/>
      <c r="I44" s="57"/>
      <c r="J44" s="57"/>
      <c r="K44" s="58"/>
      <c r="L44" s="59"/>
      <c r="M44" s="59"/>
      <c r="N44" s="59"/>
      <c r="O44" s="59"/>
      <c r="P44" s="60"/>
      <c r="Q44" s="52"/>
      <c r="R44" s="53"/>
      <c r="S44" s="54"/>
    </row>
    <row r="45" spans="1:19" s="40" customFormat="1" ht="32.25" customHeight="1">
      <c r="A45" s="587"/>
      <c r="B45" s="42">
        <v>8</v>
      </c>
      <c r="C45" s="55" t="s">
        <v>57</v>
      </c>
      <c r="D45" s="44"/>
      <c r="E45" s="152"/>
      <c r="F45" s="45"/>
      <c r="G45" s="46"/>
      <c r="H45" s="56"/>
      <c r="I45" s="57"/>
      <c r="J45" s="57"/>
      <c r="K45" s="58"/>
      <c r="L45" s="59"/>
      <c r="M45" s="59"/>
      <c r="N45" s="59"/>
      <c r="O45" s="59"/>
      <c r="P45" s="60"/>
      <c r="Q45" s="52"/>
      <c r="R45" s="53"/>
      <c r="S45" s="54"/>
    </row>
    <row r="46" spans="1:19" s="40" customFormat="1" ht="32.25" customHeight="1">
      <c r="A46" s="587"/>
      <c r="B46" s="61">
        <v>9</v>
      </c>
      <c r="C46" s="55" t="s">
        <v>59</v>
      </c>
      <c r="D46" s="44"/>
      <c r="E46" s="152"/>
      <c r="F46" s="45"/>
      <c r="G46" s="46"/>
      <c r="H46" s="56"/>
      <c r="I46" s="57"/>
      <c r="J46" s="57"/>
      <c r="K46" s="58"/>
      <c r="L46" s="59"/>
      <c r="M46" s="59"/>
      <c r="N46" s="59"/>
      <c r="O46" s="59"/>
      <c r="P46" s="60"/>
      <c r="Q46" s="52"/>
      <c r="R46" s="53"/>
      <c r="S46" s="54"/>
    </row>
    <row r="47" spans="1:19" s="40" customFormat="1" ht="32.25" customHeight="1">
      <c r="A47" s="587"/>
      <c r="B47" s="42">
        <v>10</v>
      </c>
      <c r="C47" s="55" t="s">
        <v>61</v>
      </c>
      <c r="D47" s="44"/>
      <c r="E47" s="152"/>
      <c r="F47" s="45"/>
      <c r="G47" s="46"/>
      <c r="H47" s="56"/>
      <c r="I47" s="57"/>
      <c r="J47" s="57"/>
      <c r="K47" s="58"/>
      <c r="L47" s="59"/>
      <c r="M47" s="59"/>
      <c r="N47" s="59"/>
      <c r="O47" s="59"/>
      <c r="P47" s="60"/>
      <c r="Q47" s="52"/>
      <c r="R47" s="53"/>
      <c r="S47" s="54"/>
    </row>
    <row r="48" spans="1:19" s="40" customFormat="1" ht="32.25" customHeight="1">
      <c r="A48" s="588"/>
      <c r="B48" s="42">
        <v>11</v>
      </c>
      <c r="C48" s="55" t="s">
        <v>64</v>
      </c>
      <c r="D48" s="62"/>
      <c r="E48" s="153"/>
      <c r="F48" s="63"/>
      <c r="G48" s="64"/>
      <c r="H48" s="56"/>
      <c r="I48" s="57"/>
      <c r="J48" s="57"/>
      <c r="K48" s="58"/>
      <c r="L48" s="59"/>
      <c r="M48" s="59"/>
      <c r="N48" s="59"/>
      <c r="O48" s="59"/>
      <c r="P48" s="60"/>
      <c r="Q48" s="65"/>
      <c r="R48" s="66"/>
      <c r="S48" s="67"/>
    </row>
    <row r="49" spans="1:19" s="40" customFormat="1" ht="32.25" customHeight="1">
      <c r="A49" s="588"/>
      <c r="B49" s="61">
        <v>12</v>
      </c>
      <c r="C49" s="55" t="s">
        <v>13</v>
      </c>
      <c r="D49" s="62"/>
      <c r="E49" s="153"/>
      <c r="F49" s="63"/>
      <c r="G49" s="64"/>
      <c r="H49" s="56"/>
      <c r="I49" s="57"/>
      <c r="J49" s="57"/>
      <c r="K49" s="58"/>
      <c r="L49" s="59"/>
      <c r="M49" s="59"/>
      <c r="N49" s="59"/>
      <c r="O49" s="59"/>
      <c r="P49" s="60"/>
      <c r="Q49" s="65"/>
      <c r="R49" s="66"/>
      <c r="S49" s="67"/>
    </row>
    <row r="50" spans="1:19" s="40" customFormat="1" ht="32.25" customHeight="1">
      <c r="A50" s="588"/>
      <c r="B50" s="42">
        <v>13</v>
      </c>
      <c r="C50" s="55" t="s">
        <v>15</v>
      </c>
      <c r="D50" s="62"/>
      <c r="E50" s="153"/>
      <c r="F50" s="63"/>
      <c r="G50" s="64"/>
      <c r="H50" s="56"/>
      <c r="I50" s="57"/>
      <c r="J50" s="57"/>
      <c r="K50" s="58"/>
      <c r="L50" s="59"/>
      <c r="M50" s="59"/>
      <c r="N50" s="59"/>
      <c r="O50" s="59"/>
      <c r="P50" s="60"/>
      <c r="Q50" s="65"/>
      <c r="R50" s="66"/>
      <c r="S50" s="67"/>
    </row>
    <row r="51" spans="1:19" s="40" customFormat="1" ht="32.25" customHeight="1">
      <c r="A51" s="588"/>
      <c r="B51" s="42">
        <v>14</v>
      </c>
      <c r="C51" s="55" t="s">
        <v>17</v>
      </c>
      <c r="D51" s="62"/>
      <c r="E51" s="153"/>
      <c r="F51" s="63"/>
      <c r="G51" s="64"/>
      <c r="H51" s="56"/>
      <c r="I51" s="57"/>
      <c r="J51" s="57"/>
      <c r="K51" s="58"/>
      <c r="L51" s="59"/>
      <c r="M51" s="59"/>
      <c r="N51" s="59"/>
      <c r="O51" s="59"/>
      <c r="P51" s="60"/>
      <c r="Q51" s="65"/>
      <c r="R51" s="66"/>
      <c r="S51" s="67"/>
    </row>
    <row r="52" spans="1:19" s="40" customFormat="1" ht="32.25" customHeight="1">
      <c r="A52" s="588"/>
      <c r="B52" s="42">
        <v>15</v>
      </c>
      <c r="C52" s="55" t="s">
        <v>19</v>
      </c>
      <c r="D52" s="62"/>
      <c r="E52" s="153"/>
      <c r="F52" s="63"/>
      <c r="G52" s="64"/>
      <c r="H52" s="56"/>
      <c r="I52" s="57"/>
      <c r="J52" s="57"/>
      <c r="K52" s="58"/>
      <c r="L52" s="59"/>
      <c r="M52" s="59"/>
      <c r="N52" s="59"/>
      <c r="O52" s="59"/>
      <c r="P52" s="60"/>
      <c r="Q52" s="65"/>
      <c r="R52" s="66"/>
      <c r="S52" s="67"/>
    </row>
    <row r="53" spans="1:19" s="41" customFormat="1" ht="32.25" customHeight="1">
      <c r="A53" s="588"/>
      <c r="B53" s="61">
        <v>16</v>
      </c>
      <c r="C53" s="55" t="s">
        <v>21</v>
      </c>
      <c r="D53" s="62"/>
      <c r="E53" s="153"/>
      <c r="F53" s="63"/>
      <c r="G53" s="64"/>
      <c r="H53" s="56"/>
      <c r="I53" s="57"/>
      <c r="J53" s="57"/>
      <c r="K53" s="58"/>
      <c r="L53" s="59"/>
      <c r="M53" s="59"/>
      <c r="N53" s="59"/>
      <c r="O53" s="59"/>
      <c r="P53" s="60"/>
      <c r="Q53" s="65"/>
      <c r="R53" s="66"/>
      <c r="S53" s="67"/>
    </row>
    <row r="54" spans="1:19" s="40" customFormat="1" ht="32.25" customHeight="1">
      <c r="A54" s="588"/>
      <c r="B54" s="42">
        <v>17</v>
      </c>
      <c r="C54" s="55" t="s">
        <v>77</v>
      </c>
      <c r="D54" s="62"/>
      <c r="E54" s="153"/>
      <c r="F54" s="63"/>
      <c r="G54" s="64"/>
      <c r="H54" s="56"/>
      <c r="I54" s="57"/>
      <c r="J54" s="57"/>
      <c r="K54" s="58"/>
      <c r="L54" s="59"/>
      <c r="M54" s="59"/>
      <c r="N54" s="59"/>
      <c r="O54" s="59"/>
      <c r="P54" s="60"/>
      <c r="Q54" s="65"/>
      <c r="R54" s="66"/>
      <c r="S54" s="67"/>
    </row>
    <row r="55" spans="1:19" s="41" customFormat="1" ht="32.25" customHeight="1">
      <c r="A55" s="588"/>
      <c r="B55" s="42">
        <v>18</v>
      </c>
      <c r="C55" s="55" t="s">
        <v>23</v>
      </c>
      <c r="D55" s="62"/>
      <c r="E55" s="153"/>
      <c r="F55" s="63"/>
      <c r="G55" s="64"/>
      <c r="H55" s="56"/>
      <c r="I55" s="57"/>
      <c r="J55" s="57"/>
      <c r="K55" s="58"/>
      <c r="L55" s="59"/>
      <c r="M55" s="59"/>
      <c r="N55" s="59"/>
      <c r="O55" s="59"/>
      <c r="P55" s="60"/>
      <c r="Q55" s="65"/>
      <c r="R55" s="66"/>
      <c r="S55" s="67"/>
    </row>
    <row r="56" spans="1:19" s="41" customFormat="1" ht="32.25" customHeight="1">
      <c r="A56" s="588"/>
      <c r="B56" s="42">
        <v>19</v>
      </c>
      <c r="C56" s="55" t="s">
        <v>25</v>
      </c>
      <c r="D56" s="62"/>
      <c r="E56" s="153"/>
      <c r="F56" s="63"/>
      <c r="G56" s="64"/>
      <c r="H56" s="56"/>
      <c r="I56" s="57"/>
      <c r="J56" s="57"/>
      <c r="K56" s="58"/>
      <c r="L56" s="59"/>
      <c r="M56" s="59"/>
      <c r="N56" s="59"/>
      <c r="O56" s="59"/>
      <c r="P56" s="60"/>
      <c r="Q56" s="65"/>
      <c r="R56" s="66"/>
      <c r="S56" s="67"/>
    </row>
    <row r="57" spans="1:19" s="41" customFormat="1" ht="32.25" customHeight="1">
      <c r="A57" s="588"/>
      <c r="B57" s="61">
        <v>20</v>
      </c>
      <c r="C57" s="55" t="s">
        <v>27</v>
      </c>
      <c r="D57" s="62"/>
      <c r="E57" s="153"/>
      <c r="F57" s="63"/>
      <c r="G57" s="64"/>
      <c r="H57" s="56"/>
      <c r="I57" s="57"/>
      <c r="J57" s="57"/>
      <c r="K57" s="58"/>
      <c r="L57" s="59"/>
      <c r="M57" s="59"/>
      <c r="N57" s="59"/>
      <c r="O57" s="59"/>
      <c r="P57" s="60"/>
      <c r="Q57" s="65"/>
      <c r="R57" s="66"/>
      <c r="S57" s="67"/>
    </row>
    <row r="58" spans="1:19" s="41" customFormat="1" ht="32.25" customHeight="1">
      <c r="A58" s="588"/>
      <c r="B58" s="42">
        <v>21</v>
      </c>
      <c r="C58" s="55" t="s">
        <v>29</v>
      </c>
      <c r="D58" s="62"/>
      <c r="E58" s="153"/>
      <c r="F58" s="63"/>
      <c r="G58" s="64"/>
      <c r="H58" s="56"/>
      <c r="I58" s="57"/>
      <c r="J58" s="57"/>
      <c r="K58" s="58"/>
      <c r="L58" s="59"/>
      <c r="M58" s="59"/>
      <c r="N58" s="59"/>
      <c r="O58" s="59"/>
      <c r="P58" s="60"/>
      <c r="Q58" s="65"/>
      <c r="R58" s="66"/>
      <c r="S58" s="67"/>
    </row>
    <row r="59" spans="1:19" s="41" customFormat="1" ht="32.25" customHeight="1">
      <c r="A59" s="588"/>
      <c r="B59" s="42">
        <v>22</v>
      </c>
      <c r="C59" s="55" t="s">
        <v>31</v>
      </c>
      <c r="D59" s="62"/>
      <c r="E59" s="153"/>
      <c r="F59" s="63"/>
      <c r="G59" s="64"/>
      <c r="H59" s="56"/>
      <c r="I59" s="57"/>
      <c r="J59" s="57"/>
      <c r="K59" s="58"/>
      <c r="L59" s="59"/>
      <c r="M59" s="59"/>
      <c r="N59" s="59"/>
      <c r="O59" s="59"/>
      <c r="P59" s="60"/>
      <c r="Q59" s="65"/>
      <c r="R59" s="66"/>
      <c r="S59" s="67"/>
    </row>
    <row r="60" spans="1:19" s="41" customFormat="1" ht="32.25" customHeight="1">
      <c r="A60" s="588"/>
      <c r="B60" s="42">
        <v>23</v>
      </c>
      <c r="C60" s="55" t="s">
        <v>88</v>
      </c>
      <c r="D60" s="62"/>
      <c r="E60" s="153"/>
      <c r="F60" s="63"/>
      <c r="G60" s="64"/>
      <c r="H60" s="56"/>
      <c r="I60" s="57"/>
      <c r="J60" s="57"/>
      <c r="K60" s="58"/>
      <c r="L60" s="59"/>
      <c r="M60" s="59"/>
      <c r="N60" s="59"/>
      <c r="O60" s="59"/>
      <c r="P60" s="60"/>
      <c r="Q60" s="65"/>
      <c r="R60" s="66"/>
      <c r="S60" s="67"/>
    </row>
    <row r="61" spans="1:19" s="41" customFormat="1" ht="32.25" customHeight="1">
      <c r="A61" s="588"/>
      <c r="B61" s="61">
        <v>24</v>
      </c>
      <c r="C61" s="55" t="s">
        <v>89</v>
      </c>
      <c r="D61" s="62"/>
      <c r="E61" s="153"/>
      <c r="F61" s="63"/>
      <c r="G61" s="64"/>
      <c r="H61" s="56"/>
      <c r="I61" s="57"/>
      <c r="J61" s="57"/>
      <c r="K61" s="58"/>
      <c r="L61" s="59"/>
      <c r="M61" s="59"/>
      <c r="N61" s="59"/>
      <c r="O61" s="59"/>
      <c r="P61" s="60"/>
      <c r="Q61" s="65"/>
      <c r="R61" s="66"/>
      <c r="S61" s="67"/>
    </row>
    <row r="62" spans="1:19" s="41" customFormat="1" ht="32.25" customHeight="1" thickBot="1">
      <c r="A62" s="588"/>
      <c r="B62" s="68">
        <v>25</v>
      </c>
      <c r="C62" s="69" t="s">
        <v>90</v>
      </c>
      <c r="D62" s="70"/>
      <c r="E62" s="154"/>
      <c r="F62" s="71"/>
      <c r="G62" s="72"/>
      <c r="H62" s="73"/>
      <c r="I62" s="74"/>
      <c r="J62" s="74"/>
      <c r="K62" s="75"/>
      <c r="L62" s="59"/>
      <c r="M62" s="59"/>
      <c r="N62" s="59"/>
      <c r="O62" s="59"/>
      <c r="P62" s="76"/>
      <c r="Q62" s="77"/>
      <c r="R62" s="78"/>
      <c r="S62" s="79"/>
    </row>
    <row r="63" spans="1:19" s="41" customFormat="1" ht="32.25" customHeight="1" thickBot="1">
      <c r="A63" s="589"/>
      <c r="B63" s="590" t="s">
        <v>120</v>
      </c>
      <c r="C63" s="591"/>
      <c r="D63" s="80"/>
      <c r="E63" s="155"/>
      <c r="F63" s="81"/>
      <c r="G63" s="82"/>
      <c r="H63" s="83"/>
      <c r="I63" s="84"/>
      <c r="J63" s="84"/>
      <c r="K63" s="85"/>
      <c r="L63" s="86"/>
      <c r="M63" s="86"/>
      <c r="N63" s="86"/>
      <c r="O63" s="86"/>
      <c r="P63" s="602"/>
      <c r="Q63" s="603"/>
      <c r="R63" s="604"/>
      <c r="S63" s="87">
        <f>+SUM(S38:S62)</f>
        <v>0</v>
      </c>
    </row>
    <row r="64" spans="16:18" s="41" customFormat="1" ht="12">
      <c r="P64" s="40"/>
      <c r="Q64" s="40"/>
      <c r="R64" s="40"/>
    </row>
  </sheetData>
  <sheetProtection/>
  <mergeCells count="31">
    <mergeCell ref="R1:S4"/>
    <mergeCell ref="L10:O10"/>
    <mergeCell ref="B1:Q1"/>
    <mergeCell ref="B2:Q2"/>
    <mergeCell ref="S12:S36"/>
    <mergeCell ref="N4:Q4"/>
    <mergeCell ref="A10:A11"/>
    <mergeCell ref="B10:C10"/>
    <mergeCell ref="P10:S10"/>
    <mergeCell ref="D10:G10"/>
    <mergeCell ref="H10:K10"/>
    <mergeCell ref="H12:K36"/>
    <mergeCell ref="D12:G36"/>
    <mergeCell ref="L37:O37"/>
    <mergeCell ref="Q12:Q36"/>
    <mergeCell ref="R12:R36"/>
    <mergeCell ref="B37:C37"/>
    <mergeCell ref="P63:R63"/>
    <mergeCell ref="P12:P36"/>
    <mergeCell ref="L12:O36"/>
    <mergeCell ref="D37:G37"/>
    <mergeCell ref="A1:A4"/>
    <mergeCell ref="B7:C7"/>
    <mergeCell ref="B8:C8"/>
    <mergeCell ref="A38:A63"/>
    <mergeCell ref="B63:C63"/>
    <mergeCell ref="B6:C6"/>
    <mergeCell ref="A12:A37"/>
    <mergeCell ref="B3:Q3"/>
    <mergeCell ref="B4:M4"/>
    <mergeCell ref="H37:K37"/>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Julieth Zulima Rojas Rodriguez</cp:lastModifiedBy>
  <cp:lastPrinted>2018-07-18T21:35:58Z</cp:lastPrinted>
  <dcterms:created xsi:type="dcterms:W3CDTF">2010-03-25T16:40:43Z</dcterms:created>
  <dcterms:modified xsi:type="dcterms:W3CDTF">2019-01-18T19:21:59Z</dcterms:modified>
  <cp:category/>
  <cp:version/>
  <cp:contentType/>
  <cp:contentStatus/>
</cp:coreProperties>
</file>