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2022\Diciembre\"/>
    </mc:Choice>
  </mc:AlternateContent>
  <xr:revisionPtr revIDLastSave="0" documentId="13_ncr:1_{8ABC0871-E4D0-432D-8926-F03858289786}" xr6:coauthVersionLast="47" xr6:coauthVersionMax="47" xr10:uidLastSave="{00000000-0000-0000-0000-000000000000}"/>
  <bookViews>
    <workbookView xWindow="-108" yWindow="-108" windowWidth="23256" windowHeight="12456" tabRatio="759" firstSheet="1" activeTab="1" xr2:uid="{00000000-000D-0000-FFFF-FFFF00000000}"/>
  </bookViews>
  <sheets>
    <sheet name="EJECUCION BMT  CONCEJO" sheetId="11" state="hidden" r:id="rId1"/>
    <sheet name="EJECUCIÓ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'EJECUCIÓN TOTAL'!$A$5:$L$40</definedName>
    <definedName name="_xlnm._FilterDatabase" localSheetId="3" hidden="1">'RESUMEN RESERVAS'!$A$4:$E$31</definedName>
    <definedName name="a">#REF!</definedName>
    <definedName name="_xlnm.Print_Area" localSheetId="0">'EJECUCION BMT  CONCEJO'!$B$1:$D$24</definedName>
    <definedName name="_xlnm.Print_Area" localSheetId="1">'EJECUCIÓN TOTAL'!$A$1:$L$40</definedName>
    <definedName name="_xlnm.Print_Area" localSheetId="3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5" i="62" l="1"/>
  <c r="J33" i="62"/>
  <c r="J38" i="62" s="1"/>
  <c r="H33" i="62"/>
  <c r="H38" i="62" s="1"/>
  <c r="G34" i="62"/>
  <c r="F33" i="62"/>
  <c r="E33" i="62"/>
  <c r="I34" i="62"/>
  <c r="K35" i="62"/>
  <c r="I35" i="62"/>
  <c r="G35" i="62"/>
  <c r="L34" i="62"/>
  <c r="K34" i="62"/>
  <c r="G33" i="62" l="1"/>
  <c r="K33" i="62"/>
  <c r="E38" i="62"/>
  <c r="F38" i="62"/>
  <c r="I33" i="62"/>
  <c r="E5" i="92" l="1"/>
  <c r="H12" i="62" l="1"/>
  <c r="H10" i="62"/>
  <c r="J16" i="62"/>
  <c r="J20" i="62" s="1"/>
  <c r="J10" i="62"/>
  <c r="F16" i="62"/>
  <c r="F20" i="62" s="1"/>
  <c r="F12" i="62"/>
  <c r="F10" i="62"/>
  <c r="F25" i="62"/>
  <c r="F28" i="62"/>
  <c r="F13" i="62" l="1"/>
  <c r="F31" i="62"/>
  <c r="H10" i="91"/>
  <c r="H9" i="91"/>
  <c r="H8" i="91"/>
  <c r="H7" i="91"/>
  <c r="H6" i="91"/>
  <c r="I8" i="91"/>
  <c r="I10" i="91"/>
  <c r="E16" i="62" l="1"/>
  <c r="G18" i="62" l="1"/>
  <c r="E22" i="62" l="1"/>
  <c r="E12" i="62"/>
  <c r="E10" i="62"/>
  <c r="E20" i="62" l="1"/>
  <c r="B11" i="91" l="1"/>
  <c r="F10" i="91"/>
  <c r="D10" i="91"/>
  <c r="G11" i="91"/>
  <c r="E11" i="91"/>
  <c r="C11" i="91"/>
  <c r="H11" i="91" l="1"/>
  <c r="I11" i="91"/>
  <c r="H16" i="62"/>
  <c r="H20" i="62" s="1"/>
  <c r="L18" i="62"/>
  <c r="L17" i="62"/>
  <c r="K18" i="62"/>
  <c r="K17" i="62"/>
  <c r="I18" i="62"/>
  <c r="I17" i="62"/>
  <c r="G17" i="62"/>
  <c r="D6" i="91" l="1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I9" i="91"/>
  <c r="F9" i="91"/>
  <c r="D9" i="91"/>
  <c r="F8" i="91"/>
  <c r="D8" i="91"/>
  <c r="I7" i="91"/>
  <c r="F7" i="91"/>
  <c r="D7" i="91"/>
  <c r="I6" i="91"/>
  <c r="F6" i="91"/>
  <c r="L37" i="62"/>
  <c r="K37" i="62"/>
  <c r="I37" i="62"/>
  <c r="G37" i="62"/>
  <c r="L36" i="62"/>
  <c r="K36" i="62"/>
  <c r="I36" i="62"/>
  <c r="G36" i="62"/>
  <c r="L33" i="62"/>
  <c r="L32" i="62"/>
  <c r="K32" i="62"/>
  <c r="I32" i="62"/>
  <c r="G32" i="62"/>
  <c r="L30" i="62"/>
  <c r="K30" i="62"/>
  <c r="I30" i="62"/>
  <c r="G30" i="62"/>
  <c r="L29" i="62"/>
  <c r="K29" i="62"/>
  <c r="I29" i="62"/>
  <c r="G29" i="62"/>
  <c r="J28" i="62"/>
  <c r="H28" i="62"/>
  <c r="E28" i="62"/>
  <c r="L27" i="62"/>
  <c r="K27" i="62"/>
  <c r="I27" i="62"/>
  <c r="G27" i="62"/>
  <c r="L26" i="62"/>
  <c r="K26" i="62"/>
  <c r="I26" i="62"/>
  <c r="G26" i="62"/>
  <c r="J25" i="62"/>
  <c r="H25" i="62"/>
  <c r="E25" i="62"/>
  <c r="L24" i="62"/>
  <c r="K24" i="62"/>
  <c r="I24" i="62"/>
  <c r="G24" i="62"/>
  <c r="L23" i="62"/>
  <c r="K23" i="62"/>
  <c r="I23" i="62"/>
  <c r="G23" i="62"/>
  <c r="J22" i="62"/>
  <c r="H22" i="62"/>
  <c r="F22" i="62"/>
  <c r="F39" i="62" s="1"/>
  <c r="L21" i="62"/>
  <c r="K21" i="62"/>
  <c r="I21" i="62"/>
  <c r="G21" i="62"/>
  <c r="L19" i="62"/>
  <c r="K19" i="62"/>
  <c r="I19" i="62"/>
  <c r="G19" i="62"/>
  <c r="L16" i="62"/>
  <c r="K16" i="62"/>
  <c r="I16" i="62"/>
  <c r="G16" i="62"/>
  <c r="L15" i="62"/>
  <c r="K15" i="62"/>
  <c r="I15" i="62"/>
  <c r="G15" i="62"/>
  <c r="L14" i="62"/>
  <c r="K14" i="62"/>
  <c r="I14" i="62"/>
  <c r="G14" i="62"/>
  <c r="J12" i="62"/>
  <c r="J13" i="62" s="1"/>
  <c r="L11" i="62"/>
  <c r="K11" i="62"/>
  <c r="I11" i="62"/>
  <c r="G11" i="62"/>
  <c r="L9" i="62"/>
  <c r="K9" i="62"/>
  <c r="I9" i="62"/>
  <c r="G9" i="62"/>
  <c r="L8" i="62"/>
  <c r="K8" i="62"/>
  <c r="I8" i="62"/>
  <c r="G8" i="62"/>
  <c r="L7" i="62"/>
  <c r="K7" i="62"/>
  <c r="I7" i="62"/>
  <c r="G7" i="62"/>
  <c r="L6" i="62"/>
  <c r="K6" i="62"/>
  <c r="I6" i="62"/>
  <c r="G6" i="62"/>
  <c r="H20" i="11"/>
  <c r="D20" i="11"/>
  <c r="H15" i="11"/>
  <c r="D14" i="11"/>
  <c r="D10" i="11"/>
  <c r="D15" i="11" s="1"/>
  <c r="H9" i="11"/>
  <c r="H10" i="11" s="1"/>
  <c r="H21" i="11" l="1"/>
  <c r="G28" i="62"/>
  <c r="J31" i="62"/>
  <c r="J39" i="62" s="1"/>
  <c r="E31" i="62"/>
  <c r="E39" i="62" s="1"/>
  <c r="E13" i="62"/>
  <c r="H22" i="11"/>
  <c r="D22" i="11"/>
  <c r="E6" i="92"/>
  <c r="K38" i="62"/>
  <c r="K28" i="62"/>
  <c r="E19" i="92"/>
  <c r="I38" i="62"/>
  <c r="I28" i="62"/>
  <c r="K25" i="62"/>
  <c r="G12" i="62"/>
  <c r="I12" i="62"/>
  <c r="K12" i="62"/>
  <c r="G10" i="62"/>
  <c r="E24" i="92"/>
  <c r="C30" i="92"/>
  <c r="E17" i="92"/>
  <c r="D30" i="92"/>
  <c r="C12" i="92"/>
  <c r="D12" i="92"/>
  <c r="D11" i="91"/>
  <c r="F11" i="91"/>
  <c r="G38" i="62"/>
  <c r="G25" i="62"/>
  <c r="I25" i="62"/>
  <c r="G22" i="62"/>
  <c r="I22" i="62"/>
  <c r="K22" i="62"/>
  <c r="L20" i="62"/>
  <c r="G20" i="62"/>
  <c r="I10" i="62"/>
  <c r="K10" i="62"/>
  <c r="L12" i="62"/>
  <c r="H13" i="62"/>
  <c r="L28" i="62"/>
  <c r="H31" i="62"/>
  <c r="H39" i="62" s="1"/>
  <c r="L38" i="62"/>
  <c r="K20" i="62"/>
  <c r="L10" i="62"/>
  <c r="L22" i="62"/>
  <c r="L25" i="62"/>
  <c r="I20" i="62"/>
  <c r="E11" i="92"/>
  <c r="E29" i="92"/>
  <c r="E40" i="62" l="1"/>
  <c r="G31" i="62"/>
  <c r="I31" i="62"/>
  <c r="E12" i="92"/>
  <c r="C32" i="92"/>
  <c r="D32" i="92"/>
  <c r="E30" i="92"/>
  <c r="I39" i="62"/>
  <c r="G13" i="62"/>
  <c r="L31" i="62"/>
  <c r="K31" i="62"/>
  <c r="J40" i="62"/>
  <c r="I13" i="62"/>
  <c r="K13" i="62"/>
  <c r="L13" i="62"/>
  <c r="G39" i="62" l="1"/>
  <c r="F40" i="62"/>
  <c r="E32" i="92"/>
  <c r="H40" i="62"/>
  <c r="L40" i="62" s="1"/>
  <c r="L39" i="62"/>
  <c r="K39" i="62"/>
  <c r="K40" i="62"/>
  <c r="G40" i="62" l="1"/>
  <c r="I40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<sst xmlns="http://schemas.openxmlformats.org/spreadsheetml/2006/main" count="169" uniqueCount="82">
  <si>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</si>
  <si>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</si>
  <si>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</si>
  <si>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</si>
  <si>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</si>
  <si>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</si>
  <si>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</si>
  <si>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</si>
  <si>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</si>
  <si>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</si>
  <si>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</si>
  <si>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</si>
  <si>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</si>
  <si>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</si>
  <si>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</si>
  <si>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</si>
  <si>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</si>
  <si>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</si>
  <si>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</si>
  <si>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</si>
  <si>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</si>
  <si>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</si>
  <si>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</si>
  <si>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</si>
  <si>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</si>
  <si>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</si>
  <si>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</si>
  <si>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</si>
  <si>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</si>
  <si>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</si>
  <si>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</si>
  <si>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</si>
  <si>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</si>
  <si>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</si>
  <si>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</si>
  <si>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</si>
  <si>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</si>
  <si>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</si>
  <si>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</si>
  <si>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</si>
  <si>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</si>
  <si>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</si>
  <si>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</si>
  <si>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</si>
  <si>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</si>
  <si>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</si>
  <si>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</si>
  <si>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</si>
  <si>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</si>
  <si>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</si>
  <si>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</si>
  <si>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</si>
  <si>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</si>
  <si>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</si>
  <si>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</si>
  <si>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</si>
  <si>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</si>
  <si>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</si>
  <si>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</si>
  <si>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</si>
  <si>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</si>
  <si>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</si>
  <si>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</si>
  <si>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</si>
  <si>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</si>
  <si>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</si>
  <si>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</si>
  <si>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</si>
  <si>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</si>
  <si>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</si>
  <si>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</si>
  <si>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</si>
  <si>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>SECRETARÍA DISTRITAL DE MOVILIDAD</t>
  </si>
  <si>
    <t xml:space="preserve"> Consolidación del Centro de Orientación a Víctimas</t>
  </si>
  <si>
    <t>RESERVAS 2022</t>
  </si>
  <si>
    <t>PRESUPUESTO  ASIGNADO
2022</t>
  </si>
  <si>
    <t>SENTENCIAS</t>
  </si>
  <si>
    <t>ADQUISICIÓN DE BIENES Y SERVICIOS</t>
  </si>
  <si>
    <t>TRANSFERENCIAS CORRIENTES DE FUNCIONAMIENTO</t>
  </si>
  <si>
    <t>COMPROMISOS (RP)</t>
  </si>
  <si>
    <t>EJECUCION PRESUPUESTAL  - 31 DE DICIEMBRE DE 2022</t>
  </si>
  <si>
    <t>RESERVAS - 31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</si>
</sst>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6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  <numFmt numFmtId="185" formatCode="&quot;$&quot;\ #,##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531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0" fontId="32" fillId="23" borderId="24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2" fillId="23" borderId="28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22" fillId="23" borderId="28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7" applyNumberForma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169" fontId="1" fillId="0" borderId="0" applyFont="0" applyFill="0" applyBorder="0" applyAlignment="0" applyProtection="0"/>
    <xf numFmtId="0" fontId="22" fillId="23" borderId="43" applyNumberForma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37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32" fillId="23" borderId="30" applyNumberFormat="0" applyAlignment="0" applyProtection="0"/>
    <xf numFmtId="0" fontId="2" fillId="29" borderId="41" applyNumberFormat="0" applyFon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4" applyNumberFormat="0" applyAlignment="0" applyProtection="0"/>
    <xf numFmtId="0" fontId="22" fillId="23" borderId="25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22" fillId="23" borderId="25" applyNumberFormat="0" applyAlignment="0" applyProtection="0"/>
    <xf numFmtId="169" fontId="1" fillId="0" borderId="0" applyFont="0" applyFill="0" applyBorder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7" applyNumberFormat="0" applyAlignment="0" applyProtection="0"/>
    <xf numFmtId="0" fontId="22" fillId="23" borderId="43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2" fillId="23" borderId="43" applyNumberFormat="0" applyAlignment="0" applyProtection="0"/>
    <xf numFmtId="168" fontId="1" fillId="0" borderId="0" applyFont="0" applyFill="0" applyBorder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2" applyNumberFormat="0" applyFill="0" applyAlignment="0" applyProtection="0"/>
    <xf numFmtId="0" fontId="47" fillId="0" borderId="63" applyNumberFormat="0" applyFill="0" applyAlignment="0" applyProtection="0"/>
    <xf numFmtId="0" fontId="48" fillId="0" borderId="64" applyNumberFormat="0" applyFill="0" applyAlignment="0" applyProtection="0"/>
    <xf numFmtId="0" fontId="48" fillId="0" borderId="0" applyNumberFormat="0" applyFill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1" fillId="38" borderId="0" applyNumberFormat="0" applyBorder="0" applyAlignment="0" applyProtection="0"/>
    <xf numFmtId="0" fontId="52" fillId="39" borderId="65" applyNumberFormat="0" applyAlignment="0" applyProtection="0"/>
    <xf numFmtId="0" fontId="53" fillId="40" borderId="66" applyNumberFormat="0" applyAlignment="0" applyProtection="0"/>
    <xf numFmtId="0" fontId="54" fillId="40" borderId="65" applyNumberFormat="0" applyAlignment="0" applyProtection="0"/>
    <xf numFmtId="0" fontId="55" fillId="0" borderId="67" applyNumberFormat="0" applyFill="0" applyAlignment="0" applyProtection="0"/>
    <xf numFmtId="0" fontId="56" fillId="41" borderId="68" applyNumberFormat="0" applyAlignment="0" applyProtection="0"/>
    <xf numFmtId="0" fontId="43" fillId="0" borderId="0" applyNumberFormat="0" applyFill="0" applyBorder="0" applyAlignment="0" applyProtection="0"/>
    <xf numFmtId="0" fontId="1" fillId="42" borderId="69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70" applyNumberFormat="0" applyFill="0" applyAlignment="0" applyProtection="0"/>
    <xf numFmtId="0" fontId="5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8" fillId="66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8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2" fillId="0" borderId="0"/>
  </cellStyleXfs>
  <cellXfs count="182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50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9" fillId="7" borderId="0" xfId="0" applyFont="1" applyFill="1" applyAlignment="1">
      <alignment horizontal="center" vertical="center" wrapText="1"/>
    </xf>
    <xf numFmtId="41" fontId="9" fillId="30" borderId="1" xfId="4" applyFont="1" applyFill="1" applyBorder="1" applyAlignment="1">
      <alignment horizontal="center" vertical="center" wrapText="1"/>
    </xf>
    <xf numFmtId="41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41" fontId="6" fillId="3" borderId="0" xfId="4" applyFont="1" applyFill="1"/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0" borderId="1" xfId="4" applyFont="1" applyFill="1" applyBorder="1" applyAlignment="1">
      <alignment vertical="center"/>
    </xf>
    <xf numFmtId="41" fontId="9" fillId="6" borderId="3" xfId="4" applyFont="1" applyFill="1" applyBorder="1" applyAlignment="1">
      <alignment horizontal="center" vertical="center"/>
    </xf>
    <xf numFmtId="10" fontId="9" fillId="6" borderId="3" xfId="2" applyNumberFormat="1" applyFont="1" applyFill="1" applyBorder="1" applyAlignment="1">
      <alignment horizontal="center" vertical="center"/>
    </xf>
    <xf numFmtId="41" fontId="9" fillId="33" borderId="1" xfId="0" applyNumberFormat="1" applyFont="1" applyFill="1" applyBorder="1" applyAlignment="1">
      <alignment horizontal="center" vertical="center"/>
    </xf>
    <xf numFmtId="10" fontId="9" fillId="33" borderId="1" xfId="2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1" fontId="6" fillId="6" borderId="54" xfId="4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3" borderId="1" xfId="2" applyNumberFormat="1" applyFont="1" applyFill="1" applyBorder="1" applyAlignment="1">
      <alignment horizontal="center" vertical="center"/>
    </xf>
    <xf numFmtId="10" fontId="6" fillId="34" borderId="1" xfId="2" applyNumberFormat="1" applyFont="1" applyFill="1" applyBorder="1" applyAlignment="1">
      <alignment horizontal="center" vertical="center"/>
    </xf>
    <xf numFmtId="10" fontId="7" fillId="33" borderId="1" xfId="2" applyNumberFormat="1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10" fontId="6" fillId="30" borderId="1" xfId="2" applyNumberFormat="1" applyFont="1" applyFill="1" applyBorder="1" applyAlignment="1">
      <alignment horizontal="center" vertical="center"/>
    </xf>
    <xf numFmtId="10" fontId="7" fillId="31" borderId="3" xfId="2" applyNumberFormat="1" applyFont="1" applyFill="1" applyBorder="1" applyAlignment="1">
      <alignment horizontal="center" vertical="center"/>
    </xf>
    <xf numFmtId="10" fontId="7" fillId="31" borderId="61" xfId="2" applyNumberFormat="1" applyFont="1" applyFill="1" applyBorder="1" applyAlignment="1">
      <alignment horizontal="center" vertical="center"/>
    </xf>
    <xf numFmtId="10" fontId="7" fillId="31" borderId="54" xfId="2" applyNumberFormat="1" applyFont="1" applyFill="1" applyBorder="1" applyAlignment="1">
      <alignment horizontal="center" vertical="center"/>
    </xf>
    <xf numFmtId="10" fontId="7" fillId="31" borderId="60" xfId="2" applyNumberFormat="1" applyFont="1" applyFill="1" applyBorder="1" applyAlignment="1">
      <alignment horizontal="center" vertical="center"/>
    </xf>
    <xf numFmtId="173" fontId="9" fillId="33" borderId="1" xfId="1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horizontal="center" vertical="center"/>
    </xf>
    <xf numFmtId="41" fontId="9" fillId="34" borderId="1" xfId="4" applyFont="1" applyFill="1" applyBorder="1" applyAlignment="1">
      <alignment horizontal="center" vertical="center"/>
    </xf>
    <xf numFmtId="173" fontId="9" fillId="33" borderId="3" xfId="1" applyNumberFormat="1" applyFont="1" applyFill="1" applyBorder="1" applyAlignment="1">
      <alignment vertical="center"/>
    </xf>
    <xf numFmtId="41" fontId="6" fillId="5" borderId="57" xfId="4" applyFont="1" applyFill="1" applyBorder="1" applyAlignment="1">
      <alignment horizontal="center" vertical="center" wrapText="1"/>
    </xf>
    <xf numFmtId="172" fontId="6" fillId="5" borderId="58" xfId="1" applyNumberFormat="1" applyFont="1" applyFill="1" applyBorder="1" applyAlignment="1">
      <alignment horizontal="center" vertical="center" wrapText="1"/>
    </xf>
    <xf numFmtId="41" fontId="6" fillId="5" borderId="58" xfId="4" applyFont="1" applyFill="1" applyBorder="1" applyAlignment="1">
      <alignment horizontal="center" vertical="center" wrapText="1"/>
    </xf>
    <xf numFmtId="172" fontId="6" fillId="5" borderId="59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7" fillId="31" borderId="54" xfId="0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6" fillId="67" borderId="1" xfId="0" applyFont="1" applyFill="1" applyBorder="1" applyAlignment="1">
      <alignment horizontal="center" vertical="center" wrapText="1"/>
    </xf>
    <xf numFmtId="10" fontId="6" fillId="67" borderId="1" xfId="2" applyNumberFormat="1" applyFont="1" applyFill="1" applyBorder="1" applyAlignment="1">
      <alignment horizontal="center" vertical="center"/>
    </xf>
    <xf numFmtId="41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horizontal="center" vertical="center" wrapText="1"/>
    </xf>
    <xf numFmtId="41" fontId="8" fillId="0" borderId="54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vertical="center"/>
    </xf>
    <xf numFmtId="41" fontId="8" fillId="0" borderId="54" xfId="4" applyFont="1" applyFill="1" applyBorder="1" applyAlignment="1">
      <alignment vertical="center"/>
    </xf>
    <xf numFmtId="41" fontId="9" fillId="68" borderId="1" xfId="4" applyFont="1" applyFill="1" applyBorder="1" applyAlignment="1">
      <alignment vertical="center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 wrapText="1"/>
    </xf>
    <xf numFmtId="41" fontId="9" fillId="35" borderId="1" xfId="4" applyFont="1" applyFill="1" applyBorder="1" applyAlignment="1">
      <alignment horizontal="center" vertical="center"/>
    </xf>
    <xf numFmtId="10" fontId="6" fillId="35" borderId="1" xfId="2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7" fillId="3" borderId="54" xfId="3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8" fillId="3" borderId="0" xfId="0" applyNumberFormat="1" applyFont="1" applyFill="1"/>
    <xf numFmtId="41" fontId="9" fillId="3" borderId="0" xfId="0" applyNumberFormat="1" applyFont="1" applyFill="1"/>
    <xf numFmtId="41" fontId="3" fillId="0" borderId="1" xfId="4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173" fontId="3" fillId="3" borderId="0" xfId="1" applyNumberFormat="1" applyFont="1" applyFill="1"/>
    <xf numFmtId="0" fontId="4" fillId="6" borderId="1" xfId="0" applyFont="1" applyFill="1" applyBorder="1" applyAlignment="1">
      <alignment horizontal="center" vertical="center" wrapText="1"/>
    </xf>
    <xf numFmtId="9" fontId="7" fillId="31" borderId="3" xfId="2" applyFont="1" applyFill="1" applyBorder="1" applyAlignment="1">
      <alignment horizontal="center" vertical="center"/>
    </xf>
    <xf numFmtId="9" fontId="7" fillId="31" borderId="54" xfId="2" applyFont="1" applyFill="1" applyBorder="1" applyAlignment="1">
      <alignment horizontal="center" vertical="center"/>
    </xf>
    <xf numFmtId="173" fontId="8" fillId="3" borderId="0" xfId="1" applyNumberFormat="1" applyFont="1" applyFill="1"/>
    <xf numFmtId="9" fontId="7" fillId="31" borderId="60" xfId="2" applyFont="1" applyFill="1" applyBorder="1" applyAlignment="1">
      <alignment horizontal="center" vertical="center"/>
    </xf>
    <xf numFmtId="185" fontId="9" fillId="3" borderId="0" xfId="0" applyNumberFormat="1" applyFont="1" applyFill="1"/>
    <xf numFmtId="185" fontId="8" fillId="3" borderId="0" xfId="0" applyNumberFormat="1" applyFont="1" applyFill="1"/>
    <xf numFmtId="9" fontId="6" fillId="30" borderId="1" xfId="2" applyFont="1" applyFill="1" applyBorder="1" applyAlignment="1">
      <alignment horizontal="center" vertical="center"/>
    </xf>
    <xf numFmtId="0" fontId="41" fillId="3" borderId="0" xfId="0" applyFont="1" applyFill="1"/>
    <xf numFmtId="41" fontId="41" fillId="3" borderId="0" xfId="0" applyNumberFormat="1" applyFont="1" applyFill="1"/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41" fontId="9" fillId="6" borderId="4" xfId="4" applyFont="1" applyFill="1" applyBorder="1" applyAlignment="1">
      <alignment horizontal="center" vertical="center"/>
    </xf>
    <xf numFmtId="41" fontId="9" fillId="6" borderId="53" xfId="4" applyFont="1" applyFill="1" applyBorder="1" applyAlignment="1">
      <alignment horizontal="center" vertical="center"/>
    </xf>
    <xf numFmtId="41" fontId="9" fillId="6" borderId="5" xfId="4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48" xfId="3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4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5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41" fontId="6" fillId="5" borderId="71" xfId="4" applyFont="1" applyFill="1" applyBorder="1" applyAlignment="1">
      <alignment horizontal="center" vertical="center" wrapText="1"/>
    </xf>
    <xf numFmtId="41" fontId="6" fillId="5" borderId="72" xfId="4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3" borderId="7" xfId="0" applyFont="1" applyFill="1" applyBorder="1" applyAlignment="1">
      <alignment horizontal="center" vertical="center" wrapText="1"/>
    </xf>
    <xf numFmtId="0" fontId="9" fillId="33" borderId="5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54" xfId="0" applyFont="1" applyFill="1" applyBorder="1" applyAlignment="1">
      <alignment horizontal="center" vertical="center" wrapText="1"/>
    </xf>
  </cellXfs>
  <cellStyles count="2531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0 9" xfId="2530" xr:uid="{00000000-0005-0000-0000-0000E0060000}"/>
    <cellStyle name="Normal 11" xfId="1471" xr:uid="{00000000-0005-0000-0000-0000E1060000}"/>
    <cellStyle name="Normal 11 2" xfId="1472" xr:uid="{00000000-0005-0000-0000-0000E2060000}"/>
    <cellStyle name="Normal 11 2 2" xfId="1473" xr:uid="{00000000-0005-0000-0000-0000E3060000}"/>
    <cellStyle name="Normal 11 2 3" xfId="1474" xr:uid="{00000000-0005-0000-0000-0000E4060000}"/>
    <cellStyle name="Normal 11 2 4" xfId="1475" xr:uid="{00000000-0005-0000-0000-0000E5060000}"/>
    <cellStyle name="Normal 11 2 5" xfId="1476" xr:uid="{00000000-0005-0000-0000-0000E6060000}"/>
    <cellStyle name="Normal 11 2 6" xfId="1477" xr:uid="{00000000-0005-0000-0000-0000E7060000}"/>
    <cellStyle name="Normal 11 3" xfId="1478" xr:uid="{00000000-0005-0000-0000-0000E8060000}"/>
    <cellStyle name="Normal 11 3 2" xfId="1479" xr:uid="{00000000-0005-0000-0000-0000E9060000}"/>
    <cellStyle name="Normal 11 3 3" xfId="1480" xr:uid="{00000000-0005-0000-0000-0000EA060000}"/>
    <cellStyle name="Normal 11 3 4" xfId="1481" xr:uid="{00000000-0005-0000-0000-0000EB060000}"/>
    <cellStyle name="Normal 11 4" xfId="1482" xr:uid="{00000000-0005-0000-0000-0000EC060000}"/>
    <cellStyle name="Normal 11 5" xfId="1483" xr:uid="{00000000-0005-0000-0000-0000ED060000}"/>
    <cellStyle name="Normal 11 6" xfId="1484" xr:uid="{00000000-0005-0000-0000-0000EE060000}"/>
    <cellStyle name="Normal 12" xfId="1485" xr:uid="{00000000-0005-0000-0000-0000EF060000}"/>
    <cellStyle name="Normal 12 2" xfId="1486" xr:uid="{00000000-0005-0000-0000-0000F0060000}"/>
    <cellStyle name="Normal 12 2 2" xfId="1487" xr:uid="{00000000-0005-0000-0000-0000F1060000}"/>
    <cellStyle name="Normal 12 2 3" xfId="1488" xr:uid="{00000000-0005-0000-0000-0000F2060000}"/>
    <cellStyle name="Normal 12 2 4" xfId="1489" xr:uid="{00000000-0005-0000-0000-0000F3060000}"/>
    <cellStyle name="Normal 12 2 5" xfId="1490" xr:uid="{00000000-0005-0000-0000-0000F4060000}"/>
    <cellStyle name="Normal 12 2 6" xfId="1491" xr:uid="{00000000-0005-0000-0000-0000F5060000}"/>
    <cellStyle name="Normal 12 3" xfId="1492" xr:uid="{00000000-0005-0000-0000-0000F6060000}"/>
    <cellStyle name="Normal 12 3 2" xfId="1493" xr:uid="{00000000-0005-0000-0000-0000F7060000}"/>
    <cellStyle name="Normal 12 3 3" xfId="1494" xr:uid="{00000000-0005-0000-0000-0000F8060000}"/>
    <cellStyle name="Normal 12 3 4" xfId="1495" xr:uid="{00000000-0005-0000-0000-0000F9060000}"/>
    <cellStyle name="Normal 12 4" xfId="1496" xr:uid="{00000000-0005-0000-0000-0000FA060000}"/>
    <cellStyle name="Normal 12 5" xfId="1497" xr:uid="{00000000-0005-0000-0000-0000FB060000}"/>
    <cellStyle name="Normal 12 6" xfId="1498" xr:uid="{00000000-0005-0000-0000-0000FC060000}"/>
    <cellStyle name="Normal 13" xfId="1499" xr:uid="{00000000-0005-0000-0000-0000FD060000}"/>
    <cellStyle name="Normal 13 2" xfId="1500" xr:uid="{00000000-0005-0000-0000-0000FE060000}"/>
    <cellStyle name="Normal 13 3" xfId="1501" xr:uid="{00000000-0005-0000-0000-0000FF060000}"/>
    <cellStyle name="Normal 13 3 2" xfId="1502" xr:uid="{00000000-0005-0000-0000-000000070000}"/>
    <cellStyle name="Normal 13 3 3" xfId="1503" xr:uid="{00000000-0005-0000-0000-000001070000}"/>
    <cellStyle name="Normal 13 3 4" xfId="1504" xr:uid="{00000000-0005-0000-0000-000002070000}"/>
    <cellStyle name="Normal 13 4" xfId="1505" xr:uid="{00000000-0005-0000-0000-000003070000}"/>
    <cellStyle name="Normal 13 4 2" xfId="1506" xr:uid="{00000000-0005-0000-0000-000004070000}"/>
    <cellStyle name="Normal 13 4 3" xfId="1507" xr:uid="{00000000-0005-0000-0000-000005070000}"/>
    <cellStyle name="Normal 13 4 4" xfId="1508" xr:uid="{00000000-0005-0000-0000-000006070000}"/>
    <cellStyle name="Normal 13 5" xfId="1509" xr:uid="{00000000-0005-0000-0000-000007070000}"/>
    <cellStyle name="Normal 13 6" xfId="1510" xr:uid="{00000000-0005-0000-0000-000008070000}"/>
    <cellStyle name="Normal 13 7" xfId="1511" xr:uid="{00000000-0005-0000-0000-000009070000}"/>
    <cellStyle name="Normal 14" xfId="1512" xr:uid="{00000000-0005-0000-0000-00000A070000}"/>
    <cellStyle name="Normal 14 2" xfId="1513" xr:uid="{00000000-0005-0000-0000-00000B070000}"/>
    <cellStyle name="Normal 14 2 2" xfId="1514" xr:uid="{00000000-0005-0000-0000-00000C070000}"/>
    <cellStyle name="Normal 14 2 2 2" xfId="1515" xr:uid="{00000000-0005-0000-0000-00000D070000}"/>
    <cellStyle name="Normal 14 2 3" xfId="1516" xr:uid="{00000000-0005-0000-0000-00000E070000}"/>
    <cellStyle name="Normal 15" xfId="1517" xr:uid="{00000000-0005-0000-0000-00000F070000}"/>
    <cellStyle name="Normal 15 2" xfId="1518" xr:uid="{00000000-0005-0000-0000-000010070000}"/>
    <cellStyle name="Normal 15 3" xfId="1519" xr:uid="{00000000-0005-0000-0000-000011070000}"/>
    <cellStyle name="Normal 16" xfId="1520" xr:uid="{00000000-0005-0000-0000-000012070000}"/>
    <cellStyle name="Normal 17" xfId="3" xr:uid="{00000000-0005-0000-0000-000013070000}"/>
    <cellStyle name="Normal 17 2" xfId="1521" xr:uid="{00000000-0005-0000-0000-000014070000}"/>
    <cellStyle name="Normal 17 3" xfId="1522" xr:uid="{00000000-0005-0000-0000-000015070000}"/>
    <cellStyle name="Normal 17 4" xfId="1523" xr:uid="{00000000-0005-0000-0000-000016070000}"/>
    <cellStyle name="Normal 18" xfId="1524" xr:uid="{00000000-0005-0000-0000-000017070000}"/>
    <cellStyle name="Normal 19" xfId="1525" xr:uid="{00000000-0005-0000-0000-000018070000}"/>
    <cellStyle name="Normal 19 2" xfId="1526" xr:uid="{00000000-0005-0000-0000-000019070000}"/>
    <cellStyle name="Normal 2" xfId="20" xr:uid="{00000000-0005-0000-0000-00001A070000}"/>
    <cellStyle name="Normal 2 10" xfId="1528" xr:uid="{00000000-0005-0000-0000-00001B070000}"/>
    <cellStyle name="Normal 2 10 2" xfId="1529" xr:uid="{00000000-0005-0000-0000-00001C070000}"/>
    <cellStyle name="Normal 2 10 2 2" xfId="1530" xr:uid="{00000000-0005-0000-0000-00001D070000}"/>
    <cellStyle name="Normal 2 10 2 2 2" xfId="1531" xr:uid="{00000000-0005-0000-0000-00001E070000}"/>
    <cellStyle name="Normal 2 10 2 2 2 2" xfId="1532" xr:uid="{00000000-0005-0000-0000-00001F070000}"/>
    <cellStyle name="Normal 2 10 2 2 3" xfId="1533" xr:uid="{00000000-0005-0000-0000-000020070000}"/>
    <cellStyle name="Normal 2 10 2 3" xfId="1534" xr:uid="{00000000-0005-0000-0000-000021070000}"/>
    <cellStyle name="Normal 2 10 2 3 2" xfId="1535" xr:uid="{00000000-0005-0000-0000-000022070000}"/>
    <cellStyle name="Normal 2 10 2 4" xfId="1536" xr:uid="{00000000-0005-0000-0000-000023070000}"/>
    <cellStyle name="Normal 2 10 2 4 2" xfId="1537" xr:uid="{00000000-0005-0000-0000-000024070000}"/>
    <cellStyle name="Normal 2 10 2 5" xfId="1538" xr:uid="{00000000-0005-0000-0000-000025070000}"/>
    <cellStyle name="Normal 2 10 3" xfId="1539" xr:uid="{00000000-0005-0000-0000-000026070000}"/>
    <cellStyle name="Normal 2 10 3 2" xfId="1540" xr:uid="{00000000-0005-0000-0000-000027070000}"/>
    <cellStyle name="Normal 2 10 3 2 2" xfId="1541" xr:uid="{00000000-0005-0000-0000-000028070000}"/>
    <cellStyle name="Normal 2 10 3 3" xfId="1542" xr:uid="{00000000-0005-0000-0000-000029070000}"/>
    <cellStyle name="Normal 2 10 4" xfId="1543" xr:uid="{00000000-0005-0000-0000-00002A070000}"/>
    <cellStyle name="Normal 2 10 4 2" xfId="1544" xr:uid="{00000000-0005-0000-0000-00002B070000}"/>
    <cellStyle name="Normal 2 10 5" xfId="1545" xr:uid="{00000000-0005-0000-0000-00002C070000}"/>
    <cellStyle name="Normal 2 10 5 2" xfId="1546" xr:uid="{00000000-0005-0000-0000-00002D070000}"/>
    <cellStyle name="Normal 2 10 6" xfId="1547" xr:uid="{00000000-0005-0000-0000-00002E070000}"/>
    <cellStyle name="Normal 2 11" xfId="1548" xr:uid="{00000000-0005-0000-0000-00002F070000}"/>
    <cellStyle name="Normal 2 12" xfId="1549" xr:uid="{00000000-0005-0000-0000-000030070000}"/>
    <cellStyle name="Normal 2 13" xfId="1550" xr:uid="{00000000-0005-0000-0000-000031070000}"/>
    <cellStyle name="Normal 2 14" xfId="1551" xr:uid="{00000000-0005-0000-0000-000032070000}"/>
    <cellStyle name="Normal 2 15" xfId="1552" xr:uid="{00000000-0005-0000-0000-000033070000}"/>
    <cellStyle name="Normal 2 16" xfId="1553" xr:uid="{00000000-0005-0000-0000-000034070000}"/>
    <cellStyle name="Normal 2 16 2" xfId="1554" xr:uid="{00000000-0005-0000-0000-000035070000}"/>
    <cellStyle name="Normal 2 16 2 2" xfId="1555" xr:uid="{00000000-0005-0000-0000-000036070000}"/>
    <cellStyle name="Normal 2 16 2 2 2" xfId="1556" xr:uid="{00000000-0005-0000-0000-000037070000}"/>
    <cellStyle name="Normal 2 16 2 2 2 2" xfId="1557" xr:uid="{00000000-0005-0000-0000-000038070000}"/>
    <cellStyle name="Normal 2 16 2 2 3" xfId="1558" xr:uid="{00000000-0005-0000-0000-000039070000}"/>
    <cellStyle name="Normal 2 16 2 3" xfId="1559" xr:uid="{00000000-0005-0000-0000-00003A070000}"/>
    <cellStyle name="Normal 2 16 2 3 2" xfId="1560" xr:uid="{00000000-0005-0000-0000-00003B070000}"/>
    <cellStyle name="Normal 2 16 2 4" xfId="1561" xr:uid="{00000000-0005-0000-0000-00003C070000}"/>
    <cellStyle name="Normal 2 16 2 4 2" xfId="1562" xr:uid="{00000000-0005-0000-0000-00003D070000}"/>
    <cellStyle name="Normal 2 16 2 5" xfId="1563" xr:uid="{00000000-0005-0000-0000-00003E070000}"/>
    <cellStyle name="Normal 2 16 3" xfId="1564" xr:uid="{00000000-0005-0000-0000-00003F070000}"/>
    <cellStyle name="Normal 2 16 3 2" xfId="1565" xr:uid="{00000000-0005-0000-0000-000040070000}"/>
    <cellStyle name="Normal 2 16 3 2 2" xfId="1566" xr:uid="{00000000-0005-0000-0000-000041070000}"/>
    <cellStyle name="Normal 2 16 3 3" xfId="1567" xr:uid="{00000000-0005-0000-0000-000042070000}"/>
    <cellStyle name="Normal 2 16 4" xfId="1568" xr:uid="{00000000-0005-0000-0000-000043070000}"/>
    <cellStyle name="Normal 2 16 4 2" xfId="1569" xr:uid="{00000000-0005-0000-0000-000044070000}"/>
    <cellStyle name="Normal 2 16 5" xfId="1570" xr:uid="{00000000-0005-0000-0000-000045070000}"/>
    <cellStyle name="Normal 2 16 5 2" xfId="1571" xr:uid="{00000000-0005-0000-0000-000046070000}"/>
    <cellStyle name="Normal 2 16 6" xfId="1572" xr:uid="{00000000-0005-0000-0000-000047070000}"/>
    <cellStyle name="Normal 2 17" xfId="1573" xr:uid="{00000000-0005-0000-0000-000048070000}"/>
    <cellStyle name="Normal 2 18" xfId="1574" xr:uid="{00000000-0005-0000-0000-000049070000}"/>
    <cellStyle name="Normal 2 19" xfId="1575" xr:uid="{00000000-0005-0000-0000-00004A070000}"/>
    <cellStyle name="Normal 2 2" xfId="1576" xr:uid="{00000000-0005-0000-0000-00004B070000}"/>
    <cellStyle name="Normal 2 2 2" xfId="1577" xr:uid="{00000000-0005-0000-0000-00004C070000}"/>
    <cellStyle name="Normal 2 2 2 2" xfId="1578" xr:uid="{00000000-0005-0000-0000-00004D070000}"/>
    <cellStyle name="Normal 2 2 2 2 2" xfId="1579" xr:uid="{00000000-0005-0000-0000-00004E070000}"/>
    <cellStyle name="Normal 2 2 2 2 2 2" xfId="1580" xr:uid="{00000000-0005-0000-0000-00004F070000}"/>
    <cellStyle name="Normal 2 2 2 2 3" xfId="1581" xr:uid="{00000000-0005-0000-0000-000050070000}"/>
    <cellStyle name="Normal 2 2 2 3" xfId="1582" xr:uid="{00000000-0005-0000-0000-000051070000}"/>
    <cellStyle name="Normal 2 2 2 3 2" xfId="1583" xr:uid="{00000000-0005-0000-0000-000052070000}"/>
    <cellStyle name="Normal 2 2 2 4" xfId="1584" xr:uid="{00000000-0005-0000-0000-000053070000}"/>
    <cellStyle name="Normal 2 2 2 4 2" xfId="1585" xr:uid="{00000000-0005-0000-0000-000054070000}"/>
    <cellStyle name="Normal 2 2 2 5" xfId="1586" xr:uid="{00000000-0005-0000-0000-000055070000}"/>
    <cellStyle name="Normal 2 2 3" xfId="1587" xr:uid="{00000000-0005-0000-0000-000056070000}"/>
    <cellStyle name="Normal 2 2 3 2" xfId="1588" xr:uid="{00000000-0005-0000-0000-000057070000}"/>
    <cellStyle name="Normal 2 2 3 2 2" xfId="1589" xr:uid="{00000000-0005-0000-0000-000058070000}"/>
    <cellStyle name="Normal 2 2 3 3" xfId="1590" xr:uid="{00000000-0005-0000-0000-000059070000}"/>
    <cellStyle name="Normal 2 2 4" xfId="1591" xr:uid="{00000000-0005-0000-0000-00005A070000}"/>
    <cellStyle name="Normal 2 2 4 2" xfId="1592" xr:uid="{00000000-0005-0000-0000-00005B070000}"/>
    <cellStyle name="Normal 2 2 5" xfId="1593" xr:uid="{00000000-0005-0000-0000-00005C070000}"/>
    <cellStyle name="Normal 2 2 5 2" xfId="1594" xr:uid="{00000000-0005-0000-0000-00005D070000}"/>
    <cellStyle name="Normal 2 2 6" xfId="1595" xr:uid="{00000000-0005-0000-0000-00005E070000}"/>
    <cellStyle name="Normal 2 2 7" xfId="1596" xr:uid="{00000000-0005-0000-0000-00005F070000}"/>
    <cellStyle name="Normal 2 2 8" xfId="1597" xr:uid="{00000000-0005-0000-0000-000060070000}"/>
    <cellStyle name="Normal 2 2 9" xfId="1598" xr:uid="{00000000-0005-0000-0000-000061070000}"/>
    <cellStyle name="Normal 2 2_348" xfId="1599" xr:uid="{00000000-0005-0000-0000-000062070000}"/>
    <cellStyle name="Normal 2 20" xfId="1600" xr:uid="{00000000-0005-0000-0000-000063070000}"/>
    <cellStyle name="Normal 2 21" xfId="1601" xr:uid="{00000000-0005-0000-0000-000064070000}"/>
    <cellStyle name="Normal 2 22" xfId="1602" xr:uid="{00000000-0005-0000-0000-000065070000}"/>
    <cellStyle name="Normal 2 23" xfId="1603" xr:uid="{00000000-0005-0000-0000-000066070000}"/>
    <cellStyle name="Normal 2 24" xfId="1604" xr:uid="{00000000-0005-0000-0000-000067070000}"/>
    <cellStyle name="Normal 2 25" xfId="1605" xr:uid="{00000000-0005-0000-0000-000068070000}"/>
    <cellStyle name="Normal 2 26" xfId="1606" xr:uid="{00000000-0005-0000-0000-000069070000}"/>
    <cellStyle name="Normal 2 27" xfId="1607" xr:uid="{00000000-0005-0000-0000-00006A070000}"/>
    <cellStyle name="Normal 2 28" xfId="1608" xr:uid="{00000000-0005-0000-0000-00006B070000}"/>
    <cellStyle name="Normal 2 29" xfId="1609" xr:uid="{00000000-0005-0000-0000-00006C070000}"/>
    <cellStyle name="Normal 2 3" xfId="1610" xr:uid="{00000000-0005-0000-0000-00006D070000}"/>
    <cellStyle name="Normal 2 3 10" xfId="1611" xr:uid="{00000000-0005-0000-0000-00006E070000}"/>
    <cellStyle name="Normal 2 3 11" xfId="1612" xr:uid="{00000000-0005-0000-0000-00006F070000}"/>
    <cellStyle name="Normal 2 3 12" xfId="1613" xr:uid="{00000000-0005-0000-0000-000070070000}"/>
    <cellStyle name="Normal 2 3 13" xfId="1614" xr:uid="{00000000-0005-0000-0000-000071070000}"/>
    <cellStyle name="Normal 2 3 14" xfId="1615" xr:uid="{00000000-0005-0000-0000-000072070000}"/>
    <cellStyle name="Normal 2 3 15" xfId="1616" xr:uid="{00000000-0005-0000-0000-000073070000}"/>
    <cellStyle name="Normal 2 3 16" xfId="1617" xr:uid="{00000000-0005-0000-0000-000074070000}"/>
    <cellStyle name="Normal 2 3 17" xfId="1618" xr:uid="{00000000-0005-0000-0000-000075070000}"/>
    <cellStyle name="Normal 2 3 18" xfId="1619" xr:uid="{00000000-0005-0000-0000-000076070000}"/>
    <cellStyle name="Normal 2 3 19" xfId="1620" xr:uid="{00000000-0005-0000-0000-000077070000}"/>
    <cellStyle name="Normal 2 3 2" xfId="1621" xr:uid="{00000000-0005-0000-0000-000078070000}"/>
    <cellStyle name="Normal 2 3 2 2" xfId="1622" xr:uid="{00000000-0005-0000-0000-000079070000}"/>
    <cellStyle name="Normal 2 3 2 3" xfId="1623" xr:uid="{00000000-0005-0000-0000-00007A070000}"/>
    <cellStyle name="Normal 2 3 2 4" xfId="1624" xr:uid="{00000000-0005-0000-0000-00007B070000}"/>
    <cellStyle name="Normal 2 3 2 5" xfId="1625" xr:uid="{00000000-0005-0000-0000-00007C070000}"/>
    <cellStyle name="Normal 2 3 2 6" xfId="1626" xr:uid="{00000000-0005-0000-0000-00007D070000}"/>
    <cellStyle name="Normal 2 3 2 7" xfId="1627" xr:uid="{00000000-0005-0000-0000-00007E070000}"/>
    <cellStyle name="Normal 2 3 20" xfId="1628" xr:uid="{00000000-0005-0000-0000-00007F070000}"/>
    <cellStyle name="Normal 2 3 21" xfId="1629" xr:uid="{00000000-0005-0000-0000-000080070000}"/>
    <cellStyle name="Normal 2 3 22" xfId="1630" xr:uid="{00000000-0005-0000-0000-000081070000}"/>
    <cellStyle name="Normal 2 3 23" xfId="1631" xr:uid="{00000000-0005-0000-0000-000082070000}"/>
    <cellStyle name="Normal 2 3 24" xfId="1632" xr:uid="{00000000-0005-0000-0000-000083070000}"/>
    <cellStyle name="Normal 2 3 25" xfId="1633" xr:uid="{00000000-0005-0000-0000-000084070000}"/>
    <cellStyle name="Normal 2 3 26" xfId="1634" xr:uid="{00000000-0005-0000-0000-000085070000}"/>
    <cellStyle name="Normal 2 3 27" xfId="1635" xr:uid="{00000000-0005-0000-0000-000086070000}"/>
    <cellStyle name="Normal 2 3 3" xfId="1636" xr:uid="{00000000-0005-0000-0000-000087070000}"/>
    <cellStyle name="Normal 2 3 3 2" xfId="1637" xr:uid="{00000000-0005-0000-0000-000088070000}"/>
    <cellStyle name="Normal 2 3 3 3" xfId="1638" xr:uid="{00000000-0005-0000-0000-000089070000}"/>
    <cellStyle name="Normal 2 3 3 4" xfId="1639" xr:uid="{00000000-0005-0000-0000-00008A070000}"/>
    <cellStyle name="Normal 2 3 3 5" xfId="1640" xr:uid="{00000000-0005-0000-0000-00008B070000}"/>
    <cellStyle name="Normal 2 3 3 6" xfId="1641" xr:uid="{00000000-0005-0000-0000-00008C070000}"/>
    <cellStyle name="Normal 2 3 4" xfId="1642" xr:uid="{00000000-0005-0000-0000-00008D070000}"/>
    <cellStyle name="Normal 2 3 5" xfId="1643" xr:uid="{00000000-0005-0000-0000-00008E070000}"/>
    <cellStyle name="Normal 2 3 6" xfId="1644" xr:uid="{00000000-0005-0000-0000-00008F070000}"/>
    <cellStyle name="Normal 2 3 7" xfId="1645" xr:uid="{00000000-0005-0000-0000-000090070000}"/>
    <cellStyle name="Normal 2 3 8" xfId="1646" xr:uid="{00000000-0005-0000-0000-000091070000}"/>
    <cellStyle name="Normal 2 3 9" xfId="1647" xr:uid="{00000000-0005-0000-0000-000092070000}"/>
    <cellStyle name="Normal 2 30" xfId="1648" xr:uid="{00000000-0005-0000-0000-000093070000}"/>
    <cellStyle name="Normal 2 31" xfId="1649" xr:uid="{00000000-0005-0000-0000-000094070000}"/>
    <cellStyle name="Normal 2 32" xfId="1650" xr:uid="{00000000-0005-0000-0000-000095070000}"/>
    <cellStyle name="Normal 2 33" xfId="1651" xr:uid="{00000000-0005-0000-0000-000096070000}"/>
    <cellStyle name="Normal 2 34" xfId="1652" xr:uid="{00000000-0005-0000-0000-000097070000}"/>
    <cellStyle name="Normal 2 35" xfId="1653" xr:uid="{00000000-0005-0000-0000-000098070000}"/>
    <cellStyle name="Normal 2 36" xfId="1527" xr:uid="{00000000-0005-0000-0000-000099070000}"/>
    <cellStyle name="Normal 2 4" xfId="1654" xr:uid="{00000000-0005-0000-0000-00009A070000}"/>
    <cellStyle name="Normal 2 4 2" xfId="1655" xr:uid="{00000000-0005-0000-0000-00009B070000}"/>
    <cellStyle name="Normal 2 4 2 2" xfId="1656" xr:uid="{00000000-0005-0000-0000-00009C070000}"/>
    <cellStyle name="Normal 2 4 2 3" xfId="1657" xr:uid="{00000000-0005-0000-0000-00009D070000}"/>
    <cellStyle name="Normal 2 4 2 4" xfId="1658" xr:uid="{00000000-0005-0000-0000-00009E070000}"/>
    <cellStyle name="Normal 2 4 2 5" xfId="1659" xr:uid="{00000000-0005-0000-0000-00009F070000}"/>
    <cellStyle name="Normal 2 4 2 6" xfId="1660" xr:uid="{00000000-0005-0000-0000-0000A0070000}"/>
    <cellStyle name="Normal 2 4 3" xfId="1661" xr:uid="{00000000-0005-0000-0000-0000A1070000}"/>
    <cellStyle name="Normal 2 4 3 2" xfId="1662" xr:uid="{00000000-0005-0000-0000-0000A2070000}"/>
    <cellStyle name="Normal 2 4 3 3" xfId="1663" xr:uid="{00000000-0005-0000-0000-0000A3070000}"/>
    <cellStyle name="Normal 2 4 3 4" xfId="1664" xr:uid="{00000000-0005-0000-0000-0000A4070000}"/>
    <cellStyle name="Normal 2 4 3 5" xfId="1665" xr:uid="{00000000-0005-0000-0000-0000A5070000}"/>
    <cellStyle name="Normal 2 4 3 6" xfId="1666" xr:uid="{00000000-0005-0000-0000-0000A6070000}"/>
    <cellStyle name="Normal 2 4 4" xfId="1667" xr:uid="{00000000-0005-0000-0000-0000A7070000}"/>
    <cellStyle name="Normal 2 4 5" xfId="1668" xr:uid="{00000000-0005-0000-0000-0000A8070000}"/>
    <cellStyle name="Normal 2 4 6" xfId="1669" xr:uid="{00000000-0005-0000-0000-0000A9070000}"/>
    <cellStyle name="Normal 2 5" xfId="1670" xr:uid="{00000000-0005-0000-0000-0000AA070000}"/>
    <cellStyle name="Normal 2 5 2" xfId="1671" xr:uid="{00000000-0005-0000-0000-0000AB070000}"/>
    <cellStyle name="Normal 2 5 2 2" xfId="1672" xr:uid="{00000000-0005-0000-0000-0000AC070000}"/>
    <cellStyle name="Normal 2 5 2 3" xfId="1673" xr:uid="{00000000-0005-0000-0000-0000AD070000}"/>
    <cellStyle name="Normal 2 5 2 4" xfId="1674" xr:uid="{00000000-0005-0000-0000-0000AE070000}"/>
    <cellStyle name="Normal 2 5 2 5" xfId="1675" xr:uid="{00000000-0005-0000-0000-0000AF070000}"/>
    <cellStyle name="Normal 2 5 2 6" xfId="1676" xr:uid="{00000000-0005-0000-0000-0000B0070000}"/>
    <cellStyle name="Normal 2 5 3" xfId="1677" xr:uid="{00000000-0005-0000-0000-0000B1070000}"/>
    <cellStyle name="Normal 2 5 3 2" xfId="1678" xr:uid="{00000000-0005-0000-0000-0000B2070000}"/>
    <cellStyle name="Normal 2 5 3 3" xfId="1679" xr:uid="{00000000-0005-0000-0000-0000B3070000}"/>
    <cellStyle name="Normal 2 5 3 4" xfId="1680" xr:uid="{00000000-0005-0000-0000-0000B4070000}"/>
    <cellStyle name="Normal 2 5 3 5" xfId="1681" xr:uid="{00000000-0005-0000-0000-0000B5070000}"/>
    <cellStyle name="Normal 2 5 3 6" xfId="1682" xr:uid="{00000000-0005-0000-0000-0000B6070000}"/>
    <cellStyle name="Normal 2 5 4" xfId="1683" xr:uid="{00000000-0005-0000-0000-0000B7070000}"/>
    <cellStyle name="Normal 2 5 5" xfId="1684" xr:uid="{00000000-0005-0000-0000-0000B8070000}"/>
    <cellStyle name="Normal 2 5 6" xfId="1685" xr:uid="{00000000-0005-0000-0000-0000B9070000}"/>
    <cellStyle name="Normal 2 6" xfId="1686" xr:uid="{00000000-0005-0000-0000-0000BA070000}"/>
    <cellStyle name="Normal 2 6 2" xfId="1687" xr:uid="{00000000-0005-0000-0000-0000BB070000}"/>
    <cellStyle name="Normal 2 6 2 2" xfId="1688" xr:uid="{00000000-0005-0000-0000-0000BC070000}"/>
    <cellStyle name="Normal 2 6 2 3" xfId="1689" xr:uid="{00000000-0005-0000-0000-0000BD070000}"/>
    <cellStyle name="Normal 2 6 2 4" xfId="1690" xr:uid="{00000000-0005-0000-0000-0000BE070000}"/>
    <cellStyle name="Normal 2 6 2 5" xfId="1691" xr:uid="{00000000-0005-0000-0000-0000BF070000}"/>
    <cellStyle name="Normal 2 6 2 6" xfId="1692" xr:uid="{00000000-0005-0000-0000-0000C0070000}"/>
    <cellStyle name="Normal 2 6 3" xfId="1693" xr:uid="{00000000-0005-0000-0000-0000C1070000}"/>
    <cellStyle name="Normal 2 6 3 2" xfId="1694" xr:uid="{00000000-0005-0000-0000-0000C2070000}"/>
    <cellStyle name="Normal 2 6 3 3" xfId="1695" xr:uid="{00000000-0005-0000-0000-0000C3070000}"/>
    <cellStyle name="Normal 2 6 3 4" xfId="1696" xr:uid="{00000000-0005-0000-0000-0000C4070000}"/>
    <cellStyle name="Normal 2 6 4" xfId="1697" xr:uid="{00000000-0005-0000-0000-0000C5070000}"/>
    <cellStyle name="Normal 2 6 5" xfId="1698" xr:uid="{00000000-0005-0000-0000-0000C6070000}"/>
    <cellStyle name="Normal 2 6 6" xfId="1699" xr:uid="{00000000-0005-0000-0000-0000C7070000}"/>
    <cellStyle name="Normal 2 7" xfId="1700" xr:uid="{00000000-0005-0000-0000-0000C8070000}"/>
    <cellStyle name="Normal 2 8" xfId="1701" xr:uid="{00000000-0005-0000-0000-0000C9070000}"/>
    <cellStyle name="Normal 2 9" xfId="1702" xr:uid="{00000000-0005-0000-0000-0000CA070000}"/>
    <cellStyle name="Normal 2_348" xfId="1703" xr:uid="{00000000-0005-0000-0000-0000CB070000}"/>
    <cellStyle name="Normal 20" xfId="1704" xr:uid="{00000000-0005-0000-0000-0000CC070000}"/>
    <cellStyle name="Normal 21" xfId="2515" xr:uid="{00000000-0005-0000-0000-0000CD070000}"/>
    <cellStyle name="Normal 3" xfId="1705" xr:uid="{00000000-0005-0000-0000-0000CE070000}"/>
    <cellStyle name="Normal 3 10" xfId="1706" xr:uid="{00000000-0005-0000-0000-0000CF070000}"/>
    <cellStyle name="Normal 3 11" xfId="1707" xr:uid="{00000000-0005-0000-0000-0000D0070000}"/>
    <cellStyle name="Normal 3 2" xfId="1708" xr:uid="{00000000-0005-0000-0000-0000D1070000}"/>
    <cellStyle name="Normal 3 2 2" xfId="1709" xr:uid="{00000000-0005-0000-0000-0000D2070000}"/>
    <cellStyle name="Normal 3 2 2 2" xfId="1710" xr:uid="{00000000-0005-0000-0000-0000D3070000}"/>
    <cellStyle name="Normal 3 2 2 2 2" xfId="1711" xr:uid="{00000000-0005-0000-0000-0000D4070000}"/>
    <cellStyle name="Normal 3 2 2 2 3" xfId="2517" xr:uid="{00000000-0005-0000-0000-0000D5070000}"/>
    <cellStyle name="Normal 3 2 2 3" xfId="1712" xr:uid="{00000000-0005-0000-0000-0000D6070000}"/>
    <cellStyle name="Normal 3 2 3" xfId="1713" xr:uid="{00000000-0005-0000-0000-0000D7070000}"/>
    <cellStyle name="Normal 3 2 3 2" xfId="1714" xr:uid="{00000000-0005-0000-0000-0000D8070000}"/>
    <cellStyle name="Normal 3 2 4" xfId="1715" xr:uid="{00000000-0005-0000-0000-0000D9070000}"/>
    <cellStyle name="Normal 3 2 4 2" xfId="1716" xr:uid="{00000000-0005-0000-0000-0000DA070000}"/>
    <cellStyle name="Normal 3 2 5" xfId="1717" xr:uid="{00000000-0005-0000-0000-0000DB070000}"/>
    <cellStyle name="Normal 3 2 6" xfId="1718" xr:uid="{00000000-0005-0000-0000-0000DC070000}"/>
    <cellStyle name="Normal 3 2 7" xfId="1719" xr:uid="{00000000-0005-0000-0000-0000DD070000}"/>
    <cellStyle name="Normal 3 2 8" xfId="1720" xr:uid="{00000000-0005-0000-0000-0000DE070000}"/>
    <cellStyle name="Normal 3 2 9" xfId="2516" xr:uid="{00000000-0005-0000-0000-0000DF070000}"/>
    <cellStyle name="Normal 3 3" xfId="1721" xr:uid="{00000000-0005-0000-0000-0000E0070000}"/>
    <cellStyle name="Normal 3 3 2" xfId="1722" xr:uid="{00000000-0005-0000-0000-0000E1070000}"/>
    <cellStyle name="Normal 3 3 2 2" xfId="1723" xr:uid="{00000000-0005-0000-0000-0000E2070000}"/>
    <cellStyle name="Normal 3 3 3" xfId="1724" xr:uid="{00000000-0005-0000-0000-0000E3070000}"/>
    <cellStyle name="Normal 3 3 4" xfId="1725" xr:uid="{00000000-0005-0000-0000-0000E4070000}"/>
    <cellStyle name="Normal 3 3 5" xfId="1726" xr:uid="{00000000-0005-0000-0000-0000E5070000}"/>
    <cellStyle name="Normal 3 3 6" xfId="1727" xr:uid="{00000000-0005-0000-0000-0000E6070000}"/>
    <cellStyle name="Normal 3 3 7" xfId="1728" xr:uid="{00000000-0005-0000-0000-0000E7070000}"/>
    <cellStyle name="Normal 3 4" xfId="1729" xr:uid="{00000000-0005-0000-0000-0000E8070000}"/>
    <cellStyle name="Normal 3 4 2" xfId="1730" xr:uid="{00000000-0005-0000-0000-0000E9070000}"/>
    <cellStyle name="Normal 3 4 3" xfId="1731" xr:uid="{00000000-0005-0000-0000-0000EA070000}"/>
    <cellStyle name="Normal 3 4 4" xfId="1732" xr:uid="{00000000-0005-0000-0000-0000EB070000}"/>
    <cellStyle name="Normal 3 4 5" xfId="1733" xr:uid="{00000000-0005-0000-0000-0000EC070000}"/>
    <cellStyle name="Normal 3 5" xfId="1734" xr:uid="{00000000-0005-0000-0000-0000ED070000}"/>
    <cellStyle name="Normal 3 5 2" xfId="1735" xr:uid="{00000000-0005-0000-0000-0000EE070000}"/>
    <cellStyle name="Normal 3 5 3" xfId="1736" xr:uid="{00000000-0005-0000-0000-0000EF070000}"/>
    <cellStyle name="Normal 3 5 4" xfId="1737" xr:uid="{00000000-0005-0000-0000-0000F0070000}"/>
    <cellStyle name="Normal 3 5 5" xfId="1738" xr:uid="{00000000-0005-0000-0000-0000F1070000}"/>
    <cellStyle name="Normal 3 6" xfId="1739" xr:uid="{00000000-0005-0000-0000-0000F2070000}"/>
    <cellStyle name="Normal 3 6 2" xfId="1740" xr:uid="{00000000-0005-0000-0000-0000F3070000}"/>
    <cellStyle name="Normal 3 6 3" xfId="1741" xr:uid="{00000000-0005-0000-0000-0000F4070000}"/>
    <cellStyle name="Normal 3 6 4" xfId="1742" xr:uid="{00000000-0005-0000-0000-0000F5070000}"/>
    <cellStyle name="Normal 3 7" xfId="1743" xr:uid="{00000000-0005-0000-0000-0000F6070000}"/>
    <cellStyle name="Normal 3 8" xfId="1744" xr:uid="{00000000-0005-0000-0000-0000F7070000}"/>
    <cellStyle name="Normal 3 9" xfId="1745" xr:uid="{00000000-0005-0000-0000-0000F8070000}"/>
    <cellStyle name="Normal 3_348" xfId="1746" xr:uid="{00000000-0005-0000-0000-0000F9070000}"/>
    <cellStyle name="Normal 32" xfId="1747" xr:uid="{00000000-0005-0000-0000-0000FA070000}"/>
    <cellStyle name="Normal 32 2" xfId="1748" xr:uid="{00000000-0005-0000-0000-0000FB070000}"/>
    <cellStyle name="Normal 32 3" xfId="1749" xr:uid="{00000000-0005-0000-0000-0000FC070000}"/>
    <cellStyle name="Normal 32 4" xfId="1750" xr:uid="{00000000-0005-0000-0000-0000FD070000}"/>
    <cellStyle name="Normal 38" xfId="1751" xr:uid="{00000000-0005-0000-0000-0000FE070000}"/>
    <cellStyle name="Normal 38 2" xfId="1752" xr:uid="{00000000-0005-0000-0000-0000FF070000}"/>
    <cellStyle name="Normal 38 3" xfId="1753" xr:uid="{00000000-0005-0000-0000-000000080000}"/>
    <cellStyle name="Normal 38 4" xfId="1754" xr:uid="{00000000-0005-0000-0000-000001080000}"/>
    <cellStyle name="Normal 4" xfId="1755" xr:uid="{00000000-0005-0000-0000-000002080000}"/>
    <cellStyle name="Normal 4 10" xfId="1756" xr:uid="{00000000-0005-0000-0000-000003080000}"/>
    <cellStyle name="Normal 4 11" xfId="1757" xr:uid="{00000000-0005-0000-0000-000004080000}"/>
    <cellStyle name="Normal 4 12" xfId="1758" xr:uid="{00000000-0005-0000-0000-000005080000}"/>
    <cellStyle name="Normal 4 2" xfId="1759" xr:uid="{00000000-0005-0000-0000-000006080000}"/>
    <cellStyle name="Normal 4 2 2" xfId="1760" xr:uid="{00000000-0005-0000-0000-000007080000}"/>
    <cellStyle name="Normal 4 2 2 2" xfId="1761" xr:uid="{00000000-0005-0000-0000-000008080000}"/>
    <cellStyle name="Normal 4 2 2 2 2" xfId="1762" xr:uid="{00000000-0005-0000-0000-000009080000}"/>
    <cellStyle name="Normal 4 2 2 2 2 2" xfId="1763" xr:uid="{00000000-0005-0000-0000-00000A080000}"/>
    <cellStyle name="Normal 4 2 2 2 3" xfId="1764" xr:uid="{00000000-0005-0000-0000-00000B080000}"/>
    <cellStyle name="Normal 4 2 2 3" xfId="1765" xr:uid="{00000000-0005-0000-0000-00000C080000}"/>
    <cellStyle name="Normal 4 2 2 3 2" xfId="1766" xr:uid="{00000000-0005-0000-0000-00000D080000}"/>
    <cellStyle name="Normal 4 2 2 4" xfId="1767" xr:uid="{00000000-0005-0000-0000-00000E080000}"/>
    <cellStyle name="Normal 4 2 2 4 2" xfId="1768" xr:uid="{00000000-0005-0000-0000-00000F080000}"/>
    <cellStyle name="Normal 4 2 2 5" xfId="1769" xr:uid="{00000000-0005-0000-0000-000010080000}"/>
    <cellStyle name="Normal 4 2 3" xfId="1770" xr:uid="{00000000-0005-0000-0000-000011080000}"/>
    <cellStyle name="Normal 4 2 3 2" xfId="1771" xr:uid="{00000000-0005-0000-0000-000012080000}"/>
    <cellStyle name="Normal 4 2 3 2 2" xfId="1772" xr:uid="{00000000-0005-0000-0000-000013080000}"/>
    <cellStyle name="Normal 4 2 3 3" xfId="1773" xr:uid="{00000000-0005-0000-0000-000014080000}"/>
    <cellStyle name="Normal 4 2 4" xfId="1774" xr:uid="{00000000-0005-0000-0000-000015080000}"/>
    <cellStyle name="Normal 4 2 4 2" xfId="1775" xr:uid="{00000000-0005-0000-0000-000016080000}"/>
    <cellStyle name="Normal 4 2 5" xfId="1776" xr:uid="{00000000-0005-0000-0000-000017080000}"/>
    <cellStyle name="Normal 4 2 5 2" xfId="1777" xr:uid="{00000000-0005-0000-0000-000018080000}"/>
    <cellStyle name="Normal 4 2 6" xfId="1778" xr:uid="{00000000-0005-0000-0000-000019080000}"/>
    <cellStyle name="Normal 4 2 7" xfId="2470" xr:uid="{00000000-0005-0000-0000-00001A080000}"/>
    <cellStyle name="Normal 4 3" xfId="1779" xr:uid="{00000000-0005-0000-0000-00001B080000}"/>
    <cellStyle name="Normal 4 3 2" xfId="1780" xr:uid="{00000000-0005-0000-0000-00001C080000}"/>
    <cellStyle name="Normal 4 3 2 2" xfId="1781" xr:uid="{00000000-0005-0000-0000-00001D080000}"/>
    <cellStyle name="Normal 4 3 2 2 2" xfId="1782" xr:uid="{00000000-0005-0000-0000-00001E080000}"/>
    <cellStyle name="Normal 4 3 2 2 2 2" xfId="1783" xr:uid="{00000000-0005-0000-0000-00001F080000}"/>
    <cellStyle name="Normal 4 3 2 2 3" xfId="1784" xr:uid="{00000000-0005-0000-0000-000020080000}"/>
    <cellStyle name="Normal 4 3 2 3" xfId="1785" xr:uid="{00000000-0005-0000-0000-000021080000}"/>
    <cellStyle name="Normal 4 3 2 3 2" xfId="1786" xr:uid="{00000000-0005-0000-0000-000022080000}"/>
    <cellStyle name="Normal 4 3 2 4" xfId="1787" xr:uid="{00000000-0005-0000-0000-000023080000}"/>
    <cellStyle name="Normal 4 3 2 4 2" xfId="1788" xr:uid="{00000000-0005-0000-0000-000024080000}"/>
    <cellStyle name="Normal 4 3 2 5" xfId="1789" xr:uid="{00000000-0005-0000-0000-000025080000}"/>
    <cellStyle name="Normal 4 3 3" xfId="1790" xr:uid="{00000000-0005-0000-0000-000026080000}"/>
    <cellStyle name="Normal 4 3 3 2" xfId="1791" xr:uid="{00000000-0005-0000-0000-000027080000}"/>
    <cellStyle name="Normal 4 3 3 2 2" xfId="1792" xr:uid="{00000000-0005-0000-0000-000028080000}"/>
    <cellStyle name="Normal 4 3 3 3" xfId="1793" xr:uid="{00000000-0005-0000-0000-000029080000}"/>
    <cellStyle name="Normal 4 3 4" xfId="1794" xr:uid="{00000000-0005-0000-0000-00002A080000}"/>
    <cellStyle name="Normal 4 3 4 2" xfId="1795" xr:uid="{00000000-0005-0000-0000-00002B080000}"/>
    <cellStyle name="Normal 4 3 5" xfId="1796" xr:uid="{00000000-0005-0000-0000-00002C080000}"/>
    <cellStyle name="Normal 4 3 5 2" xfId="1797" xr:uid="{00000000-0005-0000-0000-00002D080000}"/>
    <cellStyle name="Normal 4 3 6" xfId="1798" xr:uid="{00000000-0005-0000-0000-00002E080000}"/>
    <cellStyle name="Normal 4 4" xfId="1799" xr:uid="{00000000-0005-0000-0000-00002F080000}"/>
    <cellStyle name="Normal 4 4 2" xfId="1800" xr:uid="{00000000-0005-0000-0000-000030080000}"/>
    <cellStyle name="Normal 4 4 2 2" xfId="1801" xr:uid="{00000000-0005-0000-0000-000031080000}"/>
    <cellStyle name="Normal 4 4 2 3" xfId="1802" xr:uid="{00000000-0005-0000-0000-000032080000}"/>
    <cellStyle name="Normal 4 4 2 4" xfId="1803" xr:uid="{00000000-0005-0000-0000-000033080000}"/>
    <cellStyle name="Normal 4 4 3" xfId="1804" xr:uid="{00000000-0005-0000-0000-000034080000}"/>
    <cellStyle name="Normal 4 4 3 2" xfId="1805" xr:uid="{00000000-0005-0000-0000-000035080000}"/>
    <cellStyle name="Normal 4 4 3 3" xfId="1806" xr:uid="{00000000-0005-0000-0000-000036080000}"/>
    <cellStyle name="Normal 4 4 3 4" xfId="1807" xr:uid="{00000000-0005-0000-0000-000037080000}"/>
    <cellStyle name="Normal 4 4 4" xfId="1808" xr:uid="{00000000-0005-0000-0000-000038080000}"/>
    <cellStyle name="Normal 4 4 5" xfId="1809" xr:uid="{00000000-0005-0000-0000-000039080000}"/>
    <cellStyle name="Normal 4 4 6" xfId="1810" xr:uid="{00000000-0005-0000-0000-00003A080000}"/>
    <cellStyle name="Normal 4 5" xfId="1811" xr:uid="{00000000-0005-0000-0000-00003B080000}"/>
    <cellStyle name="Normal 4 5 2" xfId="1812" xr:uid="{00000000-0005-0000-0000-00003C080000}"/>
    <cellStyle name="Normal 4 5 3" xfId="1813" xr:uid="{00000000-0005-0000-0000-00003D080000}"/>
    <cellStyle name="Normal 4 5 4" xfId="1814" xr:uid="{00000000-0005-0000-0000-00003E080000}"/>
    <cellStyle name="Normal 4 6" xfId="1815" xr:uid="{00000000-0005-0000-0000-00003F080000}"/>
    <cellStyle name="Normal 4 6 2" xfId="1816" xr:uid="{00000000-0005-0000-0000-000040080000}"/>
    <cellStyle name="Normal 4 6 3" xfId="1817" xr:uid="{00000000-0005-0000-0000-000041080000}"/>
    <cellStyle name="Normal 4 6 4" xfId="1818" xr:uid="{00000000-0005-0000-0000-000042080000}"/>
    <cellStyle name="Normal 4 7" xfId="1819" xr:uid="{00000000-0005-0000-0000-000043080000}"/>
    <cellStyle name="Normal 4 7 2" xfId="1820" xr:uid="{00000000-0005-0000-0000-000044080000}"/>
    <cellStyle name="Normal 4 7 3" xfId="1821" xr:uid="{00000000-0005-0000-0000-000045080000}"/>
    <cellStyle name="Normal 4 7 4" xfId="1822" xr:uid="{00000000-0005-0000-0000-000046080000}"/>
    <cellStyle name="Normal 4 8" xfId="1823" xr:uid="{00000000-0005-0000-0000-000047080000}"/>
    <cellStyle name="Normal 4 9" xfId="1824" xr:uid="{00000000-0005-0000-0000-000048080000}"/>
    <cellStyle name="Normal 4_348" xfId="1825" xr:uid="{00000000-0005-0000-0000-000049080000}"/>
    <cellStyle name="Normal 5" xfId="1826" xr:uid="{00000000-0005-0000-0000-00004A080000}"/>
    <cellStyle name="Normal 5 10" xfId="1827" xr:uid="{00000000-0005-0000-0000-00004B080000}"/>
    <cellStyle name="Normal 5 10 2" xfId="1828" xr:uid="{00000000-0005-0000-0000-00004C080000}"/>
    <cellStyle name="Normal 5 10 3" xfId="1829" xr:uid="{00000000-0005-0000-0000-00004D080000}"/>
    <cellStyle name="Normal 5 10 4" xfId="1830" xr:uid="{00000000-0005-0000-0000-00004E080000}"/>
    <cellStyle name="Normal 5 11" xfId="1831" xr:uid="{00000000-0005-0000-0000-00004F080000}"/>
    <cellStyle name="Normal 5 11 2" xfId="1832" xr:uid="{00000000-0005-0000-0000-000050080000}"/>
    <cellStyle name="Normal 5 11 3" xfId="1833" xr:uid="{00000000-0005-0000-0000-000051080000}"/>
    <cellStyle name="Normal 5 11 4" xfId="1834" xr:uid="{00000000-0005-0000-0000-000052080000}"/>
    <cellStyle name="Normal 5 12" xfId="1835" xr:uid="{00000000-0005-0000-0000-000053080000}"/>
    <cellStyle name="Normal 5 12 2" xfId="1836" xr:uid="{00000000-0005-0000-0000-000054080000}"/>
    <cellStyle name="Normal 5 12 3" xfId="1837" xr:uid="{00000000-0005-0000-0000-000055080000}"/>
    <cellStyle name="Normal 5 12 4" xfId="1838" xr:uid="{00000000-0005-0000-0000-000056080000}"/>
    <cellStyle name="Normal 5 13" xfId="1839" xr:uid="{00000000-0005-0000-0000-000057080000}"/>
    <cellStyle name="Normal 5 13 2" xfId="1840" xr:uid="{00000000-0005-0000-0000-000058080000}"/>
    <cellStyle name="Normal 5 13 3" xfId="1841" xr:uid="{00000000-0005-0000-0000-000059080000}"/>
    <cellStyle name="Normal 5 13 4" xfId="1842" xr:uid="{00000000-0005-0000-0000-00005A080000}"/>
    <cellStyle name="Normal 5 14" xfId="1843" xr:uid="{00000000-0005-0000-0000-00005B080000}"/>
    <cellStyle name="Normal 5 14 2" xfId="1844" xr:uid="{00000000-0005-0000-0000-00005C080000}"/>
    <cellStyle name="Normal 5 14 3" xfId="1845" xr:uid="{00000000-0005-0000-0000-00005D080000}"/>
    <cellStyle name="Normal 5 14 4" xfId="1846" xr:uid="{00000000-0005-0000-0000-00005E080000}"/>
    <cellStyle name="Normal 5 15" xfId="1847" xr:uid="{00000000-0005-0000-0000-00005F080000}"/>
    <cellStyle name="Normal 5 15 2" xfId="1848" xr:uid="{00000000-0005-0000-0000-000060080000}"/>
    <cellStyle name="Normal 5 15 3" xfId="1849" xr:uid="{00000000-0005-0000-0000-000061080000}"/>
    <cellStyle name="Normal 5 15 4" xfId="1850" xr:uid="{00000000-0005-0000-0000-000062080000}"/>
    <cellStyle name="Normal 5 16" xfId="1851" xr:uid="{00000000-0005-0000-0000-000063080000}"/>
    <cellStyle name="Normal 5 16 2" xfId="1852" xr:uid="{00000000-0005-0000-0000-000064080000}"/>
    <cellStyle name="Normal 5 16 3" xfId="1853" xr:uid="{00000000-0005-0000-0000-000065080000}"/>
    <cellStyle name="Normal 5 16 4" xfId="1854" xr:uid="{00000000-0005-0000-0000-000066080000}"/>
    <cellStyle name="Normal 5 17" xfId="1855" xr:uid="{00000000-0005-0000-0000-000067080000}"/>
    <cellStyle name="Normal 5 17 2" xfId="1856" xr:uid="{00000000-0005-0000-0000-000068080000}"/>
    <cellStyle name="Normal 5 17 3" xfId="1857" xr:uid="{00000000-0005-0000-0000-000069080000}"/>
    <cellStyle name="Normal 5 17 4" xfId="1858" xr:uid="{00000000-0005-0000-0000-00006A080000}"/>
    <cellStyle name="Normal 5 18" xfId="1859" xr:uid="{00000000-0005-0000-0000-00006B080000}"/>
    <cellStyle name="Normal 5 18 2" xfId="1860" xr:uid="{00000000-0005-0000-0000-00006C080000}"/>
    <cellStyle name="Normal 5 18 3" xfId="1861" xr:uid="{00000000-0005-0000-0000-00006D080000}"/>
    <cellStyle name="Normal 5 18 4" xfId="1862" xr:uid="{00000000-0005-0000-0000-00006E080000}"/>
    <cellStyle name="Normal 5 19" xfId="1863" xr:uid="{00000000-0005-0000-0000-00006F080000}"/>
    <cellStyle name="Normal 5 19 2" xfId="1864" xr:uid="{00000000-0005-0000-0000-000070080000}"/>
    <cellStyle name="Normal 5 19 3" xfId="1865" xr:uid="{00000000-0005-0000-0000-000071080000}"/>
    <cellStyle name="Normal 5 19 4" xfId="1866" xr:uid="{00000000-0005-0000-0000-000072080000}"/>
    <cellStyle name="Normal 5 2" xfId="1867" xr:uid="{00000000-0005-0000-0000-000073080000}"/>
    <cellStyle name="Normal 5 2 2" xfId="1868" xr:uid="{00000000-0005-0000-0000-000074080000}"/>
    <cellStyle name="Normal 5 2 2 2" xfId="1869" xr:uid="{00000000-0005-0000-0000-000075080000}"/>
    <cellStyle name="Normal 5 2 2 2 2" xfId="1870" xr:uid="{00000000-0005-0000-0000-000076080000}"/>
    <cellStyle name="Normal 5 2 2 2 2 2" xfId="1871" xr:uid="{00000000-0005-0000-0000-000077080000}"/>
    <cellStyle name="Normal 5 2 2 2 3" xfId="1872" xr:uid="{00000000-0005-0000-0000-000078080000}"/>
    <cellStyle name="Normal 5 2 2 3" xfId="1873" xr:uid="{00000000-0005-0000-0000-000079080000}"/>
    <cellStyle name="Normal 5 2 2 3 2" xfId="1874" xr:uid="{00000000-0005-0000-0000-00007A080000}"/>
    <cellStyle name="Normal 5 2 2 4" xfId="1875" xr:uid="{00000000-0005-0000-0000-00007B080000}"/>
    <cellStyle name="Normal 5 2 2 4 2" xfId="1876" xr:uid="{00000000-0005-0000-0000-00007C080000}"/>
    <cellStyle name="Normal 5 2 2 5" xfId="1877" xr:uid="{00000000-0005-0000-0000-00007D080000}"/>
    <cellStyle name="Normal 5 2 3" xfId="1878" xr:uid="{00000000-0005-0000-0000-00007E080000}"/>
    <cellStyle name="Normal 5 2 3 2" xfId="1879" xr:uid="{00000000-0005-0000-0000-00007F080000}"/>
    <cellStyle name="Normal 5 2 3 2 2" xfId="1880" xr:uid="{00000000-0005-0000-0000-000080080000}"/>
    <cellStyle name="Normal 5 2 3 3" xfId="1881" xr:uid="{00000000-0005-0000-0000-000081080000}"/>
    <cellStyle name="Normal 5 2 4" xfId="1882" xr:uid="{00000000-0005-0000-0000-000082080000}"/>
    <cellStyle name="Normal 5 2 4 2" xfId="1883" xr:uid="{00000000-0005-0000-0000-000083080000}"/>
    <cellStyle name="Normal 5 2 5" xfId="1884" xr:uid="{00000000-0005-0000-0000-000084080000}"/>
    <cellStyle name="Normal 5 2 5 2" xfId="1885" xr:uid="{00000000-0005-0000-0000-000085080000}"/>
    <cellStyle name="Normal 5 2 6" xfId="1886" xr:uid="{00000000-0005-0000-0000-000086080000}"/>
    <cellStyle name="Normal 5 20" xfId="1887" xr:uid="{00000000-0005-0000-0000-000087080000}"/>
    <cellStyle name="Normal 5 20 2" xfId="1888" xr:uid="{00000000-0005-0000-0000-000088080000}"/>
    <cellStyle name="Normal 5 20 3" xfId="1889" xr:uid="{00000000-0005-0000-0000-000089080000}"/>
    <cellStyle name="Normal 5 20 4" xfId="1890" xr:uid="{00000000-0005-0000-0000-00008A080000}"/>
    <cellStyle name="Normal 5 21" xfId="1891" xr:uid="{00000000-0005-0000-0000-00008B080000}"/>
    <cellStyle name="Normal 5 21 2" xfId="1892" xr:uid="{00000000-0005-0000-0000-00008C080000}"/>
    <cellStyle name="Normal 5 21 3" xfId="1893" xr:uid="{00000000-0005-0000-0000-00008D080000}"/>
    <cellStyle name="Normal 5 21 4" xfId="1894" xr:uid="{00000000-0005-0000-0000-00008E080000}"/>
    <cellStyle name="Normal 5 22" xfId="1895" xr:uid="{00000000-0005-0000-0000-00008F080000}"/>
    <cellStyle name="Normal 5 22 2" xfId="1896" xr:uid="{00000000-0005-0000-0000-000090080000}"/>
    <cellStyle name="Normal 5 22 3" xfId="1897" xr:uid="{00000000-0005-0000-0000-000091080000}"/>
    <cellStyle name="Normal 5 22 4" xfId="1898" xr:uid="{00000000-0005-0000-0000-000092080000}"/>
    <cellStyle name="Normal 5 23" xfId="1899" xr:uid="{00000000-0005-0000-0000-000093080000}"/>
    <cellStyle name="Normal 5 23 2" xfId="1900" xr:uid="{00000000-0005-0000-0000-000094080000}"/>
    <cellStyle name="Normal 5 23 3" xfId="1901" xr:uid="{00000000-0005-0000-0000-000095080000}"/>
    <cellStyle name="Normal 5 23 4" xfId="1902" xr:uid="{00000000-0005-0000-0000-000096080000}"/>
    <cellStyle name="Normal 5 24" xfId="1903" xr:uid="{00000000-0005-0000-0000-000097080000}"/>
    <cellStyle name="Normal 5 24 2" xfId="1904" xr:uid="{00000000-0005-0000-0000-000098080000}"/>
    <cellStyle name="Normal 5 24 3" xfId="1905" xr:uid="{00000000-0005-0000-0000-000099080000}"/>
    <cellStyle name="Normal 5 24 4" xfId="1906" xr:uid="{00000000-0005-0000-0000-00009A080000}"/>
    <cellStyle name="Normal 5 25" xfId="1907" xr:uid="{00000000-0005-0000-0000-00009B080000}"/>
    <cellStyle name="Normal 5 25 2" xfId="1908" xr:uid="{00000000-0005-0000-0000-00009C080000}"/>
    <cellStyle name="Normal 5 25 3" xfId="1909" xr:uid="{00000000-0005-0000-0000-00009D080000}"/>
    <cellStyle name="Normal 5 25 4" xfId="1910" xr:uid="{00000000-0005-0000-0000-00009E080000}"/>
    <cellStyle name="Normal 5 26" xfId="1911" xr:uid="{00000000-0005-0000-0000-00009F080000}"/>
    <cellStyle name="Normal 5 27" xfId="1912" xr:uid="{00000000-0005-0000-0000-0000A0080000}"/>
    <cellStyle name="Normal 5 27 2" xfId="1913" xr:uid="{00000000-0005-0000-0000-0000A1080000}"/>
    <cellStyle name="Normal 5 27 3" xfId="1914" xr:uid="{00000000-0005-0000-0000-0000A2080000}"/>
    <cellStyle name="Normal 5 27 4" xfId="1915" xr:uid="{00000000-0005-0000-0000-0000A3080000}"/>
    <cellStyle name="Normal 5 28" xfId="1916" xr:uid="{00000000-0005-0000-0000-0000A4080000}"/>
    <cellStyle name="Normal 5 29" xfId="1917" xr:uid="{00000000-0005-0000-0000-0000A5080000}"/>
    <cellStyle name="Normal 5 3" xfId="1918" xr:uid="{00000000-0005-0000-0000-0000A6080000}"/>
    <cellStyle name="Normal 5 3 2" xfId="1919" xr:uid="{00000000-0005-0000-0000-0000A7080000}"/>
    <cellStyle name="Normal 5 3 3" xfId="1920" xr:uid="{00000000-0005-0000-0000-0000A8080000}"/>
    <cellStyle name="Normal 5 3 4" xfId="1921" xr:uid="{00000000-0005-0000-0000-0000A9080000}"/>
    <cellStyle name="Normal 5 3 5" xfId="1922" xr:uid="{00000000-0005-0000-0000-0000AA080000}"/>
    <cellStyle name="Normal 5 3 6" xfId="1923" xr:uid="{00000000-0005-0000-0000-0000AB080000}"/>
    <cellStyle name="Normal 5 30" xfId="1924" xr:uid="{00000000-0005-0000-0000-0000AC080000}"/>
    <cellStyle name="Normal 5 31" xfId="1925" xr:uid="{00000000-0005-0000-0000-0000AD080000}"/>
    <cellStyle name="Normal 5 32" xfId="1926" xr:uid="{00000000-0005-0000-0000-0000AE080000}"/>
    <cellStyle name="Normal 5 33" xfId="2469" xr:uid="{00000000-0005-0000-0000-0000AF080000}"/>
    <cellStyle name="Normal 5 4" xfId="1927" xr:uid="{00000000-0005-0000-0000-0000B0080000}"/>
    <cellStyle name="Normal 5 4 2" xfId="1928" xr:uid="{00000000-0005-0000-0000-0000B1080000}"/>
    <cellStyle name="Normal 5 4 3" xfId="1929" xr:uid="{00000000-0005-0000-0000-0000B2080000}"/>
    <cellStyle name="Normal 5 4 4" xfId="1930" xr:uid="{00000000-0005-0000-0000-0000B3080000}"/>
    <cellStyle name="Normal 5 5" xfId="1931" xr:uid="{00000000-0005-0000-0000-0000B4080000}"/>
    <cellStyle name="Normal 5 5 2" xfId="1932" xr:uid="{00000000-0005-0000-0000-0000B5080000}"/>
    <cellStyle name="Normal 5 5 3" xfId="1933" xr:uid="{00000000-0005-0000-0000-0000B6080000}"/>
    <cellStyle name="Normal 5 5 4" xfId="1934" xr:uid="{00000000-0005-0000-0000-0000B7080000}"/>
    <cellStyle name="Normal 5 6" xfId="1935" xr:uid="{00000000-0005-0000-0000-0000B8080000}"/>
    <cellStyle name="Normal 5 6 2" xfId="1936" xr:uid="{00000000-0005-0000-0000-0000B9080000}"/>
    <cellStyle name="Normal 5 6 3" xfId="1937" xr:uid="{00000000-0005-0000-0000-0000BA080000}"/>
    <cellStyle name="Normal 5 6 4" xfId="1938" xr:uid="{00000000-0005-0000-0000-0000BB080000}"/>
    <cellStyle name="Normal 5 7" xfId="1939" xr:uid="{00000000-0005-0000-0000-0000BC080000}"/>
    <cellStyle name="Normal 5 7 2" xfId="1940" xr:uid="{00000000-0005-0000-0000-0000BD080000}"/>
    <cellStyle name="Normal 5 7 3" xfId="1941" xr:uid="{00000000-0005-0000-0000-0000BE080000}"/>
    <cellStyle name="Normal 5 7 4" xfId="1942" xr:uid="{00000000-0005-0000-0000-0000BF080000}"/>
    <cellStyle name="Normal 5 8" xfId="1943" xr:uid="{00000000-0005-0000-0000-0000C0080000}"/>
    <cellStyle name="Normal 5 8 2" xfId="1944" xr:uid="{00000000-0005-0000-0000-0000C1080000}"/>
    <cellStyle name="Normal 5 8 3" xfId="1945" xr:uid="{00000000-0005-0000-0000-0000C2080000}"/>
    <cellStyle name="Normal 5 8 4" xfId="1946" xr:uid="{00000000-0005-0000-0000-0000C3080000}"/>
    <cellStyle name="Normal 5 9" xfId="1947" xr:uid="{00000000-0005-0000-0000-0000C4080000}"/>
    <cellStyle name="Normal 5 9 2" xfId="1948" xr:uid="{00000000-0005-0000-0000-0000C5080000}"/>
    <cellStyle name="Normal 5 9 3" xfId="1949" xr:uid="{00000000-0005-0000-0000-0000C6080000}"/>
    <cellStyle name="Normal 5 9 4" xfId="1950" xr:uid="{00000000-0005-0000-0000-0000C7080000}"/>
    <cellStyle name="Normal 5_348" xfId="1951" xr:uid="{00000000-0005-0000-0000-0000C8080000}"/>
    <cellStyle name="Normal 6" xfId="1952" xr:uid="{00000000-0005-0000-0000-0000C9080000}"/>
    <cellStyle name="Normal 6 2" xfId="1953" xr:uid="{00000000-0005-0000-0000-0000CA080000}"/>
    <cellStyle name="Normal 6 2 2" xfId="1954" xr:uid="{00000000-0005-0000-0000-0000CB080000}"/>
    <cellStyle name="Normal 6 2 2 2" xfId="1955" xr:uid="{00000000-0005-0000-0000-0000CC080000}"/>
    <cellStyle name="Normal 6 2 2 2 2" xfId="1956" xr:uid="{00000000-0005-0000-0000-0000CD080000}"/>
    <cellStyle name="Normal 6 2 2 3" xfId="1957" xr:uid="{00000000-0005-0000-0000-0000CE080000}"/>
    <cellStyle name="Normal 6 2 3" xfId="1958" xr:uid="{00000000-0005-0000-0000-0000CF080000}"/>
    <cellStyle name="Normal 6 2 3 2" xfId="1959" xr:uid="{00000000-0005-0000-0000-0000D0080000}"/>
    <cellStyle name="Normal 6 2 4" xfId="1960" xr:uid="{00000000-0005-0000-0000-0000D1080000}"/>
    <cellStyle name="Normal 6 2 4 2" xfId="1961" xr:uid="{00000000-0005-0000-0000-0000D2080000}"/>
    <cellStyle name="Normal 6 2 5" xfId="1962" xr:uid="{00000000-0005-0000-0000-0000D3080000}"/>
    <cellStyle name="Normal 6 3" xfId="1963" xr:uid="{00000000-0005-0000-0000-0000D4080000}"/>
    <cellStyle name="Normal 6 3 2" xfId="1964" xr:uid="{00000000-0005-0000-0000-0000D5080000}"/>
    <cellStyle name="Normal 6 3 2 2" xfId="1965" xr:uid="{00000000-0005-0000-0000-0000D6080000}"/>
    <cellStyle name="Normal 6 3 3" xfId="1966" xr:uid="{00000000-0005-0000-0000-0000D7080000}"/>
    <cellStyle name="Normal 6 4" xfId="1967" xr:uid="{00000000-0005-0000-0000-0000D8080000}"/>
    <cellStyle name="Normal 6 4 2" xfId="1968" xr:uid="{00000000-0005-0000-0000-0000D9080000}"/>
    <cellStyle name="Normal 6 5" xfId="1969" xr:uid="{00000000-0005-0000-0000-0000DA080000}"/>
    <cellStyle name="Normal 6 5 2" xfId="1970" xr:uid="{00000000-0005-0000-0000-0000DB080000}"/>
    <cellStyle name="Normal 6 6" xfId="1971" xr:uid="{00000000-0005-0000-0000-0000DC080000}"/>
    <cellStyle name="Normal 7" xfId="1972" xr:uid="{00000000-0005-0000-0000-0000DD080000}"/>
    <cellStyle name="Normal 7 2" xfId="1973" xr:uid="{00000000-0005-0000-0000-0000DE080000}"/>
    <cellStyle name="Normal 7 2 2" xfId="1974" xr:uid="{00000000-0005-0000-0000-0000DF080000}"/>
    <cellStyle name="Normal 7 2 2 2" xfId="1975" xr:uid="{00000000-0005-0000-0000-0000E0080000}"/>
    <cellStyle name="Normal 7 2 2 2 2" xfId="1976" xr:uid="{00000000-0005-0000-0000-0000E1080000}"/>
    <cellStyle name="Normal 7 2 2 2 2 2" xfId="1977" xr:uid="{00000000-0005-0000-0000-0000E2080000}"/>
    <cellStyle name="Normal 7 2 2 2 3" xfId="1978" xr:uid="{00000000-0005-0000-0000-0000E3080000}"/>
    <cellStyle name="Normal 7 2 2 3" xfId="1979" xr:uid="{00000000-0005-0000-0000-0000E4080000}"/>
    <cellStyle name="Normal 7 2 2 3 2" xfId="1980" xr:uid="{00000000-0005-0000-0000-0000E5080000}"/>
    <cellStyle name="Normal 7 2 2 4" xfId="1981" xr:uid="{00000000-0005-0000-0000-0000E6080000}"/>
    <cellStyle name="Normal 7 2 2 4 2" xfId="1982" xr:uid="{00000000-0005-0000-0000-0000E7080000}"/>
    <cellStyle name="Normal 7 2 2 5" xfId="1983" xr:uid="{00000000-0005-0000-0000-0000E8080000}"/>
    <cellStyle name="Normal 7 2 3" xfId="1984" xr:uid="{00000000-0005-0000-0000-0000E9080000}"/>
    <cellStyle name="Normal 7 2 4" xfId="1985" xr:uid="{00000000-0005-0000-0000-0000EA080000}"/>
    <cellStyle name="Normal 7_348" xfId="1986" xr:uid="{00000000-0005-0000-0000-0000EB080000}"/>
    <cellStyle name="Normal 8" xfId="1987" xr:uid="{00000000-0005-0000-0000-0000EC080000}"/>
    <cellStyle name="Normal 8 2" xfId="1988" xr:uid="{00000000-0005-0000-0000-0000ED080000}"/>
    <cellStyle name="Normal 8 3" xfId="1989" xr:uid="{00000000-0005-0000-0000-0000EE080000}"/>
    <cellStyle name="Normal 8 3 2" xfId="1990" xr:uid="{00000000-0005-0000-0000-0000EF080000}"/>
    <cellStyle name="Normal 8 3 3" xfId="1991" xr:uid="{00000000-0005-0000-0000-0000F0080000}"/>
    <cellStyle name="Normal 8 3 4" xfId="1992" xr:uid="{00000000-0005-0000-0000-0000F1080000}"/>
    <cellStyle name="Normal 9" xfId="1993" xr:uid="{00000000-0005-0000-0000-0000F2080000}"/>
    <cellStyle name="Normal 9 2" xfId="1994" xr:uid="{00000000-0005-0000-0000-0000F3080000}"/>
    <cellStyle name="Normal 9 2 2" xfId="1995" xr:uid="{00000000-0005-0000-0000-0000F4080000}"/>
    <cellStyle name="Normal 9 2 3" xfId="1996" xr:uid="{00000000-0005-0000-0000-0000F5080000}"/>
    <cellStyle name="Normal 9 2 4" xfId="1997" xr:uid="{00000000-0005-0000-0000-0000F6080000}"/>
    <cellStyle name="Normal 9 2 5" xfId="1998" xr:uid="{00000000-0005-0000-0000-0000F7080000}"/>
    <cellStyle name="Normal 9 2 6" xfId="1999" xr:uid="{00000000-0005-0000-0000-0000F8080000}"/>
    <cellStyle name="Normal 9 3" xfId="2000" xr:uid="{00000000-0005-0000-0000-0000F9080000}"/>
    <cellStyle name="Normal 9 3 2" xfId="2001" xr:uid="{00000000-0005-0000-0000-0000FA080000}"/>
    <cellStyle name="Normal 9 3 3" xfId="2002" xr:uid="{00000000-0005-0000-0000-0000FB080000}"/>
    <cellStyle name="Normal 9 3 4" xfId="2003" xr:uid="{00000000-0005-0000-0000-0000FC080000}"/>
    <cellStyle name="Normal 9 4" xfId="2004" xr:uid="{00000000-0005-0000-0000-0000FD080000}"/>
    <cellStyle name="Normal 9 5" xfId="2005" xr:uid="{00000000-0005-0000-0000-0000FE080000}"/>
    <cellStyle name="Normal 9 6" xfId="2006" xr:uid="{00000000-0005-0000-0000-0000FF080000}"/>
    <cellStyle name="Notas" xfId="2486" builtinId="10" customBuiltin="1"/>
    <cellStyle name="Notas 2" xfId="2007" xr:uid="{00000000-0005-0000-0000-000001090000}"/>
    <cellStyle name="Notas 2 10" xfId="2388" xr:uid="{00000000-0005-0000-0000-000002090000}"/>
    <cellStyle name="Notas 2 11" xfId="2406" xr:uid="{00000000-0005-0000-0000-000003090000}"/>
    <cellStyle name="Notas 2 12" xfId="2336" xr:uid="{00000000-0005-0000-0000-000004090000}"/>
    <cellStyle name="Notas 2 13" xfId="2404" xr:uid="{00000000-0005-0000-0000-000005090000}"/>
    <cellStyle name="Notas 2 2" xfId="2008" xr:uid="{00000000-0005-0000-0000-000006090000}"/>
    <cellStyle name="Notas 2 2 10" xfId="2407" xr:uid="{00000000-0005-0000-0000-000007090000}"/>
    <cellStyle name="Notas 2 2 11" xfId="2274" xr:uid="{00000000-0005-0000-0000-000008090000}"/>
    <cellStyle name="Notas 2 2 12" xfId="2405" xr:uid="{00000000-0005-0000-0000-000009090000}"/>
    <cellStyle name="Notas 2 2 2" xfId="2009" xr:uid="{00000000-0005-0000-0000-00000A090000}"/>
    <cellStyle name="Notas 2 2 2 10" xfId="2275" xr:uid="{00000000-0005-0000-0000-00000B090000}"/>
    <cellStyle name="Notas 2 2 2 11" xfId="2432" xr:uid="{00000000-0005-0000-0000-00000C090000}"/>
    <cellStyle name="Notas 2 2 2 2" xfId="2344" xr:uid="{00000000-0005-0000-0000-00000D090000}"/>
    <cellStyle name="Notas 2 2 2 3" xfId="2135" xr:uid="{00000000-0005-0000-0000-00000E090000}"/>
    <cellStyle name="Notas 2 2 2 4" xfId="2329" xr:uid="{00000000-0005-0000-0000-00000F090000}"/>
    <cellStyle name="Notas 2 2 2 5" xfId="2148" xr:uid="{00000000-0005-0000-0000-000010090000}"/>
    <cellStyle name="Notas 2 2 2 6" xfId="2314" xr:uid="{00000000-0005-0000-0000-000011090000}"/>
    <cellStyle name="Notas 2 2 2 7" xfId="2109" xr:uid="{00000000-0005-0000-0000-000012090000}"/>
    <cellStyle name="Notas 2 2 2 8" xfId="2390" xr:uid="{00000000-0005-0000-0000-000013090000}"/>
    <cellStyle name="Notas 2 2 2 9" xfId="2408" xr:uid="{00000000-0005-0000-0000-000014090000}"/>
    <cellStyle name="Notas 2 2 3" xfId="2343" xr:uid="{00000000-0005-0000-0000-000015090000}"/>
    <cellStyle name="Notas 2 2 4" xfId="2136" xr:uid="{00000000-0005-0000-0000-000016090000}"/>
    <cellStyle name="Notas 2 2 5" xfId="2328" xr:uid="{00000000-0005-0000-0000-000017090000}"/>
    <cellStyle name="Notas 2 2 6" xfId="2149" xr:uid="{00000000-0005-0000-0000-000018090000}"/>
    <cellStyle name="Notas 2 2 7" xfId="2313" xr:uid="{00000000-0005-0000-0000-000019090000}"/>
    <cellStyle name="Notas 2 2 8" xfId="2155" xr:uid="{00000000-0005-0000-0000-00001A090000}"/>
    <cellStyle name="Notas 2 2 9" xfId="2389" xr:uid="{00000000-0005-0000-0000-00001B090000}"/>
    <cellStyle name="Notas 2 3" xfId="2010" xr:uid="{00000000-0005-0000-0000-00001C090000}"/>
    <cellStyle name="Notas 2 3 10" xfId="2276" xr:uid="{00000000-0005-0000-0000-00001D090000}"/>
    <cellStyle name="Notas 2 3 11" xfId="2433" xr:uid="{00000000-0005-0000-0000-00001E090000}"/>
    <cellStyle name="Notas 2 3 2" xfId="2345" xr:uid="{00000000-0005-0000-0000-00001F090000}"/>
    <cellStyle name="Notas 2 3 3" xfId="2134" xr:uid="{00000000-0005-0000-0000-000020090000}"/>
    <cellStyle name="Notas 2 3 4" xfId="2330" xr:uid="{00000000-0005-0000-0000-000021090000}"/>
    <cellStyle name="Notas 2 3 5" xfId="2147" xr:uid="{00000000-0005-0000-0000-000022090000}"/>
    <cellStyle name="Notas 2 3 6" xfId="2315" xr:uid="{00000000-0005-0000-0000-000023090000}"/>
    <cellStyle name="Notas 2 3 7" xfId="2154" xr:uid="{00000000-0005-0000-0000-000024090000}"/>
    <cellStyle name="Notas 2 3 8" xfId="2391" xr:uid="{00000000-0005-0000-0000-000025090000}"/>
    <cellStyle name="Notas 2 3 9" xfId="2409" xr:uid="{00000000-0005-0000-0000-000026090000}"/>
    <cellStyle name="Notas 2 4" xfId="2342" xr:uid="{00000000-0005-0000-0000-000027090000}"/>
    <cellStyle name="Notas 2 5" xfId="2137" xr:uid="{00000000-0005-0000-0000-000028090000}"/>
    <cellStyle name="Notas 2 6" xfId="2327" xr:uid="{00000000-0005-0000-0000-000029090000}"/>
    <cellStyle name="Notas 2 7" xfId="2150" xr:uid="{00000000-0005-0000-0000-00002A090000}"/>
    <cellStyle name="Notas 2 8" xfId="2312" xr:uid="{00000000-0005-0000-0000-00002B090000}"/>
    <cellStyle name="Notas 2 9" xfId="2156" xr:uid="{00000000-0005-0000-0000-00002C090000}"/>
    <cellStyle name="Notas 3" xfId="2011" xr:uid="{00000000-0005-0000-0000-00002D090000}"/>
    <cellStyle name="Notas 3 10" xfId="2392" xr:uid="{00000000-0005-0000-0000-00002E090000}"/>
    <cellStyle name="Notas 3 11" xfId="2410" xr:uid="{00000000-0005-0000-0000-00002F090000}"/>
    <cellStyle name="Notas 3 12" xfId="2277" xr:uid="{00000000-0005-0000-0000-000030090000}"/>
    <cellStyle name="Notas 3 13" xfId="2434" xr:uid="{00000000-0005-0000-0000-000031090000}"/>
    <cellStyle name="Notas 3 2" xfId="2012" xr:uid="{00000000-0005-0000-0000-000032090000}"/>
    <cellStyle name="Notas 3 2 10" xfId="2411" xr:uid="{00000000-0005-0000-0000-000033090000}"/>
    <cellStyle name="Notas 3 2 11" xfId="2278" xr:uid="{00000000-0005-0000-0000-000034090000}"/>
    <cellStyle name="Notas 3 2 12" xfId="2435" xr:uid="{00000000-0005-0000-0000-000035090000}"/>
    <cellStyle name="Notas 3 2 2" xfId="2013" xr:uid="{00000000-0005-0000-0000-000036090000}"/>
    <cellStyle name="Notas 3 2 2 10" xfId="2279" xr:uid="{00000000-0005-0000-0000-000037090000}"/>
    <cellStyle name="Notas 3 2 2 11" xfId="2436" xr:uid="{00000000-0005-0000-0000-000038090000}"/>
    <cellStyle name="Notas 3 2 2 2" xfId="2348" xr:uid="{00000000-0005-0000-0000-000039090000}"/>
    <cellStyle name="Notas 3 2 2 3" xfId="2131" xr:uid="{00000000-0005-0000-0000-00003A090000}"/>
    <cellStyle name="Notas 3 2 2 4" xfId="2333" xr:uid="{00000000-0005-0000-0000-00003B090000}"/>
    <cellStyle name="Notas 3 2 2 5" xfId="2144" xr:uid="{00000000-0005-0000-0000-00003C090000}"/>
    <cellStyle name="Notas 3 2 2 6" xfId="2318" xr:uid="{00000000-0005-0000-0000-00003D090000}"/>
    <cellStyle name="Notas 3 2 2 7" xfId="2151" xr:uid="{00000000-0005-0000-0000-00003E090000}"/>
    <cellStyle name="Notas 3 2 2 8" xfId="2394" xr:uid="{00000000-0005-0000-0000-00003F090000}"/>
    <cellStyle name="Notas 3 2 2 9" xfId="2412" xr:uid="{00000000-0005-0000-0000-000040090000}"/>
    <cellStyle name="Notas 3 2 3" xfId="2347" xr:uid="{00000000-0005-0000-0000-000041090000}"/>
    <cellStyle name="Notas 3 2 4" xfId="2132" xr:uid="{00000000-0005-0000-0000-000042090000}"/>
    <cellStyle name="Notas 3 2 5" xfId="2332" xr:uid="{00000000-0005-0000-0000-000043090000}"/>
    <cellStyle name="Notas 3 2 6" xfId="2145" xr:uid="{00000000-0005-0000-0000-000044090000}"/>
    <cellStyle name="Notas 3 2 7" xfId="2317" xr:uid="{00000000-0005-0000-0000-000045090000}"/>
    <cellStyle name="Notas 3 2 8" xfId="2152" xr:uid="{00000000-0005-0000-0000-000046090000}"/>
    <cellStyle name="Notas 3 2 9" xfId="2393" xr:uid="{00000000-0005-0000-0000-000047090000}"/>
    <cellStyle name="Notas 3 3" xfId="2014" xr:uid="{00000000-0005-0000-0000-000048090000}"/>
    <cellStyle name="Notas 3 3 10" xfId="2280" xr:uid="{00000000-0005-0000-0000-000049090000}"/>
    <cellStyle name="Notas 3 3 11" xfId="2437" xr:uid="{00000000-0005-0000-0000-00004A090000}"/>
    <cellStyle name="Notas 3 3 2" xfId="2349" xr:uid="{00000000-0005-0000-0000-00004B090000}"/>
    <cellStyle name="Notas 3 3 3" xfId="2130" xr:uid="{00000000-0005-0000-0000-00004C090000}"/>
    <cellStyle name="Notas 3 3 4" xfId="2334" xr:uid="{00000000-0005-0000-0000-00004D090000}"/>
    <cellStyle name="Notas 3 3 5" xfId="2143" xr:uid="{00000000-0005-0000-0000-00004E090000}"/>
    <cellStyle name="Notas 3 3 6" xfId="2319" xr:uid="{00000000-0005-0000-0000-00004F090000}"/>
    <cellStyle name="Notas 3 3 7" xfId="2351" xr:uid="{00000000-0005-0000-0000-000050090000}"/>
    <cellStyle name="Notas 3 3 8" xfId="2395" xr:uid="{00000000-0005-0000-0000-000051090000}"/>
    <cellStyle name="Notas 3 3 9" xfId="2413" xr:uid="{00000000-0005-0000-0000-000052090000}"/>
    <cellStyle name="Notas 3 4" xfId="2346" xr:uid="{00000000-0005-0000-0000-000053090000}"/>
    <cellStyle name="Notas 3 5" xfId="2133" xr:uid="{00000000-0005-0000-0000-000054090000}"/>
    <cellStyle name="Notas 3 6" xfId="2331" xr:uid="{00000000-0005-0000-0000-000055090000}"/>
    <cellStyle name="Notas 3 7" xfId="2146" xr:uid="{00000000-0005-0000-0000-000056090000}"/>
    <cellStyle name="Notas 3 8" xfId="2316" xr:uid="{00000000-0005-0000-0000-000057090000}"/>
    <cellStyle name="Notas 3 9" xfId="2153" xr:uid="{00000000-0005-0000-0000-000058090000}"/>
    <cellStyle name="Numeric" xfId="15" xr:uid="{00000000-0005-0000-0000-000059090000}"/>
    <cellStyle name="Porcentaje" xfId="2" builtinId="5"/>
    <cellStyle name="Porcentaje 2" xfId="2015" xr:uid="{00000000-0005-0000-0000-00005B090000}"/>
    <cellStyle name="Porcentaje 3" xfId="2016" xr:uid="{00000000-0005-0000-0000-00005C090000}"/>
    <cellStyle name="Porcentaje 4" xfId="2092" xr:uid="{00000000-0005-0000-0000-00005D090000}"/>
    <cellStyle name="Porcentual 2" xfId="2017" xr:uid="{00000000-0005-0000-0000-00005E090000}"/>
    <cellStyle name="Porcentual 2 2" xfId="2018" xr:uid="{00000000-0005-0000-0000-00005F090000}"/>
    <cellStyle name="Porcentual 2 2 2" xfId="2019" xr:uid="{00000000-0005-0000-0000-000060090000}"/>
    <cellStyle name="Porcentual 2 2 2 2" xfId="2020" xr:uid="{00000000-0005-0000-0000-000061090000}"/>
    <cellStyle name="Porcentual 2 2 2 2 2" xfId="2021" xr:uid="{00000000-0005-0000-0000-000062090000}"/>
    <cellStyle name="Porcentual 2 2 2 3" xfId="2022" xr:uid="{00000000-0005-0000-0000-000063090000}"/>
    <cellStyle name="Porcentual 2 2 3" xfId="2023" xr:uid="{00000000-0005-0000-0000-000064090000}"/>
    <cellStyle name="Porcentual 2 2 3 2" xfId="2024" xr:uid="{00000000-0005-0000-0000-000065090000}"/>
    <cellStyle name="Porcentual 2 2 4" xfId="2025" xr:uid="{00000000-0005-0000-0000-000066090000}"/>
    <cellStyle name="Porcentual 2 2 4 2" xfId="2026" xr:uid="{00000000-0005-0000-0000-000067090000}"/>
    <cellStyle name="Porcentual 2 2 5" xfId="2027" xr:uid="{00000000-0005-0000-0000-000068090000}"/>
    <cellStyle name="Porcentual 2 3" xfId="2028" xr:uid="{00000000-0005-0000-0000-000069090000}"/>
    <cellStyle name="Porcentual 2 3 2" xfId="2029" xr:uid="{00000000-0005-0000-0000-00006A090000}"/>
    <cellStyle name="Porcentual 2 3 2 2" xfId="2030" xr:uid="{00000000-0005-0000-0000-00006B090000}"/>
    <cellStyle name="Porcentual 2 3 3" xfId="2031" xr:uid="{00000000-0005-0000-0000-00006C090000}"/>
    <cellStyle name="Porcentual 2 4" xfId="2032" xr:uid="{00000000-0005-0000-0000-00006D090000}"/>
    <cellStyle name="Porcentual 2 4 2" xfId="2033" xr:uid="{00000000-0005-0000-0000-00006E090000}"/>
    <cellStyle name="Porcentual 2 5" xfId="2034" xr:uid="{00000000-0005-0000-0000-00006F090000}"/>
    <cellStyle name="Porcentual 2 5 2" xfId="2035" xr:uid="{00000000-0005-0000-0000-000070090000}"/>
    <cellStyle name="Porcentual 2 6" xfId="2036" xr:uid="{00000000-0005-0000-0000-000071090000}"/>
    <cellStyle name="Porcentual 2 7" xfId="2037" xr:uid="{00000000-0005-0000-0000-000072090000}"/>
    <cellStyle name="Porcentual 2 8" xfId="2038" xr:uid="{00000000-0005-0000-0000-000073090000}"/>
    <cellStyle name="Porcentual 2 9" xfId="2039" xr:uid="{00000000-0005-0000-0000-000074090000}"/>
    <cellStyle name="Porcentual 3" xfId="2040" xr:uid="{00000000-0005-0000-0000-000075090000}"/>
    <cellStyle name="Salida" xfId="2481" builtinId="21" customBuiltin="1"/>
    <cellStyle name="Salida 2" xfId="2041" xr:uid="{00000000-0005-0000-0000-000077090000}"/>
    <cellStyle name="Salida 2 10" xfId="2396" xr:uid="{00000000-0005-0000-0000-000078090000}"/>
    <cellStyle name="Salida 2 11" xfId="2416" xr:uid="{00000000-0005-0000-0000-000079090000}"/>
    <cellStyle name="Salida 2 12" xfId="2424" xr:uid="{00000000-0005-0000-0000-00007A090000}"/>
    <cellStyle name="Salida 2 13" xfId="2438" xr:uid="{00000000-0005-0000-0000-00007B090000}"/>
    <cellStyle name="Salida 2 2" xfId="2042" xr:uid="{00000000-0005-0000-0000-00007C090000}"/>
    <cellStyle name="Salida 2 2 10" xfId="2417" xr:uid="{00000000-0005-0000-0000-00007D090000}"/>
    <cellStyle name="Salida 2 2 11" xfId="2425" xr:uid="{00000000-0005-0000-0000-00007E090000}"/>
    <cellStyle name="Salida 2 2 12" xfId="2439" xr:uid="{00000000-0005-0000-0000-00007F090000}"/>
    <cellStyle name="Salida 2 2 2" xfId="2043" xr:uid="{00000000-0005-0000-0000-000080090000}"/>
    <cellStyle name="Salida 2 2 2 10" xfId="2426" xr:uid="{00000000-0005-0000-0000-000081090000}"/>
    <cellStyle name="Salida 2 2 2 11" xfId="2440" xr:uid="{00000000-0005-0000-0000-000082090000}"/>
    <cellStyle name="Salida 2 2 2 2" xfId="2359" xr:uid="{00000000-0005-0000-0000-000083090000}"/>
    <cellStyle name="Salida 2 2 2 3" xfId="2123" xr:uid="{00000000-0005-0000-0000-000084090000}"/>
    <cellStyle name="Salida 2 2 2 4" xfId="2339" xr:uid="{00000000-0005-0000-0000-000085090000}"/>
    <cellStyle name="Salida 2 2 2 5" xfId="2140" xr:uid="{00000000-0005-0000-0000-000086090000}"/>
    <cellStyle name="Salida 2 2 2 6" xfId="2324" xr:uid="{00000000-0005-0000-0000-000087090000}"/>
    <cellStyle name="Salida 2 2 2 7" xfId="2382" xr:uid="{00000000-0005-0000-0000-000088090000}"/>
    <cellStyle name="Salida 2 2 2 8" xfId="2398" xr:uid="{00000000-0005-0000-0000-000089090000}"/>
    <cellStyle name="Salida 2 2 2 9" xfId="2418" xr:uid="{00000000-0005-0000-0000-00008A090000}"/>
    <cellStyle name="Salida 2 2 3" xfId="2358" xr:uid="{00000000-0005-0000-0000-00008B090000}"/>
    <cellStyle name="Salida 2 2 4" xfId="2124" xr:uid="{00000000-0005-0000-0000-00008C090000}"/>
    <cellStyle name="Salida 2 2 5" xfId="2338" xr:uid="{00000000-0005-0000-0000-00008D090000}"/>
    <cellStyle name="Salida 2 2 6" xfId="2141" xr:uid="{00000000-0005-0000-0000-00008E090000}"/>
    <cellStyle name="Salida 2 2 7" xfId="2323" xr:uid="{00000000-0005-0000-0000-00008F090000}"/>
    <cellStyle name="Salida 2 2 8" xfId="2381" xr:uid="{00000000-0005-0000-0000-000090090000}"/>
    <cellStyle name="Salida 2 2 9" xfId="2397" xr:uid="{00000000-0005-0000-0000-000091090000}"/>
    <cellStyle name="Salida 2 3" xfId="2044" xr:uid="{00000000-0005-0000-0000-000092090000}"/>
    <cellStyle name="Salida 2 3 10" xfId="2427" xr:uid="{00000000-0005-0000-0000-000093090000}"/>
    <cellStyle name="Salida 2 3 11" xfId="2441" xr:uid="{00000000-0005-0000-0000-000094090000}"/>
    <cellStyle name="Salida 2 3 2" xfId="2360" xr:uid="{00000000-0005-0000-0000-000095090000}"/>
    <cellStyle name="Salida 2 3 3" xfId="2122" xr:uid="{00000000-0005-0000-0000-000096090000}"/>
    <cellStyle name="Salida 2 3 4" xfId="2340" xr:uid="{00000000-0005-0000-0000-000097090000}"/>
    <cellStyle name="Salida 2 3 5" xfId="2139" xr:uid="{00000000-0005-0000-0000-000098090000}"/>
    <cellStyle name="Salida 2 3 6" xfId="2325" xr:uid="{00000000-0005-0000-0000-000099090000}"/>
    <cellStyle name="Salida 2 3 7" xfId="2383" xr:uid="{00000000-0005-0000-0000-00009A090000}"/>
    <cellStyle name="Salida 2 3 8" xfId="2399" xr:uid="{00000000-0005-0000-0000-00009B090000}"/>
    <cellStyle name="Salida 2 3 9" xfId="2419" xr:uid="{00000000-0005-0000-0000-00009C090000}"/>
    <cellStyle name="Salida 2 4" xfId="2357" xr:uid="{00000000-0005-0000-0000-00009D090000}"/>
    <cellStyle name="Salida 2 5" xfId="2125" xr:uid="{00000000-0005-0000-0000-00009E090000}"/>
    <cellStyle name="Salida 2 6" xfId="2337" xr:uid="{00000000-0005-0000-0000-00009F090000}"/>
    <cellStyle name="Salida 2 7" xfId="2142" xr:uid="{00000000-0005-0000-0000-0000A0090000}"/>
    <cellStyle name="Salida 2 8" xfId="2322" xr:uid="{00000000-0005-0000-0000-0000A1090000}"/>
    <cellStyle name="Salida 2 9" xfId="2380" xr:uid="{00000000-0005-0000-0000-0000A2090000}"/>
    <cellStyle name="Salida 3" xfId="2045" xr:uid="{00000000-0005-0000-0000-0000A3090000}"/>
    <cellStyle name="Salida 3 10" xfId="2400" xr:uid="{00000000-0005-0000-0000-0000A4090000}"/>
    <cellStyle name="Salida 3 11" xfId="2420" xr:uid="{00000000-0005-0000-0000-0000A5090000}"/>
    <cellStyle name="Salida 3 12" xfId="2428" xr:uid="{00000000-0005-0000-0000-0000A6090000}"/>
    <cellStyle name="Salida 3 13" xfId="2442" xr:uid="{00000000-0005-0000-0000-0000A7090000}"/>
    <cellStyle name="Salida 3 2" xfId="2046" xr:uid="{00000000-0005-0000-0000-0000A8090000}"/>
    <cellStyle name="Salida 3 2 10" xfId="2421" xr:uid="{00000000-0005-0000-0000-0000A9090000}"/>
    <cellStyle name="Salida 3 2 11" xfId="2429" xr:uid="{00000000-0005-0000-0000-0000AA090000}"/>
    <cellStyle name="Salida 3 2 12" xfId="2443" xr:uid="{00000000-0005-0000-0000-0000AB090000}"/>
    <cellStyle name="Salida 3 2 2" xfId="2047" xr:uid="{00000000-0005-0000-0000-0000AC090000}"/>
    <cellStyle name="Salida 3 2 2 10" xfId="2430" xr:uid="{00000000-0005-0000-0000-0000AD090000}"/>
    <cellStyle name="Salida 3 2 2 11" xfId="2444" xr:uid="{00000000-0005-0000-0000-0000AE090000}"/>
    <cellStyle name="Salida 3 2 2 2" xfId="2363" xr:uid="{00000000-0005-0000-0000-0000AF090000}"/>
    <cellStyle name="Salida 3 2 2 3" xfId="2119" xr:uid="{00000000-0005-0000-0000-0000B0090000}"/>
    <cellStyle name="Salida 3 2 2 4" xfId="2108" xr:uid="{00000000-0005-0000-0000-0000B1090000}"/>
    <cellStyle name="Salida 3 2 2 5" xfId="2368" xr:uid="{00000000-0005-0000-0000-0000B2090000}"/>
    <cellStyle name="Salida 3 2 2 6" xfId="2115" xr:uid="{00000000-0005-0000-0000-0000B3090000}"/>
    <cellStyle name="Salida 3 2 2 7" xfId="2386" xr:uid="{00000000-0005-0000-0000-0000B4090000}"/>
    <cellStyle name="Salida 3 2 2 8" xfId="2402" xr:uid="{00000000-0005-0000-0000-0000B5090000}"/>
    <cellStyle name="Salida 3 2 2 9" xfId="2422" xr:uid="{00000000-0005-0000-0000-0000B6090000}"/>
    <cellStyle name="Salida 3 2 3" xfId="2362" xr:uid="{00000000-0005-0000-0000-0000B7090000}"/>
    <cellStyle name="Salida 3 2 4" xfId="2120" xr:uid="{00000000-0005-0000-0000-0000B8090000}"/>
    <cellStyle name="Salida 3 2 5" xfId="2110" xr:uid="{00000000-0005-0000-0000-0000B9090000}"/>
    <cellStyle name="Salida 3 2 6" xfId="2367" xr:uid="{00000000-0005-0000-0000-0000BA090000}"/>
    <cellStyle name="Salida 3 2 7" xfId="2116" xr:uid="{00000000-0005-0000-0000-0000BB090000}"/>
    <cellStyle name="Salida 3 2 8" xfId="2385" xr:uid="{00000000-0005-0000-0000-0000BC090000}"/>
    <cellStyle name="Salida 3 2 9" xfId="2401" xr:uid="{00000000-0005-0000-0000-0000BD090000}"/>
    <cellStyle name="Salida 3 3" xfId="2048" xr:uid="{00000000-0005-0000-0000-0000BE090000}"/>
    <cellStyle name="Salida 3 3 10" xfId="2431" xr:uid="{00000000-0005-0000-0000-0000BF090000}"/>
    <cellStyle name="Salida 3 3 11" xfId="2445" xr:uid="{00000000-0005-0000-0000-0000C0090000}"/>
    <cellStyle name="Salida 3 3 2" xfId="2364" xr:uid="{00000000-0005-0000-0000-0000C1090000}"/>
    <cellStyle name="Salida 3 3 3" xfId="2118" xr:uid="{00000000-0005-0000-0000-0000C2090000}"/>
    <cellStyle name="Salida 3 3 4" xfId="2350" xr:uid="{00000000-0005-0000-0000-0000C3090000}"/>
    <cellStyle name="Salida 3 3 5" xfId="2129" xr:uid="{00000000-0005-0000-0000-0000C4090000}"/>
    <cellStyle name="Salida 3 3 6" xfId="2335" xr:uid="{00000000-0005-0000-0000-0000C5090000}"/>
    <cellStyle name="Salida 3 3 7" xfId="2387" xr:uid="{00000000-0005-0000-0000-0000C6090000}"/>
    <cellStyle name="Salida 3 3 8" xfId="2403" xr:uid="{00000000-0005-0000-0000-0000C7090000}"/>
    <cellStyle name="Salida 3 3 9" xfId="2423" xr:uid="{00000000-0005-0000-0000-0000C8090000}"/>
    <cellStyle name="Salida 3 4" xfId="2361" xr:uid="{00000000-0005-0000-0000-0000C9090000}"/>
    <cellStyle name="Salida 3 5" xfId="2121" xr:uid="{00000000-0005-0000-0000-0000CA090000}"/>
    <cellStyle name="Salida 3 6" xfId="2341" xr:uid="{00000000-0005-0000-0000-0000CB090000}"/>
    <cellStyle name="Salida 3 7" xfId="2138" xr:uid="{00000000-0005-0000-0000-0000CC090000}"/>
    <cellStyle name="Salida 3 8" xfId="2326" xr:uid="{00000000-0005-0000-0000-0000CD090000}"/>
    <cellStyle name="Salida 3 9" xfId="2384" xr:uid="{00000000-0005-0000-0000-0000CE090000}"/>
    <cellStyle name="Texto de advertencia" xfId="2485" builtinId="11" customBuiltin="1"/>
    <cellStyle name="Texto de advertencia 2" xfId="2049" xr:uid="{00000000-0005-0000-0000-0000D0090000}"/>
    <cellStyle name="Texto de advertencia 3" xfId="2050" xr:uid="{00000000-0005-0000-0000-0000D1090000}"/>
    <cellStyle name="Texto explicativo" xfId="2487" builtinId="53" customBuiltin="1"/>
    <cellStyle name="Texto explicativo 2" xfId="2051" xr:uid="{00000000-0005-0000-0000-0000D3090000}"/>
    <cellStyle name="Texto explicativo 3" xfId="2052" xr:uid="{00000000-0005-0000-0000-0000D4090000}"/>
    <cellStyle name="Título" xfId="2472" builtinId="15" customBuiltin="1"/>
    <cellStyle name="Título 1 2" xfId="2053" xr:uid="{00000000-0005-0000-0000-0000D6090000}"/>
    <cellStyle name="Título 1 3" xfId="2054" xr:uid="{00000000-0005-0000-0000-0000D7090000}"/>
    <cellStyle name="Título 2" xfId="2474" builtinId="17" customBuiltin="1"/>
    <cellStyle name="Título 2 2" xfId="2055" xr:uid="{00000000-0005-0000-0000-0000D9090000}"/>
    <cellStyle name="Título 2 3" xfId="2056" xr:uid="{00000000-0005-0000-0000-0000DA090000}"/>
    <cellStyle name="Título 3" xfId="2475" builtinId="18" customBuiltin="1"/>
    <cellStyle name="Título 3 2" xfId="2057" xr:uid="{00000000-0005-0000-0000-0000DC090000}"/>
    <cellStyle name="Título 3 2 2" xfId="2058" xr:uid="{00000000-0005-0000-0000-0000DD090000}"/>
    <cellStyle name="Título 3 3" xfId="2059" xr:uid="{00000000-0005-0000-0000-0000DE090000}"/>
    <cellStyle name="Título 3 3 2" xfId="2060" xr:uid="{00000000-0005-0000-0000-0000DF090000}"/>
    <cellStyle name="Título 4" xfId="2061" xr:uid="{00000000-0005-0000-0000-0000E0090000}"/>
    <cellStyle name="Título 5" xfId="2062" xr:uid="{00000000-0005-0000-0000-0000E1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00"/>
      <color rgb="FFFF9900"/>
      <color rgb="FFF6CA72"/>
      <color rgb="FF6947F7"/>
      <color rgb="FFCCFF33"/>
      <color rgb="FFFFFF00"/>
      <color rgb="FF30BD19"/>
      <color rgb="FFFFCC66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36" t="s">
        <v>31</v>
      </c>
      <c r="C1" s="136"/>
      <c r="D1" s="136"/>
      <c r="F1" s="136" t="s">
        <v>35</v>
      </c>
      <c r="G1" s="136"/>
      <c r="H1" s="136"/>
      <c r="I1" s="18"/>
    </row>
    <row r="2" spans="2:9" ht="13.5" customHeight="1" x14ac:dyDescent="0.25">
      <c r="B2" s="136" t="s">
        <v>24</v>
      </c>
      <c r="C2" s="136"/>
      <c r="D2" s="136"/>
      <c r="F2" s="136" t="s">
        <v>24</v>
      </c>
      <c r="G2" s="136"/>
      <c r="H2" s="136"/>
    </row>
    <row r="3" spans="2:9" x14ac:dyDescent="0.25">
      <c r="B3" s="136" t="s">
        <v>32</v>
      </c>
      <c r="C3" s="136"/>
      <c r="D3" s="136"/>
      <c r="F3" s="136" t="s">
        <v>28</v>
      </c>
      <c r="G3" s="136"/>
      <c r="H3" s="136"/>
    </row>
    <row r="4" spans="2:9" ht="7.5" customHeight="1" x14ac:dyDescent="0.25">
      <c r="G4" s="5"/>
      <c r="H4" s="6"/>
    </row>
    <row r="5" spans="2:9" ht="55.5" customHeight="1" x14ac:dyDescent="0.25">
      <c r="B5" s="140" t="s">
        <v>0</v>
      </c>
      <c r="C5" s="140"/>
      <c r="D5" s="7" t="s">
        <v>23</v>
      </c>
      <c r="F5" s="140" t="s">
        <v>0</v>
      </c>
      <c r="G5" s="140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41" t="s">
        <v>7</v>
      </c>
      <c r="G9" s="141"/>
      <c r="H9" s="9">
        <f>SUM(H6:H8)</f>
        <v>39190318000</v>
      </c>
    </row>
    <row r="10" spans="2:9" ht="35.25" customHeight="1" x14ac:dyDescent="0.25">
      <c r="B10" s="141" t="s">
        <v>6</v>
      </c>
      <c r="C10" s="141"/>
      <c r="D10" s="9">
        <f>+D9+D8+D7+D6</f>
        <v>41885181893</v>
      </c>
      <c r="E10" s="11"/>
      <c r="F10" s="140" t="s">
        <v>1</v>
      </c>
      <c r="G10" s="140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41" t="s">
        <v>7</v>
      </c>
      <c r="C14" s="141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40" t="s">
        <v>1</v>
      </c>
      <c r="C15" s="140"/>
      <c r="D15" s="10">
        <f>+D10+D14</f>
        <v>64523756893</v>
      </c>
      <c r="E15" s="11"/>
      <c r="F15" s="141" t="s">
        <v>6</v>
      </c>
      <c r="G15" s="141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41" t="s">
        <v>20</v>
      </c>
      <c r="C20" s="141"/>
      <c r="D20" s="9">
        <f>SUM(D16:D19)</f>
        <v>264133043070</v>
      </c>
      <c r="E20" s="11"/>
      <c r="F20" s="141" t="s">
        <v>30</v>
      </c>
      <c r="G20" s="141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40" t="s">
        <v>20</v>
      </c>
      <c r="G21" s="140"/>
      <c r="H21" s="10">
        <f>+H15+H20</f>
        <v>394211564000</v>
      </c>
    </row>
    <row r="22" spans="2:8" ht="26.25" customHeight="1" x14ac:dyDescent="0.25">
      <c r="B22" s="140" t="s">
        <v>8</v>
      </c>
      <c r="C22" s="140"/>
      <c r="D22" s="10">
        <f>+D15+D20</f>
        <v>328656799963</v>
      </c>
      <c r="F22" s="137" t="s">
        <v>8</v>
      </c>
      <c r="G22" s="138"/>
      <c r="H22" s="10">
        <f>+H21+H10</f>
        <v>433401882000</v>
      </c>
    </row>
    <row r="23" spans="2:8" ht="18.75" customHeight="1" x14ac:dyDescent="0.25">
      <c r="B23" s="139" t="s">
        <v>33</v>
      </c>
      <c r="C23" s="139"/>
      <c r="D23" s="139"/>
      <c r="F23" s="139" t="s">
        <v>34</v>
      </c>
      <c r="G23" s="139"/>
      <c r="H23" s="139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0BD19"/>
  </sheetPr>
  <dimension ref="A1:O46"/>
  <sheetViews>
    <sheetView tabSelected="1" zoomScaleNormal="10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10.109375" style="19" customWidth="1"/>
    <col min="3" max="3" width="42" style="20" customWidth="1"/>
    <col min="4" max="4" width="11" style="21" customWidth="1"/>
    <col min="5" max="6" width="17.77734375" style="19" customWidth="1"/>
    <col min="7" max="7" width="7.5546875" style="19" customWidth="1"/>
    <col min="8" max="8" width="19" style="19" customWidth="1"/>
    <col min="9" max="9" width="8.109375" style="19" customWidth="1"/>
    <col min="10" max="10" width="18.33203125" style="19" customWidth="1"/>
    <col min="11" max="11" width="8.44140625" style="19" customWidth="1"/>
    <col min="12" max="12" width="8.109375" style="19" customWidth="1"/>
    <col min="13" max="13" width="14.44140625" style="19" bestFit="1" customWidth="1"/>
    <col min="14" max="14" width="18.33203125" style="19" bestFit="1" customWidth="1"/>
    <col min="15" max="15" width="14.44140625" style="19" bestFit="1" customWidth="1"/>
    <col min="16" max="16384" width="11.44140625" style="19"/>
  </cols>
  <sheetData>
    <row r="1" spans="1:15" x14ac:dyDescent="0.25">
      <c r="B1" s="166" t="s">
        <v>47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5" x14ac:dyDescent="0.25">
      <c r="B2" s="166" t="s">
        <v>48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5" x14ac:dyDescent="0.25">
      <c r="B3" s="166" t="s">
        <v>80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5" ht="12.6" thickBot="1" x14ac:dyDescent="0.3"/>
    <row r="5" spans="1:15" ht="36" customHeight="1" x14ac:dyDescent="0.2">
      <c r="B5" s="167" t="s">
        <v>0</v>
      </c>
      <c r="C5" s="168"/>
      <c r="D5" s="169" t="s">
        <v>75</v>
      </c>
      <c r="E5" s="170"/>
      <c r="F5" s="82" t="s">
        <v>2</v>
      </c>
      <c r="G5" s="83" t="s">
        <v>3</v>
      </c>
      <c r="H5" s="83" t="s">
        <v>79</v>
      </c>
      <c r="I5" s="83" t="s">
        <v>42</v>
      </c>
      <c r="J5" s="84" t="s">
        <v>5</v>
      </c>
      <c r="K5" s="85" t="s">
        <v>45</v>
      </c>
      <c r="L5" s="85" t="s">
        <v>46</v>
      </c>
    </row>
    <row r="6" spans="1:15" s="21" customFormat="1" ht="31.5" customHeight="1" x14ac:dyDescent="0.25">
      <c r="A6" s="142" t="s">
        <v>70</v>
      </c>
      <c r="B6" s="86">
        <v>7563</v>
      </c>
      <c r="C6" s="87" t="s">
        <v>53</v>
      </c>
      <c r="D6" s="88" t="s">
        <v>49</v>
      </c>
      <c r="E6" s="43">
        <v>264770000</v>
      </c>
      <c r="F6" s="43">
        <v>264405251</v>
      </c>
      <c r="G6" s="73">
        <f t="shared" ref="G6:G40" si="0">F6/E6</f>
        <v>0.99862239302035727</v>
      </c>
      <c r="H6" s="43">
        <v>264405251</v>
      </c>
      <c r="I6" s="73">
        <f t="shared" ref="I6:I40" si="1">+H6/E6</f>
        <v>0.99862239302035727</v>
      </c>
      <c r="J6" s="43">
        <v>192485403</v>
      </c>
      <c r="K6" s="73">
        <f t="shared" ref="K6:K40" si="2">+J6/E6</f>
        <v>0.7269909846281678</v>
      </c>
      <c r="L6" s="73">
        <f t="shared" ref="L6:L37" si="3">+J6/H6</f>
        <v>0.72799387407022409</v>
      </c>
      <c r="M6" s="134"/>
      <c r="N6" s="131"/>
      <c r="O6" s="121"/>
    </row>
    <row r="7" spans="1:15" s="21" customFormat="1" ht="28.5" customHeight="1" x14ac:dyDescent="0.25">
      <c r="A7" s="143"/>
      <c r="B7" s="93">
        <v>7568</v>
      </c>
      <c r="C7" s="118" t="s">
        <v>54</v>
      </c>
      <c r="D7" s="88" t="s">
        <v>49</v>
      </c>
      <c r="E7" s="43">
        <v>15012985543</v>
      </c>
      <c r="F7" s="43">
        <v>14998217269</v>
      </c>
      <c r="G7" s="73">
        <f t="shared" si="0"/>
        <v>0.99901629999191699</v>
      </c>
      <c r="H7" s="43">
        <v>14998217269</v>
      </c>
      <c r="I7" s="73">
        <f t="shared" si="1"/>
        <v>0.99901629999191699</v>
      </c>
      <c r="J7" s="43">
        <v>9140800660</v>
      </c>
      <c r="K7" s="73">
        <f t="shared" si="2"/>
        <v>0.6088596191489718</v>
      </c>
      <c r="L7" s="73">
        <f t="shared" si="3"/>
        <v>0.60945914411396307</v>
      </c>
      <c r="M7" s="134"/>
      <c r="N7" s="131"/>
      <c r="O7" s="121"/>
    </row>
    <row r="8" spans="1:15" s="21" customFormat="1" ht="41.25" customHeight="1" x14ac:dyDescent="0.25">
      <c r="A8" s="142"/>
      <c r="B8" s="86">
        <v>7570</v>
      </c>
      <c r="C8" s="87" t="s">
        <v>55</v>
      </c>
      <c r="D8" s="88" t="s">
        <v>49</v>
      </c>
      <c r="E8" s="43">
        <v>16086412889</v>
      </c>
      <c r="F8" s="43">
        <v>15939946208</v>
      </c>
      <c r="G8" s="73">
        <f t="shared" si="0"/>
        <v>0.99089500673576802</v>
      </c>
      <c r="H8" s="43">
        <v>15939946208</v>
      </c>
      <c r="I8" s="73">
        <f t="shared" si="1"/>
        <v>0.99089500673576802</v>
      </c>
      <c r="J8" s="43">
        <v>12683352761</v>
      </c>
      <c r="K8" s="73">
        <f t="shared" si="2"/>
        <v>0.78845127552786887</v>
      </c>
      <c r="L8" s="73">
        <f t="shared" si="3"/>
        <v>0.79569608300399608</v>
      </c>
      <c r="M8" s="134"/>
      <c r="N8" s="131"/>
      <c r="O8" s="121"/>
    </row>
    <row r="9" spans="1:15" s="21" customFormat="1" ht="31.8" customHeight="1" x14ac:dyDescent="0.25">
      <c r="A9" s="142"/>
      <c r="B9" s="86">
        <v>7574</v>
      </c>
      <c r="C9" s="87" t="s">
        <v>56</v>
      </c>
      <c r="D9" s="88" t="s">
        <v>49</v>
      </c>
      <c r="E9" s="43">
        <v>3478175340</v>
      </c>
      <c r="F9" s="43">
        <v>3478033460</v>
      </c>
      <c r="G9" s="133">
        <f t="shared" si="0"/>
        <v>0.99995920849694708</v>
      </c>
      <c r="H9" s="43">
        <v>3478033460</v>
      </c>
      <c r="I9" s="73">
        <f t="shared" si="1"/>
        <v>0.99995920849694708</v>
      </c>
      <c r="J9" s="43">
        <v>3334188449</v>
      </c>
      <c r="K9" s="73">
        <f t="shared" si="2"/>
        <v>0.95860275088949365</v>
      </c>
      <c r="L9" s="73">
        <f t="shared" si="3"/>
        <v>0.95864185533166202</v>
      </c>
      <c r="M9" s="134"/>
      <c r="N9" s="131"/>
      <c r="O9" s="121"/>
    </row>
    <row r="10" spans="1:15" s="21" customFormat="1" x14ac:dyDescent="0.25">
      <c r="A10" s="142"/>
      <c r="B10" s="149" t="s">
        <v>7</v>
      </c>
      <c r="C10" s="149"/>
      <c r="D10" s="96" t="s">
        <v>49</v>
      </c>
      <c r="E10" s="102">
        <f>SUM(E6:E9)</f>
        <v>34842343772</v>
      </c>
      <c r="F10" s="102">
        <f>+F6+F7+F8+F9</f>
        <v>34680602188</v>
      </c>
      <c r="G10" s="97">
        <f t="shared" si="0"/>
        <v>0.99535790172273142</v>
      </c>
      <c r="H10" s="102">
        <f>SUM(H6:H9)</f>
        <v>34680602188</v>
      </c>
      <c r="I10" s="97">
        <f t="shared" si="1"/>
        <v>0.99535790172273142</v>
      </c>
      <c r="J10" s="102">
        <f>+J6+J7+J8+J9</f>
        <v>25350827273</v>
      </c>
      <c r="K10" s="97">
        <f t="shared" si="2"/>
        <v>0.72758673867894119</v>
      </c>
      <c r="L10" s="97">
        <f t="shared" si="3"/>
        <v>0.73098001976943061</v>
      </c>
      <c r="M10" s="135"/>
      <c r="N10" s="131"/>
      <c r="O10" s="121"/>
    </row>
    <row r="11" spans="1:15" s="21" customFormat="1" ht="34.200000000000003" customHeight="1" x14ac:dyDescent="0.25">
      <c r="A11" s="142"/>
      <c r="B11" s="94">
        <v>7589</v>
      </c>
      <c r="C11" s="94" t="s">
        <v>57</v>
      </c>
      <c r="D11" s="88" t="s">
        <v>49</v>
      </c>
      <c r="E11" s="43">
        <v>17706618000</v>
      </c>
      <c r="F11" s="43">
        <v>17663662883</v>
      </c>
      <c r="G11" s="73">
        <f t="shared" si="0"/>
        <v>0.99757406428489059</v>
      </c>
      <c r="H11" s="43">
        <v>17663662883</v>
      </c>
      <c r="I11" s="73">
        <f t="shared" si="1"/>
        <v>0.99757406428489059</v>
      </c>
      <c r="J11" s="43">
        <v>14305899627</v>
      </c>
      <c r="K11" s="73">
        <f t="shared" si="2"/>
        <v>0.80794082907306186</v>
      </c>
      <c r="L11" s="73">
        <f t="shared" si="3"/>
        <v>0.80990560801340905</v>
      </c>
      <c r="M11" s="134"/>
      <c r="N11" s="131"/>
      <c r="O11" s="121"/>
    </row>
    <row r="12" spans="1:15" s="21" customFormat="1" x14ac:dyDescent="0.25">
      <c r="A12" s="142"/>
      <c r="B12" s="149" t="s">
        <v>38</v>
      </c>
      <c r="C12" s="149"/>
      <c r="D12" s="96" t="s">
        <v>49</v>
      </c>
      <c r="E12" s="103">
        <f>SUM(E11)</f>
        <v>17706618000</v>
      </c>
      <c r="F12" s="103">
        <f>+F11</f>
        <v>17663662883</v>
      </c>
      <c r="G12" s="97">
        <f t="shared" si="0"/>
        <v>0.99757406428489059</v>
      </c>
      <c r="H12" s="103">
        <f>+H11</f>
        <v>17663662883</v>
      </c>
      <c r="I12" s="97">
        <f t="shared" si="1"/>
        <v>0.99757406428489059</v>
      </c>
      <c r="J12" s="103">
        <f>+J11</f>
        <v>14305899627</v>
      </c>
      <c r="K12" s="97">
        <f t="shared" si="2"/>
        <v>0.80794082907306186</v>
      </c>
      <c r="L12" s="97">
        <f t="shared" si="3"/>
        <v>0.80990560801340905</v>
      </c>
      <c r="M12" s="135"/>
      <c r="N12" s="131"/>
      <c r="O12" s="121"/>
    </row>
    <row r="13" spans="1:15" s="21" customFormat="1" x14ac:dyDescent="0.25">
      <c r="A13" s="142"/>
      <c r="B13" s="150" t="s">
        <v>1</v>
      </c>
      <c r="C13" s="150"/>
      <c r="D13" s="110" t="s">
        <v>49</v>
      </c>
      <c r="E13" s="111">
        <f>+E10+E12</f>
        <v>52548961772</v>
      </c>
      <c r="F13" s="111">
        <f>+F10+F12</f>
        <v>52344265071</v>
      </c>
      <c r="G13" s="112">
        <f t="shared" si="0"/>
        <v>0.99610464804446297</v>
      </c>
      <c r="H13" s="111">
        <f>+H10+H12</f>
        <v>52344265071</v>
      </c>
      <c r="I13" s="112">
        <f t="shared" si="1"/>
        <v>0.99610464804446297</v>
      </c>
      <c r="J13" s="111">
        <f>+J10+J12</f>
        <v>39656726900</v>
      </c>
      <c r="K13" s="112">
        <f t="shared" si="2"/>
        <v>0.75466242457963362</v>
      </c>
      <c r="L13" s="112">
        <f t="shared" si="3"/>
        <v>0.75761359618306678</v>
      </c>
      <c r="M13" s="134"/>
      <c r="N13" s="131"/>
      <c r="O13" s="121"/>
    </row>
    <row r="14" spans="1:15" s="21" customFormat="1" ht="39.6" customHeight="1" x14ac:dyDescent="0.25">
      <c r="A14" s="142"/>
      <c r="B14" s="91">
        <v>7596</v>
      </c>
      <c r="C14" s="87" t="s">
        <v>58</v>
      </c>
      <c r="D14" s="88" t="s">
        <v>49</v>
      </c>
      <c r="E14" s="43">
        <v>4047644315</v>
      </c>
      <c r="F14" s="43">
        <v>4047644309</v>
      </c>
      <c r="G14" s="133">
        <f t="shared" si="0"/>
        <v>0.99999999851765631</v>
      </c>
      <c r="H14" s="53">
        <v>4047644309</v>
      </c>
      <c r="I14" s="73">
        <f t="shared" si="1"/>
        <v>0.99999999851765631</v>
      </c>
      <c r="J14" s="53">
        <v>2574498584</v>
      </c>
      <c r="K14" s="73">
        <f t="shared" si="2"/>
        <v>0.63604862078895386</v>
      </c>
      <c r="L14" s="73">
        <f t="shared" si="3"/>
        <v>0.63604862173179655</v>
      </c>
      <c r="M14" s="134"/>
      <c r="N14" s="131"/>
      <c r="O14" s="121"/>
    </row>
    <row r="15" spans="1:15" s="21" customFormat="1" ht="27" customHeight="1" x14ac:dyDescent="0.25">
      <c r="A15" s="142"/>
      <c r="B15" s="119">
        <v>7588</v>
      </c>
      <c r="C15" s="87" t="s">
        <v>59</v>
      </c>
      <c r="D15" s="88" t="s">
        <v>49</v>
      </c>
      <c r="E15" s="43">
        <v>8239560440</v>
      </c>
      <c r="F15" s="43">
        <v>8214593970</v>
      </c>
      <c r="G15" s="133">
        <f t="shared" si="0"/>
        <v>0.99696992695401598</v>
      </c>
      <c r="H15" s="43">
        <v>8214593970</v>
      </c>
      <c r="I15" s="73">
        <f t="shared" si="1"/>
        <v>0.99696992695401598</v>
      </c>
      <c r="J15" s="43">
        <v>6286041902</v>
      </c>
      <c r="K15" s="73">
        <f t="shared" si="2"/>
        <v>0.76290986003131978</v>
      </c>
      <c r="L15" s="73">
        <f t="shared" si="3"/>
        <v>0.76522855846032767</v>
      </c>
      <c r="M15" s="134"/>
      <c r="N15" s="131"/>
      <c r="O15" s="121"/>
    </row>
    <row r="16" spans="1:15" s="21" customFormat="1" ht="21.75" customHeight="1" x14ac:dyDescent="0.25">
      <c r="A16" s="142"/>
      <c r="B16" s="155">
        <v>7583</v>
      </c>
      <c r="C16" s="158" t="s">
        <v>60</v>
      </c>
      <c r="D16" s="88" t="s">
        <v>49</v>
      </c>
      <c r="E16" s="43">
        <f>SUM(E17:E18)</f>
        <v>5790381581</v>
      </c>
      <c r="F16" s="43">
        <f>SUM(F17:F18)</f>
        <v>5790193268</v>
      </c>
      <c r="G16" s="73">
        <f t="shared" si="0"/>
        <v>0.99996747830909483</v>
      </c>
      <c r="H16" s="53">
        <f>SUM(H17:H18)</f>
        <v>5790193268</v>
      </c>
      <c r="I16" s="73">
        <f t="shared" si="1"/>
        <v>0.99996747830909483</v>
      </c>
      <c r="J16" s="53">
        <f>SUM(J17:J18)</f>
        <v>3918752489</v>
      </c>
      <c r="K16" s="73">
        <f t="shared" si="2"/>
        <v>0.67676929994710822</v>
      </c>
      <c r="L16" s="73">
        <f t="shared" si="3"/>
        <v>0.67679131034491058</v>
      </c>
      <c r="M16" s="135"/>
      <c r="N16" s="131"/>
      <c r="O16" s="121"/>
    </row>
    <row r="17" spans="1:15" s="21" customFormat="1" x14ac:dyDescent="0.25">
      <c r="A17" s="143"/>
      <c r="B17" s="156"/>
      <c r="C17" s="159"/>
      <c r="D17" s="89" t="s">
        <v>51</v>
      </c>
      <c r="E17" s="100">
        <v>5790048248</v>
      </c>
      <c r="F17" s="104">
        <v>5789859935</v>
      </c>
      <c r="G17" s="74">
        <f t="shared" si="0"/>
        <v>0.9999674764368216</v>
      </c>
      <c r="H17" s="104">
        <v>5789859935</v>
      </c>
      <c r="I17" s="74">
        <f t="shared" si="1"/>
        <v>0.9999674764368216</v>
      </c>
      <c r="J17" s="104">
        <v>3918419156</v>
      </c>
      <c r="K17" s="75">
        <f t="shared" si="2"/>
        <v>0.67675069156004031</v>
      </c>
      <c r="L17" s="75">
        <f t="shared" si="3"/>
        <v>0.67677270261979139</v>
      </c>
      <c r="M17" s="134"/>
      <c r="N17" s="131"/>
      <c r="O17" s="121"/>
    </row>
    <row r="18" spans="1:15" s="21" customFormat="1" x14ac:dyDescent="0.25">
      <c r="A18" s="143"/>
      <c r="B18" s="157"/>
      <c r="C18" s="160"/>
      <c r="D18" s="90" t="s">
        <v>52</v>
      </c>
      <c r="E18" s="101">
        <v>333333</v>
      </c>
      <c r="F18" s="105">
        <v>333333</v>
      </c>
      <c r="G18" s="127">
        <f t="shared" si="0"/>
        <v>1</v>
      </c>
      <c r="H18" s="105">
        <v>333333</v>
      </c>
      <c r="I18" s="128">
        <f t="shared" si="1"/>
        <v>1</v>
      </c>
      <c r="J18" s="105">
        <v>333333</v>
      </c>
      <c r="K18" s="130">
        <f t="shared" si="2"/>
        <v>1</v>
      </c>
      <c r="L18" s="130">
        <f t="shared" si="3"/>
        <v>1</v>
      </c>
      <c r="M18" s="134"/>
      <c r="N18" s="131"/>
      <c r="O18" s="121"/>
    </row>
    <row r="19" spans="1:15" s="21" customFormat="1" ht="30" customHeight="1" x14ac:dyDescent="0.25">
      <c r="A19" s="142"/>
      <c r="B19" s="92">
        <v>7579</v>
      </c>
      <c r="C19" s="87" t="s">
        <v>61</v>
      </c>
      <c r="D19" s="88" t="s">
        <v>49</v>
      </c>
      <c r="E19" s="43">
        <v>6962947892</v>
      </c>
      <c r="F19" s="53">
        <v>6962947892</v>
      </c>
      <c r="G19" s="73">
        <f t="shared" si="0"/>
        <v>1</v>
      </c>
      <c r="H19" s="53">
        <v>6962947892</v>
      </c>
      <c r="I19" s="73">
        <f t="shared" si="1"/>
        <v>1</v>
      </c>
      <c r="J19" s="53">
        <v>4845802784</v>
      </c>
      <c r="K19" s="73">
        <f t="shared" si="2"/>
        <v>0.69594126785977106</v>
      </c>
      <c r="L19" s="73">
        <f t="shared" si="3"/>
        <v>0.69594126785977106</v>
      </c>
      <c r="M19" s="134"/>
      <c r="N19" s="131"/>
      <c r="O19" s="121"/>
    </row>
    <row r="20" spans="1:15" s="21" customFormat="1" x14ac:dyDescent="0.25">
      <c r="A20" s="143"/>
      <c r="B20" s="149" t="s">
        <v>39</v>
      </c>
      <c r="C20" s="149"/>
      <c r="D20" s="96" t="s">
        <v>49</v>
      </c>
      <c r="E20" s="102">
        <f>E14+E15+E16+E19</f>
        <v>25040534228</v>
      </c>
      <c r="F20" s="102">
        <f>+F14+F15+F16+F19</f>
        <v>25015379439</v>
      </c>
      <c r="G20" s="97">
        <f t="shared" si="0"/>
        <v>0.9989954372070915</v>
      </c>
      <c r="H20" s="106">
        <f>+H14+H15+H16+H19</f>
        <v>25015379439</v>
      </c>
      <c r="I20" s="97">
        <f t="shared" si="1"/>
        <v>0.9989954372070915</v>
      </c>
      <c r="J20" s="106">
        <f>+J14+J15+J16+J19</f>
        <v>17625095759</v>
      </c>
      <c r="K20" s="97">
        <f t="shared" si="2"/>
        <v>0.70386260926062216</v>
      </c>
      <c r="L20" s="97">
        <f t="shared" si="3"/>
        <v>0.70457039446388547</v>
      </c>
      <c r="M20" s="134"/>
      <c r="N20" s="131"/>
      <c r="O20" s="121"/>
    </row>
    <row r="21" spans="1:15" s="21" customFormat="1" ht="42" customHeight="1" x14ac:dyDescent="0.25">
      <c r="A21" s="142"/>
      <c r="B21" s="93">
        <v>7581</v>
      </c>
      <c r="C21" s="94" t="s">
        <v>62</v>
      </c>
      <c r="D21" s="88" t="s">
        <v>49</v>
      </c>
      <c r="E21" s="43">
        <v>6729553000</v>
      </c>
      <c r="F21" s="53">
        <v>6667049791</v>
      </c>
      <c r="G21" s="73">
        <f t="shared" si="0"/>
        <v>0.99071213065711794</v>
      </c>
      <c r="H21" s="53">
        <v>6667049791</v>
      </c>
      <c r="I21" s="73">
        <f t="shared" si="1"/>
        <v>0.99071213065711794</v>
      </c>
      <c r="J21" s="53">
        <v>4440718837</v>
      </c>
      <c r="K21" s="68">
        <f t="shared" si="2"/>
        <v>0.65988318050247918</v>
      </c>
      <c r="L21" s="68">
        <f t="shared" si="3"/>
        <v>0.66606954743230296</v>
      </c>
      <c r="M21" s="134"/>
      <c r="N21" s="131"/>
      <c r="O21" s="121"/>
    </row>
    <row r="22" spans="1:15" ht="12" customHeight="1" x14ac:dyDescent="0.25">
      <c r="A22" s="142"/>
      <c r="B22" s="149" t="s">
        <v>7</v>
      </c>
      <c r="C22" s="149"/>
      <c r="D22" s="96" t="s">
        <v>49</v>
      </c>
      <c r="E22" s="103">
        <f>SUM(E21)</f>
        <v>6729553000</v>
      </c>
      <c r="F22" s="103">
        <f>+F21</f>
        <v>6667049791</v>
      </c>
      <c r="G22" s="97">
        <f t="shared" si="0"/>
        <v>0.99071213065711794</v>
      </c>
      <c r="H22" s="103">
        <f>+H21</f>
        <v>6667049791</v>
      </c>
      <c r="I22" s="97">
        <f t="shared" si="1"/>
        <v>0.99071213065711794</v>
      </c>
      <c r="J22" s="103">
        <f>+J21</f>
        <v>4440718837</v>
      </c>
      <c r="K22" s="97">
        <f t="shared" si="2"/>
        <v>0.65988318050247918</v>
      </c>
      <c r="L22" s="97">
        <f t="shared" si="3"/>
        <v>0.66606954743230296</v>
      </c>
      <c r="M22" s="134"/>
      <c r="N22" s="132"/>
      <c r="O22" s="121"/>
    </row>
    <row r="23" spans="1:15" ht="30" customHeight="1" x14ac:dyDescent="0.25">
      <c r="A23" s="142"/>
      <c r="B23" s="118">
        <v>7573</v>
      </c>
      <c r="C23" s="117" t="s">
        <v>63</v>
      </c>
      <c r="D23" s="88" t="s">
        <v>49</v>
      </c>
      <c r="E23" s="43">
        <v>29581219523</v>
      </c>
      <c r="F23" s="43">
        <v>29533664607</v>
      </c>
      <c r="G23" s="73">
        <f t="shared" si="0"/>
        <v>0.9983923950139032</v>
      </c>
      <c r="H23" s="53">
        <v>29533664607</v>
      </c>
      <c r="I23" s="73">
        <f t="shared" si="1"/>
        <v>0.9983923950139032</v>
      </c>
      <c r="J23" s="53">
        <v>20577263456</v>
      </c>
      <c r="K23" s="73">
        <f t="shared" si="2"/>
        <v>0.69561917283365415</v>
      </c>
      <c r="L23" s="73">
        <f t="shared" si="3"/>
        <v>0.69673925433292916</v>
      </c>
      <c r="M23" s="134"/>
      <c r="N23" s="132"/>
      <c r="O23" s="121"/>
    </row>
    <row r="24" spans="1:15" ht="41.4" customHeight="1" x14ac:dyDescent="0.25">
      <c r="A24" s="142"/>
      <c r="B24" s="92">
        <v>7576</v>
      </c>
      <c r="C24" s="95" t="s">
        <v>64</v>
      </c>
      <c r="D24" s="88" t="s">
        <v>49</v>
      </c>
      <c r="E24" s="43">
        <v>5902966100</v>
      </c>
      <c r="F24" s="53">
        <v>5858374869</v>
      </c>
      <c r="G24" s="73">
        <f t="shared" si="0"/>
        <v>0.99244596186991485</v>
      </c>
      <c r="H24" s="53">
        <v>5858374869</v>
      </c>
      <c r="I24" s="73">
        <f t="shared" si="1"/>
        <v>0.99244596186991485</v>
      </c>
      <c r="J24" s="53">
        <v>4917590248</v>
      </c>
      <c r="K24" s="73">
        <f t="shared" si="2"/>
        <v>0.83307106371490092</v>
      </c>
      <c r="L24" s="73">
        <f t="shared" si="3"/>
        <v>0.83941201407608323</v>
      </c>
      <c r="M24" s="134"/>
      <c r="N24" s="132"/>
      <c r="O24" s="121"/>
    </row>
    <row r="25" spans="1:15" x14ac:dyDescent="0.25">
      <c r="A25" s="142"/>
      <c r="B25" s="151">
        <v>7587</v>
      </c>
      <c r="C25" s="153" t="s">
        <v>65</v>
      </c>
      <c r="D25" s="88" t="s">
        <v>49</v>
      </c>
      <c r="E25" s="43">
        <f>SUM(E26:E27)</f>
        <v>89408920108</v>
      </c>
      <c r="F25" s="43">
        <f>SUM(F26:F27)</f>
        <v>88911440911</v>
      </c>
      <c r="G25" s="73">
        <f t="shared" si="0"/>
        <v>0.9944359109091232</v>
      </c>
      <c r="H25" s="43">
        <f>SUM(H26:H27)</f>
        <v>88911440911</v>
      </c>
      <c r="I25" s="73">
        <f t="shared" si="1"/>
        <v>0.9944359109091232</v>
      </c>
      <c r="J25" s="43">
        <f>SUM(J26:J27)</f>
        <v>63291261962</v>
      </c>
      <c r="K25" s="73">
        <f t="shared" si="2"/>
        <v>0.70788531933445098</v>
      </c>
      <c r="L25" s="73">
        <f t="shared" si="3"/>
        <v>0.71184609442281233</v>
      </c>
      <c r="M25" s="134"/>
      <c r="N25" s="132"/>
      <c r="O25" s="121"/>
    </row>
    <row r="26" spans="1:15" x14ac:dyDescent="0.25">
      <c r="A26" s="142"/>
      <c r="B26" s="152"/>
      <c r="C26" s="154"/>
      <c r="D26" s="89" t="s">
        <v>51</v>
      </c>
      <c r="E26" s="100">
        <v>88268795441</v>
      </c>
      <c r="F26" s="104">
        <v>87977478244</v>
      </c>
      <c r="G26" s="74">
        <f t="shared" si="0"/>
        <v>0.99669965817994288</v>
      </c>
      <c r="H26" s="104">
        <v>87977478244</v>
      </c>
      <c r="I26" s="74">
        <f t="shared" si="1"/>
        <v>0.99669965817994288</v>
      </c>
      <c r="J26" s="104">
        <v>62357299295</v>
      </c>
      <c r="K26" s="75">
        <f t="shared" si="2"/>
        <v>0.70644783338728601</v>
      </c>
      <c r="L26" s="75">
        <f t="shared" si="3"/>
        <v>0.70878707300584309</v>
      </c>
      <c r="M26" s="134"/>
      <c r="N26" s="132"/>
      <c r="O26" s="121"/>
    </row>
    <row r="27" spans="1:15" x14ac:dyDescent="0.25">
      <c r="A27" s="142"/>
      <c r="B27" s="152"/>
      <c r="C27" s="154"/>
      <c r="D27" s="90" t="s">
        <v>52</v>
      </c>
      <c r="E27" s="101">
        <v>1140124667</v>
      </c>
      <c r="F27" s="105">
        <v>933962667</v>
      </c>
      <c r="G27" s="76">
        <f t="shared" si="0"/>
        <v>0.81917591473354201</v>
      </c>
      <c r="H27" s="105">
        <v>933962667</v>
      </c>
      <c r="I27" s="76">
        <f t="shared" si="1"/>
        <v>0.81917591473354201</v>
      </c>
      <c r="J27" s="105">
        <v>933962667</v>
      </c>
      <c r="K27" s="77">
        <f t="shared" si="2"/>
        <v>0.81917591473354201</v>
      </c>
      <c r="L27" s="77">
        <f t="shared" si="3"/>
        <v>1</v>
      </c>
      <c r="M27" s="134"/>
      <c r="N27" s="132"/>
      <c r="O27" s="121"/>
    </row>
    <row r="28" spans="1:15" x14ac:dyDescent="0.25">
      <c r="A28" s="142"/>
      <c r="B28" s="151">
        <v>7578</v>
      </c>
      <c r="C28" s="153" t="s">
        <v>66</v>
      </c>
      <c r="D28" s="88" t="s">
        <v>49</v>
      </c>
      <c r="E28" s="43">
        <f>SUM(E29:E30)</f>
        <v>101898608717</v>
      </c>
      <c r="F28" s="43">
        <f>SUM(F29:F30)</f>
        <v>100011312374</v>
      </c>
      <c r="G28" s="73">
        <f>F28/E28</f>
        <v>0.98147868389212722</v>
      </c>
      <c r="H28" s="43">
        <f>SUM(H29:H30)</f>
        <v>100011312374</v>
      </c>
      <c r="I28" s="73">
        <f t="shared" si="1"/>
        <v>0.98147868389212722</v>
      </c>
      <c r="J28" s="43">
        <f>SUM(J29:J30)</f>
        <v>57180970305</v>
      </c>
      <c r="K28" s="73">
        <f t="shared" si="2"/>
        <v>0.56115555477118462</v>
      </c>
      <c r="L28" s="73">
        <f t="shared" si="3"/>
        <v>0.5717450251144327</v>
      </c>
      <c r="M28" s="134"/>
      <c r="N28" s="132"/>
      <c r="O28" s="121"/>
    </row>
    <row r="29" spans="1:15" x14ac:dyDescent="0.25">
      <c r="A29" s="142"/>
      <c r="B29" s="152"/>
      <c r="C29" s="154"/>
      <c r="D29" s="89" t="s">
        <v>51</v>
      </c>
      <c r="E29" s="100">
        <v>98319711717</v>
      </c>
      <c r="F29" s="104">
        <v>96562442105</v>
      </c>
      <c r="G29" s="74">
        <f t="shared" si="0"/>
        <v>0.98212698571515278</v>
      </c>
      <c r="H29" s="104">
        <v>96562442105</v>
      </c>
      <c r="I29" s="74">
        <f t="shared" si="1"/>
        <v>0.98212698571515278</v>
      </c>
      <c r="J29" s="104">
        <v>53747490305</v>
      </c>
      <c r="K29" s="75">
        <f t="shared" si="2"/>
        <v>0.54666037324951566</v>
      </c>
      <c r="L29" s="75">
        <f t="shared" si="3"/>
        <v>0.55660864755839634</v>
      </c>
      <c r="M29" s="134"/>
      <c r="N29" s="132"/>
      <c r="O29" s="121"/>
    </row>
    <row r="30" spans="1:15" x14ac:dyDescent="0.25">
      <c r="A30" s="142"/>
      <c r="B30" s="152"/>
      <c r="C30" s="154"/>
      <c r="D30" s="90" t="s">
        <v>52</v>
      </c>
      <c r="E30" s="101">
        <v>3578897000</v>
      </c>
      <c r="F30" s="105">
        <v>3448870269</v>
      </c>
      <c r="G30" s="76">
        <f t="shared" si="0"/>
        <v>0.96366849031978286</v>
      </c>
      <c r="H30" s="105">
        <v>3448870269</v>
      </c>
      <c r="I30" s="76">
        <f t="shared" si="1"/>
        <v>0.96366849031978286</v>
      </c>
      <c r="J30" s="105">
        <v>3433480000</v>
      </c>
      <c r="K30" s="77">
        <f t="shared" si="2"/>
        <v>0.95936820757903907</v>
      </c>
      <c r="L30" s="77">
        <f t="shared" si="3"/>
        <v>0.99553759121114682</v>
      </c>
      <c r="M30" s="134"/>
      <c r="N30" s="132"/>
      <c r="O30" s="121"/>
    </row>
    <row r="31" spans="1:15" x14ac:dyDescent="0.25">
      <c r="A31" s="142"/>
      <c r="B31" s="149" t="s">
        <v>40</v>
      </c>
      <c r="C31" s="149"/>
      <c r="D31" s="96" t="s">
        <v>49</v>
      </c>
      <c r="E31" s="102">
        <f>E23+E24+E25+E28</f>
        <v>226791714448</v>
      </c>
      <c r="F31" s="102">
        <f>+F23+F24+F25+F28</f>
        <v>224314792761</v>
      </c>
      <c r="G31" s="97">
        <f t="shared" si="0"/>
        <v>0.98907842954920677</v>
      </c>
      <c r="H31" s="102">
        <f>+H23+H24+H25+H28</f>
        <v>224314792761</v>
      </c>
      <c r="I31" s="97">
        <f t="shared" si="1"/>
        <v>0.98907842954920677</v>
      </c>
      <c r="J31" s="102">
        <f>+J23+J24+J25+J28</f>
        <v>145967085971</v>
      </c>
      <c r="K31" s="97">
        <f t="shared" si="2"/>
        <v>0.6436173663851732</v>
      </c>
      <c r="L31" s="97">
        <f t="shared" si="3"/>
        <v>0.65072429764595641</v>
      </c>
      <c r="M31" s="134"/>
      <c r="N31" s="132"/>
      <c r="O31" s="121"/>
    </row>
    <row r="32" spans="1:15" ht="31.2" customHeight="1" x14ac:dyDescent="0.25">
      <c r="A32" s="142"/>
      <c r="B32" s="93">
        <v>7593</v>
      </c>
      <c r="C32" s="117" t="s">
        <v>67</v>
      </c>
      <c r="D32" s="88" t="s">
        <v>49</v>
      </c>
      <c r="E32" s="43">
        <v>28735992686</v>
      </c>
      <c r="F32" s="43">
        <v>28732451708</v>
      </c>
      <c r="G32" s="73">
        <f t="shared" si="0"/>
        <v>0.99987677551150944</v>
      </c>
      <c r="H32" s="53">
        <v>28732451708</v>
      </c>
      <c r="I32" s="73">
        <f t="shared" si="1"/>
        <v>0.99987677551150944</v>
      </c>
      <c r="J32" s="53">
        <v>22700922100</v>
      </c>
      <c r="K32" s="73">
        <f t="shared" si="2"/>
        <v>0.78998217838006868</v>
      </c>
      <c r="L32" s="73">
        <f t="shared" si="3"/>
        <v>0.79007953552670074</v>
      </c>
      <c r="M32" s="134"/>
      <c r="N32" s="132"/>
      <c r="O32" s="121"/>
    </row>
    <row r="33" spans="1:15" ht="11.4" customHeight="1" x14ac:dyDescent="0.25">
      <c r="A33" s="142"/>
      <c r="B33" s="163">
        <v>7653</v>
      </c>
      <c r="C33" s="161" t="s">
        <v>68</v>
      </c>
      <c r="D33" s="88" t="s">
        <v>49</v>
      </c>
      <c r="E33" s="43">
        <f>E34+E35</f>
        <v>21980794314</v>
      </c>
      <c r="F33" s="43">
        <f>F34+F35</f>
        <v>21977409334</v>
      </c>
      <c r="G33" s="73">
        <f>F33/E33</f>
        <v>0.99984600283540048</v>
      </c>
      <c r="H33" s="43">
        <f>H34+H35</f>
        <v>21977409334</v>
      </c>
      <c r="I33" s="73">
        <f t="shared" si="1"/>
        <v>0.99984600283540048</v>
      </c>
      <c r="J33" s="43">
        <f>J34+J35</f>
        <v>19085605852</v>
      </c>
      <c r="K33" s="73">
        <f>+J33/E33</f>
        <v>0.86828553961054999</v>
      </c>
      <c r="L33" s="73">
        <f t="shared" si="3"/>
        <v>0.86841927371638583</v>
      </c>
      <c r="M33" s="134"/>
      <c r="N33" s="132"/>
      <c r="O33" s="121"/>
    </row>
    <row r="34" spans="1:15" ht="11.4" customHeight="1" x14ac:dyDescent="0.25">
      <c r="A34" s="144"/>
      <c r="B34" s="164"/>
      <c r="C34" s="154"/>
      <c r="D34" s="89" t="s">
        <v>51</v>
      </c>
      <c r="E34" s="100">
        <v>21978583247</v>
      </c>
      <c r="F34" s="104">
        <v>21975198267</v>
      </c>
      <c r="G34" s="74">
        <f>F34/E34</f>
        <v>0.99984598734313501</v>
      </c>
      <c r="H34" s="104">
        <v>21975198267</v>
      </c>
      <c r="I34" s="74">
        <f t="shared" ref="I34:I35" si="4">+H34/E34</f>
        <v>0.99984598734313501</v>
      </c>
      <c r="J34" s="104">
        <v>19083394785</v>
      </c>
      <c r="K34" s="75">
        <f t="shared" ref="K34:K35" si="5">+J34/E34</f>
        <v>0.86827228900683651</v>
      </c>
      <c r="L34" s="75">
        <f t="shared" ref="L34" si="6">+J34/H34</f>
        <v>0.8684060345274518</v>
      </c>
      <c r="M34" s="134"/>
      <c r="N34" s="132"/>
      <c r="O34" s="121"/>
    </row>
    <row r="35" spans="1:15" ht="11.4" customHeight="1" x14ac:dyDescent="0.25">
      <c r="A35" s="144"/>
      <c r="B35" s="165"/>
      <c r="C35" s="162"/>
      <c r="D35" s="90" t="s">
        <v>52</v>
      </c>
      <c r="E35" s="101">
        <v>2211067</v>
      </c>
      <c r="F35" s="105">
        <v>2211067</v>
      </c>
      <c r="G35" s="76">
        <f t="shared" ref="G35" si="7">F35/E35</f>
        <v>1</v>
      </c>
      <c r="H35" s="105">
        <v>2211067</v>
      </c>
      <c r="I35" s="76">
        <f t="shared" si="4"/>
        <v>1</v>
      </c>
      <c r="J35" s="105">
        <v>2211067</v>
      </c>
      <c r="K35" s="77">
        <f t="shared" si="5"/>
        <v>1</v>
      </c>
      <c r="L35" s="130">
        <f>IFERROR(J35/'EJECUCIÓN TOTAL'!H35,0)</f>
        <v>1</v>
      </c>
      <c r="M35" s="134"/>
      <c r="N35" s="132"/>
      <c r="O35" s="121"/>
    </row>
    <row r="36" spans="1:15" ht="40.200000000000003" customHeight="1" x14ac:dyDescent="0.25">
      <c r="A36" s="145"/>
      <c r="B36" s="92">
        <v>7595</v>
      </c>
      <c r="C36" s="95" t="s">
        <v>69</v>
      </c>
      <c r="D36" s="88" t="s">
        <v>49</v>
      </c>
      <c r="E36" s="43">
        <v>5623444000</v>
      </c>
      <c r="F36" s="53">
        <v>5623230584</v>
      </c>
      <c r="G36" s="73">
        <f t="shared" si="0"/>
        <v>0.99996204887965456</v>
      </c>
      <c r="H36" s="53">
        <v>5623230584</v>
      </c>
      <c r="I36" s="73">
        <f t="shared" si="1"/>
        <v>0.99996204887965456</v>
      </c>
      <c r="J36" s="53">
        <v>4090037243</v>
      </c>
      <c r="K36" s="73">
        <f t="shared" si="2"/>
        <v>0.72731892466609427</v>
      </c>
      <c r="L36" s="73">
        <f t="shared" si="3"/>
        <v>0.72734652828172197</v>
      </c>
      <c r="M36" s="134"/>
      <c r="N36" s="132"/>
      <c r="O36" s="121"/>
    </row>
    <row r="37" spans="1:15" ht="27.6" customHeight="1" x14ac:dyDescent="0.25">
      <c r="A37" s="144"/>
      <c r="B37" s="92">
        <v>7907</v>
      </c>
      <c r="C37" s="95" t="s">
        <v>73</v>
      </c>
      <c r="D37" s="88" t="s">
        <v>49</v>
      </c>
      <c r="E37" s="43">
        <v>1775710926</v>
      </c>
      <c r="F37" s="53">
        <v>1775710726</v>
      </c>
      <c r="G37" s="133">
        <f t="shared" si="0"/>
        <v>0.99999988736905476</v>
      </c>
      <c r="H37" s="53">
        <v>1775710726</v>
      </c>
      <c r="I37" s="73">
        <f t="shared" si="1"/>
        <v>0.99999988736905476</v>
      </c>
      <c r="J37" s="53">
        <v>1259954272</v>
      </c>
      <c r="K37" s="73">
        <f t="shared" si="2"/>
        <v>0.7095492028301007</v>
      </c>
      <c r="L37" s="73">
        <f t="shared" si="3"/>
        <v>0.70954928274730711</v>
      </c>
      <c r="M37" s="134"/>
      <c r="N37" s="132"/>
      <c r="O37" s="121"/>
    </row>
    <row r="38" spans="1:15" x14ac:dyDescent="0.25">
      <c r="A38" s="145"/>
      <c r="B38" s="149" t="s">
        <v>41</v>
      </c>
      <c r="C38" s="149"/>
      <c r="D38" s="96" t="s">
        <v>49</v>
      </c>
      <c r="E38" s="103">
        <f>E32+E33+E36+E37</f>
        <v>58115941926</v>
      </c>
      <c r="F38" s="103">
        <f>F32+F33+F36+F37</f>
        <v>58108802352</v>
      </c>
      <c r="G38" s="97">
        <f t="shared" si="0"/>
        <v>0.99987714947459527</v>
      </c>
      <c r="H38" s="103">
        <f>H32+H33+H36+H37</f>
        <v>58108802352</v>
      </c>
      <c r="I38" s="97">
        <f t="shared" si="1"/>
        <v>0.99987714947459527</v>
      </c>
      <c r="J38" s="103">
        <f>J32+J33+J36+J37</f>
        <v>47136519467</v>
      </c>
      <c r="K38" s="97">
        <f t="shared" si="2"/>
        <v>0.81107726907394395</v>
      </c>
      <c r="L38" s="97">
        <f>+J38/H38</f>
        <v>0.81117692258507967</v>
      </c>
      <c r="M38" s="134"/>
      <c r="N38" s="132"/>
    </row>
    <row r="39" spans="1:15" x14ac:dyDescent="0.2">
      <c r="A39" s="145"/>
      <c r="B39" s="150" t="s">
        <v>20</v>
      </c>
      <c r="C39" s="150"/>
      <c r="D39" s="110" t="s">
        <v>49</v>
      </c>
      <c r="E39" s="111">
        <f>+E20+E22+E31+E38</f>
        <v>316677743602</v>
      </c>
      <c r="F39" s="111">
        <f>+F20+F22+F31+F38</f>
        <v>314106024343</v>
      </c>
      <c r="G39" s="112">
        <f t="shared" si="0"/>
        <v>0.9918790653560039</v>
      </c>
      <c r="H39" s="111">
        <f>+H20+H22+H31+H38</f>
        <v>314106024343</v>
      </c>
      <c r="I39" s="112">
        <f t="shared" si="1"/>
        <v>0.9918790653560039</v>
      </c>
      <c r="J39" s="111">
        <f>+J20+J22+J31+J38</f>
        <v>215169420034</v>
      </c>
      <c r="K39" s="112">
        <f t="shared" si="2"/>
        <v>0.67945861173125111</v>
      </c>
      <c r="L39" s="112">
        <f>+J39/H39</f>
        <v>0.685021627598704</v>
      </c>
    </row>
    <row r="40" spans="1:15" x14ac:dyDescent="0.2">
      <c r="A40" s="42"/>
      <c r="B40" s="146" t="s">
        <v>71</v>
      </c>
      <c r="C40" s="147"/>
      <c r="D40" s="148"/>
      <c r="E40" s="54">
        <f>+E13+E39</f>
        <v>369226705374</v>
      </c>
      <c r="F40" s="54">
        <f>+F13+F39</f>
        <v>366450289414</v>
      </c>
      <c r="G40" s="55">
        <f t="shared" si="0"/>
        <v>0.99248045734615076</v>
      </c>
      <c r="H40" s="54">
        <f>+H13+H39</f>
        <v>366450289414</v>
      </c>
      <c r="I40" s="55">
        <f t="shared" si="1"/>
        <v>0.99248045734615076</v>
      </c>
      <c r="J40" s="54">
        <f>+J13+J39</f>
        <v>254826146934</v>
      </c>
      <c r="K40" s="55">
        <f t="shared" si="2"/>
        <v>0.69016174405878772</v>
      </c>
      <c r="L40" s="55">
        <f>+J40/H40</f>
        <v>0.69539076457409543</v>
      </c>
      <c r="N40" s="132"/>
    </row>
    <row r="42" spans="1:15" x14ac:dyDescent="0.25">
      <c r="F42" s="129"/>
      <c r="H42" s="129"/>
      <c r="J42" s="44"/>
      <c r="K42" s="45"/>
    </row>
    <row r="43" spans="1:15" x14ac:dyDescent="0.25">
      <c r="E43" s="120"/>
      <c r="F43" s="44"/>
      <c r="H43" s="129"/>
      <c r="J43" s="44"/>
      <c r="K43" s="45"/>
    </row>
    <row r="44" spans="1:15" x14ac:dyDescent="0.25">
      <c r="H44" s="44"/>
    </row>
    <row r="46" spans="1:15" x14ac:dyDescent="0.25">
      <c r="E46" s="44"/>
      <c r="H46" s="120"/>
    </row>
  </sheetData>
  <autoFilter ref="A5:L40" xr:uid="{00000000-0009-0000-0000-000002000000}">
    <filterColumn colId="1" showButton="0"/>
    <filterColumn colId="3" showButton="0"/>
  </autoFilter>
  <mergeCells count="23">
    <mergeCell ref="C33:C35"/>
    <mergeCell ref="B33:B35"/>
    <mergeCell ref="B1:L1"/>
    <mergeCell ref="B2:L2"/>
    <mergeCell ref="B3:L3"/>
    <mergeCell ref="B5:C5"/>
    <mergeCell ref="D5:E5"/>
    <mergeCell ref="A6:A39"/>
    <mergeCell ref="B40:D40"/>
    <mergeCell ref="B38:C38"/>
    <mergeCell ref="B39:C39"/>
    <mergeCell ref="B25:B27"/>
    <mergeCell ref="C25:C27"/>
    <mergeCell ref="B28:B30"/>
    <mergeCell ref="C28:C30"/>
    <mergeCell ref="B22:C22"/>
    <mergeCell ref="B31:C31"/>
    <mergeCell ref="B10:C10"/>
    <mergeCell ref="B12:C12"/>
    <mergeCell ref="B20:C20"/>
    <mergeCell ref="B13:C13"/>
    <mergeCell ref="B16:B18"/>
    <mergeCell ref="C16:C18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8"/>
  <sheetViews>
    <sheetView zoomScaleNormal="100" zoomScaleSheetLayoutView="85" workbookViewId="0">
      <selection activeCell="A5" sqref="A5"/>
    </sheetView>
  </sheetViews>
  <sheetFormatPr baseColWidth="10" defaultColWidth="11.44140625" defaultRowHeight="13.2" x14ac:dyDescent="0.25"/>
  <cols>
    <col min="1" max="1" width="26.109375" style="24" customWidth="1"/>
    <col min="2" max="2" width="23" style="24" customWidth="1"/>
    <col min="3" max="3" width="22.44140625" style="24" customWidth="1"/>
    <col min="4" max="4" width="12.5546875" style="24" customWidth="1"/>
    <col min="5" max="5" width="22.109375" style="24" customWidth="1"/>
    <col min="6" max="6" width="14.88671875" style="24" customWidth="1"/>
    <col min="7" max="7" width="19.88671875" style="24" customWidth="1"/>
    <col min="8" max="8" width="13.109375" style="24" customWidth="1"/>
    <col min="9" max="16384" width="11.44140625" style="24"/>
  </cols>
  <sheetData>
    <row r="1" spans="1:10" x14ac:dyDescent="0.25">
      <c r="A1" s="171" t="s">
        <v>72</v>
      </c>
      <c r="B1" s="172"/>
      <c r="C1" s="172"/>
      <c r="D1" s="172"/>
      <c r="E1" s="172"/>
      <c r="F1" s="172"/>
      <c r="G1" s="172"/>
      <c r="H1" s="173"/>
    </row>
    <row r="2" spans="1:10" x14ac:dyDescent="0.25">
      <c r="A2" s="174" t="s">
        <v>50</v>
      </c>
      <c r="B2" s="174"/>
      <c r="C2" s="174"/>
      <c r="D2" s="174"/>
      <c r="E2" s="174"/>
      <c r="F2" s="174"/>
      <c r="G2" s="174"/>
      <c r="H2" s="174"/>
    </row>
    <row r="3" spans="1:10" ht="15" customHeight="1" x14ac:dyDescent="0.25">
      <c r="A3" s="116"/>
      <c r="B3" s="116"/>
      <c r="C3" s="174"/>
      <c r="D3" s="174"/>
      <c r="E3" s="174"/>
      <c r="F3" s="116"/>
      <c r="G3" s="116"/>
      <c r="H3" s="116"/>
    </row>
    <row r="5" spans="1:10" ht="26.4" x14ac:dyDescent="0.25">
      <c r="A5" s="58" t="s">
        <v>21</v>
      </c>
      <c r="B5" s="58" t="s">
        <v>43</v>
      </c>
      <c r="C5" s="58" t="s">
        <v>2</v>
      </c>
      <c r="D5" s="59" t="s">
        <v>3</v>
      </c>
      <c r="E5" s="58" t="s">
        <v>4</v>
      </c>
      <c r="F5" s="60" t="s">
        <v>42</v>
      </c>
      <c r="G5" s="58" t="s">
        <v>5</v>
      </c>
      <c r="H5" s="61" t="s">
        <v>45</v>
      </c>
      <c r="I5" s="61" t="s">
        <v>46</v>
      </c>
      <c r="J5" s="41"/>
    </row>
    <row r="6" spans="1:10" ht="21.6" customHeight="1" x14ac:dyDescent="0.25">
      <c r="A6" s="62" t="s">
        <v>36</v>
      </c>
      <c r="B6" s="122">
        <v>69348162000</v>
      </c>
      <c r="C6" s="122">
        <v>68608889305</v>
      </c>
      <c r="D6" s="123">
        <f t="shared" ref="D6:D11" si="0">+C6/B6</f>
        <v>0.98933969302603864</v>
      </c>
      <c r="E6" s="122">
        <v>68608889305</v>
      </c>
      <c r="F6" s="123">
        <f t="shared" ref="F6:F11" si="1">+E6/B6</f>
        <v>0.98933969302603864</v>
      </c>
      <c r="G6" s="122">
        <v>66772378658</v>
      </c>
      <c r="H6" s="123">
        <f t="shared" ref="H6:H11" si="2">+G6/B6</f>
        <v>0.96285722263266327</v>
      </c>
      <c r="I6" s="124">
        <f t="shared" ref="I6:I9" si="3">+G6/E6</f>
        <v>0.97323217638991633</v>
      </c>
    </row>
    <row r="7" spans="1:10" ht="30" customHeight="1" x14ac:dyDescent="0.25">
      <c r="A7" s="65" t="s">
        <v>77</v>
      </c>
      <c r="B7" s="122">
        <v>17527809000</v>
      </c>
      <c r="C7" s="122">
        <v>17473781294</v>
      </c>
      <c r="D7" s="123">
        <f t="shared" si="0"/>
        <v>0.99691760071096169</v>
      </c>
      <c r="E7" s="122">
        <v>17473781294</v>
      </c>
      <c r="F7" s="123">
        <f t="shared" si="1"/>
        <v>0.99691760071096169</v>
      </c>
      <c r="G7" s="122">
        <v>14604738998</v>
      </c>
      <c r="H7" s="123">
        <f t="shared" si="2"/>
        <v>0.83323243641004985</v>
      </c>
      <c r="I7" s="124">
        <f t="shared" si="3"/>
        <v>0.83580873265335265</v>
      </c>
    </row>
    <row r="8" spans="1:10" ht="17.399999999999999" customHeight="1" x14ac:dyDescent="0.25">
      <c r="A8" s="62" t="s">
        <v>37</v>
      </c>
      <c r="B8" s="49">
        <v>2300000000</v>
      </c>
      <c r="C8" s="49">
        <v>2300000000</v>
      </c>
      <c r="D8" s="63">
        <f t="shared" si="0"/>
        <v>1</v>
      </c>
      <c r="E8" s="49">
        <v>2300000000</v>
      </c>
      <c r="F8" s="63">
        <f t="shared" si="1"/>
        <v>1</v>
      </c>
      <c r="G8" s="49">
        <v>2300000000</v>
      </c>
      <c r="H8" s="63">
        <f t="shared" si="2"/>
        <v>1</v>
      </c>
      <c r="I8" s="64">
        <f>+G8/E8</f>
        <v>1</v>
      </c>
    </row>
    <row r="9" spans="1:10" ht="51" customHeight="1" x14ac:dyDescent="0.25">
      <c r="A9" s="62" t="s">
        <v>78</v>
      </c>
      <c r="B9" s="49">
        <v>3977000000</v>
      </c>
      <c r="C9" s="49">
        <v>3977000000</v>
      </c>
      <c r="D9" s="63">
        <f t="shared" si="0"/>
        <v>1</v>
      </c>
      <c r="E9" s="49">
        <v>3977000000</v>
      </c>
      <c r="F9" s="63">
        <f t="shared" si="1"/>
        <v>1</v>
      </c>
      <c r="G9" s="49">
        <v>3950922818</v>
      </c>
      <c r="H9" s="63">
        <f t="shared" si="2"/>
        <v>0.99344300176012068</v>
      </c>
      <c r="I9" s="64">
        <f t="shared" si="3"/>
        <v>0.99344300176012068</v>
      </c>
    </row>
    <row r="10" spans="1:10" ht="21.6" customHeight="1" x14ac:dyDescent="0.25">
      <c r="A10" s="62" t="s">
        <v>76</v>
      </c>
      <c r="B10" s="49">
        <v>347000000</v>
      </c>
      <c r="C10" s="49">
        <v>346255437</v>
      </c>
      <c r="D10" s="63">
        <f t="shared" si="0"/>
        <v>0.99785428530259368</v>
      </c>
      <c r="E10" s="49">
        <v>346255437</v>
      </c>
      <c r="F10" s="63">
        <f t="shared" si="1"/>
        <v>0.99785428530259368</v>
      </c>
      <c r="G10" s="49">
        <v>329937920</v>
      </c>
      <c r="H10" s="63">
        <f t="shared" si="2"/>
        <v>0.95082974063400572</v>
      </c>
      <c r="I10" s="64">
        <f>IFERROR((G10/E10),0)</f>
        <v>0.9528743371039109</v>
      </c>
    </row>
    <row r="11" spans="1:10" s="48" customFormat="1" ht="37.950000000000003" customHeight="1" x14ac:dyDescent="0.25">
      <c r="A11" s="126" t="s">
        <v>22</v>
      </c>
      <c r="B11" s="98">
        <f>SUM(B6:B10)</f>
        <v>93499971000</v>
      </c>
      <c r="C11" s="98">
        <f>SUM(C6:C10)</f>
        <v>92705926036</v>
      </c>
      <c r="D11" s="99">
        <f t="shared" si="0"/>
        <v>0.99150753785795287</v>
      </c>
      <c r="E11" s="98">
        <f>SUM(E6:E10)</f>
        <v>92705926036</v>
      </c>
      <c r="F11" s="99">
        <f t="shared" si="1"/>
        <v>0.99150753785795287</v>
      </c>
      <c r="G11" s="98">
        <f>SUM(G6:G10)</f>
        <v>87957978394</v>
      </c>
      <c r="H11" s="99">
        <f t="shared" si="2"/>
        <v>0.94072733342345105</v>
      </c>
      <c r="I11" s="99">
        <f>+G11/E11</f>
        <v>0.94878485286737491</v>
      </c>
    </row>
    <row r="12" spans="1:10" x14ac:dyDescent="0.25">
      <c r="A12" s="22"/>
      <c r="B12" s="28"/>
      <c r="E12" s="28"/>
    </row>
    <row r="13" spans="1:10" x14ac:dyDescent="0.25">
      <c r="B13" s="28"/>
      <c r="E13" s="28"/>
    </row>
    <row r="14" spans="1:10" ht="14.4" x14ac:dyDescent="0.3">
      <c r="B14" s="125"/>
      <c r="E14" s="29"/>
      <c r="G14" s="29"/>
      <c r="H14"/>
    </row>
    <row r="15" spans="1:10" x14ac:dyDescent="0.25">
      <c r="B15" s="28"/>
    </row>
    <row r="18" spans="4:4" x14ac:dyDescent="0.25">
      <c r="D18" s="30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00"/>
  <sheetViews>
    <sheetView zoomScale="110" zoomScaleNormal="110" zoomScaleSheetLayoutView="85" workbookViewId="0">
      <selection activeCell="A4" sqref="A4:B4"/>
    </sheetView>
  </sheetViews>
  <sheetFormatPr baseColWidth="10" defaultColWidth="11.44140625" defaultRowHeight="11.4" x14ac:dyDescent="0.2"/>
  <cols>
    <col min="1" max="1" width="8.6640625" style="36" customWidth="1"/>
    <col min="2" max="2" width="43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5" customHeight="1" x14ac:dyDescent="0.2">
      <c r="A1" s="174" t="s">
        <v>72</v>
      </c>
      <c r="B1" s="174"/>
      <c r="C1" s="174"/>
      <c r="D1" s="174"/>
      <c r="E1" s="174"/>
    </row>
    <row r="2" spans="1:22" ht="13.2" x14ac:dyDescent="0.2">
      <c r="A2" s="174" t="s">
        <v>81</v>
      </c>
      <c r="B2" s="174"/>
      <c r="C2" s="174"/>
      <c r="D2" s="174"/>
      <c r="E2" s="174"/>
    </row>
    <row r="3" spans="1:22" ht="15" customHeight="1" x14ac:dyDescent="0.2">
      <c r="A3" s="27"/>
      <c r="B3" s="38"/>
      <c r="C3" s="34"/>
      <c r="D3" s="34"/>
      <c r="E3" s="25"/>
    </row>
    <row r="4" spans="1:22" ht="12" x14ac:dyDescent="0.2">
      <c r="A4" s="176" t="s">
        <v>0</v>
      </c>
      <c r="B4" s="177"/>
      <c r="C4" s="66" t="s">
        <v>74</v>
      </c>
      <c r="D4" s="66" t="s">
        <v>5</v>
      </c>
      <c r="E4" s="40" t="s">
        <v>44</v>
      </c>
    </row>
    <row r="5" spans="1:22" ht="32.4" customHeight="1" x14ac:dyDescent="0.2">
      <c r="A5" s="114">
        <v>7589</v>
      </c>
      <c r="B5" s="114" t="s">
        <v>57</v>
      </c>
      <c r="C5" s="107">
        <v>3399030891</v>
      </c>
      <c r="D5" s="107">
        <v>668350861</v>
      </c>
      <c r="E5" s="67">
        <f>+D5/C5</f>
        <v>0.19662982845188859</v>
      </c>
      <c r="F5" s="51"/>
    </row>
    <row r="6" spans="1:22" ht="12" x14ac:dyDescent="0.2">
      <c r="A6" s="178" t="s">
        <v>38</v>
      </c>
      <c r="B6" s="179"/>
      <c r="C6" s="78">
        <f>C5</f>
        <v>3399030891</v>
      </c>
      <c r="D6" s="78">
        <f>D5</f>
        <v>668350861</v>
      </c>
      <c r="E6" s="68">
        <f>+D6/C6</f>
        <v>0.19662982845188859</v>
      </c>
    </row>
    <row r="7" spans="1:22" ht="36" customHeight="1" x14ac:dyDescent="0.2">
      <c r="A7" s="113">
        <v>7563</v>
      </c>
      <c r="B7" s="114" t="s">
        <v>53</v>
      </c>
      <c r="C7" s="107">
        <v>53232530</v>
      </c>
      <c r="D7" s="107">
        <v>53232411</v>
      </c>
      <c r="E7" s="67">
        <f>D7/C7</f>
        <v>0.99999776452481215</v>
      </c>
    </row>
    <row r="8" spans="1:22" ht="26.4" customHeight="1" x14ac:dyDescent="0.2">
      <c r="A8" s="113">
        <v>7568</v>
      </c>
      <c r="B8" s="114" t="s">
        <v>54</v>
      </c>
      <c r="C8" s="107">
        <v>5301107461</v>
      </c>
      <c r="D8" s="107">
        <v>5283874471</v>
      </c>
      <c r="E8" s="67">
        <f>D8/C8</f>
        <v>0.99674917172934485</v>
      </c>
    </row>
    <row r="9" spans="1:22" ht="36.6" customHeight="1" x14ac:dyDescent="0.2">
      <c r="A9" s="113">
        <v>7570</v>
      </c>
      <c r="B9" s="114" t="s">
        <v>55</v>
      </c>
      <c r="C9" s="107">
        <v>5714318016</v>
      </c>
      <c r="D9" s="107">
        <v>5712819031</v>
      </c>
      <c r="E9" s="67">
        <f>D9/C9</f>
        <v>0.9997376791078475</v>
      </c>
    </row>
    <row r="10" spans="1:22" ht="28.2" customHeight="1" x14ac:dyDescent="0.2">
      <c r="A10" s="113">
        <v>7574</v>
      </c>
      <c r="B10" s="114" t="s">
        <v>56</v>
      </c>
      <c r="C10" s="107">
        <v>2416566195</v>
      </c>
      <c r="D10" s="107">
        <v>2416566195</v>
      </c>
      <c r="E10" s="67">
        <f>D10/C10</f>
        <v>1</v>
      </c>
    </row>
    <row r="11" spans="1:22" ht="12" x14ac:dyDescent="0.2">
      <c r="A11" s="178" t="s">
        <v>7</v>
      </c>
      <c r="B11" s="179"/>
      <c r="C11" s="79">
        <f>SUM(C7:C10)</f>
        <v>13485224202</v>
      </c>
      <c r="D11" s="79">
        <f>SUM(D7:D10)</f>
        <v>13466492108</v>
      </c>
      <c r="E11" s="68">
        <f>+D11/C11</f>
        <v>0.99861091712533623</v>
      </c>
      <c r="F11" s="51"/>
    </row>
    <row r="12" spans="1:22" s="13" customFormat="1" ht="12" x14ac:dyDescent="0.25">
      <c r="A12" s="180" t="s">
        <v>25</v>
      </c>
      <c r="B12" s="180"/>
      <c r="C12" s="80">
        <f>+C11+C6</f>
        <v>16884255093</v>
      </c>
      <c r="D12" s="80">
        <f>+D11+D6</f>
        <v>14134842969</v>
      </c>
      <c r="E12" s="69">
        <f>+D12/C12</f>
        <v>0.83716118307523846</v>
      </c>
      <c r="F12" s="32"/>
      <c r="G12" s="32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 s="13" customFormat="1" ht="34.200000000000003" x14ac:dyDescent="0.25">
      <c r="A13" s="115">
        <v>7596</v>
      </c>
      <c r="B13" s="114" t="s">
        <v>58</v>
      </c>
      <c r="C13" s="108">
        <v>1247026975</v>
      </c>
      <c r="D13" s="108">
        <v>1247026975</v>
      </c>
      <c r="E13" s="67">
        <f t="shared" ref="E13:E28" si="0">D13/C13</f>
        <v>1</v>
      </c>
      <c r="F13" s="32"/>
      <c r="G13" s="32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 s="13" customFormat="1" ht="33.6" customHeight="1" x14ac:dyDescent="0.25">
      <c r="A14" s="114">
        <v>7588</v>
      </c>
      <c r="B14" s="114" t="s">
        <v>59</v>
      </c>
      <c r="C14" s="108">
        <v>579109539</v>
      </c>
      <c r="D14" s="108">
        <v>579109539</v>
      </c>
      <c r="E14" s="67">
        <f t="shared" si="0"/>
        <v>1</v>
      </c>
      <c r="F14" s="32"/>
      <c r="G14" s="32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 s="13" customFormat="1" ht="28.8" customHeight="1" x14ac:dyDescent="0.25">
      <c r="A15" s="113">
        <v>7583</v>
      </c>
      <c r="B15" s="114" t="s">
        <v>60</v>
      </c>
      <c r="C15" s="108">
        <v>1384662345</v>
      </c>
      <c r="D15" s="108">
        <v>1368252870</v>
      </c>
      <c r="E15" s="67">
        <f t="shared" si="0"/>
        <v>0.98814911443265974</v>
      </c>
      <c r="F15" s="32"/>
      <c r="G15" s="32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 s="13" customFormat="1" ht="22.8" x14ac:dyDescent="0.25">
      <c r="A16" s="113">
        <v>7579</v>
      </c>
      <c r="B16" s="114" t="s">
        <v>61</v>
      </c>
      <c r="C16" s="108">
        <v>2586463043</v>
      </c>
      <c r="D16" s="108">
        <v>2583576436</v>
      </c>
      <c r="E16" s="67">
        <f t="shared" si="0"/>
        <v>0.99888395583002343</v>
      </c>
      <c r="F16" s="32"/>
      <c r="G16" s="32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 s="13" customFormat="1" ht="12" x14ac:dyDescent="0.25">
      <c r="A17" s="178" t="s">
        <v>39</v>
      </c>
      <c r="B17" s="179"/>
      <c r="C17" s="81">
        <f>SUM(C13:C16)</f>
        <v>5797261902</v>
      </c>
      <c r="D17" s="81">
        <f>SUM(D13:D16)</f>
        <v>5777965820</v>
      </c>
      <c r="E17" s="70">
        <f t="shared" si="0"/>
        <v>0.99667151798104148</v>
      </c>
      <c r="F17" s="32"/>
      <c r="G17" s="32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s="13" customFormat="1" ht="44.4" customHeight="1" x14ac:dyDescent="0.25">
      <c r="A18" s="113">
        <v>7581</v>
      </c>
      <c r="B18" s="114" t="s">
        <v>62</v>
      </c>
      <c r="C18" s="108">
        <v>1142691007</v>
      </c>
      <c r="D18" s="108">
        <v>1135002783</v>
      </c>
      <c r="E18" s="67">
        <f t="shared" si="0"/>
        <v>0.99327182593290508</v>
      </c>
      <c r="F18" s="32"/>
      <c r="G18" s="32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 s="13" customFormat="1" ht="12" customHeight="1" x14ac:dyDescent="0.25">
      <c r="A19" s="178" t="s">
        <v>7</v>
      </c>
      <c r="B19" s="179"/>
      <c r="C19" s="81">
        <f>SUM(C18:C18)</f>
        <v>1142691007</v>
      </c>
      <c r="D19" s="81">
        <f>SUM(D18:D18)</f>
        <v>1135002783</v>
      </c>
      <c r="E19" s="68">
        <f t="shared" si="0"/>
        <v>0.99327182593290508</v>
      </c>
      <c r="F19" s="52"/>
      <c r="G19" s="32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2" ht="36.6" customHeight="1" x14ac:dyDescent="0.2">
      <c r="A20" s="114">
        <v>7573</v>
      </c>
      <c r="B20" s="115" t="s">
        <v>63</v>
      </c>
      <c r="C20" s="109">
        <v>15324508382</v>
      </c>
      <c r="D20" s="109">
        <v>14197774692</v>
      </c>
      <c r="E20" s="67">
        <f t="shared" si="0"/>
        <v>0.92647505147222542</v>
      </c>
    </row>
    <row r="21" spans="1:22" ht="34.200000000000003" x14ac:dyDescent="0.2">
      <c r="A21" s="113">
        <v>7576</v>
      </c>
      <c r="B21" s="115" t="s">
        <v>64</v>
      </c>
      <c r="C21" s="109">
        <v>7331162413</v>
      </c>
      <c r="D21" s="109">
        <v>7300061798</v>
      </c>
      <c r="E21" s="67">
        <f t="shared" si="0"/>
        <v>0.99575775119306442</v>
      </c>
    </row>
    <row r="22" spans="1:22" ht="40.200000000000003" customHeight="1" x14ac:dyDescent="0.2">
      <c r="A22" s="113">
        <v>7587</v>
      </c>
      <c r="B22" s="115" t="s">
        <v>65</v>
      </c>
      <c r="C22" s="109">
        <v>18883472069</v>
      </c>
      <c r="D22" s="109">
        <v>17832980658</v>
      </c>
      <c r="E22" s="67">
        <f t="shared" si="0"/>
        <v>0.9443697955989494</v>
      </c>
    </row>
    <row r="23" spans="1:22" ht="33" customHeight="1" x14ac:dyDescent="0.2">
      <c r="A23" s="113">
        <v>7578</v>
      </c>
      <c r="B23" s="115" t="s">
        <v>66</v>
      </c>
      <c r="C23" s="109">
        <v>63195546479</v>
      </c>
      <c r="D23" s="109">
        <v>52416552520</v>
      </c>
      <c r="E23" s="67">
        <f t="shared" si="0"/>
        <v>0.82943427884460375</v>
      </c>
    </row>
    <row r="24" spans="1:22" ht="12" x14ac:dyDescent="0.2">
      <c r="A24" s="178" t="s">
        <v>40</v>
      </c>
      <c r="B24" s="179"/>
      <c r="C24" s="56">
        <f>SUM(C20:C23)</f>
        <v>104734689343</v>
      </c>
      <c r="D24" s="56">
        <f>SUM(D20:D23)</f>
        <v>91747369668</v>
      </c>
      <c r="E24" s="57">
        <f t="shared" si="0"/>
        <v>0.87599791667431903</v>
      </c>
    </row>
    <row r="25" spans="1:22" ht="22.8" x14ac:dyDescent="0.2">
      <c r="A25" s="113">
        <v>7593</v>
      </c>
      <c r="B25" s="115" t="s">
        <v>67</v>
      </c>
      <c r="C25" s="109">
        <v>11988997285</v>
      </c>
      <c r="D25" s="109">
        <v>5983359488</v>
      </c>
      <c r="E25" s="67">
        <f t="shared" si="0"/>
        <v>0.49907088522624515</v>
      </c>
    </row>
    <row r="26" spans="1:22" ht="29.4" customHeight="1" x14ac:dyDescent="0.2">
      <c r="A26" s="114">
        <v>7653</v>
      </c>
      <c r="B26" s="115" t="s">
        <v>68</v>
      </c>
      <c r="C26" s="109">
        <v>5658459087</v>
      </c>
      <c r="D26" s="109">
        <v>5187294520</v>
      </c>
      <c r="E26" s="67">
        <f t="shared" si="0"/>
        <v>0.91673270765843751</v>
      </c>
    </row>
    <row r="27" spans="1:22" ht="34.200000000000003" x14ac:dyDescent="0.2">
      <c r="A27" s="113">
        <v>7595</v>
      </c>
      <c r="B27" s="115" t="s">
        <v>69</v>
      </c>
      <c r="C27" s="109">
        <v>659970476</v>
      </c>
      <c r="D27" s="109">
        <v>659711996</v>
      </c>
      <c r="E27" s="67">
        <f t="shared" si="0"/>
        <v>0.99960834611637994</v>
      </c>
    </row>
    <row r="28" spans="1:22" ht="25.2" customHeight="1" x14ac:dyDescent="0.2">
      <c r="A28" s="113">
        <v>7907</v>
      </c>
      <c r="B28" s="115" t="s">
        <v>73</v>
      </c>
      <c r="C28" s="109">
        <v>552341568</v>
      </c>
      <c r="D28" s="109">
        <v>552341568</v>
      </c>
      <c r="E28" s="67">
        <f t="shared" si="0"/>
        <v>1</v>
      </c>
    </row>
    <row r="29" spans="1:22" ht="12" x14ac:dyDescent="0.2">
      <c r="A29" s="178" t="s">
        <v>41</v>
      </c>
      <c r="B29" s="179"/>
      <c r="C29" s="79">
        <f>SUM(C25:C28)</f>
        <v>18859768416</v>
      </c>
      <c r="D29" s="79">
        <f>SUM(D25:D28)</f>
        <v>12382707572</v>
      </c>
      <c r="E29" s="68">
        <f>D29/C29</f>
        <v>0.65656731826542059</v>
      </c>
      <c r="F29" s="50"/>
    </row>
    <row r="30" spans="1:22" ht="12" x14ac:dyDescent="0.2">
      <c r="A30" s="181" t="s">
        <v>26</v>
      </c>
      <c r="B30" s="181"/>
      <c r="C30" s="80">
        <f>+C29+C24+C19+C17</f>
        <v>130534410668</v>
      </c>
      <c r="D30" s="80">
        <f>+D29+D24+D19+D17</f>
        <v>111043045843</v>
      </c>
      <c r="E30" s="69">
        <f>D30/C30</f>
        <v>0.85068025568695327</v>
      </c>
    </row>
    <row r="31" spans="1:22" s="23" customFormat="1" ht="11.25" customHeight="1" x14ac:dyDescent="0.2">
      <c r="A31" s="27"/>
      <c r="B31" s="38"/>
      <c r="E31" s="27"/>
      <c r="F31" s="31"/>
      <c r="G31" s="31"/>
    </row>
    <row r="32" spans="1:22" s="14" customFormat="1" ht="15.75" customHeight="1" x14ac:dyDescent="0.25">
      <c r="A32" s="175" t="s">
        <v>27</v>
      </c>
      <c r="B32" s="175"/>
      <c r="C32" s="71">
        <f>+C30+C12</f>
        <v>147418665761</v>
      </c>
      <c r="D32" s="71">
        <f>+D30+D12</f>
        <v>125177888812</v>
      </c>
      <c r="E32" s="72">
        <f>+D32/C32</f>
        <v>0.84913188004931828</v>
      </c>
      <c r="F32" s="33"/>
      <c r="G32" s="33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</row>
    <row r="33" spans="1:7" ht="15.75" customHeight="1" x14ac:dyDescent="0.2">
      <c r="A33" s="35"/>
    </row>
    <row r="34" spans="1:7" s="23" customFormat="1" x14ac:dyDescent="0.2">
      <c r="A34" s="27"/>
      <c r="B34" s="38"/>
      <c r="C34" s="34"/>
      <c r="D34" s="34"/>
      <c r="E34" s="25"/>
      <c r="F34" s="31"/>
      <c r="G34" s="31"/>
    </row>
    <row r="35" spans="1:7" s="23" customFormat="1" x14ac:dyDescent="0.2">
      <c r="A35" s="27"/>
      <c r="B35" s="38"/>
      <c r="C35" s="34"/>
      <c r="D35" s="34"/>
      <c r="E35" s="25"/>
      <c r="F35" s="31"/>
      <c r="G35" s="31"/>
    </row>
    <row r="36" spans="1:7" s="23" customFormat="1" x14ac:dyDescent="0.2">
      <c r="A36" s="27"/>
      <c r="B36" s="38"/>
      <c r="C36" s="34"/>
      <c r="D36" s="34"/>
      <c r="E36" s="25"/>
      <c r="F36" s="31"/>
      <c r="G36" s="31"/>
    </row>
    <row r="37" spans="1:7" s="23" customFormat="1" x14ac:dyDescent="0.2">
      <c r="A37" s="27"/>
      <c r="B37" s="38"/>
      <c r="C37" s="34"/>
      <c r="D37" s="34"/>
      <c r="E37" s="25"/>
      <c r="F37" s="31"/>
      <c r="G37" s="31"/>
    </row>
    <row r="38" spans="1:7" s="23" customFormat="1" x14ac:dyDescent="0.2">
      <c r="A38" s="27"/>
      <c r="B38" s="38"/>
      <c r="C38" s="34"/>
      <c r="D38" s="34"/>
      <c r="E38" s="25"/>
      <c r="F38" s="31"/>
      <c r="G38" s="31"/>
    </row>
    <row r="39" spans="1:7" s="23" customFormat="1" x14ac:dyDescent="0.2">
      <c r="A39" s="27"/>
      <c r="B39" s="38"/>
      <c r="C39" s="34"/>
      <c r="D39" s="34"/>
      <c r="E39" s="25"/>
      <c r="F39" s="31"/>
      <c r="G39" s="31"/>
    </row>
    <row r="40" spans="1:7" s="23" customFormat="1" x14ac:dyDescent="0.2">
      <c r="A40" s="27"/>
      <c r="B40" s="38"/>
      <c r="C40" s="34"/>
      <c r="D40" s="34"/>
      <c r="E40" s="25"/>
      <c r="F40" s="31"/>
      <c r="G40" s="31"/>
    </row>
    <row r="41" spans="1:7" s="23" customFormat="1" x14ac:dyDescent="0.2">
      <c r="A41" s="27"/>
      <c r="B41" s="38"/>
      <c r="C41" s="34"/>
      <c r="D41" s="34"/>
      <c r="E41" s="25"/>
      <c r="F41" s="31"/>
      <c r="G41" s="31"/>
    </row>
    <row r="42" spans="1:7" s="23" customFormat="1" x14ac:dyDescent="0.2">
      <c r="A42" s="27"/>
      <c r="B42" s="38"/>
      <c r="C42" s="34"/>
      <c r="D42" s="34"/>
      <c r="E42" s="25"/>
      <c r="F42" s="31"/>
      <c r="G42" s="31"/>
    </row>
    <row r="43" spans="1:7" s="23" customFormat="1" x14ac:dyDescent="0.2">
      <c r="A43" s="27"/>
      <c r="B43" s="38"/>
      <c r="C43" s="34"/>
      <c r="D43" s="34"/>
      <c r="E43" s="25"/>
      <c r="F43" s="31"/>
      <c r="G43" s="31"/>
    </row>
    <row r="44" spans="1:7" s="23" customFormat="1" x14ac:dyDescent="0.2">
      <c r="A44" s="27"/>
      <c r="B44" s="38"/>
      <c r="C44" s="34"/>
      <c r="D44" s="34"/>
      <c r="E44" s="25"/>
      <c r="F44" s="31"/>
      <c r="G44" s="31"/>
    </row>
    <row r="45" spans="1:7" s="23" customFormat="1" x14ac:dyDescent="0.2">
      <c r="A45" s="27"/>
      <c r="B45" s="38"/>
      <c r="C45" s="34"/>
      <c r="D45" s="34"/>
      <c r="E45" s="25"/>
      <c r="F45" s="31"/>
      <c r="G45" s="31"/>
    </row>
    <row r="46" spans="1:7" s="23" customFormat="1" x14ac:dyDescent="0.2">
      <c r="A46" s="27"/>
      <c r="B46" s="38"/>
      <c r="C46" s="34"/>
      <c r="D46" s="34"/>
      <c r="E46" s="25"/>
      <c r="F46" s="31"/>
      <c r="G46" s="31"/>
    </row>
    <row r="47" spans="1:7" s="23" customFormat="1" x14ac:dyDescent="0.2">
      <c r="A47" s="27"/>
      <c r="B47" s="38"/>
      <c r="C47" s="34"/>
      <c r="D47" s="34"/>
      <c r="E47" s="25"/>
      <c r="F47" s="31"/>
      <c r="G47" s="31"/>
    </row>
    <row r="48" spans="1:7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EJECUCIÓN TOTAL</vt:lpstr>
      <vt:lpstr>RESUMEN FUNCIONAMIENTO</vt:lpstr>
      <vt:lpstr>RESUMEN RESERVAS</vt:lpstr>
      <vt:lpstr>'EJECUCION BMT  CONCEJO'!Área_de_impresión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Marmolejo</cp:lastModifiedBy>
  <cp:lastPrinted>2020-03-11T22:03:20Z</cp:lastPrinted>
  <dcterms:created xsi:type="dcterms:W3CDTF">2015-10-06T19:48:57Z</dcterms:created>
  <dcterms:modified xsi:type="dcterms:W3CDTF">2023-01-19T13:49:24Z</dcterms:modified>
</cp:coreProperties>
</file>