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HP\Desktop\2021 OFI\RIESGOS 2021\SEGUIMIENTO RC Abril 2021\"/>
    </mc:Choice>
  </mc:AlternateContent>
  <xr:revisionPtr revIDLastSave="0" documentId="13_ncr:1_{79D07E51-A3BF-4380-852D-D5E3E78E85FA}" xr6:coauthVersionLast="46" xr6:coauthVersionMax="46" xr10:uidLastSave="{00000000-0000-0000-0000-000000000000}"/>
  <bookViews>
    <workbookView xWindow="-120" yWindow="-120" windowWidth="20730" windowHeight="11160" tabRatio="812" firstSheet="1" activeTab="2" xr2:uid="{00000000-000D-0000-FFFF-FFFF00000000}"/>
  </bookViews>
  <sheets>
    <sheet name="POLÍTICA" sheetId="33" state="hidden" r:id="rId1"/>
    <sheet name="IDENTIFICACIÓN Y VALORACIÓN" sheetId="38" r:id="rId2"/>
    <sheet name="CONTROLES EXISTENTES" sheetId="36" r:id="rId3"/>
    <sheet name="TRATAMIENTO Y MONITOREO" sheetId="40" state="hidden" r:id="rId4"/>
    <sheet name="PLAN DE CONTINGENCIA" sheetId="37" state="hidden" r:id="rId5"/>
    <sheet name="EVALUACIÓN DE CONTROLES" sheetId="42" state="hidden" r:id="rId6"/>
    <sheet name="3. IMPACTO RIESGOS CORRUPCIÓN" sheetId="30" state="hidden" r:id="rId7"/>
  </sheets>
  <externalReferences>
    <externalReference r:id="rId8"/>
  </externalReferences>
  <definedNames>
    <definedName name="_xlnm._FilterDatabase" localSheetId="2" hidden="1">'CONTROLES EXISTENTES'!$A$2:$Z$98</definedName>
    <definedName name="_xlnm._FilterDatabase" localSheetId="1" hidden="1">'IDENTIFICACIÓN Y VALORACIÓN'!$A$8:$S$89</definedName>
    <definedName name="_xlnm._FilterDatabase" localSheetId="4" hidden="1">'PLAN DE CONTINGENCIA'!$A$3:$G$57</definedName>
    <definedName name="_xlnm._FilterDatabase" localSheetId="3" hidden="1">'TRATAMIENTO Y MONITOREO'!$A$4:$R$27</definedName>
    <definedName name="_xlnm.Print_Area" localSheetId="6">'3. IMPACTO RIESGOS CORRUPCIÓN'!$A$1:$AX$35</definedName>
    <definedName name="BAJA">#REF!</definedName>
    <definedName name="MODERADO__5">#REF!</definedName>
    <definedName name="RARA_VEZ__1">#REF!</definedName>
  </definedNames>
  <calcPr calcId="181029"/>
</workbook>
</file>

<file path=xl/calcChain.xml><?xml version="1.0" encoding="utf-8"?>
<calcChain xmlns="http://schemas.openxmlformats.org/spreadsheetml/2006/main">
  <c r="A195" i="42" l="1"/>
  <c r="O147" i="42"/>
  <c r="O148" i="42"/>
  <c r="O149" i="42"/>
  <c r="O150" i="42"/>
  <c r="O151" i="42"/>
  <c r="O152" i="42"/>
  <c r="O153" i="42"/>
  <c r="O154" i="42"/>
  <c r="O155" i="42"/>
  <c r="O156" i="42"/>
  <c r="O157" i="42"/>
  <c r="O158" i="42"/>
  <c r="O159" i="42"/>
  <c r="O160" i="42"/>
  <c r="O161" i="42"/>
  <c r="O162" i="42"/>
  <c r="O163" i="42"/>
  <c r="O164" i="42"/>
  <c r="O165" i="42"/>
  <c r="O166" i="42"/>
  <c r="O168" i="42"/>
  <c r="O169" i="42"/>
  <c r="O170" i="42"/>
  <c r="O171" i="42"/>
  <c r="O194" i="42"/>
  <c r="O195" i="42"/>
  <c r="O196" i="42"/>
  <c r="O197" i="42"/>
  <c r="O198" i="42"/>
  <c r="O199" i="42"/>
  <c r="O200" i="42"/>
  <c r="O201" i="42"/>
  <c r="O202" i="42"/>
  <c r="O204" i="42"/>
  <c r="O205" i="42"/>
  <c r="O206" i="42"/>
  <c r="O207" i="42"/>
  <c r="O208" i="42"/>
  <c r="O209" i="42"/>
  <c r="O210" i="42"/>
  <c r="O216" i="42"/>
  <c r="O217" i="42"/>
  <c r="O218" i="42"/>
  <c r="O219" i="42"/>
  <c r="O220" i="42"/>
  <c r="O221" i="42"/>
  <c r="O222" i="42"/>
  <c r="O223" i="42"/>
  <c r="O224" i="42"/>
  <c r="O225" i="42"/>
  <c r="O226" i="42"/>
  <c r="O227" i="42"/>
  <c r="O228" i="42"/>
  <c r="O229" i="42"/>
  <c r="O230" i="42"/>
  <c r="O231" i="42"/>
  <c r="O234" i="42"/>
  <c r="O5" i="42" l="1"/>
  <c r="P5" i="42" s="1"/>
  <c r="P9" i="38"/>
  <c r="L9" i="38"/>
  <c r="Q9" i="38"/>
  <c r="R9" i="38"/>
  <c r="Q5" i="42" l="1"/>
  <c r="U5" i="42" s="1"/>
  <c r="Y5" i="42" s="1"/>
  <c r="G83" i="40"/>
  <c r="D194" i="40" l="1"/>
  <c r="AB234" i="42" l="1"/>
  <c r="P234" i="42"/>
  <c r="Q234" i="42" s="1"/>
  <c r="AB231" i="42"/>
  <c r="P231" i="42"/>
  <c r="Q231" i="42" s="1"/>
  <c r="X231" i="42" s="1"/>
  <c r="AB230" i="42"/>
  <c r="P230" i="42"/>
  <c r="Q230" i="42" s="1"/>
  <c r="AB229" i="42"/>
  <c r="P229" i="42"/>
  <c r="Q229" i="42" s="1"/>
  <c r="AB228" i="42"/>
  <c r="P228" i="42"/>
  <c r="Q228" i="42" s="1"/>
  <c r="U228" i="42" s="1"/>
  <c r="Y228" i="42" s="1"/>
  <c r="AB227" i="42"/>
  <c r="P227" i="42"/>
  <c r="Q227" i="42" s="1"/>
  <c r="Y226" i="42"/>
  <c r="P226" i="42"/>
  <c r="A226" i="42"/>
  <c r="AB225" i="42"/>
  <c r="Y225" i="42"/>
  <c r="P225" i="42"/>
  <c r="Q225" i="42" s="1"/>
  <c r="AB224" i="42"/>
  <c r="Y224" i="42"/>
  <c r="P224" i="42"/>
  <c r="Q224" i="42" s="1"/>
  <c r="AB223" i="42"/>
  <c r="P223" i="42"/>
  <c r="Q223" i="42" s="1"/>
  <c r="AB222" i="42"/>
  <c r="P222" i="42"/>
  <c r="Q222" i="42" s="1"/>
  <c r="U222" i="42" s="1"/>
  <c r="Y222" i="42" s="1"/>
  <c r="AB221" i="42"/>
  <c r="P221" i="42"/>
  <c r="Q221" i="42" s="1"/>
  <c r="AB220" i="42"/>
  <c r="P220" i="42"/>
  <c r="Q220" i="42" s="1"/>
  <c r="AB219" i="42"/>
  <c r="P219" i="42"/>
  <c r="Q219" i="42" s="1"/>
  <c r="AB218" i="42"/>
  <c r="P218" i="42"/>
  <c r="A218" i="42"/>
  <c r="AB217" i="42"/>
  <c r="P217" i="42"/>
  <c r="Q217" i="42" s="1"/>
  <c r="X217" i="42" s="1"/>
  <c r="AB216" i="42"/>
  <c r="P216" i="42"/>
  <c r="Q216" i="42" s="1"/>
  <c r="U216" i="42" s="1"/>
  <c r="AB210" i="42"/>
  <c r="P210" i="42"/>
  <c r="Q210" i="42" s="1"/>
  <c r="AB209" i="42"/>
  <c r="P209" i="42"/>
  <c r="Q209" i="42" s="1"/>
  <c r="AB208" i="42"/>
  <c r="P208" i="42"/>
  <c r="Q208" i="42" s="1"/>
  <c r="AB207" i="42"/>
  <c r="P207" i="42"/>
  <c r="Q207" i="42" s="1"/>
  <c r="AB206" i="42"/>
  <c r="P206" i="42"/>
  <c r="Q206" i="42" s="1"/>
  <c r="A206" i="42"/>
  <c r="Y205" i="42"/>
  <c r="P205" i="42"/>
  <c r="Q205" i="42" s="1"/>
  <c r="Y204" i="42"/>
  <c r="P204" i="42"/>
  <c r="Q204" i="42" s="1"/>
  <c r="AB202" i="42"/>
  <c r="P202" i="42"/>
  <c r="Q202" i="42" s="1"/>
  <c r="AB201" i="42"/>
  <c r="P201" i="42"/>
  <c r="Q201" i="42" s="1"/>
  <c r="AB200" i="42"/>
  <c r="P200" i="42"/>
  <c r="Q200" i="42" s="1"/>
  <c r="Y199" i="42"/>
  <c r="P199" i="42"/>
  <c r="Q199" i="42" s="1"/>
  <c r="X199" i="42" s="1"/>
  <c r="AB198" i="42"/>
  <c r="P198" i="42"/>
  <c r="Q198" i="42" s="1"/>
  <c r="AB197" i="42"/>
  <c r="P197" i="42"/>
  <c r="Q197" i="42" s="1"/>
  <c r="AB196" i="42"/>
  <c r="P196" i="42"/>
  <c r="Q196" i="42" s="1"/>
  <c r="U196" i="42" s="1"/>
  <c r="AB195" i="42"/>
  <c r="P195" i="42"/>
  <c r="AB194" i="42"/>
  <c r="P194" i="42"/>
  <c r="Q194" i="42" s="1"/>
  <c r="AB171" i="42"/>
  <c r="P171" i="42"/>
  <c r="Q171" i="42" s="1"/>
  <c r="AB170" i="42"/>
  <c r="P170" i="42"/>
  <c r="Q170" i="42" s="1"/>
  <c r="Y169" i="42"/>
  <c r="P169" i="42"/>
  <c r="Q169" i="42" s="1"/>
  <c r="Y168" i="42"/>
  <c r="P168" i="42"/>
  <c r="Q168" i="42" s="1"/>
  <c r="U168" i="42" s="1"/>
  <c r="AB166" i="42"/>
  <c r="Y166" i="42"/>
  <c r="P166" i="42"/>
  <c r="Q166" i="42" s="1"/>
  <c r="Y165" i="42"/>
  <c r="P165" i="42"/>
  <c r="Q165" i="42" s="1"/>
  <c r="AB164" i="42"/>
  <c r="P164" i="42"/>
  <c r="Q164" i="42" s="1"/>
  <c r="AB163" i="42"/>
  <c r="P163" i="42"/>
  <c r="Q163" i="42" s="1"/>
  <c r="Y162" i="42"/>
  <c r="P162" i="42"/>
  <c r="Q162" i="42" s="1"/>
  <c r="Y161" i="42"/>
  <c r="P161" i="42"/>
  <c r="Q161" i="42" s="1"/>
  <c r="AB160" i="42"/>
  <c r="P160" i="42"/>
  <c r="Q160" i="42" s="1"/>
  <c r="AB159" i="42"/>
  <c r="P159" i="42"/>
  <c r="Q159" i="42" s="1"/>
  <c r="X159" i="42" s="1"/>
  <c r="A159" i="42"/>
  <c r="AB158" i="42"/>
  <c r="Y158" i="42"/>
  <c r="P158" i="42"/>
  <c r="Q158" i="42" s="1"/>
  <c r="AB157" i="42"/>
  <c r="Y157" i="42"/>
  <c r="P157" i="42"/>
  <c r="Q157" i="42" s="1"/>
  <c r="AB156" i="42"/>
  <c r="Y156" i="42"/>
  <c r="P156" i="42"/>
  <c r="Q156" i="42" s="1"/>
  <c r="X156" i="42" s="1"/>
  <c r="AB155" i="42"/>
  <c r="P155" i="42"/>
  <c r="Q155" i="42" s="1"/>
  <c r="Y154" i="42"/>
  <c r="P154" i="42"/>
  <c r="Q154" i="42" s="1"/>
  <c r="U154" i="42" s="1"/>
  <c r="Y153" i="42"/>
  <c r="P153" i="42"/>
  <c r="Q153" i="42" s="1"/>
  <c r="U153" i="42" s="1"/>
  <c r="P152" i="42"/>
  <c r="Q152" i="42" s="1"/>
  <c r="AB151" i="42"/>
  <c r="P151" i="42"/>
  <c r="Q151" i="42" s="1"/>
  <c r="AB150" i="42"/>
  <c r="P150" i="42"/>
  <c r="Q150" i="42" s="1"/>
  <c r="AB149" i="42"/>
  <c r="P149" i="42"/>
  <c r="Q149" i="42" s="1"/>
  <c r="Y148" i="42"/>
  <c r="P148" i="42"/>
  <c r="Q148" i="42" s="1"/>
  <c r="AB147" i="42"/>
  <c r="P147" i="42"/>
  <c r="A147" i="42"/>
  <c r="AB146" i="42"/>
  <c r="Y146" i="42"/>
  <c r="O146" i="42"/>
  <c r="P146" i="42" s="1"/>
  <c r="Q146" i="42" s="1"/>
  <c r="AB145" i="42"/>
  <c r="Y145" i="42"/>
  <c r="O145" i="42"/>
  <c r="P145" i="42" s="1"/>
  <c r="Q145" i="42" s="1"/>
  <c r="U145" i="42" s="1"/>
  <c r="V145" i="42" s="1"/>
  <c r="Y144" i="42"/>
  <c r="O144" i="42"/>
  <c r="P144" i="42" s="1"/>
  <c r="Q144" i="42" s="1"/>
  <c r="Y143" i="42"/>
  <c r="O143" i="42"/>
  <c r="P143" i="42" s="1"/>
  <c r="Q143" i="42" s="1"/>
  <c r="AB142" i="42"/>
  <c r="O142" i="42"/>
  <c r="P142" i="42" s="1"/>
  <c r="Q142" i="42" s="1"/>
  <c r="Y141" i="42"/>
  <c r="O141" i="42"/>
  <c r="P141" i="42" s="1"/>
  <c r="Q141" i="42" s="1"/>
  <c r="X141" i="42" s="1"/>
  <c r="Y140" i="42"/>
  <c r="O140" i="42"/>
  <c r="P140" i="42" s="1"/>
  <c r="Q140" i="42" s="1"/>
  <c r="AB139" i="42"/>
  <c r="O139" i="42"/>
  <c r="P139" i="42" s="1"/>
  <c r="Q139" i="42" s="1"/>
  <c r="U139" i="42" s="1"/>
  <c r="V139" i="42" s="1"/>
  <c r="AB138" i="42"/>
  <c r="O138" i="42"/>
  <c r="P138" i="42" s="1"/>
  <c r="Q138" i="42" s="1"/>
  <c r="U138" i="42" s="1"/>
  <c r="Y137" i="42"/>
  <c r="O137" i="42"/>
  <c r="P137" i="42" s="1"/>
  <c r="Q137" i="42" s="1"/>
  <c r="Y136" i="42"/>
  <c r="O136" i="42"/>
  <c r="P136" i="42" s="1"/>
  <c r="Q136" i="42" s="1"/>
  <c r="AB135" i="42"/>
  <c r="O135" i="42"/>
  <c r="P135" i="42" s="1"/>
  <c r="A135" i="42"/>
  <c r="AB134" i="42"/>
  <c r="O134" i="42"/>
  <c r="P134" i="42" s="1"/>
  <c r="Q134" i="42" s="1"/>
  <c r="AB127" i="42"/>
  <c r="O127" i="42"/>
  <c r="P127" i="42" s="1"/>
  <c r="Q127" i="42" s="1"/>
  <c r="X127" i="42" s="1"/>
  <c r="Y126" i="42"/>
  <c r="O126" i="42"/>
  <c r="P126" i="42" s="1"/>
  <c r="Q126" i="42" s="1"/>
  <c r="U126" i="42" s="1"/>
  <c r="AB126" i="42" s="1"/>
  <c r="AB125" i="42"/>
  <c r="O125" i="42"/>
  <c r="P125" i="42" s="1"/>
  <c r="Q125" i="42" s="1"/>
  <c r="AB124" i="42"/>
  <c r="O124" i="42"/>
  <c r="P124" i="42" s="1"/>
  <c r="Q124" i="42" s="1"/>
  <c r="AB123" i="42"/>
  <c r="O123" i="42"/>
  <c r="P123" i="42" s="1"/>
  <c r="Q123" i="42" s="1"/>
  <c r="U123" i="42" s="1"/>
  <c r="Y122" i="42"/>
  <c r="O122" i="42"/>
  <c r="P122" i="42" s="1"/>
  <c r="Q122" i="42" s="1"/>
  <c r="AB121" i="42"/>
  <c r="O121" i="42"/>
  <c r="P121" i="42" s="1"/>
  <c r="Q121" i="42" s="1"/>
  <c r="X121" i="42" s="1"/>
  <c r="Y120" i="42"/>
  <c r="O120" i="42"/>
  <c r="P120" i="42" s="1"/>
  <c r="Q120" i="42" s="1"/>
  <c r="AB119" i="42"/>
  <c r="O119" i="42"/>
  <c r="P119" i="42" s="1"/>
  <c r="Q119" i="42" s="1"/>
  <c r="Y118" i="42"/>
  <c r="O118" i="42"/>
  <c r="P118" i="42" s="1"/>
  <c r="Q118" i="42" s="1"/>
  <c r="X118" i="42" s="1"/>
  <c r="O117" i="42"/>
  <c r="P117" i="42" s="1"/>
  <c r="Q117" i="42" s="1"/>
  <c r="X117" i="42" s="1"/>
  <c r="AB116" i="42"/>
  <c r="O116" i="42"/>
  <c r="P116" i="42" s="1"/>
  <c r="Q116" i="42" s="1"/>
  <c r="AB115" i="42"/>
  <c r="O115" i="42"/>
  <c r="P115" i="42" s="1"/>
  <c r="Q115" i="42" s="1"/>
  <c r="AB114" i="42"/>
  <c r="O114" i="42"/>
  <c r="P114" i="42" s="1"/>
  <c r="Q114" i="42" s="1"/>
  <c r="U114" i="42" s="1"/>
  <c r="AB113" i="42"/>
  <c r="O113" i="42"/>
  <c r="P113" i="42" s="1"/>
  <c r="Q113" i="42" s="1"/>
  <c r="AB112" i="42"/>
  <c r="O112" i="42"/>
  <c r="P112" i="42" s="1"/>
  <c r="Q112" i="42" s="1"/>
  <c r="A112" i="42"/>
  <c r="AB111" i="42"/>
  <c r="Y111" i="42"/>
  <c r="X111" i="42"/>
  <c r="U111" i="42"/>
  <c r="V111" i="42" s="1"/>
  <c r="W111" i="42" s="1"/>
  <c r="O111" i="42"/>
  <c r="AB110" i="42"/>
  <c r="Y110" i="42"/>
  <c r="X110" i="42"/>
  <c r="U110" i="42"/>
  <c r="O110" i="42"/>
  <c r="AB109" i="42"/>
  <c r="Y109" i="42"/>
  <c r="X109" i="42"/>
  <c r="U109" i="42"/>
  <c r="V109" i="42" s="1"/>
  <c r="O109" i="42"/>
  <c r="AB108" i="42"/>
  <c r="Y108" i="42"/>
  <c r="Q108" i="42"/>
  <c r="X108" i="42" s="1"/>
  <c r="O108" i="42"/>
  <c r="AB103" i="42"/>
  <c r="O103" i="42"/>
  <c r="P103" i="42" s="1"/>
  <c r="Q103" i="42" s="1"/>
  <c r="X103" i="42" s="1"/>
  <c r="AB102" i="42"/>
  <c r="P102" i="42"/>
  <c r="Q102" i="42" s="1"/>
  <c r="U102" i="42" s="1"/>
  <c r="Y102" i="42" s="1"/>
  <c r="O102" i="42"/>
  <c r="AB101" i="42"/>
  <c r="O101" i="42"/>
  <c r="P101" i="42" s="1"/>
  <c r="Q101" i="42" s="1"/>
  <c r="AB100" i="42"/>
  <c r="O100" i="42"/>
  <c r="P100" i="42" s="1"/>
  <c r="Q100" i="42" s="1"/>
  <c r="Y99" i="42"/>
  <c r="O99" i="42"/>
  <c r="P99" i="42" s="1"/>
  <c r="Q99" i="42" s="1"/>
  <c r="O98" i="42"/>
  <c r="P98" i="42" s="1"/>
  <c r="Q98" i="42" s="1"/>
  <c r="AB97" i="42"/>
  <c r="O97" i="42"/>
  <c r="P97" i="42" s="1"/>
  <c r="Q97" i="42" s="1"/>
  <c r="X97" i="42" s="1"/>
  <c r="AB96" i="42"/>
  <c r="O96" i="42"/>
  <c r="P96" i="42" s="1"/>
  <c r="AB95" i="42"/>
  <c r="O95" i="42"/>
  <c r="P95" i="42" s="1"/>
  <c r="Q95" i="42" s="1"/>
  <c r="U95" i="42" s="1"/>
  <c r="V95" i="42" s="1"/>
  <c r="A95" i="42"/>
  <c r="AB94" i="42"/>
  <c r="Y94" i="42"/>
  <c r="O94" i="42"/>
  <c r="P94" i="42" s="1"/>
  <c r="Q94" i="42" s="1"/>
  <c r="AB93" i="42"/>
  <c r="Y93" i="42"/>
  <c r="O93" i="42"/>
  <c r="P93" i="42" s="1"/>
  <c r="Q93" i="42" s="1"/>
  <c r="AB92" i="42"/>
  <c r="Y92" i="42"/>
  <c r="O92" i="42"/>
  <c r="P92" i="42" s="1"/>
  <c r="Q92" i="42" s="1"/>
  <c r="AB91" i="42"/>
  <c r="Y91" i="42"/>
  <c r="O91" i="42"/>
  <c r="P91" i="42" s="1"/>
  <c r="Q91" i="42" s="1"/>
  <c r="U91" i="42" s="1"/>
  <c r="V91" i="42" s="1"/>
  <c r="AB90" i="42"/>
  <c r="O90" i="42"/>
  <c r="P90" i="42" s="1"/>
  <c r="Q90" i="42" s="1"/>
  <c r="X90" i="42" s="1"/>
  <c r="Y89" i="42"/>
  <c r="O89" i="42"/>
  <c r="P89" i="42" s="1"/>
  <c r="Q89" i="42" s="1"/>
  <c r="AB88" i="42"/>
  <c r="O88" i="42"/>
  <c r="P88" i="42" s="1"/>
  <c r="Q88" i="42" s="1"/>
  <c r="AB87" i="42"/>
  <c r="O87" i="42"/>
  <c r="P87" i="42" s="1"/>
  <c r="Q87" i="42" s="1"/>
  <c r="U87" i="42" s="1"/>
  <c r="AB86" i="42"/>
  <c r="O86" i="42"/>
  <c r="P86" i="42" s="1"/>
  <c r="Q86" i="42" s="1"/>
  <c r="X86" i="42" s="1"/>
  <c r="AB85" i="42"/>
  <c r="O85" i="42"/>
  <c r="P85" i="42" s="1"/>
  <c r="Q85" i="42" s="1"/>
  <c r="AB84" i="42"/>
  <c r="O84" i="42"/>
  <c r="P84" i="42" s="1"/>
  <c r="Q84" i="42" s="1"/>
  <c r="X84" i="42" s="1"/>
  <c r="AB83" i="42"/>
  <c r="O83" i="42"/>
  <c r="P83" i="42" s="1"/>
  <c r="Q83" i="42" s="1"/>
  <c r="X83" i="42" s="1"/>
  <c r="AB82" i="42"/>
  <c r="O82" i="42"/>
  <c r="P82" i="42" s="1"/>
  <c r="Q82" i="42" s="1"/>
  <c r="X82" i="42" s="1"/>
  <c r="AB81" i="42"/>
  <c r="O81" i="42"/>
  <c r="P81" i="42" s="1"/>
  <c r="Q81" i="42" s="1"/>
  <c r="AB80" i="42"/>
  <c r="O80" i="42"/>
  <c r="P80" i="42" s="1"/>
  <c r="Q80" i="42" s="1"/>
  <c r="AB79" i="42"/>
  <c r="O79" i="42"/>
  <c r="P79" i="42" s="1"/>
  <c r="Q79" i="42" s="1"/>
  <c r="A79" i="42"/>
  <c r="Y78" i="42"/>
  <c r="O78" i="42"/>
  <c r="P78" i="42" s="1"/>
  <c r="Q78" i="42" s="1"/>
  <c r="X78" i="42" s="1"/>
  <c r="AB77" i="42"/>
  <c r="O77" i="42"/>
  <c r="P77" i="42" s="1"/>
  <c r="Q77" i="42" s="1"/>
  <c r="AB76" i="42"/>
  <c r="O76" i="42"/>
  <c r="P76" i="42" s="1"/>
  <c r="Q76" i="42" s="1"/>
  <c r="AB75" i="42"/>
  <c r="O75" i="42"/>
  <c r="P75" i="42" s="1"/>
  <c r="Q75" i="42" s="1"/>
  <c r="Y74" i="42"/>
  <c r="O74" i="42"/>
  <c r="P74" i="42" s="1"/>
  <c r="Q74" i="42" s="1"/>
  <c r="X74" i="42" s="1"/>
  <c r="AB73" i="42"/>
  <c r="O73" i="42"/>
  <c r="P73" i="42" s="1"/>
  <c r="Q73" i="42" s="1"/>
  <c r="Y72" i="42"/>
  <c r="O72" i="42"/>
  <c r="P72" i="42" s="1"/>
  <c r="Q72" i="42" s="1"/>
  <c r="U72" i="42" s="1"/>
  <c r="AB71" i="42"/>
  <c r="O71" i="42"/>
  <c r="P71" i="42" s="1"/>
  <c r="Q71" i="42" s="1"/>
  <c r="Y70" i="42"/>
  <c r="O70" i="42"/>
  <c r="P70" i="42" s="1"/>
  <c r="Q70" i="42" s="1"/>
  <c r="X70" i="42" s="1"/>
  <c r="AB69" i="42"/>
  <c r="O69" i="42"/>
  <c r="P69" i="42" s="1"/>
  <c r="Q69" i="42" s="1"/>
  <c r="AB68" i="42"/>
  <c r="O68" i="42"/>
  <c r="P68" i="42" s="1"/>
  <c r="Q68" i="42" s="1"/>
  <c r="AB67" i="42"/>
  <c r="O67" i="42"/>
  <c r="P67" i="42" s="1"/>
  <c r="A67" i="42"/>
  <c r="AB66" i="42"/>
  <c r="Y66" i="42"/>
  <c r="O66" i="42"/>
  <c r="P66" i="42" s="1"/>
  <c r="Q66" i="42" s="1"/>
  <c r="AB65" i="42"/>
  <c r="Y65" i="42"/>
  <c r="O65" i="42"/>
  <c r="P65" i="42" s="1"/>
  <c r="Q65" i="42" s="1"/>
  <c r="AB64" i="42"/>
  <c r="Y64" i="42"/>
  <c r="O64" i="42"/>
  <c r="P64" i="42" s="1"/>
  <c r="Q64" i="42" s="1"/>
  <c r="AB63" i="42"/>
  <c r="Y63" i="42"/>
  <c r="O63" i="42"/>
  <c r="P63" i="42" s="1"/>
  <c r="Q63" i="42" s="1"/>
  <c r="AB62" i="42"/>
  <c r="Y62" i="42"/>
  <c r="O62" i="42"/>
  <c r="P62" i="42" s="1"/>
  <c r="Q62" i="42" s="1"/>
  <c r="X62" i="42" s="1"/>
  <c r="AB61" i="42"/>
  <c r="O61" i="42"/>
  <c r="P61" i="42" s="1"/>
  <c r="Q61" i="42" s="1"/>
  <c r="X61" i="42" s="1"/>
  <c r="AB60" i="42"/>
  <c r="O60" i="42"/>
  <c r="P60" i="42" s="1"/>
  <c r="Q60" i="42" s="1"/>
  <c r="X60" i="42" s="1"/>
  <c r="Y59" i="42"/>
  <c r="O59" i="42"/>
  <c r="P59" i="42" s="1"/>
  <c r="Q59" i="42" s="1"/>
  <c r="Y58" i="42"/>
  <c r="O58" i="42"/>
  <c r="P58" i="42" s="1"/>
  <c r="Q58" i="42" s="1"/>
  <c r="U58" i="42" s="1"/>
  <c r="AB58" i="42" s="1"/>
  <c r="AB57" i="42"/>
  <c r="Q57" i="42"/>
  <c r="U57" i="42" s="1"/>
  <c r="O57" i="42"/>
  <c r="P57" i="42" s="1"/>
  <c r="AB56" i="42"/>
  <c r="O56" i="42"/>
  <c r="P56" i="42" s="1"/>
  <c r="Q56" i="42" s="1"/>
  <c r="AB55" i="42"/>
  <c r="O55" i="42"/>
  <c r="P55" i="42" s="1"/>
  <c r="Q55" i="42" s="1"/>
  <c r="O54" i="42"/>
  <c r="P54" i="42" s="1"/>
  <c r="Q54" i="42" s="1"/>
  <c r="AB53" i="42"/>
  <c r="P53" i="42"/>
  <c r="Q53" i="42" s="1"/>
  <c r="O53" i="42"/>
  <c r="AB52" i="42"/>
  <c r="O52" i="42"/>
  <c r="P52" i="42" s="1"/>
  <c r="Q52" i="42" s="1"/>
  <c r="AB51" i="42"/>
  <c r="O51" i="42"/>
  <c r="P51" i="42" s="1"/>
  <c r="A51" i="42"/>
  <c r="Y46" i="42"/>
  <c r="O46" i="42"/>
  <c r="P46" i="42" s="1"/>
  <c r="Q46" i="42" s="1"/>
  <c r="Y45" i="42"/>
  <c r="O45" i="42"/>
  <c r="P45" i="42" s="1"/>
  <c r="Q45" i="42" s="1"/>
  <c r="Y44" i="42"/>
  <c r="O44" i="42"/>
  <c r="P44" i="42" s="1"/>
  <c r="Q44" i="42" s="1"/>
  <c r="AB43" i="42"/>
  <c r="Q43" i="42"/>
  <c r="X43" i="42" s="1"/>
  <c r="O43" i="42"/>
  <c r="P43" i="42" s="1"/>
  <c r="AB42" i="42"/>
  <c r="Y42" i="42"/>
  <c r="P42" i="42"/>
  <c r="Q42" i="42" s="1"/>
  <c r="X42" i="42" s="1"/>
  <c r="O42" i="42"/>
  <c r="AB41" i="42"/>
  <c r="O41" i="42"/>
  <c r="P41" i="42" s="1"/>
  <c r="Q41" i="42" s="1"/>
  <c r="AB40" i="42"/>
  <c r="O40" i="42"/>
  <c r="P40" i="42" s="1"/>
  <c r="Q40" i="42" s="1"/>
  <c r="Y39" i="42"/>
  <c r="O39" i="42"/>
  <c r="P39" i="42" s="1"/>
  <c r="Q39" i="42" s="1"/>
  <c r="AB38" i="42"/>
  <c r="O38" i="42"/>
  <c r="P38" i="42" s="1"/>
  <c r="Q38" i="42" s="1"/>
  <c r="U38" i="42" s="1"/>
  <c r="AB37" i="42"/>
  <c r="O37" i="42"/>
  <c r="P37" i="42" s="1"/>
  <c r="Q37" i="42" s="1"/>
  <c r="AB36" i="42"/>
  <c r="O36" i="42"/>
  <c r="P36" i="42" s="1"/>
  <c r="Q36" i="42" s="1"/>
  <c r="AB35" i="42"/>
  <c r="Y35" i="42"/>
  <c r="O35" i="42"/>
  <c r="P35" i="42" s="1"/>
  <c r="Q35" i="42" s="1"/>
  <c r="X35" i="42" s="1"/>
  <c r="A35" i="42"/>
  <c r="AB34" i="42"/>
  <c r="Y34" i="42"/>
  <c r="O34" i="42"/>
  <c r="P34" i="42" s="1"/>
  <c r="Q34" i="42" s="1"/>
  <c r="AB33" i="42"/>
  <c r="O33" i="42"/>
  <c r="P33" i="42" s="1"/>
  <c r="Q33" i="42" s="1"/>
  <c r="X33" i="42" s="1"/>
  <c r="AB32" i="42"/>
  <c r="O32" i="42"/>
  <c r="P32" i="42" s="1"/>
  <c r="Q32" i="42" s="1"/>
  <c r="Y31" i="42"/>
  <c r="O31" i="42"/>
  <c r="P31" i="42" s="1"/>
  <c r="Q31" i="42" s="1"/>
  <c r="U31" i="42" s="1"/>
  <c r="AB31" i="42" s="1"/>
  <c r="AK30" i="42"/>
  <c r="AH30" i="42"/>
  <c r="AG30" i="42"/>
  <c r="AB30" i="42"/>
  <c r="O30" i="42"/>
  <c r="P30" i="42" s="1"/>
  <c r="Q30" i="42" s="1"/>
  <c r="X30" i="42" s="1"/>
  <c r="AB29" i="42"/>
  <c r="O29" i="42"/>
  <c r="P29" i="42" s="1"/>
  <c r="Q29" i="42" s="1"/>
  <c r="AK28" i="42"/>
  <c r="AH28" i="42"/>
  <c r="AG28" i="42"/>
  <c r="Y28" i="42"/>
  <c r="O28" i="42"/>
  <c r="P28" i="42" s="1"/>
  <c r="Q28" i="42" s="1"/>
  <c r="X28" i="42" s="1"/>
  <c r="AK27" i="42"/>
  <c r="AH27" i="42"/>
  <c r="AG27" i="42"/>
  <c r="AB27" i="42"/>
  <c r="O27" i="42"/>
  <c r="P27" i="42" s="1"/>
  <c r="Q27" i="42" s="1"/>
  <c r="AK26" i="42"/>
  <c r="AH26" i="42"/>
  <c r="AG26" i="42"/>
  <c r="AB26" i="42"/>
  <c r="O26" i="42"/>
  <c r="P26" i="42" s="1"/>
  <c r="B26" i="42"/>
  <c r="A26" i="42"/>
  <c r="AK25" i="42"/>
  <c r="AH25" i="42"/>
  <c r="AO25" i="42" s="1"/>
  <c r="AG25" i="42"/>
  <c r="AB25" i="42"/>
  <c r="Y25" i="42"/>
  <c r="O25" i="42"/>
  <c r="P25" i="42" s="1"/>
  <c r="Q25" i="42" s="1"/>
  <c r="U25" i="42" s="1"/>
  <c r="V25" i="42" s="1"/>
  <c r="AK24" i="42"/>
  <c r="AH24" i="42"/>
  <c r="AG24" i="42"/>
  <c r="AB24" i="42"/>
  <c r="Y24" i="42"/>
  <c r="O24" i="42"/>
  <c r="P24" i="42" s="1"/>
  <c r="Q24" i="42" s="1"/>
  <c r="U24" i="42" s="1"/>
  <c r="V24" i="42" s="1"/>
  <c r="AK23" i="42"/>
  <c r="AH23" i="42"/>
  <c r="AG23" i="42"/>
  <c r="AB23" i="42"/>
  <c r="O23" i="42"/>
  <c r="P23" i="42" s="1"/>
  <c r="Q23" i="42" s="1"/>
  <c r="AK22" i="42"/>
  <c r="AH22" i="42"/>
  <c r="AO22" i="42" s="1"/>
  <c r="AG22" i="42"/>
  <c r="O22" i="42"/>
  <c r="P22" i="42" s="1"/>
  <c r="Q22" i="42" s="1"/>
  <c r="AK21" i="42"/>
  <c r="AH21" i="42"/>
  <c r="AP21" i="42" s="1"/>
  <c r="AG21" i="42"/>
  <c r="AB21" i="42"/>
  <c r="O21" i="42"/>
  <c r="P21" i="42" s="1"/>
  <c r="Q21" i="42" s="1"/>
  <c r="AK20" i="42"/>
  <c r="AH20" i="42"/>
  <c r="AG20" i="42"/>
  <c r="AB20" i="42"/>
  <c r="O20" i="42"/>
  <c r="P20" i="42" s="1"/>
  <c r="Q20" i="42" s="1"/>
  <c r="O19" i="42"/>
  <c r="P19" i="42" s="1"/>
  <c r="Q19" i="42" s="1"/>
  <c r="Y18" i="42"/>
  <c r="O18" i="42"/>
  <c r="P18" i="42" s="1"/>
  <c r="Q18" i="42" s="1"/>
  <c r="O17" i="42"/>
  <c r="P17" i="42" s="1"/>
  <c r="Q17" i="42" s="1"/>
  <c r="AK9" i="42"/>
  <c r="AH9" i="42"/>
  <c r="AO9" i="42" s="1"/>
  <c r="AG9" i="42"/>
  <c r="O9" i="42"/>
  <c r="P9" i="42" s="1"/>
  <c r="Q9" i="42" s="1"/>
  <c r="AK8" i="42"/>
  <c r="AH8" i="42"/>
  <c r="AG8" i="42"/>
  <c r="AB8" i="42"/>
  <c r="O8" i="42"/>
  <c r="P8" i="42" s="1"/>
  <c r="AK7" i="42"/>
  <c r="AH7" i="42"/>
  <c r="AG7" i="42"/>
  <c r="Y7" i="42"/>
  <c r="O7" i="42"/>
  <c r="P7" i="42" s="1"/>
  <c r="AK6" i="42"/>
  <c r="AH6" i="42"/>
  <c r="AG6" i="42"/>
  <c r="AB6" i="42"/>
  <c r="O6" i="42"/>
  <c r="AK5" i="42"/>
  <c r="AH5" i="42"/>
  <c r="AG5" i="42"/>
  <c r="AB5" i="42"/>
  <c r="B5" i="42"/>
  <c r="A5" i="42"/>
  <c r="U117" i="42" l="1"/>
  <c r="R7" i="42"/>
  <c r="P6" i="42"/>
  <c r="Q6" i="42" s="1"/>
  <c r="Q7" i="42"/>
  <c r="X7" i="42" s="1"/>
  <c r="Y139" i="42"/>
  <c r="Q8" i="42"/>
  <c r="U8" i="42" s="1"/>
  <c r="R8" i="42"/>
  <c r="U217" i="42"/>
  <c r="AC170" i="42"/>
  <c r="X196" i="42"/>
  <c r="X54" i="42"/>
  <c r="U54" i="42"/>
  <c r="V54" i="42" s="1"/>
  <c r="Y54" i="42" s="1"/>
  <c r="W109" i="42"/>
  <c r="AA109" i="42" s="1"/>
  <c r="U74" i="42"/>
  <c r="X87" i="42"/>
  <c r="X114" i="42"/>
  <c r="U121" i="42"/>
  <c r="Y121" i="42" s="1"/>
  <c r="X126" i="42"/>
  <c r="U141" i="42"/>
  <c r="X228" i="42"/>
  <c r="X79" i="42"/>
  <c r="U79" i="42"/>
  <c r="V79" i="42" s="1"/>
  <c r="U44" i="42"/>
  <c r="V44" i="42" s="1"/>
  <c r="X44" i="42"/>
  <c r="U75" i="42"/>
  <c r="X75" i="42"/>
  <c r="Q96" i="42"/>
  <c r="U96" i="42" s="1"/>
  <c r="R95" i="42"/>
  <c r="T95" i="42" s="1"/>
  <c r="U59" i="42"/>
  <c r="AB59" i="42" s="1"/>
  <c r="AC51" i="42" s="1"/>
  <c r="AM8" i="42" s="1"/>
  <c r="X59" i="42"/>
  <c r="U92" i="42"/>
  <c r="V92" i="42" s="1"/>
  <c r="X92" i="42"/>
  <c r="X98" i="42"/>
  <c r="U98" i="42"/>
  <c r="U35" i="42"/>
  <c r="V35" i="42" s="1"/>
  <c r="U43" i="42"/>
  <c r="V43" i="42" s="1"/>
  <c r="U70" i="42"/>
  <c r="AB70" i="42" s="1"/>
  <c r="V74" i="42"/>
  <c r="AB74" i="42" s="1"/>
  <c r="U97" i="42"/>
  <c r="V97" i="42" s="1"/>
  <c r="R112" i="42"/>
  <c r="S112" i="42" s="1"/>
  <c r="U199" i="42"/>
  <c r="AB199" i="42" s="1"/>
  <c r="X91" i="42"/>
  <c r="X95" i="42"/>
  <c r="U108" i="42"/>
  <c r="V108" i="42" s="1"/>
  <c r="U118" i="42"/>
  <c r="AB118" i="42" s="1"/>
  <c r="X138" i="42"/>
  <c r="X168" i="42"/>
  <c r="AC218" i="42"/>
  <c r="AM28" i="42" s="1"/>
  <c r="AO28" i="42" s="1"/>
  <c r="U231" i="42"/>
  <c r="Y231" i="42" s="1"/>
  <c r="AC206" i="42"/>
  <c r="AM27" i="42" s="1"/>
  <c r="AP27" i="42" s="1"/>
  <c r="AP22" i="42"/>
  <c r="AP25" i="42"/>
  <c r="AP9" i="42"/>
  <c r="AO21" i="42"/>
  <c r="X17" i="42"/>
  <c r="U17" i="42"/>
  <c r="X32" i="42"/>
  <c r="U32" i="42"/>
  <c r="Y32" i="42" s="1"/>
  <c r="X41" i="42"/>
  <c r="U41" i="42"/>
  <c r="U52" i="42"/>
  <c r="X52" i="42"/>
  <c r="X69" i="42"/>
  <c r="U69" i="42"/>
  <c r="X85" i="42"/>
  <c r="U85" i="42"/>
  <c r="R26" i="42"/>
  <c r="Q26" i="42"/>
  <c r="X23" i="42"/>
  <c r="U23" i="42"/>
  <c r="Y38" i="42"/>
  <c r="V38" i="42"/>
  <c r="W38" i="42" s="1"/>
  <c r="X45" i="42"/>
  <c r="U45" i="42"/>
  <c r="X55" i="42"/>
  <c r="U55" i="42"/>
  <c r="X64" i="42"/>
  <c r="U64" i="42"/>
  <c r="X94" i="42"/>
  <c r="U94" i="42"/>
  <c r="X9" i="42"/>
  <c r="U9" i="42"/>
  <c r="X18" i="42"/>
  <c r="U18" i="42"/>
  <c r="U80" i="42"/>
  <c r="X80" i="42"/>
  <c r="X66" i="42"/>
  <c r="U66" i="42"/>
  <c r="X22" i="42"/>
  <c r="U22" i="42"/>
  <c r="X36" i="42"/>
  <c r="U36" i="42"/>
  <c r="X39" i="42"/>
  <c r="U39" i="42"/>
  <c r="X46" i="42"/>
  <c r="U46" i="42"/>
  <c r="X53" i="42"/>
  <c r="U53" i="42"/>
  <c r="X56" i="42"/>
  <c r="U56" i="42"/>
  <c r="R67" i="42"/>
  <c r="Q67" i="42"/>
  <c r="X76" i="42"/>
  <c r="U76" i="42"/>
  <c r="X20" i="42"/>
  <c r="U20" i="42"/>
  <c r="X19" i="42"/>
  <c r="U19" i="42"/>
  <c r="X21" i="42"/>
  <c r="U21" i="42"/>
  <c r="X29" i="42"/>
  <c r="U29" i="42"/>
  <c r="X65" i="42"/>
  <c r="U65" i="42"/>
  <c r="U73" i="42"/>
  <c r="X73" i="42"/>
  <c r="U81" i="42"/>
  <c r="X81" i="42"/>
  <c r="U27" i="42"/>
  <c r="X27" i="42"/>
  <c r="U89" i="42"/>
  <c r="X89" i="42"/>
  <c r="U37" i="42"/>
  <c r="X37" i="42"/>
  <c r="U40" i="42"/>
  <c r="X40" i="42"/>
  <c r="R51" i="42"/>
  <c r="Q51" i="42"/>
  <c r="V57" i="42"/>
  <c r="W57" i="42" s="1"/>
  <c r="Y57" i="42"/>
  <c r="X68" i="42"/>
  <c r="U68" i="42"/>
  <c r="X71" i="42"/>
  <c r="U71" i="42"/>
  <c r="X77" i="42"/>
  <c r="U77" i="42"/>
  <c r="Y87" i="42"/>
  <c r="V87" i="42"/>
  <c r="W87" i="42" s="1"/>
  <c r="X93" i="42"/>
  <c r="U93" i="42"/>
  <c r="V72" i="42"/>
  <c r="AB72" i="42" s="1"/>
  <c r="X134" i="42"/>
  <c r="U134" i="42"/>
  <c r="Y134" i="42" s="1"/>
  <c r="X210" i="42"/>
  <c r="U210" i="42"/>
  <c r="U28" i="42"/>
  <c r="X57" i="42"/>
  <c r="X58" i="42"/>
  <c r="U86" i="42"/>
  <c r="X116" i="42"/>
  <c r="U116" i="42"/>
  <c r="R147" i="42"/>
  <c r="Q147" i="42"/>
  <c r="X38" i="42"/>
  <c r="X72" i="42"/>
  <c r="U99" i="42"/>
  <c r="X99" i="42"/>
  <c r="V110" i="42"/>
  <c r="W110" i="42" s="1"/>
  <c r="U204" i="42"/>
  <c r="AB204" i="42" s="1"/>
  <c r="X204" i="42"/>
  <c r="AB44" i="42"/>
  <c r="Y79" i="42"/>
  <c r="U101" i="42"/>
  <c r="X101" i="42"/>
  <c r="X144" i="42"/>
  <c r="U144" i="42"/>
  <c r="X157" i="42"/>
  <c r="U157" i="42"/>
  <c r="X201" i="42"/>
  <c r="U201" i="42"/>
  <c r="Y201" i="42" s="1"/>
  <c r="X34" i="42"/>
  <c r="U34" i="42"/>
  <c r="X63" i="42"/>
  <c r="U63" i="42"/>
  <c r="X88" i="42"/>
  <c r="U88" i="42"/>
  <c r="X96" i="42"/>
  <c r="X122" i="42"/>
  <c r="U122" i="42"/>
  <c r="X142" i="42"/>
  <c r="U142" i="42"/>
  <c r="X162" i="42"/>
  <c r="U162" i="42"/>
  <c r="R35" i="42"/>
  <c r="U30" i="42"/>
  <c r="V31" i="42"/>
  <c r="W31" i="42" s="1"/>
  <c r="U33" i="42"/>
  <c r="Y33" i="42" s="1"/>
  <c r="U42" i="42"/>
  <c r="U60" i="42"/>
  <c r="U61" i="42"/>
  <c r="U62" i="42"/>
  <c r="V70" i="42"/>
  <c r="W70" i="42" s="1"/>
  <c r="R79" i="42"/>
  <c r="U82" i="42"/>
  <c r="U83" i="42"/>
  <c r="U84" i="42"/>
  <c r="W91" i="42"/>
  <c r="Y95" i="42"/>
  <c r="W95" i="42"/>
  <c r="X112" i="42"/>
  <c r="U112" i="42"/>
  <c r="U140" i="42"/>
  <c r="X140" i="42"/>
  <c r="U152" i="42"/>
  <c r="X152" i="42"/>
  <c r="X149" i="42"/>
  <c r="U149" i="42"/>
  <c r="X163" i="42"/>
  <c r="U163" i="42"/>
  <c r="U197" i="42"/>
  <c r="X197" i="42"/>
  <c r="V217" i="42"/>
  <c r="W217" i="42" s="1"/>
  <c r="X31" i="42"/>
  <c r="V58" i="42"/>
  <c r="W58" i="42" s="1"/>
  <c r="U78" i="42"/>
  <c r="U90" i="42"/>
  <c r="X100" i="42"/>
  <c r="U100" i="42"/>
  <c r="V118" i="42"/>
  <c r="W118" i="42" s="1"/>
  <c r="X158" i="42"/>
  <c r="U158" i="42"/>
  <c r="R195" i="42"/>
  <c r="Q195" i="42"/>
  <c r="X200" i="42"/>
  <c r="U200" i="42"/>
  <c r="Y200" i="42" s="1"/>
  <c r="X102" i="42"/>
  <c r="U120" i="42"/>
  <c r="X120" i="42"/>
  <c r="X165" i="42"/>
  <c r="U165" i="42"/>
  <c r="R206" i="42"/>
  <c r="X208" i="42"/>
  <c r="U208" i="42"/>
  <c r="X225" i="42"/>
  <c r="U225" i="42"/>
  <c r="Y114" i="42"/>
  <c r="V114" i="42"/>
  <c r="W114" i="42" s="1"/>
  <c r="X150" i="42"/>
  <c r="U150" i="42"/>
  <c r="V153" i="42"/>
  <c r="W153" i="42" s="1"/>
  <c r="AB153" i="42"/>
  <c r="U160" i="42"/>
  <c r="X160" i="42"/>
  <c r="X171" i="42"/>
  <c r="U171" i="42"/>
  <c r="X206" i="42"/>
  <c r="U206" i="42"/>
  <c r="Y206" i="42" s="1"/>
  <c r="X219" i="42"/>
  <c r="U219" i="42"/>
  <c r="V222" i="42"/>
  <c r="W222" i="42" s="1"/>
  <c r="X227" i="42"/>
  <c r="U227" i="42"/>
  <c r="Y227" i="42" s="1"/>
  <c r="U229" i="42"/>
  <c r="Y229" i="42" s="1"/>
  <c r="X229" i="42"/>
  <c r="W123" i="42"/>
  <c r="V123" i="42"/>
  <c r="Y123" i="42" s="1"/>
  <c r="X125" i="42"/>
  <c r="U125" i="42"/>
  <c r="X137" i="42"/>
  <c r="U137" i="42"/>
  <c r="U146" i="42"/>
  <c r="X146" i="42"/>
  <c r="X153" i="42"/>
  <c r="U155" i="42"/>
  <c r="X155" i="42"/>
  <c r="U169" i="42"/>
  <c r="X169" i="42"/>
  <c r="U198" i="42"/>
  <c r="Y198" i="42" s="1"/>
  <c r="X198" i="42"/>
  <c r="X202" i="42"/>
  <c r="U202" i="42"/>
  <c r="Y202" i="42" s="1"/>
  <c r="V216" i="42"/>
  <c r="X222" i="42"/>
  <c r="U103" i="42"/>
  <c r="X123" i="42"/>
  <c r="U127" i="42"/>
  <c r="Y127" i="42" s="1"/>
  <c r="R135" i="42"/>
  <c r="Q135" i="42"/>
  <c r="W139" i="42"/>
  <c r="X166" i="42"/>
  <c r="U166" i="42"/>
  <c r="X194" i="42"/>
  <c r="U194" i="42"/>
  <c r="Y194" i="42" s="1"/>
  <c r="V196" i="42"/>
  <c r="W196" i="42" s="1"/>
  <c r="Y196" i="42"/>
  <c r="U205" i="42"/>
  <c r="AB205" i="42" s="1"/>
  <c r="X205" i="42"/>
  <c r="X209" i="42"/>
  <c r="U209" i="42"/>
  <c r="X216" i="42"/>
  <c r="X115" i="42"/>
  <c r="U115" i="42"/>
  <c r="V117" i="42"/>
  <c r="Y117" i="42" s="1"/>
  <c r="U119" i="42"/>
  <c r="X119" i="42"/>
  <c r="V121" i="42"/>
  <c r="V138" i="42"/>
  <c r="W138" i="42" s="1"/>
  <c r="X143" i="42"/>
  <c r="U143" i="42"/>
  <c r="X148" i="42"/>
  <c r="U148" i="42"/>
  <c r="X151" i="42"/>
  <c r="U151" i="42"/>
  <c r="R159" i="42"/>
  <c r="U161" i="42"/>
  <c r="X161" i="42"/>
  <c r="R218" i="42"/>
  <c r="Q218" i="42"/>
  <c r="X220" i="42"/>
  <c r="U220" i="42"/>
  <c r="X224" i="42"/>
  <c r="U224" i="42"/>
  <c r="R226" i="42"/>
  <c r="Q226" i="42"/>
  <c r="V228" i="42"/>
  <c r="W228" i="42" s="1"/>
  <c r="X234" i="42"/>
  <c r="U234" i="42"/>
  <c r="Y234" i="42" s="1"/>
  <c r="X113" i="42"/>
  <c r="U113" i="42"/>
  <c r="U170" i="42"/>
  <c r="X170" i="42"/>
  <c r="X207" i="42"/>
  <c r="U207" i="42"/>
  <c r="U230" i="42"/>
  <c r="X230" i="42"/>
  <c r="V102" i="42"/>
  <c r="W102" i="42" s="1"/>
  <c r="X124" i="42"/>
  <c r="U124" i="42"/>
  <c r="V126" i="42"/>
  <c r="W126" i="42" s="1"/>
  <c r="X136" i="42"/>
  <c r="U136" i="42"/>
  <c r="W145" i="42"/>
  <c r="V154" i="42"/>
  <c r="W154" i="42" s="1"/>
  <c r="AB154" i="42"/>
  <c r="U156" i="42"/>
  <c r="X164" i="42"/>
  <c r="U164" i="42"/>
  <c r="V168" i="42"/>
  <c r="W168" i="42" s="1"/>
  <c r="AB168" i="42"/>
  <c r="X221" i="42"/>
  <c r="U221" i="42"/>
  <c r="Y221" i="42" s="1"/>
  <c r="U223" i="42"/>
  <c r="Y223" i="42" s="1"/>
  <c r="X223" i="42"/>
  <c r="X139" i="42"/>
  <c r="X145" i="42"/>
  <c r="X154" i="42"/>
  <c r="U159" i="42"/>
  <c r="W74" i="42" l="1"/>
  <c r="W79" i="42"/>
  <c r="X8" i="42"/>
  <c r="W97" i="42"/>
  <c r="Y97" i="42"/>
  <c r="AC195" i="42"/>
  <c r="AM26" i="42" s="1"/>
  <c r="AP26" i="42" s="1"/>
  <c r="AD109" i="42"/>
  <c r="W92" i="42"/>
  <c r="AA92" i="42" s="1"/>
  <c r="V199" i="42"/>
  <c r="W199" i="42" s="1"/>
  <c r="W35" i="42"/>
  <c r="V59" i="42"/>
  <c r="W59" i="42" s="1"/>
  <c r="U7" i="42"/>
  <c r="V7" i="42" s="1"/>
  <c r="AB7" i="42" s="1"/>
  <c r="V231" i="42"/>
  <c r="W231" i="42" s="1"/>
  <c r="W216" i="42"/>
  <c r="AA216" i="42" s="1"/>
  <c r="Y216" i="42"/>
  <c r="Y217" i="42"/>
  <c r="X6" i="42"/>
  <c r="U6" i="42"/>
  <c r="V6" i="42" s="1"/>
  <c r="W6" i="42" s="1"/>
  <c r="W121" i="42"/>
  <c r="R6" i="42"/>
  <c r="R5" i="42"/>
  <c r="S5" i="42" s="1"/>
  <c r="AO26" i="42"/>
  <c r="V141" i="42"/>
  <c r="W141" i="42" s="1"/>
  <c r="Y138" i="42"/>
  <c r="T112" i="42"/>
  <c r="W44" i="42"/>
  <c r="W72" i="42"/>
  <c r="Y43" i="42"/>
  <c r="S95" i="42"/>
  <c r="AP28" i="42"/>
  <c r="AO27" i="42"/>
  <c r="W108" i="42"/>
  <c r="Y6" i="42"/>
  <c r="W117" i="42"/>
  <c r="W43" i="42"/>
  <c r="V75" i="42"/>
  <c r="W75" i="42" s="1"/>
  <c r="Y75" i="42"/>
  <c r="AO8" i="42"/>
  <c r="AP8" i="42"/>
  <c r="AD126" i="42"/>
  <c r="AA126" i="42"/>
  <c r="T135" i="42"/>
  <c r="S135" i="42"/>
  <c r="V101" i="42"/>
  <c r="W101" i="42" s="1"/>
  <c r="Y101" i="42"/>
  <c r="Y77" i="42"/>
  <c r="V77" i="42"/>
  <c r="W77" i="42" s="1"/>
  <c r="AB18" i="42"/>
  <c r="V18" i="42"/>
  <c r="W18" i="42" s="1"/>
  <c r="V64" i="42"/>
  <c r="W64" i="42" s="1"/>
  <c r="V32" i="42"/>
  <c r="W32" i="42" s="1"/>
  <c r="V221" i="42"/>
  <c r="W221" i="42" s="1"/>
  <c r="V156" i="42"/>
  <c r="W156" i="42" s="1"/>
  <c r="V124" i="42"/>
  <c r="W124" i="42" s="1"/>
  <c r="T218" i="42"/>
  <c r="S218" i="42"/>
  <c r="V143" i="42"/>
  <c r="W143" i="42" s="1"/>
  <c r="V127" i="42"/>
  <c r="W127" i="42" s="1"/>
  <c r="Y155" i="42"/>
  <c r="V155" i="42"/>
  <c r="W155" i="42" s="1"/>
  <c r="V227" i="42"/>
  <c r="W227" i="42" s="1"/>
  <c r="Y171" i="42"/>
  <c r="V171" i="42"/>
  <c r="W171" i="42" s="1"/>
  <c r="T206" i="42"/>
  <c r="S206" i="42"/>
  <c r="X195" i="42"/>
  <c r="U195" i="42"/>
  <c r="V140" i="42"/>
  <c r="W140" i="42" s="1"/>
  <c r="V83" i="42"/>
  <c r="W83" i="42" s="1"/>
  <c r="Y83" i="42"/>
  <c r="Y96" i="42"/>
  <c r="V96" i="42"/>
  <c r="W96" i="42" s="1"/>
  <c r="V201" i="42"/>
  <c r="W201" i="42" s="1"/>
  <c r="V99" i="42"/>
  <c r="W99" i="42" s="1"/>
  <c r="AB99" i="42"/>
  <c r="AC95" i="42" s="1"/>
  <c r="AD95" i="42" s="1"/>
  <c r="X147" i="42"/>
  <c r="U147" i="42"/>
  <c r="X51" i="42"/>
  <c r="U51" i="42"/>
  <c r="V89" i="42"/>
  <c r="W89" i="42" s="1"/>
  <c r="V65" i="42"/>
  <c r="W65" i="42" s="1"/>
  <c r="V19" i="42"/>
  <c r="W19" i="42" s="1"/>
  <c r="U67" i="42"/>
  <c r="X67" i="42"/>
  <c r="V39" i="42"/>
  <c r="W39" i="42" s="1"/>
  <c r="AB39" i="42"/>
  <c r="Y8" i="42"/>
  <c r="V8" i="42"/>
  <c r="W8" i="42" s="1"/>
  <c r="AD216" i="42"/>
  <c r="S35" i="42"/>
  <c r="T35" i="42"/>
  <c r="V170" i="42"/>
  <c r="W170" i="42" s="1"/>
  <c r="AD170" i="42" s="1"/>
  <c r="V202" i="42"/>
  <c r="W202" i="42" s="1"/>
  <c r="V165" i="42"/>
  <c r="W165" i="42" s="1"/>
  <c r="T195" i="42"/>
  <c r="S195" i="42"/>
  <c r="Y112" i="42"/>
  <c r="V112" i="42"/>
  <c r="W112" i="42" s="1"/>
  <c r="V82" i="42"/>
  <c r="W82" i="42" s="1"/>
  <c r="Y82" i="42"/>
  <c r="T147" i="42"/>
  <c r="S147" i="42"/>
  <c r="V71" i="42"/>
  <c r="W71" i="42" s="1"/>
  <c r="Y71" i="42"/>
  <c r="S51" i="42"/>
  <c r="T51" i="42"/>
  <c r="S67" i="42"/>
  <c r="T67" i="42"/>
  <c r="V9" i="42"/>
  <c r="W9" i="42" s="1"/>
  <c r="Y55" i="42"/>
  <c r="V55" i="42"/>
  <c r="W55" i="42" s="1"/>
  <c r="Y69" i="42"/>
  <c r="V69" i="42"/>
  <c r="W69" i="42" s="1"/>
  <c r="V229" i="42"/>
  <c r="W229" i="42" s="1"/>
  <c r="Y149" i="42"/>
  <c r="V149" i="42"/>
  <c r="W149" i="42" s="1"/>
  <c r="Y73" i="42"/>
  <c r="V73" i="42"/>
  <c r="W73" i="42" s="1"/>
  <c r="V194" i="42"/>
  <c r="W194" i="42" s="1"/>
  <c r="V161" i="42"/>
  <c r="AB161" i="42" s="1"/>
  <c r="V209" i="42"/>
  <c r="W209" i="42" s="1"/>
  <c r="V158" i="42"/>
  <c r="W158" i="42" s="1"/>
  <c r="V90" i="42"/>
  <c r="Y90" i="42" s="1"/>
  <c r="S79" i="42"/>
  <c r="T79" i="42"/>
  <c r="V42" i="42"/>
  <c r="W42" i="42" s="1"/>
  <c r="AB162" i="42"/>
  <c r="V162" i="42"/>
  <c r="W162" i="42" s="1"/>
  <c r="V88" i="42"/>
  <c r="W88" i="42" s="1"/>
  <c r="Y88" i="42"/>
  <c r="V157" i="42"/>
  <c r="W157" i="42" s="1"/>
  <c r="AB28" i="42"/>
  <c r="AC26" i="42" s="1"/>
  <c r="AM6" i="42" s="1"/>
  <c r="V28" i="42"/>
  <c r="W28" i="42" s="1"/>
  <c r="V93" i="42"/>
  <c r="W93" i="42" s="1"/>
  <c r="X5" i="42"/>
  <c r="Y56" i="42"/>
  <c r="V56" i="42"/>
  <c r="W56" i="42" s="1"/>
  <c r="V36" i="42"/>
  <c r="W36" i="42" s="1"/>
  <c r="Y36" i="42"/>
  <c r="V66" i="42"/>
  <c r="W66" i="42" s="1"/>
  <c r="V23" i="42"/>
  <c r="W23" i="42" s="1"/>
  <c r="Y23" i="42"/>
  <c r="T226" i="42"/>
  <c r="S226" i="42"/>
  <c r="V119" i="42"/>
  <c r="Y119" i="42"/>
  <c r="W119" i="42"/>
  <c r="V113" i="42"/>
  <c r="W113" i="42" s="1"/>
  <c r="Y113" i="42"/>
  <c r="V224" i="42"/>
  <c r="W224" i="42" s="1"/>
  <c r="S159" i="42"/>
  <c r="T159" i="42"/>
  <c r="V166" i="42"/>
  <c r="W166" i="42" s="1"/>
  <c r="Y103" i="42"/>
  <c r="V103" i="42"/>
  <c r="W103" i="42" s="1"/>
  <c r="V146" i="42"/>
  <c r="W146" i="42" s="1"/>
  <c r="V160" i="42"/>
  <c r="W160" i="42" s="1"/>
  <c r="Y160" i="42"/>
  <c r="V78" i="42"/>
  <c r="W78" i="42" s="1"/>
  <c r="V197" i="42"/>
  <c r="W197" i="42" s="1"/>
  <c r="Y197" i="42"/>
  <c r="V33" i="42"/>
  <c r="W33" i="42" s="1"/>
  <c r="Y68" i="42"/>
  <c r="V68" i="42"/>
  <c r="W68" i="42" s="1"/>
  <c r="V40" i="42"/>
  <c r="W40" i="42" s="1"/>
  <c r="AD40" i="42" s="1"/>
  <c r="Y40" i="42"/>
  <c r="V29" i="42"/>
  <c r="W29" i="42" s="1"/>
  <c r="Y29" i="42"/>
  <c r="AB45" i="42"/>
  <c r="V45" i="42"/>
  <c r="W45" i="42" s="1"/>
  <c r="V17" i="42"/>
  <c r="W17" i="42" s="1"/>
  <c r="V84" i="42"/>
  <c r="Y84" i="42" s="1"/>
  <c r="U226" i="42"/>
  <c r="AB226" i="42" s="1"/>
  <c r="AC226" i="42" s="1"/>
  <c r="AM30" i="42" s="1"/>
  <c r="AP30" i="42" s="1"/>
  <c r="X226" i="42"/>
  <c r="Y159" i="42"/>
  <c r="V159" i="42"/>
  <c r="W159" i="42" s="1"/>
  <c r="V136" i="42"/>
  <c r="W136" i="42" s="1"/>
  <c r="AB136" i="42"/>
  <c r="V151" i="42"/>
  <c r="W151" i="42" s="1"/>
  <c r="Y151" i="42"/>
  <c r="V198" i="42"/>
  <c r="W198" i="42" s="1"/>
  <c r="V137" i="42"/>
  <c r="W137" i="42" s="1"/>
  <c r="V219" i="42"/>
  <c r="W219" i="42" s="1"/>
  <c r="V225" i="42"/>
  <c r="W225" i="42" s="1"/>
  <c r="AB120" i="42"/>
  <c r="V120" i="42"/>
  <c r="W120" i="42" s="1"/>
  <c r="Y163" i="42"/>
  <c r="V163" i="42"/>
  <c r="W163" i="42" s="1"/>
  <c r="V142" i="42"/>
  <c r="W142" i="42" s="1"/>
  <c r="V63" i="42"/>
  <c r="W63" i="42" s="1"/>
  <c r="V144" i="42"/>
  <c r="W144" i="42" s="1"/>
  <c r="V204" i="42"/>
  <c r="W204" i="42" s="1"/>
  <c r="Y116" i="42"/>
  <c r="V116" i="42"/>
  <c r="W116" i="42" s="1"/>
  <c r="V210" i="42"/>
  <c r="W210" i="42" s="1"/>
  <c r="Y210" i="42"/>
  <c r="Y20" i="42"/>
  <c r="V20" i="42"/>
  <c r="W20" i="42" s="1"/>
  <c r="V53" i="42"/>
  <c r="W53" i="42" s="1"/>
  <c r="Y53" i="42"/>
  <c r="X26" i="42"/>
  <c r="U26" i="42"/>
  <c r="V52" i="42"/>
  <c r="Y52" i="42" s="1"/>
  <c r="V223" i="42"/>
  <c r="W223" i="42" s="1"/>
  <c r="U218" i="42"/>
  <c r="X218" i="42"/>
  <c r="Y230" i="42"/>
  <c r="Z226" i="42" s="1"/>
  <c r="AL30" i="42" s="1"/>
  <c r="AN30" i="42" s="1"/>
  <c r="V230" i="42"/>
  <c r="W230" i="42" s="1"/>
  <c r="Y220" i="42"/>
  <c r="V220" i="42"/>
  <c r="W220" i="42" s="1"/>
  <c r="V205" i="42"/>
  <c r="W205" i="42" s="1"/>
  <c r="AD231" i="42"/>
  <c r="AA231" i="42"/>
  <c r="AD92" i="42"/>
  <c r="V62" i="42"/>
  <c r="W62" i="42" s="1"/>
  <c r="V30" i="42"/>
  <c r="W30" i="42" s="1"/>
  <c r="Y30" i="42"/>
  <c r="Y37" i="42"/>
  <c r="V37" i="42"/>
  <c r="W37" i="42" s="1"/>
  <c r="Y27" i="42"/>
  <c r="V27" i="42"/>
  <c r="W27" i="42" s="1"/>
  <c r="Y81" i="42"/>
  <c r="V81" i="42"/>
  <c r="W81" i="42" s="1"/>
  <c r="Y22" i="42"/>
  <c r="V22" i="42"/>
  <c r="W22" i="42" s="1"/>
  <c r="AD22" i="42" s="1"/>
  <c r="V94" i="42"/>
  <c r="W94" i="42" s="1"/>
  <c r="S26" i="42"/>
  <c r="T26" i="42"/>
  <c r="V41" i="42"/>
  <c r="W41" i="42" s="1"/>
  <c r="Y41" i="42"/>
  <c r="Y150" i="42"/>
  <c r="V150" i="42"/>
  <c r="W150" i="42" s="1"/>
  <c r="V60" i="42"/>
  <c r="W60" i="42" s="1"/>
  <c r="V234" i="42"/>
  <c r="W234" i="42" s="1"/>
  <c r="Y164" i="42"/>
  <c r="V164" i="42"/>
  <c r="W164" i="42" s="1"/>
  <c r="V207" i="42"/>
  <c r="Y207" i="42" s="1"/>
  <c r="AB148" i="42"/>
  <c r="AC147" i="42" s="1"/>
  <c r="AM24" i="42" s="1"/>
  <c r="V148" i="42"/>
  <c r="W148" i="42" s="1"/>
  <c r="Y115" i="42"/>
  <c r="V115" i="42"/>
  <c r="W115" i="42" s="1"/>
  <c r="U135" i="42"/>
  <c r="X135" i="42"/>
  <c r="V169" i="42"/>
  <c r="W169" i="42" s="1"/>
  <c r="Y125" i="42"/>
  <c r="V125" i="42"/>
  <c r="W125" i="42" s="1"/>
  <c r="V206" i="42"/>
  <c r="W206" i="42" s="1"/>
  <c r="V208" i="42"/>
  <c r="W208" i="42" s="1"/>
  <c r="V200" i="42"/>
  <c r="W200" i="42" s="1"/>
  <c r="V152" i="42"/>
  <c r="Y152" i="42" s="1"/>
  <c r="V61" i="42"/>
  <c r="W61" i="42" s="1"/>
  <c r="Y61" i="42"/>
  <c r="V122" i="42"/>
  <c r="AB122" i="42" s="1"/>
  <c r="V34" i="42"/>
  <c r="W34" i="42" s="1"/>
  <c r="V86" i="42"/>
  <c r="Y86" i="42" s="1"/>
  <c r="V134" i="42"/>
  <c r="W134" i="42" s="1"/>
  <c r="V21" i="42"/>
  <c r="Y21" i="42" s="1"/>
  <c r="Y76" i="42"/>
  <c r="V76" i="42"/>
  <c r="W76" i="42" s="1"/>
  <c r="V46" i="42"/>
  <c r="AB46" i="42" s="1"/>
  <c r="V80" i="42"/>
  <c r="W80" i="42" s="1"/>
  <c r="Y80" i="42"/>
  <c r="Y85" i="42"/>
  <c r="V85" i="42"/>
  <c r="W85" i="42" s="1"/>
  <c r="W86" i="42" l="1"/>
  <c r="Y60" i="42"/>
  <c r="T5" i="42"/>
  <c r="W7" i="42"/>
  <c r="Y208" i="42"/>
  <c r="Y219" i="42"/>
  <c r="AO30" i="42"/>
  <c r="Z206" i="42"/>
  <c r="AL27" i="42" s="1"/>
  <c r="AN27" i="42" s="1"/>
  <c r="AQ27" i="42" s="1"/>
  <c r="Y209" i="42"/>
  <c r="AB144" i="42"/>
  <c r="AB141" i="42"/>
  <c r="Y142" i="42"/>
  <c r="Y124" i="42"/>
  <c r="AC5" i="42"/>
  <c r="AM5" i="42" s="1"/>
  <c r="AB143" i="42"/>
  <c r="AB140" i="42"/>
  <c r="W152" i="42"/>
  <c r="W21" i="42"/>
  <c r="W52" i="42"/>
  <c r="W161" i="42"/>
  <c r="Y170" i="42"/>
  <c r="Z159" i="42" s="1"/>
  <c r="Z95" i="42"/>
  <c r="AL21" i="42" s="1"/>
  <c r="AN21" i="42" s="1"/>
  <c r="AQ21" i="42" s="1"/>
  <c r="W90" i="42"/>
  <c r="AB89" i="42"/>
  <c r="AC79" i="42" s="1"/>
  <c r="AM20" i="42" s="1"/>
  <c r="AP20" i="42" s="1"/>
  <c r="AB169" i="42"/>
  <c r="AB78" i="42"/>
  <c r="AC67" i="42" s="1"/>
  <c r="AD206" i="42"/>
  <c r="AD32" i="42"/>
  <c r="AA32" i="42"/>
  <c r="Z79" i="42"/>
  <c r="AD64" i="42"/>
  <c r="AA64" i="42"/>
  <c r="AA157" i="42"/>
  <c r="AD157" i="42"/>
  <c r="AD202" i="42"/>
  <c r="AA202" i="42"/>
  <c r="V67" i="42"/>
  <c r="W67" i="42" s="1"/>
  <c r="Y67" i="42"/>
  <c r="Z67" i="42" s="1"/>
  <c r="AL9" i="42" s="1"/>
  <c r="AN9" i="42" s="1"/>
  <c r="AQ9" i="42" s="1"/>
  <c r="V135" i="42"/>
  <c r="Y135" i="42" s="1"/>
  <c r="Z135" i="42" s="1"/>
  <c r="AL23" i="42" s="1"/>
  <c r="AN23" i="42" s="1"/>
  <c r="W207" i="42"/>
  <c r="AQ30" i="42"/>
  <c r="Y26" i="42"/>
  <c r="Z26" i="42" s="1"/>
  <c r="AL6" i="42" s="1"/>
  <c r="AN6" i="42" s="1"/>
  <c r="V26" i="42"/>
  <c r="W26" i="42" s="1"/>
  <c r="AD26" i="42" s="1"/>
  <c r="AO6" i="42"/>
  <c r="AP6" i="42"/>
  <c r="Z112" i="42"/>
  <c r="AL22" i="42" s="1"/>
  <c r="AN22" i="42" s="1"/>
  <c r="AQ22" i="42" s="1"/>
  <c r="V51" i="42"/>
  <c r="W51" i="42" s="1"/>
  <c r="Y51" i="42"/>
  <c r="AD144" i="42"/>
  <c r="AA144" i="42"/>
  <c r="V226" i="42"/>
  <c r="W226" i="42" s="1"/>
  <c r="V147" i="42"/>
  <c r="W147" i="42" s="1"/>
  <c r="Y147" i="42"/>
  <c r="Z147" i="42" s="1"/>
  <c r="AL24" i="42" s="1"/>
  <c r="AN24" i="42" s="1"/>
  <c r="Y195" i="42"/>
  <c r="Z195" i="42" s="1"/>
  <c r="AL26" i="42" s="1"/>
  <c r="AN26" i="42" s="1"/>
  <c r="AQ26" i="42" s="1"/>
  <c r="V195" i="42"/>
  <c r="W195" i="42" s="1"/>
  <c r="V218" i="42"/>
  <c r="W218" i="42" s="1"/>
  <c r="AB137" i="42"/>
  <c r="W84" i="42"/>
  <c r="V5" i="42"/>
  <c r="W5" i="42" s="1"/>
  <c r="Z5" i="42"/>
  <c r="AL5" i="42" s="1"/>
  <c r="AN5" i="42" s="1"/>
  <c r="W46" i="42"/>
  <c r="W122" i="42"/>
  <c r="AD223" i="42"/>
  <c r="AA223" i="42"/>
  <c r="AB165" i="42"/>
  <c r="AC35" i="42"/>
  <c r="AC112" i="42"/>
  <c r="AD112" i="42" s="1"/>
  <c r="Z35" i="42"/>
  <c r="AO24" i="42"/>
  <c r="AP24" i="42"/>
  <c r="Y218" i="42" l="1"/>
  <c r="Z218" i="42" s="1"/>
  <c r="AL28" i="42" s="1"/>
  <c r="AN28" i="42" s="1"/>
  <c r="AQ28" i="42" s="1"/>
  <c r="AO20" i="42"/>
  <c r="AA95" i="42"/>
  <c r="Z51" i="42"/>
  <c r="AL8" i="42" s="1"/>
  <c r="AN8" i="42" s="1"/>
  <c r="AQ8" i="42" s="1"/>
  <c r="AA206" i="42"/>
  <c r="AP5" i="42"/>
  <c r="AQ5" i="42" s="1"/>
  <c r="AO5" i="42"/>
  <c r="AC135" i="42"/>
  <c r="AM23" i="42" s="1"/>
  <c r="AP23" i="42" s="1"/>
  <c r="AQ23" i="42" s="1"/>
  <c r="AL25" i="42"/>
  <c r="AN25" i="42" s="1"/>
  <c r="AQ25" i="42" s="1"/>
  <c r="AA159" i="42"/>
  <c r="AD79" i="42"/>
  <c r="W135" i="42"/>
  <c r="AA135" i="42" s="1"/>
  <c r="AC159" i="42"/>
  <c r="AD159" i="42" s="1"/>
  <c r="AQ6" i="42"/>
  <c r="AQ24" i="42"/>
  <c r="AO23" i="42"/>
  <c r="AD218" i="42"/>
  <c r="AA218" i="42"/>
  <c r="AA226" i="42"/>
  <c r="AD226" i="42"/>
  <c r="AD5" i="42"/>
  <c r="AA5" i="42"/>
  <c r="AA195" i="42"/>
  <c r="AD195" i="42"/>
  <c r="AD51" i="42"/>
  <c r="AA51" i="42"/>
  <c r="AL7" i="42"/>
  <c r="AN7" i="42" s="1"/>
  <c r="AA35" i="42"/>
  <c r="AD147" i="42"/>
  <c r="AA147" i="42"/>
  <c r="AA112" i="42"/>
  <c r="AM7" i="42"/>
  <c r="AD35" i="42"/>
  <c r="AD67" i="42"/>
  <c r="AA67" i="42"/>
  <c r="AL20" i="42"/>
  <c r="AN20" i="42" s="1"/>
  <c r="AQ20" i="42" s="1"/>
  <c r="AA79" i="42"/>
  <c r="AD135" i="42" l="1"/>
  <c r="AP7" i="42"/>
  <c r="AQ7" i="42" s="1"/>
  <c r="AO7" i="42"/>
  <c r="P13" i="38" l="1"/>
  <c r="P18" i="38"/>
  <c r="P26" i="38"/>
  <c r="P35" i="38"/>
  <c r="P52" i="38"/>
  <c r="P55" i="38"/>
  <c r="P74" i="38"/>
  <c r="P79" i="38"/>
  <c r="P84" i="38"/>
  <c r="K13" i="38"/>
  <c r="K18" i="38"/>
  <c r="K26" i="38"/>
  <c r="K30" i="38"/>
  <c r="K35" i="38"/>
  <c r="K39" i="38"/>
  <c r="K45" i="38"/>
  <c r="K52" i="38"/>
  <c r="K55" i="38"/>
  <c r="K60" i="38"/>
  <c r="K68" i="38"/>
  <c r="K74" i="38"/>
  <c r="K79" i="38"/>
  <c r="K84" i="38"/>
  <c r="J13" i="38"/>
  <c r="J18" i="38"/>
  <c r="J26" i="38"/>
  <c r="J30" i="38"/>
  <c r="J35" i="38"/>
  <c r="J39" i="38"/>
  <c r="J45" i="38"/>
  <c r="J52" i="38"/>
  <c r="J55" i="38"/>
  <c r="J60" i="38"/>
  <c r="J68" i="38"/>
  <c r="J74" i="38"/>
  <c r="J79" i="38"/>
  <c r="J84" i="38"/>
  <c r="L74" i="38" l="1"/>
  <c r="L52" i="38"/>
  <c r="L30" i="38"/>
  <c r="L39" i="38"/>
  <c r="L18" i="38"/>
  <c r="L60" i="38"/>
  <c r="L79" i="38"/>
  <c r="L55" i="38"/>
  <c r="L35" i="38"/>
  <c r="L13" i="38"/>
  <c r="L68" i="38"/>
  <c r="L45" i="38"/>
  <c r="L26" i="38"/>
  <c r="L84" i="38"/>
  <c r="G187" i="40" l="1"/>
  <c r="G167" i="40"/>
  <c r="G138" i="40"/>
  <c r="G110" i="40"/>
  <c r="G54" i="40"/>
  <c r="G29" i="40"/>
  <c r="G194" i="40" l="1"/>
  <c r="G179" i="40"/>
  <c r="G147" i="40"/>
  <c r="G131" i="40"/>
  <c r="G98" i="40"/>
  <c r="G66" i="40"/>
  <c r="G37" i="40"/>
  <c r="G8" i="40"/>
  <c r="C194" i="40" l="1"/>
  <c r="B194" i="40"/>
  <c r="C187" i="40"/>
  <c r="B187" i="40"/>
  <c r="C179" i="40"/>
  <c r="B179" i="40"/>
  <c r="C167" i="40"/>
  <c r="B167" i="40"/>
  <c r="C147" i="40"/>
  <c r="B147" i="40"/>
  <c r="C138" i="40"/>
  <c r="B138" i="40"/>
  <c r="C131" i="40"/>
  <c r="B131" i="40"/>
  <c r="C110" i="40"/>
  <c r="B110" i="40"/>
  <c r="C98" i="40"/>
  <c r="B98" i="40"/>
  <c r="C83" i="40"/>
  <c r="B83" i="40"/>
  <c r="C66" i="40"/>
  <c r="B66" i="40"/>
  <c r="C54" i="40"/>
  <c r="B54" i="40"/>
  <c r="C37" i="40"/>
  <c r="B37" i="40"/>
  <c r="C29" i="40"/>
  <c r="B29" i="40"/>
  <c r="C8" i="40"/>
  <c r="B8" i="40"/>
  <c r="B96" i="36" l="1"/>
  <c r="B95" i="36"/>
  <c r="B94" i="36"/>
  <c r="B92" i="36"/>
  <c r="B91" i="36"/>
  <c r="B87" i="36"/>
  <c r="B85" i="36"/>
  <c r="B70" i="36"/>
  <c r="B57" i="36"/>
  <c r="B62" i="36"/>
  <c r="B66" i="36"/>
  <c r="B69" i="36"/>
  <c r="B55" i="36"/>
  <c r="B47" i="36"/>
  <c r="B40" i="36"/>
  <c r="B44" i="36"/>
  <c r="B46" i="36"/>
  <c r="B39" i="36"/>
  <c r="B33" i="36"/>
  <c r="B29" i="36"/>
  <c r="B32" i="36"/>
  <c r="B27" i="36"/>
  <c r="B17" i="36"/>
  <c r="B3" i="36"/>
  <c r="B57" i="37" l="1"/>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E194" i="40" l="1"/>
  <c r="E187" i="40"/>
  <c r="E179" i="40"/>
  <c r="E167" i="40"/>
  <c r="E147" i="40"/>
  <c r="E138" i="40"/>
  <c r="E131" i="40"/>
  <c r="E110" i="40"/>
  <c r="E98" i="40"/>
  <c r="E83" i="40"/>
  <c r="E66" i="40"/>
  <c r="E54" i="40"/>
  <c r="E37" i="40"/>
  <c r="E29" i="40"/>
  <c r="E8" i="40"/>
  <c r="D187" i="40"/>
  <c r="D179" i="40"/>
  <c r="D167" i="40"/>
  <c r="D147" i="40"/>
  <c r="D138" i="40"/>
  <c r="D131" i="40"/>
  <c r="D110" i="40"/>
  <c r="D98" i="40"/>
  <c r="D83" i="40"/>
  <c r="D66" i="40"/>
  <c r="D54" i="40"/>
  <c r="D37" i="40"/>
  <c r="D8" i="40"/>
  <c r="D29" i="40" l="1"/>
  <c r="R84" i="38" l="1"/>
  <c r="Q84" i="38"/>
  <c r="R79" i="38"/>
  <c r="Q79" i="38"/>
  <c r="R74" i="38"/>
  <c r="Q74" i="38"/>
  <c r="R55" i="38"/>
  <c r="Q55" i="38"/>
  <c r="R52" i="38"/>
  <c r="Q52" i="38"/>
  <c r="R45" i="38"/>
  <c r="Q45" i="38"/>
  <c r="R39" i="38"/>
  <c r="Q39" i="38"/>
  <c r="R35" i="38"/>
  <c r="Q35" i="38"/>
  <c r="Q30" i="38"/>
  <c r="R26" i="38"/>
  <c r="Q26" i="38"/>
  <c r="R18" i="38"/>
  <c r="Q18" i="38"/>
  <c r="R13" i="38"/>
  <c r="Q13" i="38"/>
  <c r="F27" i="30" l="1"/>
  <c r="G27" i="30"/>
  <c r="G28" i="30" s="1"/>
  <c r="H27" i="30"/>
  <c r="I27" i="30"/>
  <c r="I28" i="30" s="1"/>
  <c r="J27" i="30"/>
  <c r="K27" i="30"/>
  <c r="K28" i="30" s="1"/>
  <c r="L27" i="30"/>
  <c r="M27" i="30"/>
  <c r="M28" i="30" s="1"/>
  <c r="N27" i="30"/>
  <c r="O27" i="30"/>
  <c r="O28" i="30" s="1"/>
  <c r="P27" i="30"/>
  <c r="Q27" i="30"/>
  <c r="Q28" i="30" s="1"/>
  <c r="R27" i="30"/>
  <c r="S27" i="30"/>
  <c r="S28" i="30" s="1"/>
  <c r="T27" i="30"/>
  <c r="U27" i="30"/>
  <c r="U28" i="30" s="1"/>
  <c r="V27" i="30"/>
  <c r="W27" i="30"/>
  <c r="W28" i="30" s="1"/>
  <c r="X27" i="30"/>
  <c r="Y27" i="30"/>
  <c r="Y28" i="30" s="1"/>
  <c r="Z27" i="30"/>
  <c r="AA27" i="30"/>
  <c r="AA28" i="30" s="1"/>
  <c r="AB27" i="30"/>
  <c r="AC27" i="30"/>
  <c r="AC28" i="30" s="1"/>
  <c r="AD27" i="30"/>
  <c r="AE27" i="30"/>
  <c r="AE28" i="30" s="1"/>
  <c r="AF27" i="30"/>
  <c r="AG27" i="30"/>
  <c r="AG28" i="30" s="1"/>
  <c r="AH27" i="30"/>
  <c r="AI27" i="30"/>
  <c r="AI28" i="30" s="1"/>
  <c r="AJ27" i="30"/>
  <c r="AK27" i="30"/>
  <c r="AK28" i="30" s="1"/>
  <c r="AL27" i="30"/>
  <c r="AM27" i="30"/>
  <c r="AM28" i="30" s="1"/>
  <c r="AN27" i="30"/>
  <c r="AO27" i="30"/>
  <c r="AO28" i="30" s="1"/>
  <c r="AP27" i="30"/>
  <c r="AQ27" i="30"/>
  <c r="AQ28" i="30" s="1"/>
  <c r="AR27" i="30"/>
  <c r="AS27" i="30"/>
  <c r="AS28" i="30" s="1"/>
  <c r="AT27" i="30"/>
  <c r="E27" i="30"/>
  <c r="E28"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Luffi</author>
  </authors>
  <commentList>
    <comment ref="H7" authorId="0" shapeId="0" xr:uid="{00000000-0006-0000-0100-000001000000}">
      <text>
        <r>
          <rPr>
            <b/>
            <sz val="9"/>
            <color indexed="81"/>
            <rFont val="Tahoma"/>
            <family val="2"/>
          </rPr>
          <t xml:space="preserve">La guía de gestión del riesgo del DAFP establece los criterios para el cálculo de probabilidad e impacto
</t>
        </r>
      </text>
    </comment>
    <comment ref="N7" authorId="0" shapeId="0" xr:uid="{00000000-0006-0000-0100-000002000000}">
      <text>
        <r>
          <rPr>
            <b/>
            <sz val="9"/>
            <color indexed="81"/>
            <rFont val="Tahoma"/>
            <family val="2"/>
          </rPr>
          <t xml:space="preserve">De acuerdo con la zona del Mapa de Calor
</t>
        </r>
      </text>
    </comment>
    <comment ref="S7" authorId="0" shapeId="0" xr:uid="{00000000-0006-0000-0100-000003000000}">
      <text>
        <r>
          <rPr>
            <b/>
            <sz val="9"/>
            <color indexed="81"/>
            <rFont val="Tahoma"/>
            <family val="2"/>
          </rPr>
          <t xml:space="preserve">Después de evaluar controles
</t>
        </r>
      </text>
    </comment>
    <comment ref="C8" authorId="0" shapeId="0" xr:uid="{00000000-0006-0000-0100-000004000000}">
      <text>
        <r>
          <rPr>
            <sz val="9"/>
            <color indexed="81"/>
            <rFont val="Tahoma"/>
            <family val="2"/>
          </rPr>
          <t xml:space="preserve">
La matriz DOFA de la Entidad proporciona información para identificar las causas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80" authorId="0" shapeId="0" xr:uid="{00000000-0006-0000-0200-000001000000}">
      <text>
        <r>
          <rPr>
            <b/>
            <sz val="9"/>
            <color indexed="81"/>
            <rFont val="Tahoma"/>
            <family val="2"/>
          </rPr>
          <t>User:</t>
        </r>
        <r>
          <rPr>
            <sz val="9"/>
            <color indexed="81"/>
            <rFont val="Tahoma"/>
            <family val="2"/>
          </rPr>
          <t xml:space="preserve">
SE MODIFICA ESTE CAMPO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R4" authorId="0" shapeId="0" xr:uid="{00000000-0006-0000-0500-000001000000}">
      <text>
        <r>
          <rPr>
            <sz val="9"/>
            <color indexed="81"/>
            <rFont val="Tahoma"/>
            <family val="2"/>
          </rPr>
          <t>Ajustar la fórmula según el número de controles que se tenga para cada riesgo</t>
        </r>
      </text>
    </comment>
    <comment ref="AL4" authorId="0" shapeId="0" xr:uid="{00000000-0006-0000-0500-00000200000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xr:uid="{00000000-0006-0000-0500-00000300000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xr:uid="{00000000-0006-0000-0500-00000400000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22" authorId="0" shapeId="0" xr:uid="{00000000-0006-0000-0500-00000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2" authorId="0" shapeId="0" xr:uid="{00000000-0006-0000-0500-00000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32" authorId="0" shapeId="0" xr:uid="{00000000-0006-0000-0500-00000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32" authorId="0" shapeId="0" xr:uid="{00000000-0006-0000-0500-00000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40" authorId="0" shapeId="0" xr:uid="{00000000-0006-0000-0500-00000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40" authorId="0" shapeId="0" xr:uid="{00000000-0006-0000-0500-00000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64" authorId="0" shapeId="0" xr:uid="{00000000-0006-0000-0500-00000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64" authorId="0" shapeId="0" xr:uid="{00000000-0006-0000-0500-00000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92" authorId="0" shapeId="0" xr:uid="{00000000-0006-0000-0500-00000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92" authorId="0" shapeId="0" xr:uid="{00000000-0006-0000-0500-00000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09" authorId="0" shapeId="0" xr:uid="{00000000-0006-0000-0500-00000F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09" authorId="0" shapeId="0" xr:uid="{00000000-0006-0000-0500-000010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26" authorId="0" shapeId="0" xr:uid="{00000000-0006-0000-0500-000011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26" authorId="0" shapeId="0" xr:uid="{00000000-0006-0000-0500-000012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44" authorId="0" shapeId="0" xr:uid="{00000000-0006-0000-0500-000013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44" authorId="0" shapeId="0" xr:uid="{00000000-0006-0000-0500-000014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57" authorId="0" shapeId="0" xr:uid="{00000000-0006-0000-0500-00001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57" authorId="0" shapeId="0" xr:uid="{00000000-0006-0000-0500-00001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70" authorId="0" shapeId="0" xr:uid="{00000000-0006-0000-0500-00001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02" authorId="0" shapeId="0" xr:uid="{00000000-0006-0000-0500-00001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02" authorId="0" shapeId="0" xr:uid="{00000000-0006-0000-0500-00001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16" authorId="0" shapeId="0" xr:uid="{00000000-0006-0000-0500-00001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16" authorId="0" shapeId="0" xr:uid="{00000000-0006-0000-0500-00001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23" authorId="0" shapeId="0" xr:uid="{00000000-0006-0000-0500-00001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23" authorId="0" shapeId="0" xr:uid="{00000000-0006-0000-0500-00001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31" authorId="0" shapeId="0" xr:uid="{00000000-0006-0000-0500-00001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31" authorId="0" shapeId="0" xr:uid="{00000000-0006-0000-0500-00001F00000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C31" authorId="0" shapeId="0" xr:uid="{00000000-0006-0000-0600-000001000000}">
      <text>
        <r>
          <rPr>
            <sz val="9"/>
            <color indexed="81"/>
            <rFont val="Tahoma"/>
            <family val="2"/>
          </rPr>
          <t xml:space="preserve">Para mayor información consute la guía DAFP
</t>
        </r>
      </text>
    </comment>
  </commentList>
</comments>
</file>

<file path=xl/sharedStrings.xml><?xml version="1.0" encoding="utf-8"?>
<sst xmlns="http://schemas.openxmlformats.org/spreadsheetml/2006/main" count="3286" uniqueCount="1805">
  <si>
    <t>PROBABILIDAD</t>
  </si>
  <si>
    <t>IMPACTO</t>
  </si>
  <si>
    <t>MODERADO</t>
  </si>
  <si>
    <t>IMPROBABLE (2)</t>
  </si>
  <si>
    <t>PROBABLE (4)</t>
  </si>
  <si>
    <t>SI</t>
  </si>
  <si>
    <t>NIVEL</t>
  </si>
  <si>
    <t>DESCRIPTOR</t>
  </si>
  <si>
    <t>DESCRIPCIÓN</t>
  </si>
  <si>
    <t>IMPROBABLE</t>
  </si>
  <si>
    <t>POSIBLE</t>
  </si>
  <si>
    <t>PROBABLE</t>
  </si>
  <si>
    <t>CASI SEGURO</t>
  </si>
  <si>
    <t>MAYOR</t>
  </si>
  <si>
    <t>CATASTRÓFICO</t>
  </si>
  <si>
    <t>POSIBLE (3)</t>
  </si>
  <si>
    <t>NO</t>
  </si>
  <si>
    <t>IDENTIFICACIÓN DEL RIESGO</t>
  </si>
  <si>
    <t>FECHA</t>
  </si>
  <si>
    <t>RARA VEZ</t>
  </si>
  <si>
    <t>Preventivo</t>
  </si>
  <si>
    <t>CONTROL DE CAMBIOS</t>
  </si>
  <si>
    <t>VERSIÓN</t>
  </si>
  <si>
    <t>REDUCIR EL RIESGO</t>
  </si>
  <si>
    <t>EVITAR EL RIESGO</t>
  </si>
  <si>
    <t>Gestión</t>
  </si>
  <si>
    <t>Detectivo</t>
  </si>
  <si>
    <t>NP</t>
  </si>
  <si>
    <t>NI</t>
  </si>
  <si>
    <t>NPR</t>
  </si>
  <si>
    <t xml:space="preserve"> OBJETIVO Y ALCANCE</t>
  </si>
  <si>
    <t>Corrupción-Institucionalidad</t>
  </si>
  <si>
    <t>Corrupción-Visibilidad</t>
  </si>
  <si>
    <t>Corrupción-Control y Sanción</t>
  </si>
  <si>
    <t>Corrupción-Delitos de la Admón. Pública</t>
  </si>
  <si>
    <t>Probabilidad</t>
  </si>
  <si>
    <t>SISTEMA INTEGRADO DE GESTIÓN DISTRITAL BAJO EL ESTÁNDAR MIPG</t>
  </si>
  <si>
    <t>DIRECCIONAMIENTO ESTRATÉGICO</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</si>
  <si>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</si>
  <si>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</si>
  <si>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</si>
  <si>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</si>
  <si>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</si>
  <si>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</si>
  <si>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</si>
  <si>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</si>
  <si>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</si>
  <si>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</si>
  <si>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</si>
  <si>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</si>
  <si>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</si>
  <si>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</si>
  <si>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</si>
  <si>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</si>
  <si>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</si>
  <si>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</si>
  <si>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</si>
  <si>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</si>
  <si>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</si>
  <si>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</si>
  <si>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</si>
  <si>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</si>
  <si>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</si>
  <si>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</si>
  <si>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</si>
  <si>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</si>
  <si>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t>INSIGNIFICANTE (1)</t>
  </si>
  <si>
    <t>CASI SEGURO (5)</t>
  </si>
  <si>
    <t>Fuerte</t>
  </si>
  <si>
    <t>Débil</t>
  </si>
  <si>
    <t>No. de casillas que aporta cada control detectivo</t>
  </si>
  <si>
    <t>ACEPTAR EL RIESGO</t>
  </si>
  <si>
    <t>CARGO RESPONSABLE DEL CONTROL</t>
  </si>
  <si>
    <t>NIVELES DE ACEPTACIÓN Y CRITERIOS PARA LA VALORACIÓN DEL RIESGO</t>
  </si>
  <si>
    <t>En las siguientes hojas se encuentran los instrumentos que desarrollan la política</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</si>
  <si>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</si>
  <si>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</si>
  <si>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</si>
  <si>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</si>
  <si>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</si>
  <si>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</si>
  <si>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</si>
  <si>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</si>
  <si>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</si>
  <si>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</si>
  <si>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</si>
  <si>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</si>
  <si>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</si>
  <si>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</si>
  <si>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</si>
  <si>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</si>
  <si>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</si>
  <si>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</si>
  <si>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</si>
  <si>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</si>
  <si>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</si>
  <si>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</si>
  <si>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</si>
  <si>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12. Designación de colaboradores no competentes o idóneos para el desarrollo de las actividades asignadas.</t>
  </si>
  <si>
    <t xml:space="preserve">¿Afectar el cumplimiento de metas y objetivos de la dependencia? </t>
  </si>
  <si>
    <t xml:space="preserve">¿Dar lugar al detrimento de calidad de vida de la comunidad por la pérdida del bien, servicios o recursos públicos? </t>
  </si>
  <si>
    <t>x</t>
  </si>
  <si>
    <t>EXTREMO</t>
  </si>
  <si>
    <t>ALTO</t>
  </si>
  <si>
    <t>BAJO</t>
  </si>
  <si>
    <t>RARA VEZ (1)</t>
  </si>
  <si>
    <t>MENOR (2)</t>
  </si>
  <si>
    <t>MODERADO (3)</t>
  </si>
  <si>
    <t>MAYOR (4)</t>
  </si>
  <si>
    <t>CATASTRÓFICO (5)</t>
  </si>
  <si>
    <t>3. Formulación de planes, programas o proyectos de movilidad de la ciudad, que no propendan por la sostenibilidad ambiental, económica y social.</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</si>
  <si>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</si>
  <si>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</si>
  <si>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</si>
  <si>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</si>
  <si>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</si>
  <si>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</si>
  <si>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</si>
  <si>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</si>
  <si>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</si>
  <si>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t>2. Formulación e implementación de estrategias, incluyendo la de cursos pedagógicos, que no fomenten la cultura ciudadana para la movilidad y el respeto entre  los usuarios de todas las formas de transporte</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</si>
  <si>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</si>
  <si>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ACCIONES DE TRATAMIENTO DEL RIESGO RESIDUAL</t>
  </si>
  <si>
    <t>PERIODICIDAD DEL CONTROL</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</si>
  <si>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</si>
  <si>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</si>
  <si>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4. Cotejar el  bloqueo en puertos USB  con el fin de mitigar  la transferencia de informacion.(preventivo)</t>
  </si>
  <si>
    <t xml:space="preserve">2. Verificar los conceptos solicitados a la Direccion de Normatividad y conceptos, asi como los derechos de peticion esten atendidos teniendo en cuenta lo dispuesto en la normatividad que regula la materia.(Detectivo)
</t>
  </si>
  <si>
    <t>3. Adelantar las investigaciones disciplinarias por la discriminación y restricción a la participación ciudadana de conformidad con lo dipuesto en la Ley 734 de 2002. (Detectivo)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</si>
  <si>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</si>
  <si>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</si>
  <si>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</si>
  <si>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</si>
  <si>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</si>
  <si>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</si>
  <si>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</si>
  <si>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6. Verificar el cumplimiento de los requerimientos ambientales de labores efectuadas por terceros para la supervisión, seguimiento y medición del desempeño ambiental (Preventivo)</t>
  </si>
  <si>
    <t>8: Presencia de actos de soborno (dar o recibir dádivas) para favorecimiento propio o de un tercero.</t>
  </si>
  <si>
    <t>MAPA INSTITUCIONAL DE RIESGOS</t>
  </si>
  <si>
    <t>1.0</t>
  </si>
  <si>
    <t>2.0</t>
  </si>
  <si>
    <t xml:space="preserve">POLITICA DE GESTIÓN DEL RIESGO EN LA SDM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</si>
  <si>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las practicas antisoborno y la prevención de los conflictos de interés que puedan darse al interior de la administración pública,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</si>
  <si>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COMPARTIR EL RIESGO</t>
  </si>
  <si>
    <t>No se adopta ninguna medida que afecte la probabilidad o el impacto del riesgo. (Ningún riesgo de corrupción podrá ser aceptado).
Riesgo residual BAJO o riesgos a los que no se les puedan aplicar controles adicionales.
Seguimiento continuo del riesgo.</t>
  </si>
  <si>
    <t>Se abandonan las actividades que dan lugar al riesgo, es decir, no iniciar o no continuar con la actividad que lo provoca.
Riesgo residual EXTREMO al cual no es viable aplicarle controles.</t>
  </si>
  <si>
    <t>Se adoptan medidas para reducir la probabilidad o el impacto del riesgo, o ambos; por lo general conlleva a la implementación de controles.
Riesgo residual en niveles EXTREMO, ALTO o MODERADO</t>
  </si>
  <si>
    <t>Se reduce la probabilidad o el impacto del riesgo transfiriendo o compartiendo una parte de este a una parte interesada con mayor capacidad de gestionarlo (pólizas de seguros y tercerización).
Los riesgos de corrupción se pueden compartir pero no se puede transferir su responsabilidad.
Riesgo residual en cualquier nivel que es muy díficil reducir a un nivel aceptable.</t>
  </si>
  <si>
    <t>EVALUACIÓN RIESGO INHERENTE</t>
  </si>
  <si>
    <t>OBJETIVO INSTITUCIONAL</t>
  </si>
  <si>
    <t>CAUSA RAÍZ</t>
  </si>
  <si>
    <t>EVENTO POTENCIAL</t>
  </si>
  <si>
    <t>CONSECUENCIAS</t>
  </si>
  <si>
    <t>TIPOLOGÍA 
(Gestión/Corrupción)</t>
  </si>
  <si>
    <t>ZONA DE RIESGO INH</t>
  </si>
  <si>
    <t>ZONA DE RIESGO RES.</t>
  </si>
  <si>
    <t>RIESGO</t>
  </si>
  <si>
    <t>R1</t>
  </si>
  <si>
    <t>R2</t>
  </si>
  <si>
    <t>R3</t>
  </si>
  <si>
    <t>R4</t>
  </si>
  <si>
    <t>R5</t>
  </si>
  <si>
    <t>R6</t>
  </si>
  <si>
    <t>R7</t>
  </si>
  <si>
    <t>R8</t>
  </si>
  <si>
    <t>R9</t>
  </si>
  <si>
    <t>R10</t>
  </si>
  <si>
    <t>R11</t>
  </si>
  <si>
    <t>R12</t>
  </si>
  <si>
    <t>R13</t>
  </si>
  <si>
    <t>R14</t>
  </si>
  <si>
    <t>R15</t>
  </si>
  <si>
    <t>Revisar</t>
  </si>
  <si>
    <t>Evaluar</t>
  </si>
  <si>
    <t>Verificar</t>
  </si>
  <si>
    <t>Cotejar</t>
  </si>
  <si>
    <t>Inspeccionar</t>
  </si>
  <si>
    <t>Examinar</t>
  </si>
  <si>
    <t>Validar</t>
  </si>
  <si>
    <t>Monitorear</t>
  </si>
  <si>
    <t>Seguir</t>
  </si>
  <si>
    <t>Comparar</t>
  </si>
  <si>
    <t>Conciliar</t>
  </si>
  <si>
    <t>TIPO</t>
  </si>
  <si>
    <t>CONTROLES EXISTENTES Y TIPO</t>
  </si>
  <si>
    <t>R5Causa1/Consecuencia1</t>
  </si>
  <si>
    <t>R5Causa2/Consecuencia2</t>
  </si>
  <si>
    <t>R5Causa3/Consecuencia3</t>
  </si>
  <si>
    <t>R5Causa4/Consecuencia4</t>
  </si>
  <si>
    <t>R5Causa5/Consecuencia5</t>
  </si>
  <si>
    <t>R6Causa1/Consecuencia1</t>
  </si>
  <si>
    <t>R6Causa2/Consecuencia2</t>
  </si>
  <si>
    <t>R6Causa3/Consecuencia3</t>
  </si>
  <si>
    <t>R6Causa4/Consecuencia4</t>
  </si>
  <si>
    <t>R7Causa1/Consecuencia1</t>
  </si>
  <si>
    <t>R7Causa2/Consecuencia2</t>
  </si>
  <si>
    <t>R7Causa3/Consecuencia3</t>
  </si>
  <si>
    <t>R7Causa4/Consecuencia4</t>
  </si>
  <si>
    <t>R7Causa5/Consecuencia5</t>
  </si>
  <si>
    <t>R8Causa1/Consecuencia1</t>
  </si>
  <si>
    <t>R8Causa2/Consecuencia2</t>
  </si>
  <si>
    <t>R8Causa3/Consecuencia3</t>
  </si>
  <si>
    <t>R8Causa4/Consecuencia4</t>
  </si>
  <si>
    <t>R8Causa6/Consecuencia6</t>
  </si>
  <si>
    <t>R8Causa7/Consecuencia7</t>
  </si>
  <si>
    <t>R11Causa1/Consecuencia1</t>
  </si>
  <si>
    <t>R11Causa2/Consecuencia2</t>
  </si>
  <si>
    <t>R11Causa3/Consecuencia3</t>
  </si>
  <si>
    <t>R11Causa4/Consecuencia4</t>
  </si>
  <si>
    <t>R11Causa5/Consecuencia5</t>
  </si>
  <si>
    <t>R11Causa6/Consecuencia6</t>
  </si>
  <si>
    <t>R11Causa7/Consecuencia7</t>
  </si>
  <si>
    <t>R11Causa8/Consecuencia8</t>
  </si>
  <si>
    <t>1. Subsecretario de Gestión de la Movilidad</t>
  </si>
  <si>
    <t xml:space="preserve">2. Jefe de Oficina de Gestion Social </t>
  </si>
  <si>
    <t>5. Director(a) Atención al Ciudadano</t>
  </si>
  <si>
    <t xml:space="preserve">4. Jefe Oficina de Control Disciplinario
4.1 Jefe Oficina Asesora de Planeación Institucional
</t>
  </si>
  <si>
    <t xml:space="preserve">1. Subsecretaria de Gestión Corporativa - Directora de Talento Humano
</t>
  </si>
  <si>
    <t xml:space="preserve">3.1 Director de Contratación.
3.1.2 Director de Contratación.
3.2  Director de Inteligencia para la Movilidad
</t>
  </si>
  <si>
    <t xml:space="preserve">7. Jefe Oficina Asesora de Comunicaciones y Cultura para la Movilidad </t>
  </si>
  <si>
    <t>6.   Jefe de Oficina de Gestión Social</t>
  </si>
  <si>
    <t>5.Director de Representacion Judicial</t>
  </si>
  <si>
    <t xml:space="preserve">4. Director de Gestión de Cobro </t>
  </si>
  <si>
    <t>5. Jefe Oficina Asesora de Planeación Institucional</t>
  </si>
  <si>
    <t xml:space="preserve">5. Jefe Oficina Asesora de Planeación Institucional
</t>
  </si>
  <si>
    <t>7.  Jefe de la Oficina de Control Disciplinario</t>
  </si>
  <si>
    <t xml:space="preserve">2. Director de Normatividad y conceptos </t>
  </si>
  <si>
    <t xml:space="preserve">7  Jefe de Oficina de Gestion Social </t>
  </si>
  <si>
    <t xml:space="preserve">6. Director de Representacion Judicial. </t>
  </si>
  <si>
    <t>5. Director(a) Atención al Ciudadano.</t>
  </si>
  <si>
    <t>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t>
  </si>
  <si>
    <t>3. Subsecretaria de Gestión Corporativa y Directora de Talento Humano</t>
  </si>
  <si>
    <t xml:space="preserve">1. Subsecretaria de Gestión Corporativa y Directora de Talento Humano
</t>
  </si>
  <si>
    <t>4, Subsecretaria de Gestión Corporativa y Directora de Talento Humano</t>
  </si>
  <si>
    <t>5, Subsecretaria de Gestión Corporativa y Directora de Talento Humano</t>
  </si>
  <si>
    <t>3, Subsecretaria de Gestión Corporativa y Directora de Talento Humano</t>
  </si>
  <si>
    <t>2, Jefe Oficina de Control Disciplinario- Ordenadores del Gasto</t>
  </si>
  <si>
    <t>5. Semanal</t>
  </si>
  <si>
    <t>4. Cada vez que se desarrolla la actividad a controlar.</t>
  </si>
  <si>
    <t>7. Cuatrimestral</t>
  </si>
  <si>
    <t>2. Trimestral</t>
  </si>
  <si>
    <t xml:space="preserve">7. Trimestral
</t>
  </si>
  <si>
    <t xml:space="preserve">6.Semanal </t>
  </si>
  <si>
    <t xml:space="preserve">4. Cuatrimestral
</t>
  </si>
  <si>
    <t>4. Procedimiento PV02-PR01</t>
  </si>
  <si>
    <t xml:space="preserve">7. Procedimiento de Participación </t>
  </si>
  <si>
    <t>5. Correos electrónicos remitidos a los abogados que llevan procesos judiciales.</t>
  </si>
  <si>
    <t>4. Lista de chequeo donde están los equipos de computo y la revisión con la información física suministrada por el proveedor.</t>
  </si>
  <si>
    <t xml:space="preserve">5.   Lineamientos incorporados en el PAAC    </t>
  </si>
  <si>
    <t xml:space="preserve">
7. Medición de la eficacia de los mecanismos de protección al denunciante.</t>
  </si>
  <si>
    <t>6. Correo electrónico o memorandos.</t>
  </si>
  <si>
    <t xml:space="preserve">7. Informe Plan Institucional de Participación. </t>
  </si>
  <si>
    <t xml:space="preserve">4, Expedientes y archivo digital compartido. 
</t>
  </si>
  <si>
    <t>ZONA DE RIESGO RESIDUAL</t>
  </si>
  <si>
    <t xml:space="preserve">TIPO
</t>
  </si>
  <si>
    <t xml:space="preserve">REPORTE DE AVANCE DE LAS ACCIONES ADELANTADAS SOBRE EL RIESGO RESIDUAL
</t>
  </si>
  <si>
    <t>CONCLUSIONES SOBRE LA EFICACIA DE LAS ACCIONES</t>
  </si>
  <si>
    <t>¿EFICAZ?</t>
  </si>
  <si>
    <t>EVIDENCIA</t>
  </si>
  <si>
    <t xml:space="preserve">OPCIÓN DE MANEJO </t>
  </si>
  <si>
    <t>REPORTE MONITOREO Y REVISIÓN CORTE DICIEMBRE 31</t>
  </si>
  <si>
    <t>ACCIÓN GENÉRICA SEGÚN LA OPCIÓN DE MANEJO DEL RIESGO</t>
  </si>
  <si>
    <t>ACCIONES ESPECÍFICAS QUE LIDERARÁN LOS RESPONSABLES INVOLUCRADOS EN EL MANEJO DEL RIESGO</t>
  </si>
  <si>
    <t>RESPONSABLE DE CADA ACCIÓN</t>
  </si>
  <si>
    <t>Secretario</t>
  </si>
  <si>
    <t>Jefe Oficina Asesora de Comunicaciones</t>
  </si>
  <si>
    <t>Jefe OTIC</t>
  </si>
  <si>
    <t>Jefe Oficina de Seguridad Vial</t>
  </si>
  <si>
    <t>Jefe Oficina de Gestión Social</t>
  </si>
  <si>
    <t>Jefe Oficina Asesora de Planeación Institucional</t>
  </si>
  <si>
    <t>COMPARTIR / TRANSFERIR EL RIESGO</t>
  </si>
  <si>
    <t>Jefe Oficina de Control Disciplinario</t>
  </si>
  <si>
    <t>Jefe Oficina de Control Interno</t>
  </si>
  <si>
    <t>Subsecretario(a) de Política de Movilidad</t>
  </si>
  <si>
    <t>Director(a) de Inteligencia para La Movilidad</t>
  </si>
  <si>
    <t>Director(a) de Planeación de La Movilidad</t>
  </si>
  <si>
    <t xml:space="preserve">Subdirector(a) de Transporte Público
</t>
  </si>
  <si>
    <t xml:space="preserve">Subdirector(a) de Transporte Privado
</t>
  </si>
  <si>
    <t xml:space="preserve">Subdirector(a) de La Bicicleta y El Peatón
</t>
  </si>
  <si>
    <t xml:space="preserve">Subdirector(a) de Infraestructura
</t>
  </si>
  <si>
    <t xml:space="preserve">Subsecretaría de Gestión de La Movilidad
</t>
  </si>
  <si>
    <t xml:space="preserve">Director(a) de Ingeniería de Tránsito
</t>
  </si>
  <si>
    <t xml:space="preserve">Subdirector(a) de Señalización
</t>
  </si>
  <si>
    <t xml:space="preserve">Subdirector(a) de Planes de Manejo de Tránsito
</t>
  </si>
  <si>
    <t xml:space="preserve">Director(a) de Gestión de Tránsito y Control de Tránsito y Transporte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</si>
  <si>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</si>
  <si>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</si>
  <si>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</si>
  <si>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</si>
  <si>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</si>
  <si>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</si>
  <si>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</si>
  <si>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</si>
  <si>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</si>
  <si>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</si>
  <si>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</si>
  <si>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</si>
  <si>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</si>
  <si>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Subsecretario(a) de Gestión Corporativa
</t>
  </si>
  <si>
    <t xml:space="preserve">Director(a) Administrativa y Financiera
</t>
  </si>
  <si>
    <t xml:space="preserve">Subdirector(a) Financiera
</t>
  </si>
  <si>
    <t xml:space="preserve">Subdirector(a) Administrativa
</t>
  </si>
  <si>
    <t>Director(a) Talento Humano</t>
  </si>
  <si>
    <t>4. Adelantar las investigaciones diciplinarias, que en derecho correspondan.</t>
  </si>
  <si>
    <t>5.  Implementar  acciones de socialización sobre la oportunidad de respuesta de los requerimientos realizados en la Entidad.</t>
  </si>
  <si>
    <t>4.Se mantienen los controles existentes</t>
  </si>
  <si>
    <t>FECHA DE EJECUCIÓN DE CADA ACCIÓN</t>
  </si>
  <si>
    <r>
      <t xml:space="preserve">ACCIÓN DE CONTINGENCIA
</t>
    </r>
    <r>
      <rPr>
        <sz val="11"/>
        <color rgb="FFFF0000"/>
        <rFont val="Arial"/>
        <family val="2"/>
      </rPr>
      <t/>
    </r>
  </si>
  <si>
    <t xml:space="preserve">RESPONSABLE DE LA ACCIÓN
</t>
  </si>
  <si>
    <t>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t>
  </si>
  <si>
    <t>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t>
  </si>
  <si>
    <t xml:space="preserve">1. Ajustar el anteproyecto de presupuesto con una mesa de trabajo de análisis de los directivos, justificando la inconsistencia
</t>
  </si>
  <si>
    <t xml:space="preserve">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</si>
  <si>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 xml:space="preserve">2. Apoyo con la oficina de Comunicaciones en el fomento de la divulgacion en los diferentes medios digitales para de esta manera fortalecer las convocatorias de los servicios de Convenio Sena SDM. </t>
  </si>
  <si>
    <t>3. Comunicado de prensa en respuesta a lo publicado en medios de comunicación, postura de la entidad. 
3.1 Implementar plan de mejoramiento.</t>
  </si>
  <si>
    <t xml:space="preserve">4. Dar el impulso procesal a los expedientes disciplinarios que se radican en la oficina.
4.1 Llevar el tema a Comité Ditrectivo para revisar la situación
</t>
  </si>
  <si>
    <t>5. Solicitar de inmediato a los jefes de la OACCM,  OGS y la OSV, la actualización de los lineamientos que se van a utilizar durante el curso pedagógico.</t>
  </si>
  <si>
    <t>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t>
  </si>
  <si>
    <t>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t>
  </si>
  <si>
    <t xml:space="preserve">1. Realizar nuevamente entrenamiento en el puesto de trabajo, enfatizando los aspectos que se indetifican como debilidades en el  entrenamiento en el puesto de trabajo.
</t>
  </si>
  <si>
    <t xml:space="preserve">4.1 Entrega de herramienta de evaluación
</t>
  </si>
  <si>
    <t>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t>
  </si>
  <si>
    <t xml:space="preserve">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t>
  </si>
  <si>
    <t>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</si>
  <si>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2. Realizar seguimiento trimestral a traves de los poa a la Gestion y contestacion oportuna de los actos administrativos  que se pongan en consideracion de la Direccion de Normatividad y conceptos.</t>
  </si>
  <si>
    <t>2. Coordinar con la Dirección de talento humano para que el tema de la política de Seguridad Digital sea incluido dentro de los programas de inducción y reinducción de funcionarios, en concordancia con MIPG.</t>
  </si>
  <si>
    <t>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t>
  </si>
  <si>
    <t>3, Definición e implementación de plan de intervención, de acuerdo al origen de la situación presentada.</t>
  </si>
  <si>
    <t xml:space="preserve">1. Aplicaciones de procedimientos disciplinarios, discrecinalidad en gestión del talento humano por parte del nominador.
</t>
  </si>
  <si>
    <t>2. Practicar las pruebas dentro de los procesos disiciplinaros adelantados por la Oficina, tendientes a verificar la responsabilidad de los autores.</t>
  </si>
  <si>
    <t>3, Mesas de trabajo en las cuales se establece un plan de intervención</t>
  </si>
  <si>
    <t xml:space="preserve">1.1 Acatar las recomendaciones y acciones que resulten de la investigación de incidente y/o accidente laboral   
1.2  No permitir ejercer su objeto contractual a ningun contratista sin la afiliación de la ARL.
</t>
  </si>
  <si>
    <t xml:space="preserve">4. Mesas de trabajo en las cuales se establece un plan de intervención </t>
  </si>
  <si>
    <t xml:space="preserve">1. Practicar las pruebas dentro de los procesos disiciplinaros adelantados por la Oficina, tendientes a verificar la responsabilidad de los autores.
1.1 -  Suscribir Plan de Mejoramiento ante la Oficina de Control Interno </t>
  </si>
  <si>
    <t xml:space="preserve">2 - 2.1 Suscribir Plan de Mejoramiento ante la Oficina de Control Interno </t>
  </si>
  <si>
    <t xml:space="preserve">3. Suscribir Plan de Mejoramiento ante la Oficina de Control Interno </t>
  </si>
  <si>
    <t xml:space="preserve">4. Suscribir Plan de Mejoramiento ante la Oficina de Control Interno </t>
  </si>
  <si>
    <t xml:space="preserve">6. Suscribir Plan de Mejoramiento ante la Oficina de Control Interno </t>
  </si>
  <si>
    <t xml:space="preserve">1. Subsecretario Gestión de la Movilidad
</t>
  </si>
  <si>
    <t xml:space="preserve">3. Jefe Oficina Control Disciplinario
3.1. Director de Inteligencia y Jefe Oficina de Seguridad Vial
</t>
  </si>
  <si>
    <t>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</si>
  <si>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2. Jefe Oficina de Gestión Social</t>
  </si>
  <si>
    <t>3. Jefe Oficina Asesora de Comunicaciones y Cultura para la Movilidad
3.1 Director(a) atención al Ciudadano</t>
  </si>
  <si>
    <t>4. Jefe Oficina Control Disciplinario
4.1 Jefe Oficina Asesora de Planeación Institucional</t>
  </si>
  <si>
    <t>5. Director(a) atención al Ciudadano</t>
  </si>
  <si>
    <t>2.1 Jefe Oficina de Gestión Social
2.2 Director de la DIM
2.3 Director de Planeación de la Movilidad y Subdirectores
2.4. Jefe Oficina Control Disciplinario</t>
  </si>
  <si>
    <t>3.2  Director de la DIM</t>
  </si>
  <si>
    <t>4.1 Directora de Talento Humano</t>
  </si>
  <si>
    <t xml:space="preserve">1. Director de Talento HUmano
</t>
  </si>
  <si>
    <t xml:space="preserve">5. Gerentes de proyecto
5.1 Subsecretaria de Gestion Juridica
</t>
  </si>
  <si>
    <t xml:space="preserve">6. Jefe Oficina de Gestión Social
</t>
  </si>
  <si>
    <t>4.1 Subdirectora Administrativa
4.2 Subdirectora Administrativa</t>
  </si>
  <si>
    <t xml:space="preserve">2. Director de Normatividad y Conceptos </t>
  </si>
  <si>
    <t>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t>
  </si>
  <si>
    <t>3. Dentro de los seís (6) días siguientes de recibir la queja, cumpliendo los términos que estipula la Ley. 
3.1 Treinta días a partir de la documentación de la materialización el riesgo.</t>
  </si>
  <si>
    <t>4.1 Dias 
4.2. Cinco Días Habiles.
4.3 Treinta días a partir de la documentación de la materialización el riesgo.
4.4 Treinta días a partir de la documentación de la materialización el riesgo.</t>
  </si>
  <si>
    <t>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t>
  </si>
  <si>
    <t>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t>
  </si>
  <si>
    <t>3.  Actas de reuniones, expedientes y archivo compartido.
3.1 Consolicación del Seguimiento al PDSVM y reporte POA de metas asociadas (11 y 12 proyecto de inversión 1004)</t>
  </si>
  <si>
    <t>3. Actas de reparo, expedientes, archivo de la dependencia y aplicativo SIID.
3.1 Actas de la Comisión Intersectorial de Seguridad Vial, de Comité Directivo o mesas de trabajo de la OSV donde se trate el tema.</t>
  </si>
  <si>
    <t xml:space="preserve">1. Mesa de trabajo de análisis
</t>
  </si>
  <si>
    <t>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</si>
  <si>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 xml:space="preserve">1. Acta de Reunión y documentación incial presentada por cada directivo  
</t>
  </si>
  <si>
    <t>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</si>
  <si>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5. Requerimientos via correo electrónico.</t>
  </si>
  <si>
    <t>5. Evidencias de los correo electrónicos enviados.</t>
  </si>
  <si>
    <t>4. Actas de reuniones, expedientes y archivo compartido. 
4.1 Comrpomisos y actas de comité directivo</t>
  </si>
  <si>
    <t>4. Actas de reparo, expedientes, archivo de la dependencia y aplicativo SIID.
4.1 Verificación de los compromisos por parte de los directivos.</t>
  </si>
  <si>
    <t>3. Reuniones y monitoreo de medios
3.1 Reuniones y retroalimentación con los responsables del servicio.</t>
  </si>
  <si>
    <t>3. Medición de impacto en medios(seguimiento a noticias) 
3.1 Actas de reuniones</t>
  </si>
  <si>
    <t xml:space="preserve">2. Revisión del aumento de los Correos Electronicos, llamadas al telefono corporativo y notificaciones de los ClMs sobre el interes de la convocatoria </t>
  </si>
  <si>
    <t>5. un día Hábil</t>
  </si>
  <si>
    <t>4. Dentro de los seís (6) días siguientes de recibir la queja, cumpliendo los términos que estipula la Ley.
4.1. Tres horas</t>
  </si>
  <si>
    <t xml:space="preserve">2. Dias
</t>
  </si>
  <si>
    <t>3. Inmediato 
3.1 Inmediato</t>
  </si>
  <si>
    <t>2.1 Dias 
2.2 días
2.3 Días
2.4 Dentro de los seís (6) días siguientes de recibir la queja, cumpliendo los términos que estipula la Ley.</t>
  </si>
  <si>
    <t>2.1 Se aplicara el instructivo de monitoreo y seguimiento y el formato de verificación de avances 
2.3 mesa de trabajo para evaluar la idoneidad en la reformulación del estudio o concepto.
2.4.  Actas de reuniones, expedientes y archivo compartido.</t>
  </si>
  <si>
    <t>3.2  mesas de trabajo</t>
  </si>
  <si>
    <t>2.1 Informe de resultado de la caracterización,el informe del diseño de la estrategia, actas de reunion, Registro Fotografico. 
2.2 Acta de alcance y/o modificación.
2.3 Estudio o concepto reformulado y aprobado. 
2.4. Actas de reparo, expedientes, archivo de la dependencia y aplicativo SIID.</t>
  </si>
  <si>
    <t>3.2. Acta de alcance y/o modificación.</t>
  </si>
  <si>
    <t xml:space="preserve">5. Dias
5.1 Cuando se requiera </t>
  </si>
  <si>
    <t>4.1 Acuerdo de gestión firmado</t>
  </si>
  <si>
    <t xml:space="preserve">
5. Indicadores
5.1 Mesas de trabajo</t>
  </si>
  <si>
    <t xml:space="preserve">1. Acta de las mesa de trabajo realizada.
</t>
  </si>
  <si>
    <t xml:space="preserve">1. Mesa de trabajo con  los resposanbles del proceso en donde se materializó el riesgo
</t>
  </si>
  <si>
    <t xml:space="preserve">1. 3 Días
</t>
  </si>
  <si>
    <t xml:space="preserve">6. Días
</t>
  </si>
  <si>
    <t xml:space="preserve">6. Se realiza un plan operativo donde se establencen cronogramas y actividades a realizar con los actores afectados.
</t>
  </si>
  <si>
    <t xml:space="preserve">5. Proyectos reformulados con asignación de recursos, vinculando el respectivo componente ambiental.
5.1 Acta mesas de trabajo, listas de asistencia.
</t>
  </si>
  <si>
    <t xml:space="preserve">6, Registro de Asistencia, Actas de Reunion y Registro Fotografico. </t>
  </si>
  <si>
    <t>4.1 Anual</t>
  </si>
  <si>
    <t>4.1 Mesas Técnicas de Trabajo con los grupos especializados del Archivo de Bogotá
4.2. Evaluación de conocimientos al finalizar las jornadas de capacitación</t>
  </si>
  <si>
    <t xml:space="preserve">2. Indicadores de Gestion de la Direccion de Normatividad y conceptos </t>
  </si>
  <si>
    <t>2, Mínimo dos (2) semanas</t>
  </si>
  <si>
    <t>2.  Se realizará reuniones de coordinación Dirección de Talento Humano para la medición de los resultados obtenidos en   los programas de inducción y reinducción de funcionarios, en concordancia con MIPG.</t>
  </si>
  <si>
    <t>2. Actas, listados de asistencia y registro fotográfico de cada una de los programas de inducción y reinducción en lo relacionado Política de Seguridad Digital.</t>
  </si>
  <si>
    <t>2.Director(a) Atención al Ciudadano.
2.1.Director(a) Atención al Ciudadano.</t>
  </si>
  <si>
    <t>2.Una (1)  semana para analizar el cumplimiento de  obligaciones de los colaboradores en los puntos de contacto.
2.1.   Quince(15) Días</t>
  </si>
  <si>
    <t xml:space="preserve">2.Mesas de trabajo sobre el seguimiento de obligaciones de los colaboradores en los puntos de contacto.
2.1.Producto NO conforme tratado/producto NO conforme generados X100. </t>
  </si>
  <si>
    <t>2.  Actas de reunión, listado de asistencias. 
2.1.Actas de reunión, listado de asistencias y  
PE01-PR05-F01. Formato de tratamiento de salidas no conformes.</t>
  </si>
  <si>
    <t>3, Director de Talento Humano</t>
  </si>
  <si>
    <t xml:space="preserve">1. Nominador
</t>
  </si>
  <si>
    <t xml:space="preserve">1, 3 días 
</t>
  </si>
  <si>
    <t xml:space="preserve">1.  Cumplimiento  de los acuerdos de gestión concertados en esl  PA02-IN07-F01 FORMATO CONCERTACIÓN, SEGUIMIENTO, RETROALIMENTACÓN Y EVALUACIÓN DE LOS ACUERDOS DE GESTIÓN
 </t>
  </si>
  <si>
    <t xml:space="preserve">1. PA02-IN07-F01 FORMATO CONCERTACIÓN, SEGUIMIENTO, RETROALIMENTACÓN Y EVALUACIÓN DE LOS ACUERDOS DE GESTIÓN
</t>
  </si>
  <si>
    <t xml:space="preserve">1.1-Director de Talento Humano 
1.2 Director de Contratación. 
</t>
  </si>
  <si>
    <t>2. Jefe Oficina Control Disciplinario</t>
  </si>
  <si>
    <t xml:space="preserve">4. Director de Talento Humano </t>
  </si>
  <si>
    <t xml:space="preserve">5. Director de Talento Humano </t>
  </si>
  <si>
    <t>4. Dos días</t>
  </si>
  <si>
    <t>5. Dos días</t>
  </si>
  <si>
    <t xml:space="preserve">3, Dos días </t>
  </si>
  <si>
    <t xml:space="preserve">1.1-Un día   
1.2 Un día
</t>
  </si>
  <si>
    <t>2. Dentro de los seís (6) días siguientes de recibir la queja, cumpliendo los términos que estipula la Ley.</t>
  </si>
  <si>
    <t>3, Reunión</t>
  </si>
  <si>
    <t xml:space="preserve">1.1 Indicadores
1,2 Reunion - Correo 
</t>
  </si>
  <si>
    <t>2. Actas de reuniones, expedientes y archivo compartido.</t>
  </si>
  <si>
    <t xml:space="preserve">4. Reunión  </t>
  </si>
  <si>
    <t xml:space="preserve">5. Reunión  </t>
  </si>
  <si>
    <t xml:space="preserve">1.1 Informes- listados de asistencia- registro de accidentes 
1,2 Listados de asistencia, actas, corros electronicos 
</t>
  </si>
  <si>
    <t>2. Actas de reparo, expedientes, archivo de la dependencia y aplicativo SIID.</t>
  </si>
  <si>
    <t>1. Jefe Oficina Control Disciplinario
1.1 .  Subdirector (a) Administrativo</t>
  </si>
  <si>
    <t>2 - 2.1  Subdirector (a) Administrativo</t>
  </si>
  <si>
    <t>3. Subdirector (a) Administrativo</t>
  </si>
  <si>
    <t>4. Subdirector (a) Administrativo</t>
  </si>
  <si>
    <t>6. Subdirector (a) Administrativo</t>
  </si>
  <si>
    <t xml:space="preserve">1. Dentro de los seís (6) días siguientes de recibir la queja, cumpliendo los términos que estipula la Ley.
1.1 Seis meses </t>
  </si>
  <si>
    <t xml:space="preserve">1.  Actas de reuniones, expedientes y archivo compartido.
1.1 Reuniones de seguimiento </t>
  </si>
  <si>
    <t xml:space="preserve">1. Actas de reparo, expedientes, archivo de la dependencia y aplicativo SIID.
1.1 Actas de reunión y listados de asistencia </t>
  </si>
  <si>
    <t>2 - 2.1  Seis meses</t>
  </si>
  <si>
    <t>3. Seis meses</t>
  </si>
  <si>
    <t>4. Seis meses</t>
  </si>
  <si>
    <t>6. Seis meses</t>
  </si>
  <si>
    <t xml:space="preserve">2 - 2.1 Reuniones de seguimiento </t>
  </si>
  <si>
    <t xml:space="preserve">3. Reuniones de seguimiento </t>
  </si>
  <si>
    <t xml:space="preserve">4. Reuniones de seguimiento </t>
  </si>
  <si>
    <t xml:space="preserve">6. Reuniones de seguimiento </t>
  </si>
  <si>
    <t xml:space="preserve">2 - 2.1 Actas de reunión y listados de asistencia </t>
  </si>
  <si>
    <t xml:space="preserve">3. Actas de reunión y listados de asistencia </t>
  </si>
  <si>
    <t xml:space="preserve">4. Actas de reunión y listados de asistencia </t>
  </si>
  <si>
    <t xml:space="preserve">6. Actas de reunión y listados de asistencia </t>
  </si>
  <si>
    <t xml:space="preserve">1. Un día una sesión            
</t>
  </si>
  <si>
    <r>
      <t xml:space="preserve">EVIDENCIA DE EJECUCIÓN DE LAS ACCIONES
</t>
    </r>
    <r>
      <rPr>
        <b/>
        <sz val="12"/>
        <rFont val="Arial"/>
        <family val="2"/>
      </rPr>
      <t xml:space="preserve">
</t>
    </r>
  </si>
  <si>
    <t xml:space="preserve">SEGUIMIENTO/ MEDICIÓN DE EFICACIA DE LAS ACCIÓN
</t>
  </si>
  <si>
    <r>
      <t xml:space="preserve">PLAZO PARA IMPLEMENTACIÓN
</t>
    </r>
    <r>
      <rPr>
        <b/>
        <sz val="12"/>
        <color rgb="FFFF0000"/>
        <rFont val="Arial"/>
        <family val="2"/>
      </rPr>
      <t/>
    </r>
  </si>
  <si>
    <t xml:space="preserve">2.1 Jefe Oficina Asesora de Planeación Institucional.
2.2 Director de Normatividad y Conceptos
2.4 Subsecretario de Gestión de la Movilidad 
 2.6, 2.7 Subdirectora de Semaforización
2.8 al 2..10 Subdirector de Señalización. 
2.12 Jefe de Oficina de Seguridad Vial
</t>
  </si>
  <si>
    <r>
      <t>La implementación de esta política contempla los siguientes lineamientos:
a) El análisis del contexto estratégico para la Gestión del Riesgo, se efectua a través de la Matriz DOFA, la cual es el insumo  para la identificación de causas, riesgos y consecuencias y se encuentra publicada en la intranet.
b) Los criterios para calificar tanto la probabilidad como el impacto de los riesgos son los establecidos por la guía metodológica del DAFP para riesgos de gestión y de corrupción.
c) Tratándose de Riesgos de Corrupción, el impacto siempre será negativo; por lo tanto, para estos se descarta la aplicabilidad de los niveles de impacto insignificante y menor.
d) Los niveles de aceptación o tolerancia al riesgo residual que determina la Secretaría Distrital de Movilidad, son los establecidos en la guía metodológica del DAFP para riesgos de gestión y de corrupción,</t>
    </r>
    <r>
      <rPr>
        <sz val="16"/>
        <color rgb="FFFF0000"/>
        <rFont val="Arial"/>
        <family val="2"/>
      </rPr>
      <t xml:space="preserve"> </t>
    </r>
    <r>
      <rPr>
        <sz val="16"/>
        <rFont val="Arial"/>
        <family val="2"/>
      </rPr>
      <t>teniendo en cuenta que, para estos últimos, no se acepta el riesgo y siempre debe conducir a otra de las tres opciones,</t>
    </r>
    <r>
      <rPr>
        <sz val="16"/>
        <color theme="1"/>
        <rFont val="Arial"/>
        <family val="2"/>
      </rPr>
      <t xml:space="preserve"> en concordancia con la siguiente tabla:</t>
    </r>
  </si>
  <si>
    <r>
      <rPr>
        <b/>
        <sz val="16"/>
        <rFont val="Arial"/>
        <family val="2"/>
      </rPr>
      <t xml:space="preserve"> MONITOREO </t>
    </r>
    <r>
      <rPr>
        <b/>
        <sz val="16"/>
        <color theme="1"/>
        <rFont val="Arial"/>
        <family val="2"/>
      </rPr>
      <t>Y SEGUIMIENTO DEL RIESGO</t>
    </r>
  </si>
  <si>
    <r>
      <rPr>
        <b/>
        <u/>
        <sz val="16"/>
        <rFont val="Arial"/>
        <family val="2"/>
      </rPr>
      <t>Revisión de los controles:</t>
    </r>
    <r>
      <rPr>
        <sz val="16"/>
        <rFont val="Arial"/>
        <family val="2"/>
      </rPr>
      <t xml:space="preserve">
- Al evaluar los controles existentes en cada dependencia se debe emplear la hoja definida para tal fin disponible en esta herramienta de trabajo;
- El resultado de la evaluación de cada control genera conclusiones sobre su diseño y solidez, tanto individual como en conjunto para el riesgo, lo cual conlleva, si es necesario, a formular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efectuará un nuevo promedio por evento de riesgo con el fin de identificar aportes adicionales a reducir probabilidad e impacto, respectivamente.
</t>
    </r>
    <r>
      <rPr>
        <b/>
        <u/>
        <sz val="16"/>
        <rFont val="Arial"/>
        <family val="2"/>
      </rPr>
      <t>Gestión de cambios:</t>
    </r>
    <r>
      <rPr>
        <sz val="16"/>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</si>
  <si>
    <t>3. Revisar que las estreategias de educación ambiental ejecutadas al interior de la Entidad sean acordes con los programas de gestión ambiental, para la toma de conciencia sobre el adecuado uso los recursos naturales (Preventivo)</t>
  </si>
  <si>
    <t>4. Revisar que las estreategias de educación ambiental ejecutadas al interior de la Entidad sean acordes con los programas de gestión ambiental, para la toma de conciencia sobre el adecuado uso los recursos naturales (Preventivo)</t>
  </si>
  <si>
    <t xml:space="preserve">f)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hay oportunidad de mejora, con el fin de formular nuevas acciones de tratamiento que pueden consistir en fortalecer, modificar o generar nuevos controles, lo cual deberá quedar evidenciado en el mapa de riesgos institucional para el periodo de monitoreo y revisión siguiente a reportar.
g)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h) Los términos y definiciones relacionados con la Administración del Riesgo, son los establecidos en el glosario de la entidad, la guía metodológica de riesgos del DAFP y la norma ISO 31000:2009.
</t>
  </si>
  <si>
    <r>
      <rPr>
        <b/>
        <u/>
        <sz val="16"/>
        <rFont val="Arial"/>
        <family val="2"/>
      </rPr>
      <t>Consideraciones generales:</t>
    </r>
    <r>
      <rPr>
        <sz val="16"/>
        <rFont val="Arial"/>
        <family val="2"/>
      </rPr>
      <t xml:space="preserve">
a) La metodología e instrucciones para la gestión de los riesgos en la SDM se desarrollan en el presente documento.
b) Con corte a 30 de abril, 31 de agosto y 31 de diciembre de cada vigencia, se comunica y publica el monitoreo y revisión al mapa de riesgos institucional en la Intranet y página web de la SDM, para conocimiento de las partes interesadas y seguimiento por parte de la OCI como tercera línea de defensa. En aras de dar cumplimiento a estas fechas, todos los responsables involucrados en los riesgos deberán remitir el reporte a la OAPI a más tardar una semana antes de la fechas de corte mencionadas con el fin de efectuar apropiadamente su revisión y consolidación. 
c) Los lideres de proceso como primera línea de defensa deben efectuar por autocontrol un seguimiento bimestral a los controles y acciones correspondientes a los riesgos en los cuales participan, a fin de contar con la información y evidencias actualizadas y así facilitar el reporte mencionado tanto a la segunda como a la tercera línea de defensa,  para su correspondiente monitoreo y evaluación independiente. Dichas evidencias deberán ser cargadas en la carpeta Drive destinada para tal fin.
d) Tanto en la construcción del mapa de riesgos como en su tratamiento, cada riesgo involucra a varias dependencias que deben reportar de manera unificada la información a la segunda línea de defensa y esto exige consensos entre los responsables que allí participan.</t>
    </r>
    <r>
      <rPr>
        <u/>
        <sz val="16"/>
        <rFont val="Arial"/>
        <family val="2"/>
      </rPr>
      <t xml:space="preserve">
</t>
    </r>
    <r>
      <rPr>
        <sz val="16"/>
        <rFont val="Arial"/>
        <family val="2"/>
      </rPr>
      <t xml:space="preserve">e) Las responsabilidades con respecto a la gestión del riesgo institucional se definen en el Módelo Integrado de Planeación y Gestión </t>
    </r>
    <r>
      <rPr>
        <b/>
        <sz val="16"/>
        <rFont val="Arial"/>
        <family val="2"/>
      </rPr>
      <t>MIPG</t>
    </r>
    <r>
      <rPr>
        <sz val="16"/>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t>
    </r>
    <r>
      <rPr>
        <b/>
        <sz val="16"/>
        <color rgb="FF7030A0"/>
        <rFont val="Calibri"/>
        <family val="2"/>
        <scheme val="minor"/>
      </rPr>
      <t/>
    </r>
  </si>
  <si>
    <t xml:space="preserve">  EVALUACIÓN RIESGO RESIDUAL</t>
  </si>
  <si>
    <t>CONSECUTIVO CONTROL</t>
  </si>
  <si>
    <t>DISEÑO DE LOS CONTROLES</t>
  </si>
  <si>
    <t xml:space="preserve">4. Jefe de la Oficina de Control Disciplinario y Abogado o contratista comisionado.
</t>
  </si>
  <si>
    <t xml:space="preserve">3. Jefe Oficina de Control Disciplinario
</t>
  </si>
  <si>
    <t>4. Subsecretaria de Gestión Corporativa y Directora de Talento Humano</t>
  </si>
  <si>
    <t>3. Subsecretaria de Gestión Corporativa, Directora Administrativa y Financiera y Subdirectora Administrativa</t>
  </si>
  <si>
    <t>4. Subsecretaria de Gestión Corporativa, Directora Administrativa y Financiera y Subdirectora Administrativa</t>
  </si>
  <si>
    <t>6. Subsecretaria de Gestión Corporativa, Directora Administrativa y Financiera y Subdirectora Administrativa</t>
  </si>
  <si>
    <t>5. Realizar seguimiento en la oportunidad de respuesta de los requerimientos realizados en la Entidad, mediante el Tablero de control  de PQRS.(Detectivo)</t>
  </si>
  <si>
    <t>7. Mantener y hacer seguimiento al control</t>
  </si>
  <si>
    <t>4.1, 4.2 Jefe de la Oficina de Control Disciplinario</t>
  </si>
  <si>
    <t>7. Evaluar los mecanismos para la protección al denunciante ante hechos de soborno (Preventivo)</t>
  </si>
  <si>
    <t xml:space="preserve">1. , 1-2, 1.4-3, 1,4-4  Jefe Oficina de Tecnologías de la Información y las Comunicaciones
</t>
  </si>
  <si>
    <t>2., 2-1 Jefe Oficina de Tecnologías de la Información y las Comunicaciones</t>
  </si>
  <si>
    <t>5., 5-1Jefe Oficina de Tecnologías de la Información y las Comunicaciones</t>
  </si>
  <si>
    <t>2., 2.1, 2.2, 2.3, 2.4 Se mantienen los controles existentes, se les hace seguimiento pero aunque la opción de tratamiento es aceptar el riesgo deberían considerarse controles detectivos en procura de reducir impacto.</t>
  </si>
  <si>
    <t>3.Se mantienen los controles existentes pero aunque la opción de tratamiento es aceptar el riesgo deberían considerarse controles detectivos en procura de reducir impacto.</t>
  </si>
  <si>
    <t xml:space="preserve">1,. Se mantienen los controles existentes pero aunque la opción de tratamiento es aceptar el riesgo deberían considerarse controles detectivos en procura de reducir impacto.
</t>
  </si>
  <si>
    <t>2. Se mantienen los controles pero aunque la opción de tratamiento es aceptar el riesgo deberían considerarse controles detectivos en procura de reducir impacto.</t>
  </si>
  <si>
    <t>3. Se mantienen los controles pero aunque la opción de tratamiento es aceptar el riesgo deberían considerarse controles detectivos en procura de reducir impacto.</t>
  </si>
  <si>
    <t>5. Se mantienen los controles pero aunque la opción de tratamiento es aceptar el riesgo deberían considerarse controles detectivos en procura de reducir impacto.</t>
  </si>
  <si>
    <t>4 . Se mantienen los controles pero aunque la opción de tratamiento es aceptar el riesgo deberían considerarse controles detectivos en procura de reducir impacto.</t>
  </si>
  <si>
    <t>2.  Subsecretaria de Gestión Corporativa, Directora Administrativ y Financiera y Subdirectora Administrativa
2.1. Subsecretaria de Gestión Corporativa, Directora Administrativa y Financiera y Subdirectora Administrativa</t>
  </si>
  <si>
    <t xml:space="preserve">1. Actualizar, publicar y socializar  la técnica, didáctica o estrategia pedagógica utilizada durante el curso pedagógico.
</t>
  </si>
  <si>
    <t xml:space="preserve">1. Director(a) atención al Ciudadano
</t>
  </si>
  <si>
    <t xml:space="preserve">1. Una (1)  semana para actualizar, publicacar y socializar  la técnica, didáctica o estrategia pedagógica utilizada durante el curso pedagógico.
</t>
  </si>
  <si>
    <t xml:space="preserve">1. Mesa de trabajo de análisis de la técnica, didáctica o estrategia pedagógica utilizada durante el curso pedagógico.
</t>
  </si>
  <si>
    <t xml:space="preserve">1.Actas de reunión, listado de asistencias, estrategia pedagógica actualizada.
</t>
  </si>
  <si>
    <t xml:space="preserve">2. Piezas comunicativas, Guiones de las Convocatorias, Registros de asistencia a los Clm, Registro Fotografico. </t>
  </si>
  <si>
    <t>7.Realizar seguimiento trimestral a traves de los poa   de gestion la contestacion de los actos administrativos  que se pongan en consideracion de la Direccion de Normatividad y conceptos .
7.1 Revisar mensualmente la Pagina Web de la SDM para evidenciar la correcta actualizacion con los actos administrativos de caracter regulatorio segun lo estipulado en la resolucion 3564 de 2015.</t>
  </si>
  <si>
    <t>7. Director de Normatividad y ConceptoS
7.1 Director de Normatividad y Conceptos</t>
  </si>
  <si>
    <t>7. Trimestral
7.1 Mensual</t>
  </si>
  <si>
    <t>7. Indicadores
7.1 Pantallazo  de seguimiento en la Matriz de Cumplimiento</t>
  </si>
  <si>
    <t xml:space="preserve">7.Indicadores de Gestión de la Dirección de Normatividad y conceptos     
7.1 Pantallazo de control de cambios en la Matriz de Cumplimiento </t>
  </si>
  <si>
    <t>4.1 Acuerdo de Gestión</t>
  </si>
  <si>
    <t>3.2 días</t>
  </si>
  <si>
    <t xml:space="preserve">1.1. Acudir a la Veeduria Distrital o al DAFP, para que nos apoyen en la definición de lineamientos para surtir el proceso de rendición de cuentas
1.2 Realizar una reunion mensual de preparación e reindución a la metodologia para realizar dialogos ciudadanos y rendición de cuentas
</t>
  </si>
  <si>
    <t xml:space="preserve">2. Dar el impulso procesal a los expedientes que se adelantan en la Oficina.
</t>
  </si>
  <si>
    <t xml:space="preserve">3. Deteminar si la conducta denunciada es constitutiva de falta disicplinaria y proferiri las decisiones que en derecho correspondan.    
</t>
  </si>
  <si>
    <t xml:space="preserve">1.1 Jefe Oficina Asesora de Planeación Institucional.
1.2 Jefe Oficina de Gestión Social
</t>
  </si>
  <si>
    <t>3. Jefe Oficina Control Disciplinario</t>
  </si>
  <si>
    <t xml:space="preserve">1.1  Un mes
1.2 Un mes
</t>
  </si>
  <si>
    <t>2.  Dentro de los seís (6) días siguientes de recibir la queja, cumpliendo los términos que estipula la Ley.</t>
  </si>
  <si>
    <t>3. Dentro de los seís (6) días siguientes de recibir la queja, cumpliendo los términos que estipula la Ley.</t>
  </si>
  <si>
    <t>4.1  Unaño
4.2. Anual</t>
  </si>
  <si>
    <t xml:space="preserve">1.1 Cumplimiento de los lineamientos
1.2  Actas de Reunión / Listados de Asistencia
</t>
  </si>
  <si>
    <t xml:space="preserve">1.1  Documentos, correos , informes.
1.2 Registro Fotrograficos, Actas de Reunión / Listados de Asistencia
</t>
  </si>
  <si>
    <t>2. Cumplimiento de los lineamientos, Actas de reuniones, expedientes y archivo compartido.</t>
  </si>
  <si>
    <t>2. Documentos, correos , informes, Registro Fotrograficos, Actas de Reunión / Listados de Asistencia, Actas de reparo, expedientes, archivo de la dependencia y aplicativo SIID.</t>
  </si>
  <si>
    <t>3. Actas de reuniones, expedientes y archivo compartido.</t>
  </si>
  <si>
    <t>3. Registro Fotrograficos, Actas de Reunión / Listados de Asistencia, Actas de reparo, expedientes, archivo de la dependencia y aplicativo SIID.</t>
  </si>
  <si>
    <t>4.1  Registro Fotrograficos, Actas de Reunión / Listados de Asistencia, Actas de seguimiento a la implementación de los instrumentos archivísticos por dependencia
4.2. Listado de asistencia/ resultados de evaluación de conocimientos al finalizar las jornadas de capacitación/ registro fotográfico</t>
  </si>
  <si>
    <t xml:space="preserve">1.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</si>
  <si>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mesas de trabajo enfocadas al seguimiento de la pblicacion de las demandas en la pagina web  a fin de controlar el cumplimiento de los establecido en la resolucion 3564.</t>
  </si>
  <si>
    <t xml:space="preserve">2. Director de Representacion Judicial </t>
  </si>
  <si>
    <t>2.  trimestral</t>
  </si>
  <si>
    <t>2. Mesas deTrabajo</t>
  </si>
  <si>
    <t>2. Actas de reunion, listas de asistencia</t>
  </si>
  <si>
    <t>3.Realizar mesas de trabajo enfocadas al seguimiento y revisión de los terminos Judiciales.</t>
  </si>
  <si>
    <t>3. Director de Representacion Judicial</t>
  </si>
  <si>
    <t xml:space="preserve">3. Cada vez que se requiera </t>
  </si>
  <si>
    <t>3.Mesas deTrabajo</t>
  </si>
  <si>
    <t xml:space="preserve">3. Actas de reunion, listas de asistencia </t>
  </si>
  <si>
    <t>1. Director de Contrataciòn
Quien detecte</t>
  </si>
  <si>
    <t>1. Semestral 
Horas</t>
  </si>
  <si>
    <t>1. Mesas deTrabajo
Seguimiento proceso</t>
  </si>
  <si>
    <t>1. N.A. (reserva de la información de las investigaciones adelantadas por las instancias de control. Actas de reunion, listas de asistencia 
Dependiendo del proceso</t>
  </si>
  <si>
    <t xml:space="preserve">1. Quien detecte.
</t>
  </si>
  <si>
    <t xml:space="preserve">1. Horas
</t>
  </si>
  <si>
    <t xml:space="preserve">1. N.A
</t>
  </si>
  <si>
    <t xml:space="preserve">1. N.A. (reserva de la información de las investigaciones adelantadas por las instancias de control.)
</t>
  </si>
  <si>
    <t>2.  Reforzar Socializaciones drigidas al equipo sobre transparencia y acceso a la informaciòn.</t>
  </si>
  <si>
    <t>2.Dirección de Talento Humano, OTIC,Subdirectora Administrativa</t>
  </si>
  <si>
    <t xml:space="preserve">2. Cada Vez que se requiera </t>
  </si>
  <si>
    <t>2.Reuniones de seguimiento</t>
  </si>
  <si>
    <t>2.Actas de Reunión / Listados de Asistencia</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</si>
  <si>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</si>
  <si>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</si>
  <si>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1. Quien detecte.</t>
  </si>
  <si>
    <t>1. Horas</t>
  </si>
  <si>
    <t>1. N.A</t>
  </si>
  <si>
    <t>1. N.A. (reserva de la información de las investigaciones adelantadas por las instancias de control.)</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</si>
  <si>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</si>
  <si>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reunion semestral a fin de hacer seguimiento a los documentos publicados en la intranet.</t>
  </si>
  <si>
    <t>2. Dirección de Contrataciòn, Oficina Asesora de Planeaciòn Institucional</t>
  </si>
  <si>
    <t xml:space="preserve">2. Semestral </t>
  </si>
  <si>
    <t xml:space="preserve">2. Mesas de Trabajo </t>
  </si>
  <si>
    <t xml:space="preserve">2. Actas de reunion, listas de asistencia </t>
  </si>
  <si>
    <t xml:space="preserve">1.1 Jefe Oficina de Gestión Social
1.2 Director(a) de Atención al Ciudadano 
1-3 Subsecretario de Gestión de la Movilidad, Director de Gestión del Tránsito y Control de Tránsito y Transporte y Director de Ingeniería de Tránsito.
1.4. Jefe Oficina Control Disciplinario
</t>
  </si>
  <si>
    <t xml:space="preserve">1.1 Días
1.2 Un día.
1.3. Un día.
1.4. Dentro de los seís (6) días siguientes de recibir la queja, cumpliendo los términos que estipula la Ley.
</t>
  </si>
  <si>
    <t xml:space="preserve">1.1 Se realiza la revisión Mensual con el informe de actividades los gestores locales deben presentar minimo 11 encuestas mensuales cada uno.
1.2 Revión mensual de los Resultados de la apropiación del Manual de Servicio al Ciudadano
1.3 Cantidad de requerimientos no atendidos.
1.4. Actas de reuniones, expedientes y archivo compartido.
</t>
  </si>
  <si>
    <t xml:space="preserve">1.1 Resultados encuestas abril a junio de 2019 - PM04-MN01-F08 FORMATO DE CONSOLIDACIÓNMECANISMOS DE MEDICIÓN VERSIÓN 1,0 DE 01-03-2019 (version 1)
1.2 Actas de Seguimiento mensual 
1.3 Registro de respuestas emitidas.
1.4. Actas de reparo, expedientes, archivo de la dependencia y aplicativo SIID.
</t>
  </si>
  <si>
    <t xml:space="preserve">1.1 Seguimiento sobre la atención realizada con el fin de determinar las fortaleces y debilidades del proceso. 
1-2. Analizar los resultados  sobre la apropiación del  Manual de Servicio al Ciudadano.
1-3. Atender el requerimiento del ciudadano y todos los requerimientos de las políticas institucionales de forma inmediata
1.4. Deteminar si la conducta denunciada es constitutiva de falta disciplinaria y proferir las decisiones que en derecho correspondan.   
</t>
  </si>
  <si>
    <t xml:space="preserve">1. Atender el requerimiento del ciudadano y todos los requerimientos de las políticas institucionales de forma inmediata
</t>
  </si>
  <si>
    <t xml:space="preserve">1. Subsecretario de Gestión de la Movilidad, Director de Gestión del Tránsito y Control de Tránsito y Transporte y Director de Ingeniería de Tránsito. Jefe De Oficina OTIC 
</t>
  </si>
  <si>
    <t xml:space="preserve">1. Máximo 2 horas
</t>
  </si>
  <si>
    <t xml:space="preserve">1. Cantidad de requerimientos no atendidos.
Indicadores de incidentes de seguridad de la información en un determinado periodo de tiempo.
</t>
  </si>
  <si>
    <t xml:space="preserve">1. Registro de respuestas emitidas.
Herramienta Aranda, GLOBALSuite donde se documentan y se gestionan todos los incidentes de seguridad de la información, Sujeto al anexo A de la ISO/IEC 27001:2013
</t>
  </si>
  <si>
    <t xml:space="preserve">2.Jefe De Oficina OTIC </t>
  </si>
  <si>
    <t>3.1 Continuar con el trámite de las investigaciones disciplinarias.
3.2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3.3 Solicitar las modificaciones a que haya lugar y si es necesario liberar recursos o solicitar presupuesto adicional en caso de que sea viable. Dos (2) días Jefe De Oficina
3.4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t>
  </si>
  <si>
    <t xml:space="preserve">3.1. Jefe Oficina Control Disciplinario
3.2. Jefe OTIC
3.3  Jefe OTIC
3.4  Jefe OTIC
</t>
  </si>
  <si>
    <t>3.1 Dentro de los seís (6) días siguientes de recibir la queja, cumpliendo los términos que estipula la Ley. 
3.2 Máximo 2 horas 
3.3 Dos (2) días Jefe De Oficina
3.4. Un día.</t>
  </si>
  <si>
    <t>3.1  N.A.
3.2 Indicadores de incidentes de seguridad de la información en un determinado periodo de tiempo.
3.3 Se realizaráN reuniones de coordinación con la dependencia Correspondiente para evaluar la Viabilidad de la Solicitud. Correo Electrónico
3.4. Actas de reuniones, expedientes y archivo compartido. Cantidad de requerimientos no atendidos.</t>
  </si>
  <si>
    <t xml:space="preserve">3.1.  Actas de reparo, expedientes, archivo de la dependencia y aplicativo SIID.
3.2 Herramienta Aranda, Herramienta GLOBALSuite donde se documentan y se gestionan todos los incidentes de seguridad de la información, Sujeto al anexo A de la ISO/IEC 27001:2013
3.3 Actas, listados de asistencia y registro fotográfico de cada una de las reuniones que se ejecutaron. Correo Electrónico
3.4 Registro de respuestas emitidas.
</t>
  </si>
  <si>
    <t xml:space="preserve">2. Revisión e implementación de tecnologías de la información de acuerdo con análisis de Obsolescencia de la infraestructura tecnológica que la SDM, en cuanto a la seguridad digital guiados por las Políticas específicas de seguridad y privacidad de la Información,  </t>
  </si>
  <si>
    <t>2. Jefe OTIC</t>
  </si>
  <si>
    <t xml:space="preserve">2. Dos a ocho Días </t>
  </si>
  <si>
    <t>2. Actas, listados de asistencia y reuniones. Indicadores de incidentes de seguridad de la información en un determinado periodo de tiempo.</t>
  </si>
  <si>
    <t>2. Si se llegare a ejecutar el riesgo se procede a la realización del Procedimiento, herramienta Aranda, donde se documentan y se gestionan todos los incidentes de seguridad de la información</t>
  </si>
  <si>
    <t xml:space="preserve">1. Declarar el incumplimiento del contrato teniendo en cuenta la normatividad vigente
1.2 Aplicar los mecanismos de debido proceso de las evaluaciones de desempeño y acuerdo de gestión, ajustando lo requerido                                                                                                                        
1.3 Suspender la trámitación del contrato o cambiar al contratista 
</t>
  </si>
  <si>
    <t xml:space="preserve">1. Director de la DIM y/o supervisor de contrato
1.2 - 1.3 Subsecretario de Gestión de la Movilidad, Director de Gestión del Tránsito y Control de Tránsito y Transporte y Director de Ingeniería de Tránsito.
</t>
  </si>
  <si>
    <t xml:space="preserve">1. Dos días
1.2 Un día                                       
1.3 Un día 
                                       </t>
  </si>
  <si>
    <t xml:space="preserve">1. Acta de finalización anticipada de contrato
1.2 Acta de comité de evaluación, evaluaciones de pares entre directivos                   1.3 Estudios previos devueltos después de control     
                   </t>
  </si>
  <si>
    <t xml:space="preserve">1. Acta de finalización anticipada de contrato
1.2 Actas de reunión y formatos establecidos  
1.3 Base de datos de control de procesos de personal    
                                                                                   </t>
  </si>
  <si>
    <t xml:space="preserve">3. Dar el impulso procesal a los procesos disciplinarios que se radican en la oficina. </t>
  </si>
  <si>
    <t xml:space="preserve">3. Actas de reuniones, expedientes y archivo compartido.  </t>
  </si>
  <si>
    <t>3. Actas de reparo, expedientes, archivo de la dependencia y aplicativo SIID.</t>
  </si>
  <si>
    <t>4.  Disminuir los tiempos de respuesta de los requerimientos realizados en la Entidad.</t>
  </si>
  <si>
    <t>4. Director(a) Atención al Ciudadano.</t>
  </si>
  <si>
    <t xml:space="preserve">4. Una (1)  semana para realizar analisis sobre os tiempos de respuesta. </t>
  </si>
  <si>
    <t xml:space="preserve">4.  Mesas de trabajo sobre  las  disminuición de  los tiempos de respuesta de los requerimientos realizados en la Entidad.          </t>
  </si>
  <si>
    <t xml:space="preserve">4. Actas de reunión, listado de asistencias.    </t>
  </si>
  <si>
    <t xml:space="preserve">4.  Nombrar y/o revocar el nombramiento </t>
  </si>
  <si>
    <t>4. Director de Talento Humano</t>
  </si>
  <si>
    <t xml:space="preserve">4. Cinco días </t>
  </si>
  <si>
    <t>4. Indicador de tiempo de nombramiento</t>
  </si>
  <si>
    <t>4. Actos administrativos.</t>
  </si>
  <si>
    <t>2.1 Comunicación inmediata con  lla Direccion Distrital de Tesoreria, los administradores de los aplicativos  OPGET y Si Capital, según el caso.
2.2  Definición e implementación de plan de intervención, de acuerdo al origen de la situación presentada.</t>
  </si>
  <si>
    <t>2.1 Subdirector Financiero
2.2  Subsecretaria de Gestión Corporativa y Directora de Talento Humano</t>
  </si>
  <si>
    <t>2.1. Inmediatamente.
2.2 Inmediato</t>
  </si>
  <si>
    <t>2.1 Requerimientos via correo electrónico.
2.2 Seguimientos en el POA de Gestión</t>
  </si>
  <si>
    <t xml:space="preserve">2.1 Correos
2.2 Listados de asistencia, registro fotografico, presentaciones realizadas, correos electrónicos </t>
  </si>
  <si>
    <t xml:space="preserve">3. Cinco días </t>
  </si>
  <si>
    <t>3. Reuniones</t>
  </si>
  <si>
    <t xml:space="preserve">3. Listados de asistencia, registro fotografico, presentaciones realizadas, correos electronicos </t>
  </si>
  <si>
    <t xml:space="preserve">5. Mesas de trabajo en las cuales se establece un plan de intervención </t>
  </si>
  <si>
    <t>3, Listados de asistencia, actas, correos electrónicos</t>
  </si>
  <si>
    <t xml:space="preserve">5. Suscribir Plan de Mejoramiento ante la Oficina de Control Interno </t>
  </si>
  <si>
    <t>5. Subdirector (a) Administrativo</t>
  </si>
  <si>
    <t>5. Seis meses</t>
  </si>
  <si>
    <t xml:space="preserve">5. Reuniones de seguimiento </t>
  </si>
  <si>
    <t xml:space="preserve">5. Actas de reunión y listados de asistencia </t>
  </si>
  <si>
    <t xml:space="preserve">1. Acuerdos de Gestión del nivel Directivo en la entidad (Preventivo)
</t>
  </si>
  <si>
    <t>3. Medición del Clima Organizacional  de acuerdo a lo establecido en la normativiada legal vigente (Preventivo)</t>
  </si>
  <si>
    <t>4. Medición  de los resultados obtenidos de las baterias de los riesgos psicosociales (Preventivo)</t>
  </si>
  <si>
    <t>5  Identificación de necesidades en los puestos de trabajo (Preventivo).</t>
  </si>
  <si>
    <t>4  Identificación de necesidades en los puestos de trabajo (Preventivo).</t>
  </si>
  <si>
    <t xml:space="preserve">1.  Entrenamiento en el Puesto de Trabajo, de conformidad con los procedimientos de provisión de empleos públicos a cargo del proceso de Gestión del Talento Humano.(Preventivo)
</t>
  </si>
  <si>
    <t>5. Verificar e implementar los lineamientos e instrumentos propuestos por la Veeduría Distrital, Alcaldía Mayor y Secretaria de Transparencia de la Presidencia de la República para combatir la corrupción. (Preventivo)</t>
  </si>
  <si>
    <t>4.1, 4.2 Mantener controles y continuar la implementación del Sistema de Gestión Antisoborno.</t>
  </si>
  <si>
    <t xml:space="preserve">3.1 Director de Contratación.
3.2.-3.3 Jefe de la Oficina de Control Disciplinario </t>
  </si>
  <si>
    <t>4.1 y 4.2 Mantener y hacer seguimiento a los controles.</t>
  </si>
  <si>
    <t xml:space="preserve">4.1 y 4.2 Jefe de la Oficina de Control Disciplinario.
</t>
  </si>
  <si>
    <t>5.Validar  semanalmente los términos  y los procesos judiciales. (Control Detectivo)</t>
  </si>
  <si>
    <t>2.1, 2.2 Jefe Oficina Asesora de Comunicaciones y Cultura para la Movilidad</t>
  </si>
  <si>
    <t>5. Mantener, hacer seguimiento al control.</t>
  </si>
  <si>
    <t xml:space="preserve">5. En la formulación del Plan Anticorrupcción y de Atención al Ciudadano
 se encuentran contenidos los lineamientos de la Veeduría Distrtital sobre
la lucha en contra de la corrupcción.
Se tienen en cuenta los informes que hace la Veeduría sobre el cumplimiento de los contenidos del PAAC. </t>
  </si>
  <si>
    <t xml:space="preserve">5: Continuar con la implementación del Sistema de Gestión Antisoborno.
</t>
  </si>
  <si>
    <t>7. La protección al denunciante se encuentra documentado en el Manual MIPG numeral 3.1.1.2.3, relacionado con el Sistema de Gestión Antisoborno</t>
  </si>
  <si>
    <t>7: Continuar con la implementación del Sistema de Gestión Antisoborno.</t>
  </si>
  <si>
    <t>5.Procedimiento de actualizaciòn de Siròjweb.</t>
  </si>
  <si>
    <t xml:space="preserve">6. Procedimiento de actualizaciòn de Siròjweb.
</t>
  </si>
  <si>
    <t>6. Reducir el riesgo mediante mesas de trabajo  semestral con los abogados para recordar los terminos de los procesos judiciales.</t>
  </si>
  <si>
    <t xml:space="preserve">4. Socializar los procedimientos  vigentes sobre publicación de información y  sobre transparencia y acceso a la información pública con todo el equipo enfatizar sobre código de integridad de la SDM. Mesas de trabajo con el jefe de area o director  para verificar la publicacion de la información cumpliendo con el indice de transparencia de la información. </t>
  </si>
  <si>
    <t>4. Circular firmada por la Directora</t>
  </si>
  <si>
    <t>Casillas a desplazar</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</si>
  <si>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</si>
  <si>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</si>
  <si>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</si>
  <si>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</si>
  <si>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</si>
  <si>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</si>
  <si>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</si>
  <si>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EJECUCIÓN DE LOS CONTROLES</t>
  </si>
  <si>
    <t>SOLIDEZ INDIVIDUAL DE LOS CONTROLES</t>
  </si>
  <si>
    <t>Probabilidad (Preventivo)</t>
  </si>
  <si>
    <r>
      <t xml:space="preserve">Impacto (Detectivo)
</t>
    </r>
    <r>
      <rPr>
        <b/>
        <sz val="11"/>
        <color rgb="FFFF0000"/>
        <rFont val="Arial"/>
        <family val="2"/>
      </rPr>
      <t>No opera para riesgos de corrupción según guía DAFP</t>
    </r>
  </si>
  <si>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</si>
  <si>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 xml:space="preserve">EVENTO POTENCIAL DE RIESGO </t>
  </si>
  <si>
    <t xml:space="preserve">TIPOLOGÍA (Gestión o Corrupción)
</t>
  </si>
  <si>
    <t>Control No.</t>
  </si>
  <si>
    <t>Conclusión sobre los controles</t>
  </si>
  <si>
    <t>No. de casillas que aporta cada control preventivo según su solidez</t>
  </si>
  <si>
    <t>RIESGO No.</t>
  </si>
  <si>
    <t>Puntaje para desplazar Impacto</t>
  </si>
  <si>
    <t>NPR
NP x NI</t>
  </si>
  <si>
    <t>Verificar la correcta planeación del anteproyecto de presupuesto.</t>
  </si>
  <si>
    <t>2.1</t>
  </si>
  <si>
    <t xml:space="preserve">Verificar que la dependencia responsable planifique los recursos para la implementación del PDSVM en el anteproyecto de presupuesto </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</si>
  <si>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</si>
  <si>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</si>
  <si>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2.3</t>
  </si>
  <si>
    <t xml:space="preserve">Verificar el cumplimiento de plan de acción descrito en el Plan Estratégico de Comunicaciones y Cultura para la Movilidad </t>
  </si>
  <si>
    <t>2.4</t>
  </si>
  <si>
    <t>Analizar y verificar la veracidad de datos, estadísticas e insumos base para la formulación de las politicas, planes y programas que sean lideradas por  la Subsecretaria de Gestión de la Movilidad. (preventivo)</t>
  </si>
  <si>
    <t>2.12</t>
  </si>
  <si>
    <t>Implementar las acciones determinadas en el PDSVM como responsabilidad de la Oficina de Seguridad Vial.</t>
  </si>
  <si>
    <t>Atender las quejas y denuncias de conformidad con lo disipuesto en la Ley 734 de 2002.</t>
  </si>
  <si>
    <t>3.1</t>
  </si>
  <si>
    <t>Realizar el seguimiento y análisis de las cifras y estadísticas de siniestralidad vial.</t>
  </si>
  <si>
    <t xml:space="preserve">4.  </t>
  </si>
  <si>
    <t>Revisar y Acompañar  a  las dependencias de la SDM  en el desarrollo de  proyectos y en el diseño de estrategias de gestión social atraves de la aplicación del procedimiento de inclusión del componente social. (Preventivo)</t>
  </si>
  <si>
    <t>4.2</t>
  </si>
  <si>
    <t xml:space="preserve"> Realizar los operativos de Control de Tránsito y Transporte de conformidad con la priorización efectuada. (Preventivo)</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</si>
  <si>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</si>
  <si>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</si>
  <si>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</si>
  <si>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</si>
  <si>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1.</t>
  </si>
  <si>
    <t>2.2.</t>
  </si>
  <si>
    <t xml:space="preserve">Verificar la información publicada en los medios de comunicación </t>
  </si>
  <si>
    <t xml:space="preserve">Verificar el cumplimiento de la guía metodológica de la Veeduría Distrital para la rendición de cuentas sectorial y la Secretaría General (preventivo) 
</t>
  </si>
  <si>
    <t>1.2, 2.1, 3.1, 4</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</si>
  <si>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</si>
  <si>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 Verificar el contenido comunicativo frente al tema de rendición de cuentas </t>
  </si>
  <si>
    <t>1.4</t>
  </si>
  <si>
    <t>Verificar el cumplimiento de lo establecido en el Plan Anticorrupción y de atención al ciudadano - Componente 3 Rendión de Cuentas</t>
  </si>
  <si>
    <t xml:space="preserve"> Desarrollar estrategias de incentivos para la rendición de cuentas (preventivo)</t>
  </si>
  <si>
    <t xml:space="preserve">2.3 </t>
  </si>
  <si>
    <t xml:space="preserve">Hacer un seguimiento de las conductas que se investigan con mayor frecuencia, y dictar capacitaciones. </t>
  </si>
  <si>
    <t xml:space="preserve"> Verificar que las dependencias responsables planifiquen los recursos para la rendición de cuentas en el anteproyecto de presupuesto </t>
  </si>
  <si>
    <t>3.2</t>
  </si>
  <si>
    <t xml:space="preserve">3.3 </t>
  </si>
  <si>
    <t xml:space="preserve">Adelantar las investigaciones disciplinarias por la omisión de la rendición de cuentas de conformidad con lo dipuesto en la Ley 734 de 2002. </t>
  </si>
  <si>
    <t>4.1</t>
  </si>
  <si>
    <t>4.1 Verificar  la implementación de los instrumentos archivísticos (preventivo)</t>
  </si>
  <si>
    <t>4.2 Ejecutar el componente de Gestión Documental en el Plan Institucional de Capacitación (preventivo)</t>
  </si>
  <si>
    <t>1.1.</t>
  </si>
  <si>
    <t xml:space="preserve">Implementar estrategias de socialización del Código de Integridad y lucha contra la corrupción (preventivo) </t>
  </si>
  <si>
    <t>1.2.</t>
  </si>
  <si>
    <t xml:space="preserve">Divulgar los canales de denuncia de actos de Corrupción en las carteleras de los CLMs.(Preventivo)
</t>
  </si>
  <si>
    <t>1.3.</t>
  </si>
  <si>
    <t xml:space="preserve">Realizar socializaciónes  a los colaboradores de la SDM sobre el manual de contratación y Manual de Supervision e Interventoria  con el proposito de fortalecer la gestion contractual de la entidad. (preventivo)  
</t>
  </si>
  <si>
    <t xml:space="preserve"> Verificar la información publicada en los medios de comunicación </t>
  </si>
  <si>
    <t>1.5</t>
  </si>
  <si>
    <t xml:space="preserve"> Verificar la aplicación de los puntos de control establecidos en los procedimientos e instructivos existentes. (Preventivo)</t>
  </si>
  <si>
    <t>2, 3</t>
  </si>
  <si>
    <t>Revisar Aleatoriamente Sistema Siproj y revision de las fichas de conciliación. (Controles Detectivos)</t>
  </si>
  <si>
    <t>1. Hacer seguimiento en cada una de las etapas y términos   del proceso disiciplinario, para el impulso procesal requerido.</t>
  </si>
  <si>
    <t>4.1.</t>
  </si>
  <si>
    <t xml:space="preserve">4.2. </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</si>
  <si>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</si>
  <si>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</si>
  <si>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</si>
  <si>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</si>
  <si>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</si>
  <si>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</si>
  <si>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1.3</t>
  </si>
  <si>
    <t>1.6</t>
  </si>
  <si>
    <t>2.</t>
  </si>
  <si>
    <t xml:space="preserve">1.1.  </t>
  </si>
  <si>
    <t xml:space="preserve">1.3 </t>
  </si>
  <si>
    <t>3.3</t>
  </si>
  <si>
    <t>1.1</t>
  </si>
  <si>
    <t xml:space="preserve">1.2. </t>
  </si>
  <si>
    <t>3.4</t>
  </si>
  <si>
    <t>Verificar la información publicada en los medios de comunicación (detectivo)</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</si>
  <si>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</si>
  <si>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</si>
  <si>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</si>
  <si>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</si>
  <si>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3. Verificar la planificación y seguimiento de los recursos  y/o acciones para Seguridad Digital  en el Plan de Acción Institucional por parte de las dependencias responsables (preventivo)</t>
  </si>
  <si>
    <t xml:space="preserve">Cotejar la correcta implementación del PAA que tiene la OTIC para el 2019, especialmente en los proyectos relacionados con Seguridad de la Información. (Preventivo) 
</t>
  </si>
  <si>
    <t>Verificar la aplicabilidad de los formatos de Solicitud de cuentas de usuario (Código PA04-PR01-F01 Versión 1,0) aprobados para cada uno de los servidores de la OCI</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</si>
  <si>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</si>
  <si>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</si>
  <si>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preventivo</t>
  </si>
  <si>
    <t xml:space="preserve">1.2, 2. </t>
  </si>
  <si>
    <t>Mapa de riesgos de gestión y corrupción V 2.0-30.06-2020. Precisión en las consideraciones y criterios para la valoración del riesgo, expuestos en la política; y actualización de la herramienta del mapa de riesgos institucional para facilitar su diligenciamiento y la administración de la información.</t>
  </si>
  <si>
    <t xml:space="preserve">Mapa de riesgos de gestión y corrupción V 1.0 - 2020
      </t>
  </si>
  <si>
    <t>Versión: 2.0</t>
  </si>
  <si>
    <t>2. Deficiencia en la planificación y asignación de recursos necesarios para garantizar la implementación de las acciones establecidas en el PDD y PDSVM.</t>
  </si>
  <si>
    <t>3. Deficiencia en los métodos de medición de la eficacia, eficiencia y efectividad de las acciones establecidas en el PDD y PDSVM que permitan evaluar el desempeño en el cumplimiento de metas y formular alertas tempranas.</t>
  </si>
  <si>
    <t>4. Debilidad en la definición y aplicación de puntos de control, revisión  y generación de reportes en las etapas de formulación y ejecución de las acciones del PDD y PDSVM.</t>
  </si>
  <si>
    <t xml:space="preserve">1. Desconocimiento de las acciones concretas definidas en el PDD y PDSVM.
</t>
  </si>
  <si>
    <t>2: Falta de credibilidad hacia la Entidad</t>
  </si>
  <si>
    <t>3: Investigaciones y sanciones.</t>
  </si>
  <si>
    <t xml:space="preserve">1: Aumento en el índice de victimas fatales y lesionadas por accidentes de tránsito
</t>
  </si>
  <si>
    <t xml:space="preserve">2. Deficiencia en la metodologia para formular e implementar las estrategias de manera sistemática y articulada entre dependencias de la SDM, incluyendo los mecanismos de divulgación y concientización de las acciones que fomentan la cultura ciudadana </t>
  </si>
  <si>
    <t>3. Deficiencia en los mecanismos de medición de la eficacia, eficiencia y efectividad de las estrategias y cursos.</t>
  </si>
  <si>
    <t>4. Falta de liderazgo y compromiso de los directivos responsables de la formulacion e implementación de las estrategias.</t>
  </si>
  <si>
    <t>5. Deficiencia en la planificación de recursos y acciones y su seguimiento, en cuanto a  resultados esperados para el fomento de la cultura ciudadana y el respeto entre todos los usuarios.</t>
  </si>
  <si>
    <t xml:space="preserve">1. Desconocimiento del personal responsable de generar y desarrollar las estrategias, incluyendo cursos pedagógicos, con respecto al alcance e impacto de los mismos.
</t>
  </si>
  <si>
    <t>2. Alto número de accidentes e incidentes en las vías.</t>
  </si>
  <si>
    <t>3: Pérdida de imagen institucional.</t>
  </si>
  <si>
    <t>4: Investigaciones administrativas, disciplinarias, penales y fiscales.</t>
  </si>
  <si>
    <t xml:space="preserve">1: Incremento en el incumplimiento a las normas de Tránsito y Transporte 
</t>
  </si>
  <si>
    <t>2. Deficiencia en la metodologia para formular e implementar los planes, programas o proyectos de manera sistemática y articulada entre dependencias de la SDM, incluyendo los lineamientos y estrategias para la sostenibilidad de la movilidad.</t>
  </si>
  <si>
    <t>3. Deficiencia en los mecanismos de medición de la eficacia, eficiencia y efectividad de los planes, programas y proyectos.</t>
  </si>
  <si>
    <t>4. Falta de liderazgo y compromiso de los directivos responsables de la formulacion e implementación de los planes, programas y proyectos.</t>
  </si>
  <si>
    <t>5. Deficiencia en la planificación de recursos y acciones y su seguimiento en cuanto a  resultados esperados en sostenibilidad ambiental, económica y social de la movilidad.</t>
  </si>
  <si>
    <t xml:space="preserve">1. Desconocimiento del personal responsable de generar y desarrollar los planes, programas y proyectos con respecto a la sostenibilidad de la movilidad con una visión integral.
</t>
  </si>
  <si>
    <t>2: Investigaciones disciplinarias, administrativas y fiscales.</t>
  </si>
  <si>
    <t>3: Daños antijurídicos.</t>
  </si>
  <si>
    <t>4. Daños ambientales</t>
  </si>
  <si>
    <t>5. Perdida económica para la ciudad</t>
  </si>
  <si>
    <t>6. Perdida de la calidad de vida de los ciudadanos</t>
  </si>
  <si>
    <t>7: Pérdida de imagen institucional.</t>
  </si>
  <si>
    <t>8. Falta de legitimidad, gobernabilidad y apropiación por parte de la ciudadanía con respecto a los planes, programas y proyectos.</t>
  </si>
  <si>
    <t xml:space="preserve">1: Detrimento patrimonial.
</t>
  </si>
  <si>
    <t>2: Baja cultura de control, desconocimiento y falta de apropiación de la importancia, alcance y principios de la rendición de cuentas.</t>
  </si>
  <si>
    <t>3. Deficiencia en la planificación de recursos y acciones para desarrollar la estrategia de Rendición de Cuentas con los ciudadanos y grupos de interés.</t>
  </si>
  <si>
    <t xml:space="preserve">4.Desconocimiento y falta de apropiación de la importancia, alcance y principios de la rendición de cuentas, y su  convergencia con la Ley General de Archivos y la Ley de Transparencia y de Acceso a la Información Pública.
</t>
  </si>
  <si>
    <t xml:space="preserve">1: Deficiencia en la metodología y el control para la recopilación, consolidación y divulgación de la información.
</t>
  </si>
  <si>
    <t>2: Investigaciones disciplinarias, administrativas, fiscales y penales.</t>
  </si>
  <si>
    <t>3. Pérdida de Imagen Institucional</t>
  </si>
  <si>
    <t>4. Aumento PQRSD por parte de los ciudadanos</t>
  </si>
  <si>
    <t xml:space="preserve">1: Ciudadanía insatisfecha y mal informada
</t>
  </si>
  <si>
    <t>2. Falta de celeridad y contundencia en la aplicación de acciones disciplinarias contra actos de corrupción.</t>
  </si>
  <si>
    <t xml:space="preserve">3. Debilidad en la concertación de alianzas estratégicas y de articulación interinstitucional para combatir la corrupción. </t>
  </si>
  <si>
    <t>4: Bajos niveles de denuncia de actos de corrupción.</t>
  </si>
  <si>
    <t xml:space="preserve">1: Baja cultura de control en los colaboradores de la Entidad frente a la implementación del manual de funciones, manuales, código de integridad, política de conflicto de interés y tipologías de actos de corrupción.
</t>
  </si>
  <si>
    <t>2: Desgaste administrativo por reprocesos</t>
  </si>
  <si>
    <t>3: Investigaciones y sanciones</t>
  </si>
  <si>
    <t>4: Detrimento patrimonial</t>
  </si>
  <si>
    <t>5. Responsabilidad frente a afectaciones a terceros</t>
  </si>
  <si>
    <t xml:space="preserve">1: Pérdida de imagen institucional
</t>
  </si>
  <si>
    <t>2. Debilidad en la formulación, aplicación y seguimiento de la política de seguridad de la información y Gobierno Abierto, que incluye el uso de aplicativos informáticos sin ningún tipo de control o lineamiento de gestión documental electrónica.</t>
  </si>
  <si>
    <t>3. Falta de celeridad y contundencia en la aplicación de acciones disciplinarias contra actos de corrupción.</t>
  </si>
  <si>
    <t xml:space="preserve">4. Debilidad en la concertación de alianzas estratégicas y de articulación interinstitucional para combatir la corrupción. 
</t>
  </si>
  <si>
    <t xml:space="preserve">1: Baja cultura de control en los colaboradores de la Entidad frente al uso responsable de la información pública y  tipologías de actos de corrupción. 
</t>
  </si>
  <si>
    <t xml:space="preserve">1: Pérdida de imagen institucional
</t>
  </si>
  <si>
    <t>2. Falta de racionalización y simplificación de los procedimientos en las diferentes etapas del proceso contractual.</t>
  </si>
  <si>
    <t>3. Debilidad en los puntos de control y mecanismos de seguimiento y medición de la eficacia y eficiencia del proceso contractual.</t>
  </si>
  <si>
    <t>4. Falta de celeridad y contundencia en la aplicación de acciones disciplinarias contra actos de corrupción.</t>
  </si>
  <si>
    <t xml:space="preserve">5. Debilidad en la concertación de alianzas estratégicas y de articulación interinstitucional para combatir la corrupción. </t>
  </si>
  <si>
    <t>6: Bajos niveles de denuncia de actos de corrupción.</t>
  </si>
  <si>
    <t xml:space="preserve">1: Baja cultura de control en los colaboradores responsables de la gestión contractual frente a la implementación del manual de funciones, manual de contratación, manual de supervisión e interventoría, normativa, principios contractuales, código de integridad, política de conflicto de interés  y  tipologías de actos de corrupción.
</t>
  </si>
  <si>
    <t>2: Pérdida de imagen institucional</t>
  </si>
  <si>
    <t>3: Desgaste administrativo por reprocesos</t>
  </si>
  <si>
    <t>4: Investigaciones y sanciones</t>
  </si>
  <si>
    <t xml:space="preserve">1: Detrimento patrimonial
</t>
  </si>
  <si>
    <t>6: Débil promoción de los mecanismos de denuncia de los actos de soborno y otros tipos de corrupción.</t>
  </si>
  <si>
    <t>7. Falta de conocimiento, por parte de los colaboradores de la Entidad  y de la ciudadanía, sobre los llineamientos y mecanismos implementados para la protección del denunciante ante hechos de soborno y otros tipos de corrupción.</t>
  </si>
  <si>
    <t xml:space="preserve">1: Baja cultura de control en los colaboradores de la Entidad frente a la implementación del manual de funciones, manuales, Código de Integridad, política Antisoborno y tipologías de actos de corrupción. 
</t>
  </si>
  <si>
    <t>2: Inadecuada formulación, implementación, divulgación y seguimiento de las políticas de servicio, participación ciudadana y control social que identifique los logros y beneficios sociales esperados desde una perspectiva inclusiva y diferencial.</t>
  </si>
  <si>
    <t>2: Incremento de PQRSD</t>
  </si>
  <si>
    <t>3: Investigaciones y/o sanciones</t>
  </si>
  <si>
    <t>2: Desconocimiento por parte de los colaboradores de la Entidad en cuanto a los principios, propósitos y aplicación de la Política de Seguridad Digital.</t>
  </si>
  <si>
    <t>3: Deficiencia en la planificación de recursos y acciones y su seguimiento en cuanto a resultados esperados en Seguridad Digital de la Entidad.</t>
  </si>
  <si>
    <t>4. Deficiencia en los mecanismos de medición de la eficacia, eficiencia y efectividad de la Política de Seguridad Digital.</t>
  </si>
  <si>
    <t>5: Obsolescencia tecnológica y su impacto en la Seguridad Digital.</t>
  </si>
  <si>
    <t xml:space="preserve">1: Fallas en la infraestructura tecnológica que pueda afectar la Seguridad Digital de la Entidad.
</t>
  </si>
  <si>
    <t xml:space="preserve">1. Vulneración de la disponibilidad e integridad de la información.
</t>
  </si>
  <si>
    <t>2. Afectación negativa del servicio y la gestión de la Entidad.</t>
  </si>
  <si>
    <t>2. Falta de racionalización y simplificación de los procedimientos en las diferentes etapas de los procesos misionales y de prestación de los servicios.</t>
  </si>
  <si>
    <t>3. Debilidad en los puntos de control y mecanismos de seguimiento y medición de la eficacia, eficiencia y efectividad de los procesos de prestación de los servicios, incluidos los terceros involucrados.</t>
  </si>
  <si>
    <t>4: Deficiencia en la metodología para divulgar las politica pública distrital de atención a la ciudadanía, trámites y servicios y canales de comunicación con la ciudadanía.</t>
  </si>
  <si>
    <t>5. Falta de celeridad y contundencia en la aplicación de acciones disciplinarias contra actos de corrupción.</t>
  </si>
  <si>
    <t xml:space="preserve">6. Debilidad en la concertación de alianzas estratégicas y de articulación interinstitucional para combatir la corrupción. </t>
  </si>
  <si>
    <t>7. Bajos niveles de denuncia de actos de corrupción.</t>
  </si>
  <si>
    <t>8. Conducta ciudadana inapropiada que implica comportamientos deshonestos al suministrar insumos incorrectos para los trámites y servicios tales como suplantación de identidad en cursos pedagógicos, entrega de documentación falsa, engaño al funcionario.</t>
  </si>
  <si>
    <t xml:space="preserve">1: Baja cultura de control en los colaboradores de la Entidad frente a la implementación del manual de funciones, manual de trámites y servicios y código de integridad y  tipologías de actos de corrupción.
</t>
  </si>
  <si>
    <t>4: Investigaciones disciplinarias, administrativas, penales y fiscales.</t>
  </si>
  <si>
    <t>5. Aumento en las reclamaciones, quejas, demandas, tutelas y demás acciones jurídicas, que ingresan a la Entidad</t>
  </si>
  <si>
    <t>6.  Afectaciones a terceros.</t>
  </si>
  <si>
    <t xml:space="preserve">2. Deficiencia en cuanto a puntos de control, seguimiento y medición de la eficacia, eficiencia y efectividad del proceso de selección, inducción, entrenamiento y evaluación del personal de planta, y del cumplimiento de obligaciones en los contratistas. </t>
  </si>
  <si>
    <t>3. Falta de racionalización y simplificación de trámites, requisitos y documentación en el proceso de selección y vinculación de colaboradores.</t>
  </si>
  <si>
    <t>2: Afectación negativa en la calidad de la prestación del servicio de cara a la ciudadanía</t>
  </si>
  <si>
    <t>3: Detrimento patrimonial por uso indebido de recursos</t>
  </si>
  <si>
    <t>4: Investigaciones y posibles sanciones</t>
  </si>
  <si>
    <t>5. Aumento de quejas y reclamaciones.</t>
  </si>
  <si>
    <t>6. Afectación negativa en el clima laboral y el trabajo en equipo</t>
  </si>
  <si>
    <t xml:space="preserve">1. Debilidad en la planificación de necesidades de recurso humano y definición de perfiles ajustados a las necesidades de los procesos y dependencias.
</t>
  </si>
  <si>
    <t xml:space="preserve">1. Afectación negativa del logro de los objetivos institucionales.
</t>
  </si>
  <si>
    <t>2. Debilidad en políticas de retención, bienestar, estimulos, incentivos, promoción y ascensos del personal de planta, y en lo concerniente a contratistas, bienestar, oportunidad en pagos, estimulos y reconocimientos.</t>
  </si>
  <si>
    <t>3. Deficiencia en mecanismos de seguimiento, medición y mejora del clima organizacional.</t>
  </si>
  <si>
    <t>4. Deficiencias en la comunicación interna.</t>
  </si>
  <si>
    <t>5. Debilidad en la planificación de necesidades de recurso humano, definición de perfiles ajustados a las necesidades de los procesos y dependencias e inadecuada asignación de funciones y obligaciones.</t>
  </si>
  <si>
    <t xml:space="preserve">1: Falta de liderazgo de los directivos y jefes responsables de los equipos de trabajo en cuanto a generar un ambiente laboral acorde con las expectativas y necesidades colectivas e individuales de los colaboradores.
</t>
  </si>
  <si>
    <t>2. Aumento en niveles de ausentismo y rotación de personal</t>
  </si>
  <si>
    <t>3. Aumento del riesgo psicosocial y enfermedades laborales.</t>
  </si>
  <si>
    <t xml:space="preserve">1. Afectación del logro de los objetivos institucionales.
</t>
  </si>
  <si>
    <t>2: No contar con personal idóneo para el diseño e implementación del Programa de SST.</t>
  </si>
  <si>
    <t>3: Deficiencia en la planificación de recursos y acciones y su seguimiento en cuanto a  resultados esperados del SGSST</t>
  </si>
  <si>
    <t>4: Falta de liderazgo y compromiso de la Alta Dirección con las metas y desempeño del SGSST.</t>
  </si>
  <si>
    <t xml:space="preserve">1: Carencia de un diagnóstico adecuado de las condiciones de seguridad y salud en el trabajo de la Entidad.
</t>
  </si>
  <si>
    <t>2: Apertura  Investigaciones,  pago de indemnizaciones y sanciones por no reportar o hacerlo por fuera de los términos de ley</t>
  </si>
  <si>
    <t>3: Incremento de índices de ausentismo laboral por incapacidades</t>
  </si>
  <si>
    <t xml:space="preserve">4: Desmotivación laboral que conlleve a la disminución en la obtención de resultados esperados </t>
  </si>
  <si>
    <t>5: Afectación de la calidad de vida y la salud de los colaboradores.</t>
  </si>
  <si>
    <t xml:space="preserve">1: Aumento de sccidentes de trabajo y enfermedades laborales.
</t>
  </si>
  <si>
    <t>2: Falta de liderazgo y compromiso de la Alta Dirección con las metas y desempeños ambientales institucionales en los programas de cultura de cero papel, ahorro del consumo de servicios publicos al interior de la entidad,  actualización de infraestructura física</t>
  </si>
  <si>
    <t>1: Desconocimiento de los lineamientos del subsistema de gestión ambiental, particularmente en lo referente al orden y aseo y uso eficiente de servicios públicos al interior de las sedes de la Entidad</t>
  </si>
  <si>
    <t>3: Falta de conciencia ambiental de los colaboradores en el desempeño de sus funciones o ejecución de contratos y su repercusión sobre el ambiente laboral</t>
  </si>
  <si>
    <t>4: Debilidad en la divulgación de los programas del Plan Institucional de Gestión Ambiental relacionados con campañas ambientales al interior de la entidad</t>
  </si>
  <si>
    <t>5: Deficiencia en la planificación de metas, responsables, recursos, acciones y obligaciones y su seguimiento en cuanto a  resultados esperados del subsistema de gestión ambiental.</t>
  </si>
  <si>
    <t xml:space="preserve">
6: Debilidad en supervisión, seguimiento y medición al desempeño ambiental de propios y terceros en cuanto al cumplimiento de compromisos contractuales en materia ambiental.
</t>
  </si>
  <si>
    <t>1: Apertura de investigaciones y posibles sanciones</t>
  </si>
  <si>
    <t>2: Afectación en la credibilidad de la Alta Dirección por no dar lineamientos claros sobre la política de gestión ambiental interna</t>
  </si>
  <si>
    <t>3: Detrimento patrimonial por desviación de recursos</t>
  </si>
  <si>
    <t>4: Afectación a la seguridad y salud de los colaboradores y terceros</t>
  </si>
  <si>
    <t>5: Desgaste administrativo por procedimientos inoperantes</t>
  </si>
  <si>
    <t xml:space="preserve">
6. Daño en el ambiente laboral representado en el agotamiento o desmotivación de los colaboradores de la Entidad
</t>
  </si>
  <si>
    <t xml:space="preserve">2.5 Realizar seguimiento a los indicadores propuestos para la evaluación y seguimiento al cumplimiento de las metas.(detectivo)       </t>
  </si>
  <si>
    <t xml:space="preserve">2.6 Evaluar las condiciones técnicas mínimas para priorizar y semaforizar las intersecciones solicitadas. (Preventivo) </t>
  </si>
  <si>
    <t>2.7 Revisión y evaluación de  planeamiento semafórico y del estado de funcionamiento de la intersección semaforizada, que cumplan con las especificaciones técnicas de Semaforización. (Preventivo).</t>
  </si>
  <si>
    <t xml:space="preserve">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t>
  </si>
  <si>
    <t>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t>
  </si>
  <si>
    <t xml:space="preserve">2.10 Revisar que la señalización recibida en almacén y dada de baja, haya cumplido a cabalidad con los requisitos establecidos y que su retiro de campo corresponda a una acción que mejore las condiciones de seguridad vial sector. (Detectivo) </t>
  </si>
  <si>
    <t xml:space="preserve">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t>
  </si>
  <si>
    <t>2.2 Director de Normatividad y conceptos</t>
  </si>
  <si>
    <t xml:space="preserve">2.3. Jefe Oficina Asesora de Comunicaciones y Cultura para la Movilidad </t>
  </si>
  <si>
    <t>2.4 Subsecretario de Gestión de la Movilidad</t>
  </si>
  <si>
    <t>2.12 Jefe de Oficina de Seguridad Vial</t>
  </si>
  <si>
    <t xml:space="preserve">2.1. Jefe Oficina Asesora de Planeación Institucional.
</t>
  </si>
  <si>
    <t>3.1. Director de Inteligencia y Jefe Oficina de Seguridad Vial</t>
  </si>
  <si>
    <t>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t>
  </si>
  <si>
    <t>4.4 Jefe Oficina de Seguridad Vial</t>
  </si>
  <si>
    <t xml:space="preserve">4.1 Jefe de Oficina de Gestion Social 
</t>
  </si>
  <si>
    <t xml:space="preserve">1.1 Analizar la técnica didáctica o estrategia pedagógica utilizada durante los cursospedagogicos por infracción a las normas de tránsito y transporte.(preventivo)
</t>
  </si>
  <si>
    <t xml:space="preserve">1. Implementar y evaluar el Plan Estratégico de Comunicaciones y Cultura para la Movilidad (preventivo) 
</t>
  </si>
  <si>
    <t xml:space="preserve">3.1. Verificar la aplicación de los mecanismos de medición establecidos en el procedimiento de cursos pedagógicos y Manual de Servicio al Ciudadano (preventivo).
</t>
  </si>
  <si>
    <t xml:space="preserve">3. Verificar la información publicada en los medios de comunicación (detectivo)
</t>
  </si>
  <si>
    <t>3.1 Director(a) Atención al Ciudadano</t>
  </si>
  <si>
    <t xml:space="preserve">3. Jefe Oficina Asesora de Comunicaciones y Cultura para la Movilidad 
</t>
  </si>
  <si>
    <t>4.1 Verificar la planificación y seguimiento de los recursos y acciones para cultura ciudadana en el Plan de Acción Institucional por parte de las dependencias responsables (preventivo)</t>
  </si>
  <si>
    <t xml:space="preserve">4. Atender las quejas y denuncias de conformidad con lo dispuesto en la Ley 734 de 2002 (Detectivo).
</t>
  </si>
  <si>
    <t>2.2. Ejecutar los puntos de control del procedimiento PE01-PR01 ANÁLISIS, CONCEPTOS Y/O ESTUDIOS TÉCNICOS DE MEDIDAS ESTRATÉGICAS PARA LA MOVILIDAD. (Preventivo)</t>
  </si>
  <si>
    <t>2.3 Verificar que se cumplan los requisitos de los puntos de control en la elaboración de estudios o conceptos para la formulación de Planes, Programas o proyectos de Movilidad de la ciudad   (Preventivo)</t>
  </si>
  <si>
    <t>2.4 Atender las quejas y denuncias de conformidad con lo dispuesto en la Ley 734 de 2002 (Detectivo).</t>
  </si>
  <si>
    <t xml:space="preserve">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</si>
  <si>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2.2 Director de Inteligencia para la Movilidad</t>
  </si>
  <si>
    <t>2.3 Director de Planeación de la Movilidad y Subdirectores</t>
  </si>
  <si>
    <t>2.4 Jefe Oficina de Control Disciplinario</t>
  </si>
  <si>
    <t xml:space="preserve">2.1 Jefe de Oficina de Gestion Social
</t>
  </si>
  <si>
    <t>3.1.2 Revisar el Manual de Contrattacion y supervisión y realizar los ajustes pertinentes acordes al PIGA y la política de compras sostenibles.  (Preventivo)</t>
  </si>
  <si>
    <t>3.2  Evaluar la eficacia de los conceptos y/o estudios técnicos a través de indicadores en el POA (Preventivo).</t>
  </si>
  <si>
    <t xml:space="preserve">3.1 Hacer seguimiento a la aplicación  de los manuales de Contratación y Supervisión de la Entidad, teniendo en cuenta las normas existentes en todos los tramites de gestion contractual.(preventivo)
</t>
  </si>
  <si>
    <t>3.1.2 Director de Contratación.</t>
  </si>
  <si>
    <t>3.2  Director de Inteligencia para la Movilidad</t>
  </si>
  <si>
    <t xml:space="preserve">3.1 Director de Contratación.
</t>
  </si>
  <si>
    <t xml:space="preserve">4.2 Hacer seguimiento en la asignación de recursos para acciones enfocadas a la sostenibilidad ambiental (Detectivo). </t>
  </si>
  <si>
    <t xml:space="preserve">4.1 Evaluación del desempeño - Acuerdos de Gestión (Preventivo).
</t>
  </si>
  <si>
    <t xml:space="preserve">4.1 Director de Talento Humano
</t>
  </si>
  <si>
    <t>5.1 Seguimiento al cumplimiento de las metas programadas en el PAA. (Preventivo) Ataca la Causa Deficiencia en la planificación de recursos y acciones y su seguimiento en cuanto a  resultados esperados en sostenibilidad ambiental, económica y social de la movilidad.</t>
  </si>
  <si>
    <t xml:space="preserve">5. Hacer seguimiento en la asignación de recursos para acciones enfocadas a la sostenibilidad ambiental (Preventivo).
</t>
  </si>
  <si>
    <t>5.1 Subsecretaria de Gestión Jurídica</t>
  </si>
  <si>
    <t xml:space="preserve">5. Jefe OAPI
</t>
  </si>
  <si>
    <t>8.1 Publicar todos los proyectos de actos administrativos de carácter regulatorio, para observaciones en la página web de la Entidad , asi como actualizar los actos administrativos de carácter regulatorio en la página web de la Entidad.(Preventivo)</t>
  </si>
  <si>
    <t xml:space="preserve">8. 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</si>
  <si>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8.1. Director de Normatividad y conceptos</t>
  </si>
  <si>
    <t xml:space="preserve">8. Director de Normatividad y conceptos
</t>
  </si>
  <si>
    <t>1.2, 2.2, 3.2, 4 Jefe de Oficina de Gestion Social</t>
  </si>
  <si>
    <t xml:space="preserve">1.3. Jefe Oficina Asesora de Comunicaciones y Cultura para la Movilidad </t>
  </si>
  <si>
    <t xml:space="preserve">1.1 Jefe Oficina Asesora de Planeación Institucional.
</t>
  </si>
  <si>
    <t>2.2. Jefe de la Oficina de Control Disciplinario.</t>
  </si>
  <si>
    <t xml:space="preserve">2.1 Jefe Oficina Asesora de Planeación Institucional.
</t>
  </si>
  <si>
    <t>2.2 Semestral</t>
  </si>
  <si>
    <t xml:space="preserve">2.1 Anual
</t>
  </si>
  <si>
    <t xml:space="preserve">3.2. Jefe Oficina Asesora de Comunicaciones y Cultura para la Movilidad </t>
  </si>
  <si>
    <t>3.3. Jefe de la Oficina de Control Disciplinario.</t>
  </si>
  <si>
    <t xml:space="preserve">3.1. Jefe Oficina Asesora de Planeación Institucional.
</t>
  </si>
  <si>
    <t>3.3 Cuatrimestral</t>
  </si>
  <si>
    <t xml:space="preserve">3.3 Expedientes y archivo digital compartido </t>
  </si>
  <si>
    <t>4.2 Subdirección Adminisrativa</t>
  </si>
  <si>
    <t>1.2. Divulgar los canales de denuncia de actos de Corrupción en las carteleras de los CLMs y puntos de atención de la SDM.(Preventivo)</t>
  </si>
  <si>
    <t xml:space="preserve">1.3 Realizar socializaciónes  a los colaboradores de la SDM sobre el manual de contratación y Manual de Supervision e Interventoria  con el proposito de fortalecer la gestion contractual de la Entidad. (Preventivo).   </t>
  </si>
  <si>
    <t>1.4.  Verificar la información publicada en los medios de comunicación (detectivo)</t>
  </si>
  <si>
    <t>1.5 Verificar la aplicación de los puntos de control establecidos en los procedimientos e instructivos existentes. (Preventivo)</t>
  </si>
  <si>
    <t>1.6 Verificar la eficacia de los instrumentos técnicos (procedimientos, instructivos o formatos, entre otros) para prevenir, identificar y tratar el conflicto de interés al interior de la Secretaría (Preventivo).</t>
  </si>
  <si>
    <t xml:space="preserve">1.2. Jefe de Oficina de Gestion Social </t>
  </si>
  <si>
    <t>1.3.Director de Contratación.</t>
  </si>
  <si>
    <t xml:space="preserve">1.4. Jefe Oficina Asesora de Comunicaciones y Cultura para la Movilidad  </t>
  </si>
  <si>
    <t>1.5 Director de Planeación de la Movilidad y Subdirectores</t>
  </si>
  <si>
    <t>1.6 Director(a) de Talento Humano</t>
  </si>
  <si>
    <t xml:space="preserve">1.1. Jefe Oficina Asesora de Planeación Institucional.
</t>
  </si>
  <si>
    <t>1.2. Bimensual</t>
  </si>
  <si>
    <t xml:space="preserve">1.3 Anual o Cada vez que se desarrolla la actividad a controlar </t>
  </si>
  <si>
    <t>1.4. Permanente</t>
  </si>
  <si>
    <t>1.5 Cada vez que se desarrollan las actividades establecidas en los procedimientos y/o instructivos</t>
  </si>
  <si>
    <t>1.6 Mensual</t>
  </si>
  <si>
    <t xml:space="preserve">1.1. Semestral
</t>
  </si>
  <si>
    <t>1.2. Plan institucional de Planeación.</t>
  </si>
  <si>
    <t xml:space="preserve">1.3 Manual de Contratacióny Manual de Supervisión e Interventoria </t>
  </si>
  <si>
    <t>1.4. Plan de Comunicaciones y Cultura para la Movilidad</t>
  </si>
  <si>
    <t>1.5 PM01-PR01; PM01-PR02;PM01-PR03; PM01-PR04;PM01-PR05 y sus instructivos</t>
  </si>
  <si>
    <t>1.6 Lineamientos desarrollo de la política conflicto de interés y sus anexos.</t>
  </si>
  <si>
    <t xml:space="preserve">1.1. Documento estrategia-iniciativas adicionales-plan de gestión de integridad-PAAC
</t>
  </si>
  <si>
    <t>1.2. Registro Fotografico.</t>
  </si>
  <si>
    <t>1.3. Pantallazos Siproj, revision fichas de conciliación</t>
  </si>
  <si>
    <t>1.4. Boletines de prensa publicados en página Web, correos electrónicos sobre el monitoreo a los medios de comunicación, videos, audios, fotos de ruedas de prensa.</t>
  </si>
  <si>
    <t>1.5 Conceptos y/o estudios aprobados.</t>
  </si>
  <si>
    <t xml:space="preserve">1.6 Registros de verificación de la eficacia de los instrumentos 
</t>
  </si>
  <si>
    <t xml:space="preserve">1.1. Registro de recibo material POP, listas de asitencia a eventos y actividades donde se socializa el código de integridad, videos, fotos, medios internos de la comunicación, seguimiento POA-965.
</t>
  </si>
  <si>
    <t xml:space="preserve">2.1 Revisar Aleatoriamente Sistema Siproj y revision de las fichas de conciliación. (Control Detectivo) 
</t>
  </si>
  <si>
    <t xml:space="preserve">2.2 Jefe de la Oficina Control Disciplinario </t>
  </si>
  <si>
    <t xml:space="preserve">2.1 Director de Representacion Judicial 
</t>
  </si>
  <si>
    <t xml:space="preserve">2.1 Mensual
</t>
  </si>
  <si>
    <t xml:space="preserve">2.2  Ley 734 de 2002, archivo digital. </t>
  </si>
  <si>
    <t xml:space="preserve">2.1 Acuerdo 001-2015
</t>
  </si>
  <si>
    <t xml:space="preserve">2.1 Pantallazos Siproj, revisión fichas de conciliación
</t>
  </si>
  <si>
    <t xml:space="preserve">2.2 Expedientes y archivo digital compartido    </t>
  </si>
  <si>
    <t xml:space="preserve">3.1 Revisar Aleatoriamente Sistema Siproj y revision de las fichas de conciliación. (Detectivo) 
</t>
  </si>
  <si>
    <t>3.2 Adelantar las investigaciones disicplinarias de conformidad con la Ley 734 de 2002. (Detectivo)</t>
  </si>
  <si>
    <t xml:space="preserve">3.1 Director de Representacion Judicial 
</t>
  </si>
  <si>
    <t xml:space="preserve">3.2 Jefe de la Oficina Control Disciplinario </t>
  </si>
  <si>
    <t xml:space="preserve">3.1 Mensual
</t>
  </si>
  <si>
    <t>3.2 Cuatrimestral</t>
  </si>
  <si>
    <t xml:space="preserve">3.1  Acuerdo 001-2015
</t>
  </si>
  <si>
    <t xml:space="preserve">3.2 Procedimiento PV02-PR01   </t>
  </si>
  <si>
    <t xml:space="preserve">3.1 Pantallazos Siproj, revisión fichas de conciliación
</t>
  </si>
  <si>
    <t xml:space="preserve">3.2 Expedientes y archivo digital compartido </t>
  </si>
  <si>
    <t>4.2  Realizar el seguimiento  y verificación a las actividades realizadas en los Espacios de Participación y Control Social en los CLMs por medio del instrumento de las Agendas Participativas para cumplir con los compromisos establecidos con  la comunidad en cada una de las localidades.(Preventivo)</t>
  </si>
  <si>
    <t>4.3. Presentar las denuncias correspondientes al detectar el uso indebido de la información pública de la Entidad (Preventivos)</t>
  </si>
  <si>
    <t xml:space="preserve">4.2. Jefe de Oficina de Gestion Social </t>
  </si>
  <si>
    <t>4.3.Director de Contratación.</t>
  </si>
  <si>
    <t xml:space="preserve">4.1 Jefe Oficina Asesora de Planeación Institucional.
</t>
  </si>
  <si>
    <t xml:space="preserve">4.2. Trimestral </t>
  </si>
  <si>
    <t>4.3 Cada vez que se desarrolla la actividad a controlar</t>
  </si>
  <si>
    <t xml:space="preserve">4.1. Semestral
</t>
  </si>
  <si>
    <t>4.2 Procedimiento de Participación Ciudadana</t>
  </si>
  <si>
    <t xml:space="preserve">4.3. Politica Conflicto de Intereses
</t>
  </si>
  <si>
    <t xml:space="preserve">4.1. Documento estrategia-iniciativas adicionales-plan de gestión de integridad-PAAC
</t>
  </si>
  <si>
    <t>4.2. Informe Trimestral de Ejecución del PIP de las 20 Localidades.</t>
  </si>
  <si>
    <t xml:space="preserve">4.3 Copia de las denuncias interpuestas cuando se presenten denuncias.  </t>
  </si>
  <si>
    <t>1.2 Hacer seguimiento a la aplicación  de los manuales de Contratación y Supervisión de la Entidad, teniendo en cuenta las normas existentes en todos los tramites de gestion contractual. (preventivo)</t>
  </si>
  <si>
    <t>1.3 Revisar los actos administrativos que se expidan con ocasion del codigo de Integridad y/ o el que lo sustituya o Modifique.(Preventivo)</t>
  </si>
  <si>
    <t>1.4. Verificar el impacto de las campañas relacionadas con anticorrupción (preventivo)</t>
  </si>
  <si>
    <t>1-5.1. Dar aplicación a los  procedimientos disciplinarios (Detectivo).</t>
  </si>
  <si>
    <t>1-5.2  Adoptar y socializar del Código de Integridad (Preventivo)</t>
  </si>
  <si>
    <t>1-5.3  Adoptar de las politicas de información establecidas por la SDM (Preventivo)</t>
  </si>
  <si>
    <t>1.6 Verificar la ejecución de las actividades del proceso de Inteligencia para la Movilidad, a través de los procedimientos existentes. (Preventivo)</t>
  </si>
  <si>
    <t>1.7 Validar la aplicación de los criterios de confidencialidad de la Información, establecido en el ítem 10 del   Estatuto de Auditoria y Código de Ética del Auditor Interno (Preventivo)</t>
  </si>
  <si>
    <t xml:space="preserve">1.8 Verificar el libre acceso de la ciudadanía a las fuentes de información pública de la SDM (Preventivo)
</t>
  </si>
  <si>
    <t xml:space="preserve">1.1 Verificar la información pública reportada en el Plan de Acción Institucional de acuerdo con el Plan Anual de Adquisiciones (preventivo).
</t>
  </si>
  <si>
    <t>1.2 Director de Contratación.</t>
  </si>
  <si>
    <t>1.3 Director de Normatividad y Conceptos.</t>
  </si>
  <si>
    <t xml:space="preserve">1.4. Jefe Oficina Asesora de Comunicaciones y Cultura para la Movilidad </t>
  </si>
  <si>
    <t>1.5,1, Subsecretario de Gestión de la Movilidad, Director de Gestión de Tránsito y Control de Tránsito y Transporte y Director de Ingeniería de Tránsito.</t>
  </si>
  <si>
    <t>1.5.3 Subsecretario de Gestión de la Movilidad, Director de Gestión de Tránsito y Control de Tránsito y Transporte y Director de Ingeniería de Tránsito.</t>
  </si>
  <si>
    <t>1.5.2 Subsecretario de Gestión de la Movilidad, Director de Gestión de Tránsito y Control de Tránsito y Transporte y Director de Ingeniería de Tránsito.</t>
  </si>
  <si>
    <t>1.6 Director de Inteligencia de la Movilidad</t>
  </si>
  <si>
    <t>1.7  Jefe de la Oficina de Control Interno</t>
  </si>
  <si>
    <t xml:space="preserve">1.8. Jefe Oficina Asesora de Comunicaciones y Cultura para la Movilidad 
</t>
  </si>
  <si>
    <t>1.2 Permanente.</t>
  </si>
  <si>
    <t>1.3 Cada vez que se desarrolla la actividad a controlar.</t>
  </si>
  <si>
    <t>1.4. Trimestral</t>
  </si>
  <si>
    <t>Cada vez que se desarrolla la necesidad</t>
  </si>
  <si>
    <t>1.6 Periodicamente por demanda según la ejecución de la actividad.</t>
  </si>
  <si>
    <t>1.7 Permanente</t>
  </si>
  <si>
    <t>1.8 Permanente</t>
  </si>
  <si>
    <t xml:space="preserve">1.1 Trimestral
</t>
  </si>
  <si>
    <t xml:space="preserve">1.1 Jefe Oficina Asesora de Planeación Institucional
</t>
  </si>
  <si>
    <t>1.2. Manual de Contratación Y Manual de Supervisión e Interventoria</t>
  </si>
  <si>
    <t xml:space="preserve">1.3 Instructivo de Normatividad y conceptos. </t>
  </si>
  <si>
    <t>1.4. POA de gestión</t>
  </si>
  <si>
    <t>1.5,1, 1.5.2 y 1.5.3 Procedimiento PV02-PR01, resolución 396 de 2019.</t>
  </si>
  <si>
    <t>1.6 Los procedimientos del proceso de Inteligencia para la Movilidad, que se encuentran publicados en la Intranet.</t>
  </si>
  <si>
    <t>1.7 Estatuto de Auditoria y Código de Ética del Auditor Interno - Item 7.4 Responsabilidades de los Auditores Internos de la Oficina de Control lnterno</t>
  </si>
  <si>
    <t>1.8 Plan de Comunicaciones y Cultura para la Movilidad</t>
  </si>
  <si>
    <t>1.2 Correo o memorando de devolución o aprobación de los tramites de gestion contractual</t>
  </si>
  <si>
    <t>1.3 Pantallazo de la actualizacion de la Matriz de cumplimiento Legal y pantallazos soporte de publicación en Intranet por tema de lineamientos.</t>
  </si>
  <si>
    <t>1.4. Registro en el POA de Gestión de Comunicaciones</t>
  </si>
  <si>
    <t>1.5,1, 1.5.2 y 1.5.3 Comunicados oficiales, listados de asistencia, correos electronicos, entre otros.</t>
  </si>
  <si>
    <t>1.6 Análisis, conceptos y/o estudios, indicadores, modelaciones, estadísticas, datos, aprobados.</t>
  </si>
  <si>
    <t>1.7 Informes finales de auditorias y seguimientos aprobados y firmados por el Jefe de Control Interno</t>
  </si>
  <si>
    <t>1.8 Registro(s) de verificación del acceso a las fuentes de información de la SDM</t>
  </si>
  <si>
    <t xml:space="preserve">2.2 Verificar que los usuarios con acceso a la carpeta compartida, que sirve como repositorio de la información de los procesos de la Secretaria de Movilidad, pueda ser consultada únicamente por los servidores autorizados (Preventivo). 
</t>
  </si>
  <si>
    <t xml:space="preserve">2.1 Divulgar la información relacionada con  las medidas anticorrupción institucionales contenidas en el PAAC  en las audiencias publicas.de  la rendición de cuentas en cada una de las Localidades (Preventivo).
</t>
  </si>
  <si>
    <t>2.2 Jefe Oficina de Tecnologías de la Información y las Comunicaciones</t>
  </si>
  <si>
    <t xml:space="preserve">2.1 Jefe de Oficina de Gestion Social 
</t>
  </si>
  <si>
    <t>2.2 Permanente</t>
  </si>
  <si>
    <t>2.2 La OTIC tiene el formato (Compartir Carpeta Secretaria de Movilidad) que, mediante correo electrónico del Jefe de la dependencia dirigido al Operador Tecnológico de la Entidad se genera de inmediato un Tiquet de la solicitud y el operador procede a realizar el acceso al usuario, es de aclarar que  (Solo el Jefe del área) es el que autoriza al usuario para que le sea permitido el ingreso y la consulta en la Carpeta Compartida de la dependencia con Acta de Inicio del (Contratista). formato de (Compartir Carpeta Secretaria de Movilidad)</t>
  </si>
  <si>
    <t xml:space="preserve">2.1 Guía para la implementación Estrategia de Rendicion de Cuentas, de la Secretaria distrital de Movilidad por localidades.
</t>
  </si>
  <si>
    <t>2.2 Acta de verificación de usuarios con perfiles de acceso a la carpeta</t>
  </si>
  <si>
    <t xml:space="preserve">2.1 Informe de las Audiencias Publicas.
</t>
  </si>
  <si>
    <t>3.2 Hacer seguimiento en cada una de las etapas y términos del proceso disiciplinario. (preventivo)</t>
  </si>
  <si>
    <t xml:space="preserve">3.3 Adelantar las investigaciones disciplinarias por la manipulación de la información pública de conformidad con lo dipuesto en la Ley 734 de 2002. (Detectivo)   </t>
  </si>
  <si>
    <t xml:space="preserve">3.1 Presentar las denuncias correspondientes al detectar el uso indebido de la información pública de la Entidad (Preventivo)
</t>
  </si>
  <si>
    <t xml:space="preserve">3.2. Jefe de la Oficina de Control Disciplinario </t>
  </si>
  <si>
    <t xml:space="preserve">3.3 Jefe de la Oficina de Control Disciplinario </t>
  </si>
  <si>
    <t xml:space="preserve">3.2 Semestral </t>
  </si>
  <si>
    <t xml:space="preserve">3.1 Cada vez que se desarrolla la actividad a controlar.
</t>
  </si>
  <si>
    <t xml:space="preserve">3.2 Ley 734 de 2002, archivo digital.  </t>
  </si>
  <si>
    <t>3.3 Procedimiento PV02-PR01</t>
  </si>
  <si>
    <t xml:space="preserve">3.1 Politica Conflicto de Intereses
</t>
  </si>
  <si>
    <t xml:space="preserve">3.2 Expedientes y archivo digital compartido  </t>
  </si>
  <si>
    <t xml:space="preserve">3.1 Copia de las denuncias interpuestas.(Correo o memorandos)
</t>
  </si>
  <si>
    <t>1.2 Efectuar seguimiento a la ejecución contractual y a las supervisiones de los contratos asignados a cargo de la DIM. (Preventivo)</t>
  </si>
  <si>
    <t>1.3 Verificación de los requisitos para cada modalidad de los procesos contractuales estructurados en la SCTT. (Preventivo)</t>
  </si>
  <si>
    <t>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corrupción.(Preventivo)</t>
  </si>
  <si>
    <t>1-4.2 Dar aplicación del Manual de Contratación y Supervisión vigente (preventivo)</t>
  </si>
  <si>
    <t>1-4.3 Iniciar los procesos sancionatorios correspondientes (Detectivo)</t>
  </si>
  <si>
    <t xml:space="preserve">1.5 Verificar la eficacia de los instrumentos técnicos (procedimientos, instructivos o formatos, entre otros) para prevenir, identificar y tratar el conflicto de interés al interior de la Secretaría (Preventivo).        
</t>
  </si>
  <si>
    <t>1.2  Director de Inteligencia de la Movilidad</t>
  </si>
  <si>
    <t>1.3 Subdirector(a) de Control de Tránsito y Transporte.</t>
  </si>
  <si>
    <t>1.4 Profesional Dirección de Contratación</t>
  </si>
  <si>
    <t>1-4, 3 Supervisor delegado por ordenador del gasto para cada contrato</t>
  </si>
  <si>
    <t>1.5 Director(a) de Talento Humano</t>
  </si>
  <si>
    <t xml:space="preserve">1.1 Jefe Oficina Asesora de Planeación Institucional.
</t>
  </si>
  <si>
    <t>1.2 Mensualmente.</t>
  </si>
  <si>
    <t>1.3 Cada vez que se requiera adelantar un proceso de estructuración.</t>
  </si>
  <si>
    <t>1.4 Cada vez que se requiera</t>
  </si>
  <si>
    <t xml:space="preserve"> 1-4, 3  Cada vez que se presente un proceso de contratación </t>
  </si>
  <si>
    <t xml:space="preserve">1.5 Cada vez que se presente un proceso de contratación </t>
  </si>
  <si>
    <t xml:space="preserve">1.1 Semestral
</t>
  </si>
  <si>
    <t>1.2 PA05-M02 MANUAL DE CONTRATACION VERSIÓN 1,0 DE 18-02-2019.PDF y  PA05-M03 MANUAL DE SUPERVISION VERSIÓN 1,0 DE 18-02-2019.PDF</t>
  </si>
  <si>
    <t>1.3 PA05-M02 MANUAL DE CONTRATACION VERSIÓN 1,0 DE 18-02-2019.PDF y  PA05-M03 MANUAL DE SUPERVISION VERSIÓN 1,0 DE 18-02-2019.PDF</t>
  </si>
  <si>
    <t>1.4 Manual de Contratación Y Manual de Supervisión.</t>
  </si>
  <si>
    <t xml:space="preserve">1-4, 3  .IN01MANUAL DE CONTRATACION PM05-M02.                                                    RESOLUCION 057 MANUAL DE CONTRATACION Y SUPERVISION </t>
  </si>
  <si>
    <t xml:space="preserve">1.5 Lineamientos desarrollo de la política conflicto de interés y sus anexos.
</t>
  </si>
  <si>
    <t xml:space="preserve">1.1 Documento estrategia-iniciativas adicionales-plan de gestión de integridad-PAAC.
</t>
  </si>
  <si>
    <t>1.2 Informes de Supervisión y Actas.</t>
  </si>
  <si>
    <t>1.3 Listas de Chequeo.</t>
  </si>
  <si>
    <t>1.4Presentación  y lista de asistencia de la socialización.</t>
  </si>
  <si>
    <t>1-4, 3   Elaboración de estudios previos y su evaluación por el comité de contratación.                                                       Informe de Supervisión</t>
  </si>
  <si>
    <t xml:space="preserve">1.5 Registros de verificación de la eficacia de los instrumentos   </t>
  </si>
  <si>
    <t xml:space="preserve">2.1 Verificar la información publicada en los medios de comunicación (detectivo)
</t>
  </si>
  <si>
    <t>2.1 Jefe Oficina Asesora de Comunicaciones y Cultura para la Movilidad</t>
  </si>
  <si>
    <t xml:space="preserve">2.1 Permanente
</t>
  </si>
  <si>
    <t xml:space="preserve">2.1 Plan de Comunicaciones y Cultura para la Movilidad
</t>
  </si>
  <si>
    <t xml:space="preserve">2.1 Boletines de prensa publicados en página Web, correos electrónicos sobre el monitoreo a los medios de comunicación, videos, audios, fotos de ruedas de prensa.
</t>
  </si>
  <si>
    <t xml:space="preserve">3.2. Revisar e informar los avances y atrasos en la ejecución presupuestal y contractual de acuerdo con el PAA (preventivo). </t>
  </si>
  <si>
    <t>3.3 Seguimiento a los contratos de interventoria asignados a la DAC con base en el manual de supervisión (Preventivo)</t>
  </si>
  <si>
    <t xml:space="preserve">3.4 Efectuar seguimiento a la ejecución contractual y a las supervisiones de los contratos asignados a cargo de la DIM. (Preventivo)
</t>
  </si>
  <si>
    <t xml:space="preserve">3.1. Verificar que las viabilidades presupuestales coincidan con el PAA (preventivo).
</t>
  </si>
  <si>
    <t>3.2. Jefe Oficina Asesora de Planeación Institucional.</t>
  </si>
  <si>
    <t>3.3. Director(a) Atención al Ciudadano</t>
  </si>
  <si>
    <t>3.4  Director de Inteligencia de la Movilidad</t>
  </si>
  <si>
    <t xml:space="preserve">3.1. Jefe Oficina Asesora de Planeación Institucional.                                                              
</t>
  </si>
  <si>
    <t>3.2 Semanal</t>
  </si>
  <si>
    <t>3.3. Mensual</t>
  </si>
  <si>
    <t>3.4 Mensualmente.</t>
  </si>
  <si>
    <t xml:space="preserve">3.1 Diario                                                              
</t>
  </si>
  <si>
    <t>3.2. Informe de seguimiento a la ejecución presupuestal de acuerdo con el PAA-reuníón con los ordenadores de gasto para su revisión.</t>
  </si>
  <si>
    <t>3.3. Informes de  las interventorías</t>
  </si>
  <si>
    <t>3.4 PA05-M02 MANUAL DE CONTRATACION VERSIÓN 1,0 DE 18-02-2019.PDF y  PA05-M03 MANUAL DE SUPERVISION VERSIÓN 1,0 DE 18-02-2019.PDF</t>
  </si>
  <si>
    <t xml:space="preserve">3.1. Procedimiento PE01-PR06
</t>
  </si>
  <si>
    <t>3.2. Cuadro de seguimiento a la ejecución presupuestal, Resumen de la ejecución presupuestal según el PAA, correos electrónicos remisorios de la información al equipo directivo.</t>
  </si>
  <si>
    <t>3.3 Informes de supervisión a las interventorías e informes de las interventorías</t>
  </si>
  <si>
    <t>3.4  Informes de Supervisión y Actas.</t>
  </si>
  <si>
    <t xml:space="preserve">3.1. Formato PE01-PR06-F04 Solicitud de viabilidad del certificado de Disponibilidad Presupuestal para contratos
</t>
  </si>
  <si>
    <t>4.2 Adelantar las investigaciones disciplinarias por la inadecuada gestión contractual de conformidad con lo dipuesto en la Ley 734 de 2002. (Detectivo)</t>
  </si>
  <si>
    <t xml:space="preserve">4.1 Hacer seguimiento en cada una de las etapas y términos   del proceso disiciplinario. (preventivo)                           
</t>
  </si>
  <si>
    <t xml:space="preserve">4.1 Jefe de la Oficina de Control Disciplinario.
</t>
  </si>
  <si>
    <t>4.2 Jefe de la Oficina de Control Disciplinario.</t>
  </si>
  <si>
    <t xml:space="preserve">4.1 Semestral       
</t>
  </si>
  <si>
    <t>4.2 Cuatrimestral</t>
  </si>
  <si>
    <t xml:space="preserve">4.1 Ley 734 de 2002, archivo digital                                    
</t>
  </si>
  <si>
    <t xml:space="preserve">4.2 Procedimiento PV02-PR01 </t>
  </si>
  <si>
    <t xml:space="preserve">4.1 Expedientes y archivo digital compartido                                                     
</t>
  </si>
  <si>
    <t xml:space="preserve">4.2 Expedientes y archivo digital compartido, aplicativo SIID  </t>
  </si>
  <si>
    <t xml:space="preserve">1.2.  Divulgar la información relacionada con  las medidas anticorrupción institucionales contenidas en el PAAC  en las audiencias publicas de la rendición de cuentas en cada una de las Localidades. (Preventivo)  </t>
  </si>
  <si>
    <t>1.3. Revisar los actos administrativos que se expidan con ocasion del código de Integridad y/ o el que lo sustituya o Modifique(Preventivo).</t>
  </si>
  <si>
    <t xml:space="preserve">1-4.1 Incentivar a los servidores a la denuncia de actos de soborno que se caracterizan por dar o recibir dádivas (Preventivo).        </t>
  </si>
  <si>
    <t>1-4.2 Dar aplicación procedimientos disciplinarios (Detectivo).</t>
  </si>
  <si>
    <t>1-4.3 Adoptar y socializar del Código de Integridad (Preventivo)</t>
  </si>
  <si>
    <t>1-4.4 Dar aplicación y seguimiento de documentos de SIG - Gestión contractual (Preventivo).</t>
  </si>
  <si>
    <t>1.6 Validar la aplicación de los criterios de confidencialidad de la Información establecido en el ítem 10 del   Estatuto de Auditoria y Código de Ética del Auditor Interno (Preventivo)</t>
  </si>
  <si>
    <t xml:space="preserve">1.2.  Jefe de Oficina de Gestión Social  </t>
  </si>
  <si>
    <t>1.3. Director de Normatividad y Conceptos</t>
  </si>
  <si>
    <t>1.4. Jefe Oficina Asesora de Comunicaciones y Cultura para la Movilidad</t>
  </si>
  <si>
    <t>1-4,1, Subsecretario de Gestión de la Movilidad, Director Gestión de Tránsito y Control de Tránsito y Transporte y Director de Ingeniería de Tránsito.</t>
  </si>
  <si>
    <t>1-4, 2, ubsecretario de Gestión de la Movilidad, Director Gestión de Tránsito y Control de Tránsito y Transporte y Director de Ingeniería de Tránsito.</t>
  </si>
  <si>
    <t xml:space="preserve"> 1-4,3  Subsecretario de Gestión de la Movilidad, Director Gestión de Tránsito y Control de Tránsito y Transporte y Director de Ingeniería de Tránsito.</t>
  </si>
  <si>
    <t>1-4,4 Subsecretario de Gestión de la Movilidad, Director Gestión de Tránsito y Control de Tránsito y Transporte y Director de Ingeniería de Tránsito.</t>
  </si>
  <si>
    <t>1.6 Jefe de la Oficina de Control Interno</t>
  </si>
  <si>
    <t xml:space="preserve">1.1. Jefe Oficina Asesora de Planeación Institucional.
</t>
  </si>
  <si>
    <t>1.2. Anual</t>
  </si>
  <si>
    <t xml:space="preserve">1.3. Permanente o Cada vez que se desarrolla la actividad a controlar </t>
  </si>
  <si>
    <t xml:space="preserve">1-4,1,Cada vez que se realicen procesos de inducción y reinducción a los funcionarios.                                                       Socialización anual a los servidores de la Subsecretaría de Gestión, Dirección de CTT y Dirección DTI </t>
  </si>
  <si>
    <t xml:space="preserve">1-4, 2, Cada vez que se realicen procesos de inducción y reinducción a los funcionarios.                                                       Socialización anual a los servidores de la Subsecretaría de Gestión, Dirección de CTT y Dirección DTI </t>
  </si>
  <si>
    <t xml:space="preserve">1-4,3  Cada vez que se realicen procesos de inducción y reinducción a los funcionarios.                                                       Socialización anual a los servidores de la Subsecretaría de Gestión, Dirección de CTT y Dirección DTI </t>
  </si>
  <si>
    <t xml:space="preserve">1-4,4  Cada vez que se realicen procesos de inducción y reinducción a los funcionarios.                                                       Socialización anual a los servidores de la Subsecretaría de Gestión, Dirección de CTT y Dirección DTI </t>
  </si>
  <si>
    <t>1.6 Permanente</t>
  </si>
  <si>
    <t>1.2. Guia para la implementacion Estrategia de Rendicion de Cuentas, de la Secretaria distrital de Movilidad por localidades.</t>
  </si>
  <si>
    <t>1.3. Instructivo de Normatividad y conceptos</t>
  </si>
  <si>
    <t xml:space="preserve">1-4,1, Código de Integridad, Procedimiento PV02-PR01. </t>
  </si>
  <si>
    <t xml:space="preserve">1-4, 2, Código de Integridad, Procedimiento PV02-PR01. </t>
  </si>
  <si>
    <t xml:space="preserve"> 1-4,3 Código de Integridad, Procedimiento PV02-PR01. </t>
  </si>
  <si>
    <t xml:space="preserve">1-4,4  Código de Integridad, Procedimiento PV02-PR01. </t>
  </si>
  <si>
    <t xml:space="preserve">1.6 Estatuto de Auditoria y Código de Ética del Auditor Interno - Item 7.4 Responsabilidades de los Auditores Internos de la Oficina de Control lnterno
</t>
  </si>
  <si>
    <t xml:space="preserve">1.1. Documento estrategia-iniciativas adicionales-plan de gestión de integridad-PAAC
</t>
  </si>
  <si>
    <t>1.2. Informe de las Audiencias Públicas.</t>
  </si>
  <si>
    <t>1.3. Pantallazo de la actualizacion de la Matriz de cumplimiento Legal y pantallazos soporte de publicación en Intranet por tema de lineamientos.</t>
  </si>
  <si>
    <t xml:space="preserve">1-4,1, Comunicados oficiales, listados de asistencia, correos electronicos, entre otros.   </t>
  </si>
  <si>
    <t xml:space="preserve"> 1-4, 2, Comunicados oficiales, listados de asistencia, correos electronicos, entre otros.   </t>
  </si>
  <si>
    <t xml:space="preserve">1-4,3 Comunicados oficiales, listados de asistencia, correos electronicos, entre otros.   </t>
  </si>
  <si>
    <t xml:space="preserve"> 1-4,4 Comunicados oficiales, listados de asistencia, correos electronicos, entre otros.   </t>
  </si>
  <si>
    <t>1.6 Informes finales de auditorias y seguimientos aprobados y firmados por el Jefe de Control Interno</t>
  </si>
  <si>
    <t xml:space="preserve">2.2 Verificar la implementación del MANUAL DE TRÁMITES Y PRESTACIÓN DEL SERVICIO (Preventivo)
</t>
  </si>
  <si>
    <t xml:space="preserve">2.1 Verificar la información publicada en los medios de comunicación (detectivo)
</t>
  </si>
  <si>
    <t xml:space="preserve">2.1 Jefe Oficina Asesora de Comunicaciones y Cultura para la Movilidad
</t>
  </si>
  <si>
    <t>2.2  Director(a) Atención al Ciudadano</t>
  </si>
  <si>
    <t xml:space="preserve">2.2 Trimestral   </t>
  </si>
  <si>
    <t>2.2  PM04-MN01 Manual de Servicio al Ciudadano</t>
  </si>
  <si>
    <t>2.2  Informe de resultados del monitoreo</t>
  </si>
  <si>
    <t xml:space="preserve">3.2. Verificar y hacer seguimiento  a las denuncias relacionadas con soborno que se presentan por parte de las areas.(Control Detectivo) </t>
  </si>
  <si>
    <t>3.3.Validar en la plataforma SECOP y la base de datos los procesos contractuales de la Entidad (Detectivo)</t>
  </si>
  <si>
    <t>3.4.Hacer seguimiento a la aplicación de los  documentos de SIG(MIPG) - Gestión contractual (Preventivo)</t>
  </si>
  <si>
    <t>3.5 Seguimiento a cada una de las etapas del proceso precontractual y contractual en las áreas involucradas por cada uno de los contratos para evitar actos de soborno. (Preventivo)</t>
  </si>
  <si>
    <t xml:space="preserve">3.1. Organizar rotaciones de los  equipos de colaboradores (Orientadores y Gestores locales)  en cada uno de los  CLMs en los periodos predefinidos por la supervisión . (Preventivo)
</t>
  </si>
  <si>
    <t>3.2. Director de Representacion Judicial.</t>
  </si>
  <si>
    <t>3.3. Director de Contratación.</t>
  </si>
  <si>
    <t>3.4. Director de Contratación.</t>
  </si>
  <si>
    <t>3.5. Director(a) Atención al Ciudadano</t>
  </si>
  <si>
    <t xml:space="preserve">3.1. Jefe de Oficina de Gestion Social
</t>
  </si>
  <si>
    <t>3.2. Mensual</t>
  </si>
  <si>
    <t xml:space="preserve">3.3. Trimestral      </t>
  </si>
  <si>
    <t>3.4. Permanente</t>
  </si>
  <si>
    <t>3.5. Mensual</t>
  </si>
  <si>
    <t xml:space="preserve">3.1. Semestral
</t>
  </si>
  <si>
    <t>3.2. Instructivo Representación Judicial.</t>
  </si>
  <si>
    <t>3.3. Manual de Contratación, de supervisicón e interventoría de la SDM.</t>
  </si>
  <si>
    <t>3.4. Procedimientos,Instructivos,Manuales de la Gestión Contractual</t>
  </si>
  <si>
    <t xml:space="preserve">3.5. Matriz de seguimiento PAA DAC en Excel 
</t>
  </si>
  <si>
    <t xml:space="preserve">3.1. Procedimiento de Participación.
</t>
  </si>
  <si>
    <t>3.2. Base de datos de denuncias de corrupcion y informe de abogados externos.</t>
  </si>
  <si>
    <t>3.3. Base de datos y plataforma SECOP.</t>
  </si>
  <si>
    <t>3.4. Pantallazos de las actualizaciónes realizadas en la Intranet ( Documentos SIG) y correos electrónicos con las solicitudes de actualización.</t>
  </si>
  <si>
    <t>3.5. Informe  seguimiento PAA de la DAC</t>
  </si>
  <si>
    <t xml:space="preserve">3.1. Organización  de los equipos de trabajo CLMs.
</t>
  </si>
  <si>
    <t xml:space="preserve">4.2 Adelantar las investigaciones disciplinarias por la presencia de actos de soborno de conformidad con lo dipuesto en la Ley 734 de 2002. (Detectivo)
</t>
  </si>
  <si>
    <t xml:space="preserve">4.1 Hacer seguimiento en cada una de las etapas y términos   del proceso disiciplinario para combatir actos de soborno. (preventivo)                           
</t>
  </si>
  <si>
    <t>4.2 Jefe de la Oficina de Control Disciplinario</t>
  </si>
  <si>
    <t xml:space="preserve">4.1 Jefe de la Oficina de Control Disciplinario
</t>
  </si>
  <si>
    <t xml:space="preserve">4.1 Semestral       
</t>
  </si>
  <si>
    <t xml:space="preserve">4.1 Ley 734 de 2002, archivo digital                                   
</t>
  </si>
  <si>
    <t>4.2 Expedientes y archivo digital compartido</t>
  </si>
  <si>
    <t>4.1- Expedientes y archivo digital compartido</t>
  </si>
  <si>
    <t>6.2. Divulgar los canales de denuncia de actos de soborno en las carteleras de los CLMs y puntos de atención de la SDM.(Preventivo)</t>
  </si>
  <si>
    <t xml:space="preserve">6.3. Realizar campañas comunicativas sobre el riesgo de soborno por la realización de un trámite para beneficio propio o de un tercero  (Preventivo)
</t>
  </si>
  <si>
    <r>
      <rPr>
        <sz val="12"/>
        <rFont val="Arial"/>
        <family val="2"/>
      </rPr>
      <t>6.1 Divulgar en las Audiencias de Rendición de Cuentas, Comisiones de Movilidad y otros espacios de Participación con la comunidad, la información sobre la Política  Antisoborno, de regalos, beneficios y hospitalidad de la SDM (Preventivo).</t>
    </r>
    <r>
      <rPr>
        <sz val="12"/>
        <color rgb="FFFF0000"/>
        <rFont val="Arial"/>
        <family val="2"/>
      </rPr>
      <t xml:space="preserve">
</t>
    </r>
    <r>
      <rPr>
        <sz val="12"/>
        <color theme="1"/>
        <rFont val="Arial"/>
        <family val="2"/>
      </rPr>
      <t xml:space="preserve">
</t>
    </r>
  </si>
  <si>
    <t xml:space="preserve">6.2Jefe de la Oficina de Control Disciplinario </t>
  </si>
  <si>
    <t>6.3   Director(a) Atención al Ciudadano</t>
  </si>
  <si>
    <t xml:space="preserve">6.1 Jefe de Oficina de Gestion Social
</t>
  </si>
  <si>
    <t>6.2 Cuatrimestral</t>
  </si>
  <si>
    <t>6.3 Bimensual</t>
  </si>
  <si>
    <t>6.2 No se tien documento alguno aun.</t>
  </si>
  <si>
    <t>6.3 PM04-MN01 Manual de Servicio al Ciudadano</t>
  </si>
  <si>
    <r>
      <t xml:space="preserve">6.1  Plan institucional de Participación.
</t>
    </r>
    <r>
      <rPr>
        <sz val="12"/>
        <rFont val="Arial"/>
        <family val="2"/>
      </rPr>
      <t/>
    </r>
  </si>
  <si>
    <t xml:space="preserve">6.2. Una(1) campaña comunicativa cuatrimestral sobre el riesgo de cobro por la realización de un trámite para beneficio propio o de un tercero  </t>
  </si>
  <si>
    <t>6.3 Piezas comunicativas, listas de asistencia, registro de evaluación del conocimiento y la eficacia de la campaña.</t>
  </si>
  <si>
    <t xml:space="preserve">6.1 Actas de reunión, listado de asistencia y registro fotográfico. de la Audiencias Públicas de rendición de Cuentas y Comisiones de Movilidad.
</t>
  </si>
  <si>
    <t xml:space="preserve">6.1 Bimestral
</t>
  </si>
  <si>
    <t>1.2. Verificar la información publicada en los medios de comunicación (detectivo)</t>
  </si>
  <si>
    <t>1-3.1 Adoptar y desarrollar la política y estrategia comunicativa sobre igualdad (Preventivo)</t>
  </si>
  <si>
    <t>1-3.2 Dar aplicación del procedimiento Participación ciudadana (Preventivo).</t>
  </si>
  <si>
    <t>1-3.3 Dar aplicación a protocolos de atención a la ciudadania (Preventivo).</t>
  </si>
  <si>
    <t>1-3.4 Hacer seguimiento al índice de las PQRSD (Detectivo)</t>
  </si>
  <si>
    <t>1-3.5 Dar aplicación procedimientos disciplinarios (Detectivo).</t>
  </si>
  <si>
    <t xml:space="preserve">1.4 Hacer un seguimiento de las conductas que se investigan con mayor frecuencia, y dictar capacitaciones. (preventivo)     </t>
  </si>
  <si>
    <t xml:space="preserve">1.2. Jefe Oficina Asesora de Comunicaciones y Cultura para la Movilidad </t>
  </si>
  <si>
    <t>1.4 - 3 Jefe de la Oficina de Control Disciplinario.</t>
  </si>
  <si>
    <t xml:space="preserve">1.1. Jefe de Oficina de Gestion Social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</si>
  <si>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t>
  </si>
  <si>
    <t>3.3 Jefe de la Oficina de Control Interno</t>
  </si>
  <si>
    <t>3.4 Jefe Oficina de Control Disciplinario</t>
  </si>
  <si>
    <t>4.2 Jefe Oficina de Tecnologías de la Información y las Comunicaciones</t>
  </si>
  <si>
    <t xml:space="preserve">4.1 Jefe Oficina Asesora de Comunicaciones y Cultura para la Movilidad 
</t>
  </si>
  <si>
    <t>1.2 Verificación de los requisitos para solicitud de Copia de IPAT´s (Preventivo)</t>
  </si>
  <si>
    <t>1-4.1 Cumplir o hacer efectivos los puntos de control establecidos en cada procedimiento (Preventivo)</t>
  </si>
  <si>
    <t xml:space="preserve">1-4.2 Dar Aplicación y seguimiento de procedimientos documentados de Gestión de Trámites y Servicios para la Ciudadanía dirigidos a la ciudadanía (Preventivo).                                  </t>
  </si>
  <si>
    <t xml:space="preserve">1-4.3 Realizar seguimiento a la gestión transversal óptima de los derechos de petición (Preventivo).   </t>
  </si>
  <si>
    <t>1-4.4 Verificar que los operativos de Control de Tránsito y Transporte se realicen de forma que ataquen las problemáticas identificadas.(Detectivo)</t>
  </si>
  <si>
    <t xml:space="preserve">1-4.5 Evaluar las condiciones técnicas mínimas para priorizar y semaforizar las intersecciones solicitada (Preventivo).    </t>
  </si>
  <si>
    <t xml:space="preserve">1-4.6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t>
  </si>
  <si>
    <t>1-4.7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t>
  </si>
  <si>
    <t>1-4.8 Revisar que la señalización recibida en almacen y dada de baja, haya cumplido a cabalidad con los requisitos establecidos y que su retiro de campo corresponda a una accion que mejore las condiciones de seguridad vial sector. (Detectivo)</t>
  </si>
  <si>
    <t xml:space="preserve">1-4.9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t>
  </si>
  <si>
    <t>1-4.10 Revisar que el plan de manejo de tránsito (PMT) autorizado cumpla con todos los requisitos establecidos en los procedimientos  para mitigar el impacto causado por la implementación de una obra u intervención en espacio público (Preventivo)</t>
  </si>
  <si>
    <t>1.2 Subdirector(a) de Control de Tránsito y Transporte.</t>
  </si>
  <si>
    <t>1-3 Director de Planeación de la Movilidad y Subdirectores</t>
  </si>
  <si>
    <t xml:space="preserve"> 1-4,3 Subdirector de Señalización, Director de Gestión de Tránsito y Control de Tránsito y Transporte, Subdirector de Semaforización, Subdirector Planes de Manejo de Tránsito. Subdirector de Señalización.</t>
  </si>
  <si>
    <t>1-4,2 Subdirector de Señalización, Director de Gestión de Tránsito y Control de Tránsito y Transporte, Subdirector de Semaforización, Subdirector Planes de Manejo de Tránsito. Subdirector de Señalización.</t>
  </si>
  <si>
    <t>1-4,1 Subdirector de Señalización, Director de Gestión de Tránsito y Control de Tránsito y Transporte, Subdirector de Semaforización, Subdirector Planes de Manejo de Tránsito. Subdirector de Señalización.</t>
  </si>
  <si>
    <t>1-4,4 Subdirección de Control de Tánsito y Transporte.</t>
  </si>
  <si>
    <t>1-4,5  Subdirección de Semaforización</t>
  </si>
  <si>
    <t>1-4,9 Subdirección de Señalización.</t>
  </si>
  <si>
    <t xml:space="preserve"> 1-4,8 Subdirección de Señalización.</t>
  </si>
  <si>
    <t>1-4,7, Subdirección de Señalización.</t>
  </si>
  <si>
    <t>1-4,10 Subdirección de Planes de Manejo de Tránsito.</t>
  </si>
  <si>
    <t xml:space="preserve">1.1 Jefe Oficina Asesora de Planeación Institucional.
</t>
  </si>
  <si>
    <t>1.2 Cada vez que llegue una solicitud.</t>
  </si>
  <si>
    <t>1-3 Cada vez que se desarrollan las actividades establecidas en los procedimientos y/o instructivos</t>
  </si>
  <si>
    <t>1-4,1 a 1-4,10 Cada vez que llegue una solicitud.</t>
  </si>
  <si>
    <t>1.2 Requisitos descritos en la Guia de Trámites y Servicios y SUIT.</t>
  </si>
  <si>
    <t>1-3. PM01-PR01; PM01-PR02;PM01-PR03; PM01-PR04;PM01-PR05 y sus instructivos</t>
  </si>
  <si>
    <t>1-4,1 a 1-4,10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</si>
  <si>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r>
      <t xml:space="preserve">1.1 Documento estrategia-iniciativas adicionales-plan de gestión de integridad-PAAC
</t>
    </r>
    <r>
      <rPr>
        <sz val="12"/>
        <color rgb="FFFF0000"/>
        <rFont val="Arial"/>
        <family val="2"/>
      </rPr>
      <t/>
    </r>
  </si>
  <si>
    <t>1.2 Solicitudes Aprobadas.</t>
  </si>
  <si>
    <t>1-3. Conceptos y/o estudios aprobados.</t>
  </si>
  <si>
    <t>1-4,1 a 1-4,10  Archivo en PDF de los formatos trámitados por las Dirección de Ingeniería de Tránsito, Subdirección de PMT y Subdirección de Señalización. Programación semanal de operativos y reporte de cumplimiento.</t>
  </si>
  <si>
    <t xml:space="preserve">2.2 Verificar la implementación de la Estrategia de Racionalización de Trámites y/o Servicios publicada en el SUIT y en el PAAC.(preventivo)
</t>
  </si>
  <si>
    <t>2.2 Director(a) Atención al Ciudadano</t>
  </si>
  <si>
    <t xml:space="preserve">2.1 Jefe Oficina Asesora de Comunicaciones y Cultura para la Movilidad 
</t>
  </si>
  <si>
    <t>2.2 Mensual</t>
  </si>
  <si>
    <t>2.2 PM04-PR07</t>
  </si>
  <si>
    <t>2.2 Implementar acciones efectivas que permitan mejorar los trámites u OPA a través de disminución de tiempos, costos, documentos, requisitos, procesos y procedimientos d ela entidad.</t>
  </si>
  <si>
    <t>3.2.Verificar que las solicitudes de devolucion cumplan con los requisitos para tal fin (control preventivo)</t>
  </si>
  <si>
    <t xml:space="preserve">3.3. Revisar aleatoriamente Sistema Siproj y revision de las fichas de conciliación. (Control Detectivo) </t>
  </si>
  <si>
    <t>3.4 Verificar el cumplimiento de los requisitos normativos y legales, dentro de las investigaciones administrativas por infracción a las normas de trásnito y transporte público, así como de las solicitudes de desvinculación administrativa (preventivo)</t>
  </si>
  <si>
    <t xml:space="preserve">3.1.Recibir y verificar que los documentos radicados para pago cumplan con todos los requisitos establecidos (preventivo)
</t>
  </si>
  <si>
    <t>3.2 Subsecretaria de Gestión Corporativa, Directora Administrativa y Financiera y Subdirector Financiero</t>
  </si>
  <si>
    <t>3.3 Director de Representacion Judicial.</t>
  </si>
  <si>
    <t>3.4 Director de Investigaciones Administrativas al Tránsito y transporte, Subdirector de Contravenciones y Subdirector de Control e Investigaciones al Transporte Público</t>
  </si>
  <si>
    <t xml:space="preserve">3.1.Subsecretaria de Gestión Corporativa, Directora Administrativa y Financiera y Subdirector Financiero
</t>
  </si>
  <si>
    <t>3.2.Permanente</t>
  </si>
  <si>
    <t>3.4 Permanente</t>
  </si>
  <si>
    <t xml:space="preserve">3.1.Permanente
</t>
  </si>
  <si>
    <t>3.2.PA03-PR11-Procedimiento Devolucion y/o compensacion de pagos enexceso y pagos de lo no debido  por conceptos no tributarios, PA03-PR12-Procedimiento Devolucion y/o compensacion de pagos en exceso y pagos de lo debido.</t>
  </si>
  <si>
    <t>3.3. Acuerdo 001-2015</t>
  </si>
  <si>
    <t>3.4 Procedimientos PM05-PR01, PM05-PR02, PM05-PR03, PM05-PR04, PM05-PR05, PM05-PR06, PM05-PR07, PM05-PR09 y PM05-PR10.</t>
  </si>
  <si>
    <t xml:space="preserve">3.1.PA03-PR09-Procedimiento Tramite Ordenes de pago  y Relacion de Atorizacion 
</t>
  </si>
  <si>
    <t>3.2. POA - Registros SICON-imagenes de pantalla de consulta al sistema, Orden de devolucion  OPEG- Comunicación a los  ciudadanos-archivo fisico.</t>
  </si>
  <si>
    <t>3.3 Pantallazos Siproj, revision fichas de conciliación.</t>
  </si>
  <si>
    <t>3.4 Bases de datos de cada dependencia, SICON, informes de gestión y actas de reuniones de seguimiento.</t>
  </si>
  <si>
    <t xml:space="preserve">3.1.-Correos a los supervisores de contrato  informando la devolución de las cuentas.
</t>
  </si>
  <si>
    <t>5.2 Hacer seguimiento en cada una de las etapas y términos del proceso disiciplinario. (preventivo)</t>
  </si>
  <si>
    <t xml:space="preserve">5.1 Verificar la prestación oportuna del   nuevo módulo de peticiones quejas y reclamos habilitado, con el fin de  brindar servicios eficientes oportunos y  de calidad .(Detectivo) 
</t>
  </si>
  <si>
    <t xml:space="preserve">5.1 Director de Gestión de Cobro
</t>
  </si>
  <si>
    <t>5.2 Jefe de la Oficina de Control Disciplinario y Abogado o contratista comisionado.</t>
  </si>
  <si>
    <t xml:space="preserve">5.2 Semestral   </t>
  </si>
  <si>
    <t xml:space="preserve">5.Semanal 
</t>
  </si>
  <si>
    <t xml:space="preserve">5.1 PROCEDIMIENTO DE TÍTULOS
</t>
  </si>
  <si>
    <t xml:space="preserve">5.2 Ley 734 de 2002, archivo digital. </t>
  </si>
  <si>
    <t xml:space="preserve">5-2 Expedientes y archivo digital compartido. </t>
  </si>
  <si>
    <t xml:space="preserve">5.1 Reporte de los tramites atendidos en los modulos por parte de la Dirección.
</t>
  </si>
  <si>
    <t>8.2. Creación o actualización de la información en la guía de trámites y servicios y el sistema único de información de trámites (SUIT).(preventivo)</t>
  </si>
  <si>
    <t>8.3. Seguimiento al cumplimiento del procedimiento de Cursos  Pedagógicos (Preventivo)</t>
  </si>
  <si>
    <t xml:space="preserve">8.1 Realizar el seguimiento a las jornadas de sensibilización en los temas de cultura ciudadana (preventivo).
</t>
  </si>
  <si>
    <t>8.2 Director(a) Atención al Ciudadano</t>
  </si>
  <si>
    <t>8.3 Director(a) Atención al Ciudadano</t>
  </si>
  <si>
    <t xml:space="preserve">8.1 Jefe de la Oficina de Gestión Social
</t>
  </si>
  <si>
    <t>8.2  Cuatrimestral</t>
  </si>
  <si>
    <t>8.3 Trimestral</t>
  </si>
  <si>
    <t xml:space="preserve">8.1 Anual
</t>
  </si>
  <si>
    <t>8.2.Procedimiento PM04-PR07</t>
  </si>
  <si>
    <t>8.3. PM04-MN01 Manaual de Servicio al Ciudadano</t>
  </si>
  <si>
    <t xml:space="preserve">8.1 Procedimiento de participación 
</t>
  </si>
  <si>
    <t>8.2. Generar  certificado de confiabilidad por cada una de las Direcciones y Subdirecciones que cuentan con información publicada en la guía de trámites y servicios y el sistema único de información de trámites (SUIT).</t>
  </si>
  <si>
    <t>8.3.  Informe de satisfacción asistentes a curso pedagógico.</t>
  </si>
  <si>
    <t xml:space="preserve">8.1 Acta de Reunión/Listado de Asistencia.
</t>
  </si>
  <si>
    <t>1.2, 2. Validar que los estudios previos estén acordes con el perfil y experiencia requeridos para el desarrollo de la misionalidad del proceso de Inteligencia para la Movilidad. (Preventivo)</t>
  </si>
  <si>
    <t>1.3 Evaluar el desempeño y acuerdos de gestión (Preventivo).</t>
  </si>
  <si>
    <t xml:space="preserve">1.1 Verificar los requisitos establecidos para el perfil requerido por las areas a traves de las listas de chequeo , previa suscripcion del contrato en la plataforma Secop.(Preventivo) 
</t>
  </si>
  <si>
    <t>1.2, 2  Director de Inteligencia para la Movilidad</t>
  </si>
  <si>
    <t xml:space="preserve">2. Sensibilizar sobre en las temáticas de Cultura de servicio a la ciudadanía y  ética y valores del servidor público. al personal que hace presencia en los diferentes puntos de contacto.(Preventivo)
</t>
  </si>
  <si>
    <t xml:space="preserve">2.1  Identificar las salidas no conformes del PM04, sobre la prestación del servicio de cara a la ciudadanía en la red cade y cursos de pedagogía y  posteriormente realizar el respectivo tratamiento.(Detectivo)
</t>
  </si>
  <si>
    <t xml:space="preserve">2. Director(a) Atención al Ciudadano.
</t>
  </si>
  <si>
    <t>2.1 Director(a) Atención al Ciudadano.</t>
  </si>
  <si>
    <t xml:space="preserve">3.2 Dar aplicación de los manuales de funciones y verificación con lista de chequeo del cumplimiento de requisitos (Preventivo).
</t>
  </si>
  <si>
    <t xml:space="preserve">3.1Verificar los requisitos establecidos para el perfil requerido por las areas a traves de las listas de chequeo , previa suscripcion del contrato en la plataforma Secop.(Preventivo)
</t>
  </si>
  <si>
    <t>3.2 Subsecretaria de Gestión Corporativa y Directora de Talento Humano</t>
  </si>
  <si>
    <t xml:space="preserve">3.1 Director de Contratación
</t>
  </si>
  <si>
    <t>4.2 Verificar de hoja de vida en el SIDEAP. (Preventivo)</t>
  </si>
  <si>
    <t xml:space="preserve">4.1 Aplicación de muestreo aleatorio para verificar autenticidad de documentos (planta) (preventivo)
</t>
  </si>
  <si>
    <t>4.3 Atender las quejas y denuncias de conformidad con lo dispuesto en la Ley 734 de 2002 (Detectivo).</t>
  </si>
  <si>
    <t xml:space="preserve">4,1 Subsecretaria de Gestión Corporativa y Directora de Talento Humano
4.2 Subsecretaria de Gestión Corporativa y Directora de Talento Humano
</t>
  </si>
  <si>
    <t>4.3 Jefe Oficina  de Control Disciplinario</t>
  </si>
  <si>
    <t>2.1 Proceso de encargos (Preventivo).</t>
  </si>
  <si>
    <t>2.2 Implementación del  Plan de Bienestar Social y mejoramiento del Clima Laboral (Preventivo)</t>
  </si>
  <si>
    <t>2,3 Implementación  Plan de Incentivos Institucionales (Preventivo).</t>
  </si>
  <si>
    <t>2.4 Recibir y verificar que los documentos radicados para pago cumplan con todos los requisitos establecidos (Preventivo).</t>
  </si>
  <si>
    <t xml:space="preserve">2. Recibir y verificar que los documentos radicados para pago cumplan con todos los requisitos establecidos (Preventivo)
</t>
  </si>
  <si>
    <t>5.1  Implementación del Plan de Vacantes.(Preventivo)</t>
  </si>
  <si>
    <t>5,2 Aplicación Manual de Funciones y Competencias Laborales (Preventivo)</t>
  </si>
  <si>
    <t>5. 3 Verificar los requisitos establecidos para el perfil requerido por las areas a traves de las listas de chequeo , previa suscripcion del contrato en la plataforma Secop.(Preventivo)</t>
  </si>
  <si>
    <t xml:space="preserve">5. Verificar los requisitos establecidos para el perfil requerido por las areas a traves de las listas de chequeo , previa suscripcion del contrato en la plataforma Secop.(Preventivo)
</t>
  </si>
  <si>
    <t>5.3 Director de Contratación</t>
  </si>
  <si>
    <t xml:space="preserve">5. Director de Contratación
</t>
  </si>
  <si>
    <t xml:space="preserve">1.1. Mantener la capacitación sobre  las investigaciones de AT, mantener las inducciones y reinducciones en riesgos laborales a los servidores de la entidad  (Preventivo).
</t>
  </si>
  <si>
    <t xml:space="preserve">1.2  Continuar reiterando la necesidad de que los contratistas aporten certificado de afiliación a la ARL con la suscripción del acta de inicio.  (Preventivo). </t>
  </si>
  <si>
    <t xml:space="preserve">1.1  Subsecretaria de Gestión Corporativa y Directora de Talento Humano
</t>
  </si>
  <si>
    <t xml:space="preserve">1,2 Dirección de Contratación - Supervisores </t>
  </si>
  <si>
    <t xml:space="preserve">1. Atender las quejas y denuncias de conformidad con lo disipuesto en la Ley 734 de 2002 (Detectivo).
</t>
  </si>
  <si>
    <t>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t>
  </si>
  <si>
    <t>2.1 Hacer seguimientos con el equipo técnico de Gestión y Desempeño Institucional de Gestión Ambiental a través de mesas de trabajo de las actividades del PIGA. (Preventivo)</t>
  </si>
  <si>
    <t xml:space="preserve">2. Verificar la comprensión de la politica ambiental vigente de la Entidad  (Preventivo)
</t>
  </si>
  <si>
    <t xml:space="preserve">5. Validar la formulación del Plan de Acción PIGA de la Entidad y hacer seguimiento al cumplimiento de las actividades establecidas (Preventivo)
</t>
  </si>
  <si>
    <t>5.1 Verificar la planificación y seguimiento de los recursos y acciones para la gestión ambiental en el Plan de Acción Institucional por parte de las dependencias responsables (preventivo)</t>
  </si>
  <si>
    <t xml:space="preserve">5. Subsecretaria de Gestión Corporativa, Directora Administrativa y Financiera y Subdirectora Administrativa
</t>
  </si>
  <si>
    <t>5.1 Jefe Oficina Asesora de Planeación Institucional.</t>
  </si>
  <si>
    <r>
      <t>5.Programar mesa de trabajo con el referente del área y/o directivo correspondiente para alertar sobre los terminos de  los procesos judiciales.</t>
    </r>
    <r>
      <rPr>
        <sz val="10"/>
        <color rgb="FFFF0000"/>
        <rFont val="Calibri"/>
        <family val="2"/>
        <scheme val="minor"/>
      </rPr>
      <t xml:space="preserve"> </t>
    </r>
  </si>
  <si>
    <t xml:space="preserve">2.6, 2.7  Subdirección de semaforización. </t>
  </si>
  <si>
    <t>2.5  Director de GTCTT, Director Ingenieria de Tránsito y Subdirectores de Control de Tránsito y transporte, Gestión en Vía, Semaforización, Señalización y Planes de Manejo del Tránsito.
2.8, 2.9, 2.10, 2.11 Subdirección de Señalización.</t>
  </si>
  <si>
    <t>4.2 Director de Gestión de Tránsito y  y Subdirectores.</t>
  </si>
  <si>
    <t>1.1 Director(a) Atención al Ciudadano</t>
  </si>
  <si>
    <t xml:space="preserve">1. Jefe Oficina Asesora de Comunicaciones y Cultura para la Movilidad 
</t>
  </si>
  <si>
    <t>4.2  Subsecretarío de Política de Movilidad</t>
  </si>
  <si>
    <t xml:space="preserve">1.4  Jefe de la Oficina de Control Interno
</t>
  </si>
  <si>
    <t>3.2 Mantener y hacer seguimiento al control</t>
  </si>
  <si>
    <t xml:space="preserve">4. Subsecretaria de Gestión Corporativa - Directora Administrativa y Financiera - Subdirectora Administrativa
</t>
  </si>
  <si>
    <t>1.2 Se mantiene el control y se le hace seguimiento.</t>
  </si>
  <si>
    <t>1.3 Verificar semestrelmente el Link de Secop que  la  informacion se encuentre  actualizada en temas contractuales cumpliendo con lo establecido en la resolucion 3465 de 2015.</t>
  </si>
  <si>
    <t>1.3.1 Programar mesa de trabajo con el referente del área y/o directivo correspondiente para alertar sobre el incumplimiento en la actualizacion del Link Secop y tomar las acciones respectivas.</t>
  </si>
  <si>
    <t>1.5. Ejecutar los puntos de control establecidos en en los procedimientos e instructivos del proceso y realizar socializaciones sobre código de integridad de la SDM</t>
  </si>
  <si>
    <t xml:space="preserve">1.4 Mantener y hacer seguimiento al control. </t>
  </si>
  <si>
    <t xml:space="preserve">1.6 Socializar y divulgar tanto a la ciudadanía como al interior de la Entidad, la política de conflicto de interés y los instrumentos de control asociados para la prevención, denuncia y tratamiento. </t>
  </si>
  <si>
    <r>
      <t xml:space="preserve">1.1 Se mantiene el control 
</t>
    </r>
    <r>
      <rPr>
        <i/>
        <sz val="10"/>
        <color theme="1"/>
        <rFont val="Calibri"/>
        <family val="2"/>
        <scheme val="minor"/>
      </rPr>
      <t xml:space="preserve">
</t>
    </r>
  </si>
  <si>
    <t xml:space="preserve">1.6 Director(a) de Talento Humano
</t>
  </si>
  <si>
    <r>
      <t xml:space="preserve">1.1. Jefe Oficina Asesora de Planeación Institucional.
</t>
    </r>
    <r>
      <rPr>
        <sz val="10"/>
        <color theme="1"/>
        <rFont val="Calibri"/>
        <family val="2"/>
        <scheme val="minor"/>
      </rPr>
      <t xml:space="preserve">
</t>
    </r>
  </si>
  <si>
    <t>2.1.1 Programar mesa de trabajo con el referente del area y/o directivo correspondiente para alertar sobre el incumplimiento en la actualización de las demandas en la Pagina Web.</t>
  </si>
  <si>
    <t>2.2  Se mantiene el control y se le hace seguimiento.</t>
  </si>
  <si>
    <t xml:space="preserve">2.1 Realizar la publicación trimestralmente de las demandas contra la SDM en la pagina web  atendiendo lo establecido en la Resolucion 3564 de 2015 TICS. 
</t>
  </si>
  <si>
    <t>3.2 Adelantar las investigaciones diciplinarias, que en derecho correspondan.</t>
  </si>
  <si>
    <t xml:space="preserve">3.1  Director de Representacion Judicial 
</t>
  </si>
  <si>
    <t xml:space="preserve">3.1 Realizar la publicación trimestralmente de las demandas contra la SDM en la pagina web  atendiendo lo establecido en la Resolucion 3564 de 2015 TICS. 
</t>
  </si>
  <si>
    <t>4.2 Se mantiene el control y se le hace seguimiento.</t>
  </si>
  <si>
    <t>4.3 Reducir el riesgo mediante socializaciones al equipo de contratación sobre el codigo de integridad para mitigar hechos de corrupción.</t>
  </si>
  <si>
    <t xml:space="preserve">4.1 Se mantiene el control y se le hace seguimiento.
</t>
  </si>
  <si>
    <t>1.2 Mantener el control mediante la verificacion permanente de la aplicacion del manual de Contratacion y Manual de supervision e interventoria en los procesos que se lleven acabo.</t>
  </si>
  <si>
    <t>1.3 Mantener el control  verificando semestralmente si se requiere actualizaciones del codigo de integridad.</t>
  </si>
  <si>
    <t>1.4 Medir a través de encuestas el impacto de las campañas sobre los temas de anticorrupción al interior de la Entidad.</t>
  </si>
  <si>
    <t>1.5,1, 1.5.2 y 1.5.3   Socializar el Código de Integridad a los funcionarios y contratistas de las dependencias de la Subsecretaria, DGTCTT y DIT.</t>
  </si>
  <si>
    <t>1.6.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t>
  </si>
  <si>
    <t>1.7. Incluir en las reuniones de trabajo del equipo de la OCI, socializaciones respecto a la importancia de la confidencialidad de la información.</t>
  </si>
  <si>
    <t xml:space="preserve">1.8 Definir e implementar los registros para la verificación del acceso a la información pública. </t>
  </si>
  <si>
    <t xml:space="preserve">1.1  Programar mesa de trabajo con el referente del área y/o directivo correspondiente para alertar sobre las diferencias encontradas en el Plan Operativo Anual, respecto al Plan Anual de Adquisiciones
</t>
  </si>
  <si>
    <t>1.5,1, 1.5.2 y 1.5.3 Subsecretario de Gestión de la Movilidad, Director de Gestión de Tránsito y Control de Tránsito y Transporte y Sudirectores y Director de Ingeniería de Tránsito y Subdirectores.</t>
  </si>
  <si>
    <t xml:space="preserve">1.8. Jefe Oficina Asesora de Comunicaciones y Cultura para la Movilidad </t>
  </si>
  <si>
    <r>
      <t xml:space="preserve">1.1 Jefe Oficina Asesora de Planeación Institucional
</t>
    </r>
    <r>
      <rPr>
        <sz val="10"/>
        <color rgb="FFFF0000"/>
        <rFont val="Calibri"/>
        <family val="2"/>
        <scheme val="minor"/>
      </rPr>
      <t xml:space="preserve">
</t>
    </r>
    <r>
      <rPr>
        <sz val="10"/>
        <color theme="1"/>
        <rFont val="Calibri"/>
        <family val="2"/>
        <scheme val="minor"/>
      </rPr>
      <t xml:space="preserve">
</t>
    </r>
  </si>
  <si>
    <t>2.2. Definir un administrador con permisos de modificación en la carpeta compartida, quien se encargará de gestionar los archivos existentes en el repositorio. Documentar el control.</t>
  </si>
  <si>
    <t xml:space="preserve">2.1. Mantener el control y hacerle seguimiento.
</t>
  </si>
  <si>
    <t xml:space="preserve">3.2. Evaluar las quejas y denuncias recibidas por la oficina.  </t>
  </si>
  <si>
    <t>3.3. Adelantar las investigaciones diciplinarias, que en derecho correspondan.</t>
  </si>
  <si>
    <t xml:space="preserve">3.1 Mantener el control y hacerle seguimiento.
</t>
  </si>
  <si>
    <t xml:space="preserve">3.2.-3.3 Jefe de la Oficina de Control Disciplinario </t>
  </si>
  <si>
    <t>1.2 Realizar  socializaciones del Manual de Contratación de la Entidad y código de Integridad</t>
  </si>
  <si>
    <t>1.3. No generar documentos precontractuales sin la aplicación de la lista de chequeo por cada tipo de proceso adelantado en la SCTT.</t>
  </si>
  <si>
    <t xml:space="preserve">1.4  Realizar seguimiento semestral al Link  de Secop con la Informacion contractual actualizada. Mesas de trabajo con el jefe de area o director para hacer seguimiento a la informacion que se encuentra publicada en la pagina web  con el fin de mantener actualizada toda la informacion contractual </t>
  </si>
  <si>
    <t>1.5 Socializar y divulgar tanto a la ciudadanía como al interior de la Entidad, la política de conflicto de interés y los instrumentos de control asociados para la prevención, denuncia y tratamiento.</t>
  </si>
  <si>
    <t xml:space="preserve">1.1 Se mantiene el control
</t>
  </si>
  <si>
    <t>1.2 Director de Inteligencia de la Movilidad</t>
  </si>
  <si>
    <t>1.3 Director de Gestión de Tránsito y Control de Tránsito y Transporte y Subdirectores.</t>
  </si>
  <si>
    <t>2.2 Mantener y hacer seguimiento al control.</t>
  </si>
  <si>
    <r>
      <t>2.1 Mantener, hacer seguimiento.</t>
    </r>
    <r>
      <rPr>
        <sz val="10"/>
        <color rgb="FFFF0000"/>
        <rFont val="Calibri"/>
        <family val="2"/>
        <scheme val="minor"/>
      </rPr>
      <t xml:space="preserve">
</t>
    </r>
  </si>
  <si>
    <t xml:space="preserve">3.1, 3.2, 3.3. Mantener y hacer seguimiento a los controles.
</t>
  </si>
  <si>
    <t>3.4  Realizar  socializaciones del Manual de Contratación de la Entidad y código de Integridad</t>
  </si>
  <si>
    <t xml:space="preserve">3.1. Jefe Oficina Asesora de Planeación Institucional.                                                              3.2. Jefe Oficina Asesora de Planeación Institucional.
3.3. Director(a) Atención al Ciudadano
</t>
  </si>
  <si>
    <t>1.2 Mantener y hacer seguimiento al control.</t>
  </si>
  <si>
    <t>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t>
  </si>
  <si>
    <t>1.4 Verificar el impacto de las campañas relacionadas con anticorrupción.</t>
  </si>
  <si>
    <t>1-4.1 a 1-4.4  Socializar el Código de Integridad a los funcionarios y contratistas de las dependencias de la DGTCTT.</t>
  </si>
  <si>
    <t xml:space="preserve">1.6. Incluir en las reuniones de trabajo del equipo de la OCI, socializaciones respecto a la importancia de la confidencialidad de la información. </t>
  </si>
  <si>
    <t>1-4,1, 1-4, 2 y 1-4, Subsecretario de Gestión de la Movilidad, Director Gestión de Tránsito y Control de Tránsito y Transporte y Subdirectores y Director de Ingeniería de Tránsito y Subdirectores.</t>
  </si>
  <si>
    <t xml:space="preserve">1.1 Se mantiene el control en cuanto a la socialización del código de integridad.
</t>
  </si>
  <si>
    <t xml:space="preserve">2.2 Realizar  socializaciones del Manual de Servicio al Ciudadano, para su apropiación por parte de los Servidores que hacen presencia en los puntos de contacto dispuesto por la Sercretaría Distrital de Movilidad.
</t>
  </si>
  <si>
    <t xml:space="preserve">2.1 Mantener y hacer seguimiento al control.
</t>
  </si>
  <si>
    <t>3.2 Informar a las areas competentes sobre actos de cohecho presentados con el fin de que se inicie las investigaciones disciplinarias correspondientes.</t>
  </si>
  <si>
    <t>3.3  Reducir el riesgo manteniendo la informacion actualizada para la consulta de terceros.</t>
  </si>
  <si>
    <t>3.4 Realizar mesa de trabajo con el Director a fin de realizar seguimiento a los Documentos Publicados en la Intranet ( Manuales e Instructivos) a fin de actualizarlos con la Normatividad vigente, enfocados al cumplimiento de los principios del MIPG.</t>
  </si>
  <si>
    <t>3.5  Mantener y hacer seguimiento al control.</t>
  </si>
  <si>
    <t xml:space="preserve">3.1 Mantener y hacer seguimiento al control.
</t>
  </si>
  <si>
    <t>6.2.Realizar  socializaciones sobre los riesgos de corrupción y la poltica antisoborno,  para su apropiación por parte de los Servidores que hacen presencia en los puntos de contacto dispuestos por la Secretaría Distrital de Movilidad.</t>
  </si>
  <si>
    <t>6.3 Continuar la implementación del Sistema de Gestión Antisoborno.</t>
  </si>
  <si>
    <t xml:space="preserve">6.1  Mantener el control y hacer seguimiento permanente.
</t>
  </si>
  <si>
    <t xml:space="preserve">6.2 Jefe de la Oficina de Control Disciplinario </t>
  </si>
  <si>
    <t>6.3  Director(a) Atención al Ciudadano</t>
  </si>
  <si>
    <t>1-3,1; 1-3,6  Subsecretario de Gestión de la Movilidad, Director Gestión de Tránsito y Control de Tránsito y Transporte y Subdirectores y Director Ingeniería de Tránsito y Subdirectores.</t>
  </si>
  <si>
    <t xml:space="preserve">3.2. Jefe Oficina de Tecnologías de la Información y las Comunicaciones
</t>
  </si>
  <si>
    <t>1.2. Realizar verificación aleatoria a respuestas emitidas.</t>
  </si>
  <si>
    <t>1.3. Ejecutar los puntos de control establecidos en en los procedimientos e instructivos del proceso y realizar socializaciones sobre código de integridad de la SDM</t>
  </si>
  <si>
    <t xml:space="preserve">1-4.1 al 1-4.10 Ejecutar los puntos de control establecidos en los procedimientos e instructivos del proceso.
</t>
  </si>
  <si>
    <t xml:space="preserve">1.1. Se mantiene el control de socialización del código de integridad.
</t>
  </si>
  <si>
    <t xml:space="preserve">1.2 Director de Gestión de Tránsito y Control de Tránsito </t>
  </si>
  <si>
    <t>1-4.1 al 1-4.10  Subdirector de Señalización, Director de Gestión de Tránsito y Control de Tránsito y Transporte, Subdirector de Semaforización, Subdirector Planes de Manejo de Tránsito. Subdirector de Señalización</t>
  </si>
  <si>
    <t xml:space="preserve">1.1 Jefe Oficina Asesora de Planeación Institucional.
. Subdirector de Señalización
</t>
  </si>
  <si>
    <t xml:space="preserve">2.1 Mantener y hacer seguimiento al control. </t>
  </si>
  <si>
    <t xml:space="preserve">2.1 Jefe Oficina Asesora de Comunicaciones y Cultura para la Movilidad </t>
  </si>
  <si>
    <t xml:space="preserve">3.1 , 3.2, 3.4 Se mantienen los controles existentes y se les continuará haciendo seguimiento.
</t>
  </si>
  <si>
    <t>3.3 Se mantienen los controles mediante mesas de trabajo  para verificar la actualizacion del SIPROJ por parte de los abogados.</t>
  </si>
  <si>
    <t>3.1.Subsecretaria de Gestión Corporativa, Directora Administrativa y Financiera y Subdirector Financiero
3.2 Subsecretaria de Gestión Corporativa, Directora Administrativa y Financiera y Subdirector Financiero
3.4 Director de Investigaciones Administrativas al Tránsito y transporte, Subdirector de Contravenciones y Subdirector de Control e Investigaciones al Transporte Público</t>
  </si>
  <si>
    <t xml:space="preserve">5.2 Evaluar las quejas y denuncias recibidas por la oficina. </t>
  </si>
  <si>
    <t xml:space="preserve">5.1 Mesa de Trabajo con el fin de verificar  la efectividad del módulo de peticiones quejas y reclamos habilitado para verificar si fue suficiente o se requiere la apertura de otro módulo. 
</t>
  </si>
  <si>
    <t>8.2.Realizar  socializaciones del Manual de Servicio al Ciudadano, literal No. 8. Actualización y Creación de Trámites y/ Servicios, para la apropiación y conocimiento del procedimiento para maneter la información actualizada respecto a los trámites que ofrece la Entidad.</t>
  </si>
  <si>
    <t xml:space="preserve">8.3. Aplicar encuesta de Satisfacción a los ciudadanos frente la atención realizada por el personal de cursos de pedagogía por infracción a las Normas de Tránsito y Transporte.   </t>
  </si>
  <si>
    <t>8.2, 8.3 Director(a) Atención al Ciudadano</t>
  </si>
  <si>
    <t xml:space="preserve">8.1 Mantener y hacer seguimiento al control
 </t>
  </si>
  <si>
    <t>1.2,2  Realizar  socializaciones del Manual de Contratación de la Entidad y Código de Integridad</t>
  </si>
  <si>
    <t>1.3 Realizar las Evaluaciones de desempeño y de acuerdos de gestión de acuerdo a lo establecido por las guías del DASCD y CNCS</t>
  </si>
  <si>
    <t xml:space="preserve">1.4 Incluir el control a los requisitos establecidos para el perfil requerido por las areas a través de las listas de chequeo , previa suscripción del contrato en la plataforma Secop. </t>
  </si>
  <si>
    <t xml:space="preserve">1.1 Mantener el control mediante mesas de trabajo  para verificar si se requieren actualizaciones de los requisitos establecidos para la suscripcion de contrato en la plataforma Secop.
</t>
  </si>
  <si>
    <t>1.3 Subsecretarios</t>
  </si>
  <si>
    <t>1.4 Directora de Contratación</t>
  </si>
  <si>
    <t xml:space="preserve">1.1 Directora de Contratación
</t>
  </si>
  <si>
    <t xml:space="preserve">2.1.Establecer planes de mejoramiento por auto control, con la finalidad de disminuir o evitar el impacto de la materialización del riesgo. </t>
  </si>
  <si>
    <t xml:space="preserve">2.Establecer planes de mejoramiento individual, con la finalidad de disminuir o evitar el impacto de la materialización del riesgo. 
</t>
  </si>
  <si>
    <t xml:space="preserve">3.1 Mantener el control mediante mesas de trabajo  para verificar si se requieren actualizaciones de los requisitos establecidos para la suscripcion de contrato en la plataforma Secop.
</t>
  </si>
  <si>
    <t xml:space="preserve">4.3. Iniciar las actuaciones disciplinarias, previa evaluación de la queja.  </t>
  </si>
  <si>
    <t xml:space="preserve">4.1, 4.2 Mantener y hacer seguimiento a los controles considerando la posibilidad de controles detectivos adiciionales para reducir impacto.
 </t>
  </si>
  <si>
    <t>5.1, 5.2 Se mantienen los controles existentes</t>
  </si>
  <si>
    <t>5.3 Mantener el control mediante mesas de trabajo  para verificar si se requieren actualizaciones de los requisitos establecidos para la suscripción de contrato en la plataforma Secop.</t>
  </si>
  <si>
    <t xml:space="preserve">5.Mantener el control mediante mesas de trabajo  para verificar si se requieren actualizaciones de los requisitos establecidos para la suscripcion de contrato en la plataforma Secop.
</t>
  </si>
  <si>
    <t>5,1 Subsecretaria de Gestión Corporativa y Directora de Talento Humano
5,2 Subsecretaria de Gestión Corporativa y Directora de Talento Humano</t>
  </si>
  <si>
    <t>1.2 Mantener el control mediante la verificación por parte de los abogados de la Direccion de contratación que el acta de inicio contenga la afiliacion de la ARL.</t>
  </si>
  <si>
    <t xml:space="preserve">1.1. Se mantienen los controles pero aunque la opción de tratamiento es aceptar el riesgo deberían considerarse controles detectivos en procura de reducir impacto.
</t>
  </si>
  <si>
    <t xml:space="preserve">1.1. Subsecretaria de Gestión Corporativa, Directora Administrativa y Financiera y Subdirectora Administrativa
</t>
  </si>
  <si>
    <t xml:space="preserve">1.  Jefe Oficina de Control Disciplinario
</t>
  </si>
  <si>
    <t xml:space="preserve">SI </t>
  </si>
  <si>
    <t>SEGUIMIENTO TERCERA LINEA DE DEFENSA</t>
  </si>
  <si>
    <t>SEGUIMIENTO AL CUMPLIMIENTO DE LAS ACCIONES DEFINIDAS</t>
  </si>
  <si>
    <r>
      <rPr>
        <b/>
        <sz val="11"/>
        <color theme="1"/>
        <rFont val="Calibri"/>
        <family val="2"/>
        <scheme val="minor"/>
      </rPr>
      <t>TRATAMIENTO Y MONITOREO</t>
    </r>
    <r>
      <rPr>
        <sz val="11"/>
        <color theme="1"/>
        <rFont val="Calibri"/>
        <family val="2"/>
        <scheme val="minor"/>
      </rPr>
      <t>: La entidad debe asegurar el logro de sus objetivos anticipandose a los eventos negativos relaconados con la gestión de la entidad, a través de las lineas de defensa que estipula la dimensión 7 " control interno" del Modelo Integrado de Planeación y Gestión MIPG</t>
    </r>
  </si>
  <si>
    <t>ESTADO DEL CONTROL</t>
  </si>
  <si>
    <t>CUMPLIDO</t>
  </si>
  <si>
    <t>EN PROCESO</t>
  </si>
  <si>
    <t>FECHA DE EJECUCIÓN DE CADA CONTROL EN CASO DE APLICAR</t>
  </si>
  <si>
    <t>REPORTE DE AVANCE DE LOS CONTROLES</t>
  </si>
  <si>
    <t>1-4,1 a 1-4,10  Requisitos descritos en la Guia de Trámites y Servicios y SUIT. Procedimiento  para la Planeación, Ejecución  y Analisis de Operativos de Control de Tránsito y Transporte PM02-PR03.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</si>
  <si>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t>1-4,1 a 1-4,10  Requisitos descritos en la Guia de Trámites y Servicios y SUIT. Procedimiento  para la Planeación, Ejecución  y Analisis de Operativos de Control de Tránsito y Transporte PM02-PR03. Procedimiento de Expansión y Modificación de la red semafórica de Bogotá - PM03-PR09.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</si>
  <si>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r>
      <rPr>
        <sz val="12"/>
        <rFont val="Calibri"/>
        <family val="2"/>
        <scheme val="minor"/>
      </rPr>
      <t>4.1. Implementar estrategias de socialización del Código de Integridad y Plan Anticorrupción  (preventivo).</t>
    </r>
    <r>
      <rPr>
        <sz val="11"/>
        <rFont val="Calibri"/>
        <family val="2"/>
        <scheme val="minor"/>
      </rPr>
      <t xml:space="preserve">
</t>
    </r>
  </si>
  <si>
    <r>
      <t>4</t>
    </r>
    <r>
      <rPr>
        <sz val="12"/>
        <rFont val="Calibri"/>
        <family val="2"/>
        <scheme val="minor"/>
      </rPr>
      <t>.1.Registro de recibo material POP, listas de asistencia a eventos y actividades donde se socializa el código de integridad, y el PAAC, como videos, fotos, medios internos de comunicación.</t>
    </r>
  </si>
  <si>
    <r>
      <rPr>
        <sz val="12"/>
        <rFont val="Calibri"/>
        <family val="2"/>
        <scheme val="minor"/>
      </rPr>
      <t>1.1 Verificar la socialización del Código de Integridad y la estrategia de integridad frente  a la lucha contra la corrupción (preventivo)</t>
    </r>
    <r>
      <rPr>
        <sz val="11"/>
        <rFont val="Calibri"/>
        <family val="2"/>
        <scheme val="minor"/>
      </rPr>
      <t xml:space="preserve">
</t>
    </r>
  </si>
  <si>
    <t xml:space="preserve">1.1 Registro de recibo material POP, listas de asistencia a eventos y actividades donde se socializa el código de integridad, y participación en el desarrollo de la estrategia de integridad. Videos, fotos, medios internos de comunicación.
</t>
  </si>
  <si>
    <t xml:space="preserve">
5. Anual</t>
  </si>
  <si>
    <t xml:space="preserve">1.1. Procedimiento PE01-PR01 Formulación de proyectos, construcción y seguimiento del Plan de Acción Institucional
</t>
  </si>
  <si>
    <t xml:space="preserve">2.2 Verificar la información publicada en los medios de comunicación (detectivo)
</t>
  </si>
  <si>
    <t>OBJETIVOS DEL SISTEMA</t>
  </si>
  <si>
    <t>Fortalecer la prestación de los servicios de la Secretaría Distrital de Movilidad que responda a la gestión de riesgos y oportunidades, la mejora continua, los recursos y los  requisitos aplicables, con el fin de dar cumplimiento a la planeación estratégica y</t>
  </si>
  <si>
    <t>Fortalecer el bienestar de los (las) colaboradores (as), con un equipo humano altamente calificado, comprometido e íntegro, encaminado al logro de los objetivos de la Entidad.</t>
  </si>
  <si>
    <t>Identificar peligros y evaluar, valorar los riesgos y determinar controles para su eliminación o mitigación.</t>
  </si>
  <si>
    <t xml:space="preserve">Proporcionar condiciones de trabajo seguras y saludables para prevenir lesiones y/o deterioro de la salud. </t>
  </si>
  <si>
    <t>Proteger la seguridad y salud de todos los colaboradores mediante la mejora continua del SG-SST.</t>
  </si>
  <si>
    <t xml:space="preserve">Cumplir la normatividad nacional vigente en materia de riesgos laborales. </t>
  </si>
  <si>
    <t xml:space="preserve">Promover el autocuidado y la autogestión para la prevención de lesiones y enfermedades laborales. </t>
  </si>
  <si>
    <t>Definir e implementar planes y estrategias para el mejoramiento continuo de las condiciones de salud y seguridad en el trabajo</t>
  </si>
  <si>
    <t xml:space="preserve">Gestionar actividades del SG-SST. </t>
  </si>
  <si>
    <t>Gestionar acciones de mejora continua para el SG-SST</t>
  </si>
  <si>
    <t>Definir un plan de acción que dé cumplimiento a las diferentes políticas, lineamientos y estrategias institucionales en materia ambiental.</t>
  </si>
  <si>
    <t>Ejecutar las diferentes actividades de los programas de Gestión Ambiental, definidas en el plan de acción acorde a la normatividad vigente.</t>
  </si>
  <si>
    <t>Realizar seguimientos al cumplimiento de las diferentes actividades del plan de acción a través del equipo técnico de Gestión Ambiental, informes de seguimiento a la Secretaría Distrital de Ambiente, auditorías internas y externas y mecanismo de autocontrol.</t>
  </si>
  <si>
    <t>Implementar las buenas prácticas antisoborno contenidas en la norma ISO 37001:2016.</t>
  </si>
  <si>
    <t xml:space="preserve">Promover una cultura de integridad y ética pública en los colaboradores de la SDM, para el cumplimiento del marco de gestión antisoborno definido por la Entidad, y su concientización en la política antisoborno y en los demás elementos que integran el Sistema. </t>
  </si>
  <si>
    <t>Fortalecer el reporte de las denuncias presentadas por presuntos actos de soborno, asegurando la protección de la identidad del denunciante en buena fe y bajo una sospecha razonable, y evitar represalias a este.</t>
  </si>
  <si>
    <t>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</si>
  <si>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Reducir las víctimas fatales en siniestros de tránsito a través de la implementación de acciones integrales con criterios de seguridad vial.</t>
  </si>
  <si>
    <t>Formular e implementar estrategias de movilidad que reverdezcan a Bogotá y mejoren la experiencia de viaje de la ciudadanía y visitantes de Bogotá Región, en los aspectos de tiempo, calidad y costo, a través de la tecnología y la innovación.</t>
  </si>
  <si>
    <t>Generar e implementar políticas de movilidad basadas en el análisis de datos fomentando la productividad, eficiencia y bienestar de la ciudad.</t>
  </si>
  <si>
    <t>Desarrollar estrategias de cultura y respeto en la ciudadanía para el sistema de movilidad, protegiendo en especial a los actores vulnerables y promoviendo los modos activos, con enfoque incluyente diferencial, de género y territorial</t>
  </si>
  <si>
    <t>Prestar trámites y servicios eficientes, oportunos y de calidad, con una gestión ambiental adecuada, soportados en tecnologías de la información y las comunicaciones.</t>
  </si>
  <si>
    <t>Fortalecer el bienestar de los (las) colaboradores (as), con un equipo humano altamente calificado, comprometido e íntegro, encaminado al logro de los objetivos de la Entidad</t>
  </si>
  <si>
    <t>Garantizar transparencia, oportunidad, inclusión y equidad de género en los procesos de la entidad, que promuevan la legalidad, participación, control social y rendición de cuentas.</t>
  </si>
  <si>
    <t xml:space="preserve">CLASIFICACIÓN </t>
  </si>
  <si>
    <t>ESTRATÉGICOS</t>
  </si>
  <si>
    <t>GERENCIALES</t>
  </si>
  <si>
    <t>OPERATIVOS</t>
  </si>
  <si>
    <t>TECNOLÓGICOS</t>
  </si>
  <si>
    <t>CUMPLIMIENTO</t>
  </si>
  <si>
    <t>IMAGEN O REPUTACIONAL</t>
  </si>
  <si>
    <t>SEGURIDAD DIGITAL</t>
  </si>
  <si>
    <t>CONTROLES EXISTENTES
(Transcribir aquí cada control existente, tal como se identificó en la columna CONTROLES EXISTENTES Y TIPO de la hoja 2. Mapa de Riesgos)</t>
  </si>
  <si>
    <r>
      <t xml:space="preserve">No. de casillas a mover en la matriz de calificación hacia la </t>
    </r>
    <r>
      <rPr>
        <b/>
        <sz val="10"/>
        <color rgb="FFFF0000"/>
        <rFont val="Arial"/>
        <family val="2"/>
      </rPr>
      <t>IZQUIERDA,</t>
    </r>
    <r>
      <rPr>
        <b/>
        <sz val="10"/>
        <color theme="1"/>
        <rFont val="Arial"/>
        <family val="2"/>
      </rPr>
      <t xml:space="preserve"> según promedio de controles detectivos</t>
    </r>
  </si>
  <si>
    <t>ATRIBUTO DEL CONTROL</t>
  </si>
  <si>
    <t>DETECTIVO</t>
  </si>
  <si>
    <t>PREVENTIVO</t>
  </si>
  <si>
    <t>3.0</t>
  </si>
  <si>
    <t>Actualización matriz de riesgos (contexto organizacional, identificación del riesgo e inclusión de analisis de oportunidades)</t>
  </si>
  <si>
    <t>ANÁLISIS DE OPORTUNIDADES</t>
  </si>
  <si>
    <t>¿SE GENERO OPORTUNIDAD?</t>
  </si>
  <si>
    <t>Versión: 3.0</t>
  </si>
  <si>
    <r>
      <t xml:space="preserve">Tipo de control
</t>
    </r>
    <r>
      <rPr>
        <b/>
        <sz val="10"/>
        <color rgb="FFFF0000"/>
        <rFont val="Arial"/>
        <family val="2"/>
      </rPr>
      <t>Clasificarlo según sea preventivo o correctivo</t>
    </r>
    <r>
      <rPr>
        <b/>
        <sz val="10"/>
        <color theme="1"/>
        <rFont val="Arial"/>
        <family val="2"/>
      </rPr>
      <t xml:space="preserve"> </t>
    </r>
  </si>
  <si>
    <r>
      <t xml:space="preserve">¿Existe un responsable asignado a la ejecución del control?
</t>
    </r>
    <r>
      <rPr>
        <b/>
        <sz val="10"/>
        <color rgb="FFFF0000"/>
        <rFont val="Arial"/>
        <family val="2"/>
      </rPr>
      <t>califique 15 si está asignado</t>
    </r>
  </si>
  <si>
    <r>
      <t xml:space="preserve">¿El responsable tiene la autoridad y adecuada segregación de funciones en la ejecución del control?
</t>
    </r>
    <r>
      <rPr>
        <b/>
        <sz val="10"/>
        <color rgb="FFFF0000"/>
        <rFont val="Arial"/>
        <family val="2"/>
      </rPr>
      <t>califique 15 si es adecuado</t>
    </r>
  </si>
  <si>
    <r>
      <t xml:space="preserve">¿ La oportunidad  con que se ejecuta el control ayuda a prevenir la mitigación del riesgo o a detectar la materialización del riesgo de manera oportuna?
</t>
    </r>
    <r>
      <rPr>
        <b/>
        <sz val="10"/>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</si>
  <si>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0"/>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</si>
  <si>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0"/>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</si>
  <si>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0"/>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</si>
  <si>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0"/>
        <color rgb="FFFF0000"/>
        <rFont val="Arial"/>
        <family val="2"/>
      </rPr>
      <t>califique 10 si es completa, 5 si es incompleta o 0 si no existe</t>
    </r>
  </si>
  <si>
    <r>
      <t xml:space="preserve">Evaluación de la ejecución de cada control:
</t>
    </r>
    <r>
      <rPr>
        <b/>
        <u/>
        <sz val="10"/>
        <color rgb="FF00B050"/>
        <rFont val="Arial"/>
        <family val="2"/>
      </rPr>
      <t>Fuerte:</t>
    </r>
    <r>
      <rPr>
        <b/>
        <sz val="10"/>
        <color rgb="FF00B050"/>
        <rFont val="Arial"/>
        <family val="2"/>
      </rPr>
      <t xml:space="preserve"> El control se ejecuta por parte del responsable;</t>
    </r>
    <r>
      <rPr>
        <b/>
        <sz val="10"/>
        <rFont val="Arial"/>
        <family val="2"/>
      </rPr>
      <t xml:space="preserve">
</t>
    </r>
    <r>
      <rPr>
        <b/>
        <u/>
        <sz val="10"/>
        <color theme="9"/>
        <rFont val="Arial"/>
        <family val="2"/>
      </rPr>
      <t>Moderada:</t>
    </r>
    <r>
      <rPr>
        <b/>
        <sz val="10"/>
        <color theme="9"/>
        <rFont val="Arial"/>
        <family val="2"/>
      </rPr>
      <t xml:space="preserve"> El control se ejecuta algunas veces por parte del responsable;</t>
    </r>
    <r>
      <rPr>
        <b/>
        <sz val="10"/>
        <rFont val="Arial"/>
        <family val="2"/>
      </rPr>
      <t xml:space="preserve">
</t>
    </r>
    <r>
      <rPr>
        <b/>
        <u/>
        <sz val="10"/>
        <color rgb="FFFF0000"/>
        <rFont val="Arial"/>
        <family val="2"/>
      </rPr>
      <t>Débil:</t>
    </r>
    <r>
      <rPr>
        <b/>
        <sz val="10"/>
        <color rgb="FFFF0000"/>
        <rFont val="Arial"/>
        <family val="2"/>
      </rPr>
      <t xml:space="preserve"> El control no se ejecuta por parte del responsable</t>
    </r>
    <r>
      <rPr>
        <b/>
        <sz val="10"/>
        <color theme="1"/>
        <rFont val="Arial"/>
        <family val="2"/>
      </rPr>
      <t xml:space="preserve">
</t>
    </r>
    <r>
      <rPr>
        <b/>
        <sz val="10"/>
        <color rgb="FFFF0000"/>
        <rFont val="Arial"/>
        <family val="2"/>
      </rPr>
      <t>Inicialmente el responsable del control en primera línea de defensa autoevalúa, luego la tercera línea evalúa y confirma</t>
    </r>
  </si>
  <si>
    <r>
      <t xml:space="preserve">Calificación del diseño del control
</t>
    </r>
    <r>
      <rPr>
        <b/>
        <sz val="10"/>
        <color rgb="FFFF0000"/>
        <rFont val="Arial"/>
        <family val="2"/>
      </rPr>
      <t>Esta casilla suma automáticamente las variables de diseño 1 a 5, sin la 6 de evidencias</t>
    </r>
  </si>
  <si>
    <r>
      <t xml:space="preserve">% de cumplimiento del diseño del control
</t>
    </r>
    <r>
      <rPr>
        <b/>
        <sz val="10"/>
        <color rgb="FFFF0000"/>
        <rFont val="Arial"/>
        <family val="2"/>
      </rPr>
      <t>Teniendo en cuenta que 90 puntos al ser el máximo puntaje equivale a 100% de cumplimiento</t>
    </r>
  </si>
  <si>
    <r>
      <t xml:space="preserve">Evaluación del diseño del control
</t>
    </r>
    <r>
      <rPr>
        <b/>
        <sz val="10"/>
        <color rgb="FFFF0000"/>
        <rFont val="Arial"/>
        <family val="2"/>
      </rPr>
      <t>Fuerte: 96 a 100%;
Moderado: 86 a 95%;
Débil: Menor a 86%</t>
    </r>
  </si>
  <si>
    <r>
      <t xml:space="preserve">Promedio calificación del diseño de controles 
</t>
    </r>
    <r>
      <rPr>
        <b/>
        <sz val="10"/>
        <color rgb="FFFF0000"/>
        <rFont val="Arial"/>
        <family val="2"/>
      </rPr>
      <t xml:space="preserve">Para cada riesgo </t>
    </r>
    <r>
      <rPr>
        <b/>
        <sz val="10"/>
        <color theme="1"/>
        <rFont val="Arial"/>
        <family val="2"/>
      </rPr>
      <t xml:space="preserve">
</t>
    </r>
  </si>
  <si>
    <r>
      <t xml:space="preserve">Solidez del diseño del conjunto de controles 
</t>
    </r>
    <r>
      <rPr>
        <b/>
        <sz val="10"/>
        <color rgb="FFFF0000"/>
        <rFont val="Arial"/>
        <family val="2"/>
      </rPr>
      <t>El promedio debe estar por encima de 96%, sino se requieren planes de acción</t>
    </r>
  </si>
  <si>
    <r>
      <t xml:space="preserve">Conclusión sobre el diseño de controles
</t>
    </r>
    <r>
      <rPr>
        <b/>
        <sz val="10"/>
        <color rgb="FFFF0000"/>
        <rFont val="Arial"/>
        <family val="2"/>
      </rPr>
      <t>Los controles que no aporten al promedio pueden considerarse para su modificación, eliminación o fusión con otros</t>
    </r>
  </si>
  <si>
    <r>
      <t xml:space="preserve">Fuerte
Diseño fuerte + Ejecución fuerte
</t>
    </r>
    <r>
      <rPr>
        <b/>
        <sz val="10"/>
        <color rgb="FFFF0000"/>
        <rFont val="Arial"/>
        <family val="2"/>
      </rPr>
      <t>No requiere acciones para fortalecer el control</t>
    </r>
  </si>
  <si>
    <r>
      <t xml:space="preserve">Moderada
</t>
    </r>
    <r>
      <rPr>
        <b/>
        <sz val="10"/>
        <color rgb="FF00B050"/>
        <rFont val="Arial"/>
        <family val="2"/>
      </rPr>
      <t>Diseño fuerte</t>
    </r>
    <r>
      <rPr>
        <b/>
        <sz val="10"/>
        <color theme="9"/>
        <rFont val="Arial"/>
        <family val="2"/>
      </rPr>
      <t xml:space="preserve"> + Ejecución moderada;
Diseño moderado + </t>
    </r>
    <r>
      <rPr>
        <b/>
        <sz val="10"/>
        <color rgb="FF00B050"/>
        <rFont val="Arial"/>
        <family val="2"/>
      </rPr>
      <t>Ejecución fuerte</t>
    </r>
    <r>
      <rPr>
        <b/>
        <sz val="10"/>
        <color theme="9"/>
        <rFont val="Arial"/>
        <family val="2"/>
      </rPr>
      <t xml:space="preserve">;
Diseño moderado + Ejecución moderada
</t>
    </r>
    <r>
      <rPr>
        <b/>
        <sz val="10"/>
        <color rgb="FFFF0000"/>
        <rFont val="Arial"/>
        <family val="2"/>
      </rPr>
      <t>Requiere acciones de fortalecimiento del control</t>
    </r>
  </si>
  <si>
    <r>
      <t xml:space="preserve">Débil
</t>
    </r>
    <r>
      <rPr>
        <b/>
        <sz val="10"/>
        <color rgb="FF00B050"/>
        <rFont val="Arial"/>
        <family val="2"/>
      </rPr>
      <t xml:space="preserve">
Diseño fuerte </t>
    </r>
    <r>
      <rPr>
        <b/>
        <sz val="10"/>
        <color rgb="FFFF0000"/>
        <rFont val="Arial"/>
        <family val="2"/>
      </rPr>
      <t xml:space="preserve">+ Ejecución Débil; 
</t>
    </r>
    <r>
      <rPr>
        <b/>
        <sz val="10"/>
        <color theme="9"/>
        <rFont val="Arial"/>
        <family val="2"/>
      </rPr>
      <t xml:space="preserve">Diseño moderado </t>
    </r>
    <r>
      <rPr>
        <b/>
        <sz val="10"/>
        <color rgb="FFFF0000"/>
        <rFont val="Arial"/>
        <family val="2"/>
      </rPr>
      <t xml:space="preserve">+ Ejecución Débil;
Diseño débil + </t>
    </r>
    <r>
      <rPr>
        <b/>
        <sz val="10"/>
        <color rgb="FF00B050"/>
        <rFont val="Arial"/>
        <family val="2"/>
      </rPr>
      <t>Ejecución fuerte</t>
    </r>
    <r>
      <rPr>
        <b/>
        <sz val="10"/>
        <color rgb="FFFF0000"/>
        <rFont val="Arial"/>
        <family val="2"/>
      </rPr>
      <t xml:space="preserve">;
Diseño débil + </t>
    </r>
    <r>
      <rPr>
        <b/>
        <sz val="10"/>
        <color theme="9"/>
        <rFont val="Arial"/>
        <family val="2"/>
      </rPr>
      <t>Ejecución moderada</t>
    </r>
    <r>
      <rPr>
        <b/>
        <sz val="10"/>
        <color rgb="FFFF0000"/>
        <rFont val="Arial"/>
        <family val="2"/>
      </rPr>
      <t>;
Diseño débil + Ejecución débil
Requiere acciones de fortalecimiento del control</t>
    </r>
  </si>
  <si>
    <r>
      <t xml:space="preserve">No. de casillas a mover en el mapa de calor hacia </t>
    </r>
    <r>
      <rPr>
        <b/>
        <sz val="10"/>
        <color rgb="FFFF0000"/>
        <rFont val="Arial"/>
        <family val="2"/>
      </rPr>
      <t>ABAJO</t>
    </r>
    <r>
      <rPr>
        <b/>
        <sz val="10"/>
        <rFont val="Arial"/>
        <family val="2"/>
      </rPr>
      <t>, según</t>
    </r>
    <r>
      <rPr>
        <b/>
        <sz val="10"/>
        <color theme="1"/>
        <rFont val="Arial"/>
        <family val="2"/>
      </rPr>
      <t xml:space="preserve">
promedio de controles preventivos</t>
    </r>
  </si>
  <si>
    <r>
      <t xml:space="preserve">No. de casillas a mover en la matriz de calificación hacia </t>
    </r>
    <r>
      <rPr>
        <b/>
        <sz val="10"/>
        <color rgb="FFFF0000"/>
        <rFont val="Arial"/>
        <family val="2"/>
      </rPr>
      <t xml:space="preserve">ABAJO:
</t>
    </r>
    <r>
      <rPr>
        <b/>
        <sz val="10"/>
        <color rgb="FF00B050"/>
        <rFont val="Arial"/>
        <family val="2"/>
      </rPr>
      <t xml:space="preserve">Solidez Fuerte + promedio controles 2= 2
Solidez Fuerte + </t>
    </r>
    <r>
      <rPr>
        <b/>
        <sz val="10"/>
        <color theme="9"/>
        <rFont val="Arial"/>
        <family val="2"/>
      </rPr>
      <t>promedio controles 1= 1</t>
    </r>
    <r>
      <rPr>
        <b/>
        <sz val="10"/>
        <color rgb="FF00B050"/>
        <rFont val="Arial"/>
        <family val="2"/>
      </rPr>
      <t xml:space="preserve">
Solidez Fuerte + </t>
    </r>
    <r>
      <rPr>
        <b/>
        <sz val="10"/>
        <color rgb="FFFF0000"/>
        <rFont val="Arial"/>
        <family val="2"/>
      </rPr>
      <t>promedio controles 0= 0</t>
    </r>
    <r>
      <rPr>
        <b/>
        <sz val="10"/>
        <color rgb="FF00B050"/>
        <rFont val="Arial"/>
        <family val="2"/>
      </rPr>
      <t xml:space="preserve">
</t>
    </r>
    <r>
      <rPr>
        <b/>
        <sz val="10"/>
        <color theme="9"/>
        <rFont val="Arial"/>
        <family val="2"/>
      </rPr>
      <t>Solidez Moderada</t>
    </r>
    <r>
      <rPr>
        <b/>
        <sz val="10"/>
        <color rgb="FF00B050"/>
        <rFont val="Arial"/>
        <family val="2"/>
      </rPr>
      <t xml:space="preserve"> + promedio controles 2= </t>
    </r>
    <r>
      <rPr>
        <b/>
        <sz val="10"/>
        <color theme="9"/>
        <rFont val="Arial"/>
        <family val="2"/>
      </rPr>
      <t>1</t>
    </r>
    <r>
      <rPr>
        <b/>
        <sz val="10"/>
        <color rgb="FF00B050"/>
        <rFont val="Arial"/>
        <family val="2"/>
      </rPr>
      <t xml:space="preserve">
</t>
    </r>
    <r>
      <rPr>
        <b/>
        <sz val="10"/>
        <color theme="9"/>
        <rFont val="Arial"/>
        <family val="2"/>
      </rPr>
      <t>Solidez Moderada + promedio controles 1= 1</t>
    </r>
    <r>
      <rPr>
        <b/>
        <sz val="10"/>
        <color rgb="FF00B050"/>
        <rFont val="Arial"/>
        <family val="2"/>
      </rPr>
      <t xml:space="preserve">
</t>
    </r>
    <r>
      <rPr>
        <b/>
        <sz val="10"/>
        <color theme="9"/>
        <rFont val="Arial"/>
        <family val="2"/>
      </rPr>
      <t>Solidez Moderada</t>
    </r>
    <r>
      <rPr>
        <b/>
        <sz val="10"/>
        <color rgb="FF00B050"/>
        <rFont val="Arial"/>
        <family val="2"/>
      </rPr>
      <t xml:space="preserve"> </t>
    </r>
    <r>
      <rPr>
        <b/>
        <sz val="10"/>
        <color rgb="FFFF0000"/>
        <rFont val="Arial"/>
        <family val="2"/>
      </rPr>
      <t>+ promedio controles 0= 0</t>
    </r>
  </si>
  <si>
    <r>
      <t xml:space="preserve">No. de casillas a mover en la matriz de calificación hacia la </t>
    </r>
    <r>
      <rPr>
        <b/>
        <sz val="10"/>
        <color rgb="FFFF0000"/>
        <rFont val="Arial"/>
        <family val="2"/>
      </rPr>
      <t xml:space="preserve">IZQUIERDA
</t>
    </r>
    <r>
      <rPr>
        <b/>
        <sz val="10"/>
        <color rgb="FF00B050"/>
        <rFont val="Arial"/>
        <family val="2"/>
      </rPr>
      <t>Solidez Fuerte + promedio controles 2= 2</t>
    </r>
    <r>
      <rPr>
        <b/>
        <sz val="10"/>
        <color rgb="FFFF0000"/>
        <rFont val="Arial"/>
        <family val="2"/>
      </rPr>
      <t xml:space="preserve">
</t>
    </r>
    <r>
      <rPr>
        <b/>
        <sz val="10"/>
        <color rgb="FF00B050"/>
        <rFont val="Arial"/>
        <family val="2"/>
      </rPr>
      <t>Solidez Fuerte</t>
    </r>
    <r>
      <rPr>
        <b/>
        <sz val="10"/>
        <color rgb="FFFF0000"/>
        <rFont val="Arial"/>
        <family val="2"/>
      </rPr>
      <t xml:space="preserve"> </t>
    </r>
    <r>
      <rPr>
        <b/>
        <sz val="10"/>
        <color theme="9"/>
        <rFont val="Arial"/>
        <family val="2"/>
      </rPr>
      <t>+ promedio controles 1= 1</t>
    </r>
    <r>
      <rPr>
        <b/>
        <sz val="10"/>
        <color rgb="FFFF0000"/>
        <rFont val="Arial"/>
        <family val="2"/>
      </rPr>
      <t xml:space="preserve">
</t>
    </r>
    <r>
      <rPr>
        <b/>
        <sz val="10"/>
        <color rgb="FF00B050"/>
        <rFont val="Arial"/>
        <family val="2"/>
      </rPr>
      <t>Solidez Fuerte</t>
    </r>
    <r>
      <rPr>
        <b/>
        <sz val="10"/>
        <color rgb="FFFF0000"/>
        <rFont val="Arial"/>
        <family val="2"/>
      </rPr>
      <t xml:space="preserve"> + promedio controles 0= 0
</t>
    </r>
    <r>
      <rPr>
        <b/>
        <sz val="10"/>
        <color theme="9"/>
        <rFont val="Arial"/>
        <family val="2"/>
      </rPr>
      <t xml:space="preserve">Solidez Moderada + </t>
    </r>
    <r>
      <rPr>
        <b/>
        <sz val="10"/>
        <color rgb="FF00B050"/>
        <rFont val="Arial"/>
        <family val="2"/>
      </rPr>
      <t>promedio controles 2</t>
    </r>
    <r>
      <rPr>
        <b/>
        <sz val="10"/>
        <color theme="9"/>
        <rFont val="Arial"/>
        <family val="2"/>
      </rPr>
      <t>= 1</t>
    </r>
    <r>
      <rPr>
        <b/>
        <sz val="10"/>
        <color rgb="FFFF0000"/>
        <rFont val="Arial"/>
        <family val="2"/>
      </rPr>
      <t xml:space="preserve">
</t>
    </r>
    <r>
      <rPr>
        <b/>
        <sz val="10"/>
        <color theme="9"/>
        <rFont val="Arial"/>
        <family val="2"/>
      </rPr>
      <t>Solidez Moderada + promedio controles 1= 1</t>
    </r>
    <r>
      <rPr>
        <b/>
        <sz val="10"/>
        <color rgb="FFFF0000"/>
        <rFont val="Arial"/>
        <family val="2"/>
      </rPr>
      <t xml:space="preserve">
</t>
    </r>
    <r>
      <rPr>
        <b/>
        <sz val="10"/>
        <color theme="9"/>
        <rFont val="Arial"/>
        <family val="2"/>
      </rPr>
      <t xml:space="preserve">Solidez Moderada </t>
    </r>
    <r>
      <rPr>
        <b/>
        <sz val="10"/>
        <color rgb="FFFF0000"/>
        <rFont val="Arial"/>
        <family val="2"/>
      </rPr>
      <t>+ promedio controles 0= 0</t>
    </r>
  </si>
  <si>
    <r>
      <rPr>
        <b/>
        <sz val="10"/>
        <rFont val="Arial"/>
        <family val="2"/>
      </rPr>
      <t>NIVEL DE RIESGO INHERENTE (EVALUACIÓN INICIAL) O RESIDUAL DEL PERIODO INMEDIATAMENTE ANTERIOR</t>
    </r>
    <r>
      <rPr>
        <sz val="10"/>
        <color theme="1"/>
        <rFont val="Arial"/>
        <family val="2"/>
      </rPr>
      <t xml:space="preserve">
</t>
    </r>
  </si>
  <si>
    <r>
      <t>Número de casillas que desplaza por</t>
    </r>
    <r>
      <rPr>
        <b/>
        <sz val="10"/>
        <color theme="1"/>
        <rFont val="Arial"/>
        <family val="2"/>
      </rPr>
      <t xml:space="preserve"> probabilidad </t>
    </r>
    <r>
      <rPr>
        <sz val="10"/>
        <color theme="1"/>
        <rFont val="Arial"/>
        <family val="2"/>
      </rPr>
      <t xml:space="preserve">después de evaluar controles
</t>
    </r>
    <r>
      <rPr>
        <sz val="10"/>
        <color rgb="FFFF0000"/>
        <rFont val="Wingdings 3"/>
        <family val="1"/>
        <charset val="2"/>
      </rPr>
      <t>È</t>
    </r>
  </si>
  <si>
    <r>
      <t xml:space="preserve">Número de casillas que desplaza por </t>
    </r>
    <r>
      <rPr>
        <b/>
        <sz val="10"/>
        <color theme="1"/>
        <rFont val="Arial"/>
        <family val="2"/>
      </rPr>
      <t>impacto</t>
    </r>
    <r>
      <rPr>
        <sz val="10"/>
        <color theme="1"/>
        <rFont val="Arial"/>
        <family val="2"/>
      </rPr>
      <t xml:space="preserve"> después de evaluar controles
</t>
    </r>
    <r>
      <rPr>
        <sz val="10"/>
        <color rgb="FFFF0000"/>
        <rFont val="Wingdings 3"/>
        <family val="1"/>
        <charset val="2"/>
      </rPr>
      <t>Å</t>
    </r>
  </si>
  <si>
    <t>CONTEXTO ORGANIZACIONAL</t>
  </si>
  <si>
    <t xml:space="preserve">REPORTE MONITOREO Y REVISIÓN CORTE (ABRIL) </t>
  </si>
  <si>
    <r>
      <t>N/A (Por metodología los niveles de riesgo que queden en bajo no deben generar acciones adicionales a los controles)</t>
    </r>
    <r>
      <rPr>
        <i/>
        <sz val="10"/>
        <rFont val="Calibri"/>
        <family val="2"/>
        <scheme val="minor"/>
      </rPr>
      <t xml:space="preserve">
</t>
    </r>
  </si>
  <si>
    <t>1-3.1</t>
  </si>
  <si>
    <t>1-3.3</t>
  </si>
  <si>
    <t>1-3.4</t>
  </si>
  <si>
    <t xml:space="preserve">1-3.2 </t>
  </si>
  <si>
    <t xml:space="preserve">1-3.5 </t>
  </si>
  <si>
    <t>2.5</t>
  </si>
  <si>
    <t>2.6</t>
  </si>
  <si>
    <t>2.7</t>
  </si>
  <si>
    <t>2.8</t>
  </si>
  <si>
    <t>2.9</t>
  </si>
  <si>
    <t>2.10</t>
  </si>
  <si>
    <t>2.11</t>
  </si>
  <si>
    <t>3.1.2</t>
  </si>
  <si>
    <t>5.1</t>
  </si>
  <si>
    <t>8.1</t>
  </si>
  <si>
    <t>1.5.1</t>
  </si>
  <si>
    <t>1.5.2</t>
  </si>
  <si>
    <t>1.5.3</t>
  </si>
  <si>
    <t>1.7</t>
  </si>
  <si>
    <t>1.8</t>
  </si>
  <si>
    <t>1-4.2</t>
  </si>
  <si>
    <t>1-4.3</t>
  </si>
  <si>
    <t>1-4.1</t>
  </si>
  <si>
    <t>1-4.4</t>
  </si>
  <si>
    <t>3.5</t>
  </si>
  <si>
    <t>6.1</t>
  </si>
  <si>
    <t>6.2</t>
  </si>
  <si>
    <t>6.3</t>
  </si>
  <si>
    <t>1-4.5</t>
  </si>
  <si>
    <t>1-4.8</t>
  </si>
  <si>
    <t>1-4.10</t>
  </si>
  <si>
    <t>1-4.6</t>
  </si>
  <si>
    <t>1-4.7</t>
  </si>
  <si>
    <t>1-4.9</t>
  </si>
  <si>
    <t>5.2</t>
  </si>
  <si>
    <t>8.2</t>
  </si>
  <si>
    <t>8.3</t>
  </si>
  <si>
    <t>5.3</t>
  </si>
  <si>
    <t>MAPA DE RIESGOS DE CORRUPCIÓN 2021</t>
  </si>
  <si>
    <t>Se enviaron piezas comunicativas de socialización del Código de Integridad a la Oficina Asesora de Comunicación, estas se publicaron en comunicación interna, de igual forma se socializaron elos video sobre el Código de Integridad.
De igual forma, las actividades para fortalecer la estrategia de integridad estan contempladas en el componente 6 del PAAC iniciativas adiconales en le Plan de Gestión de Integridad.</t>
  </si>
  <si>
    <t>Se enviaron piezas comunicativas de socialización del Código de Integridad a la Oficina Asesora de Comunicación, estas se publicaron en comunicación interna, de igual forma se socializaron los video sobre el Código de Integridad.
De igual forma, las actividades para fortalecer la estrategia de integridad estan contempladas en el componente 6 del PAAC  iniciativas adiconales en el Plan de Gestión de Integridad.
El Plan Anticorrupción en su etapa de formulación se publicó en la página Web y la intranet para que la ciudadanía y colabodores de la SDM aportarán observaciones para su  elaboración. Se hizó ejercicio de Mini-Publics con la ciudadanía para su formulación.</t>
  </si>
  <si>
    <t>El PAAC siempre esta alineado a las directrices y recomendaciones de la Veeduría Distrital como de la Secretaría General de la Alcaldía Mayor. Se  hace  seguimiento a las acciones de forma mensual al PAAC.Para este periodo se estan aportando las evidencias por parte de las dependencias responsables. 
Para la formulación del PAAC 2021, se tuvo encuenta los lineamientos de la Secretaría General frente al instrumento de participación ciudadana en la formulación del PLan Anticorrupción de la entidades del Distrito Capital, por lo tanto se desarrolló la estrategia de AGENDA VIRTUAL-MINI PUBLICS.</t>
  </si>
  <si>
    <t>5. Permanente</t>
  </si>
  <si>
    <t>5. Los lineamientos antisoborno estan incluidos en el Manual MIPG y la
 política Antisoborno esta establecida en el Código de Integridad de la entidad.</t>
  </si>
  <si>
    <t xml:space="preserve">5.   Lineamientos incorporados en el PAAC, Manual MIPG y
 Código de Integridad.          </t>
  </si>
  <si>
    <t>En este periodo se adopto la la metodologia de riesgos de soborno, poeterior a la consulta hecha al DAFP sobre la valoración de riesgos de acuerdo a la Guía Metodologíca de gestión del riesgo. Se publico el mapa de riesgos de soborno y la Guia metodologica de admnistraciuón del riesgo en el proceso de TH, en la intranet de la SDM.</t>
  </si>
  <si>
    <t>abril</t>
  </si>
  <si>
    <t>Se remite por correo la ejecución presupuestal a corte 31 de marzo de 2021 a todos los directivos.</t>
  </si>
  <si>
    <t>Se realizó la validación de la completitud, calidad, coherencia y suficiencia de la información al reporte de seguimiento de los POA's de inversión y gestión presentados por la equipos de proyectos de inversión y dependencias, de las actividades y tareas programadas durante la vigencias, del primer trimestre de 2021, entre el 12 al 23 de abril. Se adjunta evidencia de la validación y retroalimentación.</t>
  </si>
  <si>
    <t>Cumplido</t>
  </si>
  <si>
    <t>Se realiza consolidación de actos administrativos y actualización de base datos diariamente para evitar caducidad y llevar un control de los expedientes activos y fallados (Investigaciones administrativas y desvinculaciones administrativas). Se realiza informe semanal  de lo gestionado por la SCITP, para realizar análisis de las variaciones que se generen, tener control  y así tomar las acciones correspondientes en caso de ser necesario.</t>
  </si>
  <si>
    <t>Enero- febrero- marzo- abril 2021</t>
  </si>
  <si>
    <t>Que a la fecha ningun funcinario informó que se encontraba en una situación de conflicto de interes mientras desempeñaba sus funciones.
Por lo anterior, no se utilizo ar el  PE01-M01-F03 dado que no se presento ninguna situación de conflicto de intereses en los funconarios de planta de la SDM</t>
  </si>
  <si>
    <t>CADA VEZ QUE SE PRESENTE UN PROCESO DE VINCULACIÓN</t>
  </si>
  <si>
    <t xml:space="preserve">
De manera atenta me permito indicar que conforme con la Ley Ley 2013 del 30 de diciembre de 2019 y con el  Formato PE01-M01-F02 FORMATO DECLARACIÓN DE INTERESES PARTICULARES AL MOMENTO DE LA VINCULACIÓN, el profesional de la Dirección de Talento Humano dentro del proceso de vinculación, solicita el diligenciamiento del formato relacionada y verifica en la página del DAFP que efectivamente se haya realizado el diligenciamiento y se realiza el descargo de la información.  Lo anterior permitió identificar que las personas vinculadas desde el 01 de enero de 2021 al 30 de abril de 2021 no han presentado conflicto de interés al momento del ingreso. De las anteriores actividades se remite evidencia aleatoria.</t>
  </si>
  <si>
    <t>Enero, febrero y marzo del 2021</t>
  </si>
  <si>
    <t xml:space="preserve">Durante este perído se hizo seguimiento  a los contratos de interventoría asignados a la DAC con base en el manual de supervisión. Para ello, se cuenta con las actas de seguimientos y los informes de la interventoría y concesión tanto de Parqueaderos y Grúas, así como la del SIM.
</t>
  </si>
  <si>
    <t>Enero, Febrero y Marzo del 2021</t>
  </si>
  <si>
    <t>Durante este perído se hizo la verificación corresponciente a  la implementación del Manual de Servicio al  Ciudadano, dejando como soporte el  Informe trimestral de los  resultados del monitoreo en el 1er trimestre 2021.</t>
  </si>
  <si>
    <t>Durante este perído se verificó la implementación de la Estrategia de Racionalización de Trámites y/o Servicios publicada en el SUIT y en el PAAC, dejando como soporte actas de seguimiento.</t>
  </si>
  <si>
    <t>Durante este perído se  generaron los  certificados de confiabilidad por cada una de las Direcciones y Subdirecciones que cuentan con información publicada en la guía de trámites y servicios y el sistema único de información de trámites, dejando como soporte los certificados corresponcientes al mes de enero, febrero y marzo del 2021.</t>
  </si>
  <si>
    <t xml:space="preserve">Durante este perído se hizo  seguimiento al cumplimiento del procedimiento de Cursos  Pedagógicos, dejando como soporte el informe de satisfacción asistentes a curso pedagógico. </t>
  </si>
  <si>
    <t>ENERO-ABRIL</t>
  </si>
  <si>
    <t>Durante el primer trimestre se construyó el Plan de Comunicaciones y Cultura para la Movilidad, donde se definieron principales temas como: Movilidad Sostenible, limpia y accesible, Seguridad Vial: Movilidad Segura, Movilidad Inteligente, Cultura Ciudadana, Atención al Ciudadano, Regulación y Control del Tránsito y Transporte, Gestión Social y Fortalecimiento institucional. La evidencia se encuentra en: https://www.movilidadbogota.gov.co/web/sites/default/files/Paginas/22-01-2021/plan_estrategico_de_comunicaciones_v_1._2021-22-01.pdf. Ahora bien, en la pagina web de la SDM, en el link https://www.movilidadbogota.gov.co/web/historico_noticias, se observa la publicación permanente que se adelanta frente a los principales proyectos, programas y acciones liderados por la Entidad, con el fin de fortalecer la información basada en hechos fidedignos . A través de https://mail.google.com/mail/u/0/#label/COMUNICACIONES+2019%2Fcomunicaci%C3%B3n+interna, se evidencia el resumen de las principales noticias transmitidas a los colaboradores para que conozcan de primera mano, la información divulgada en los principales medios de comunicación. En las redes sociales, de manera permanente se están publicando post de interés general y que contribuyen a la mejora continúa en la divulgación de contenidos claros y oportunos.</t>
  </si>
  <si>
    <t xml:space="preserve">El Plan de Comunicaciones y Cultura para la Movilidad, describe las estrategias y proyectos que ejecutará la Secretaria Distrital de Movilidad durante el año 2021, en temas relacionados con la comunicación interna y externa, así como las acciones requeridas en Cultura para la Movilidad, en cumplimiento del Decreto 672 de 2018.  En términos generales, establece los objetivos, metas y acciones para lograr su implementación y evaluación dentro de los estándares de calidad y oportunidad. Es asi, como en la pagina web de la SDM, en el link https://www.movilidadbogota.gov.co/web/historico_noticias, se evidencia la publicación permanente que se adelanta frente a las principales hechos liderados por la Entidad y por la Administración distrital. De igual manera, a través de https://mail.google.com/mail/u/0/#label/COMUNICACIONES+2019%2Fcomunicaci%C3%B3n+interna, se observa el resumen de las noticias que es transmitido a los servidores públicos para que conozcan de primera mano, la información emitida en los medios de comunicación. En la redes sociales empleadas por la Entidad, se emiten notas de interes colectivo. </t>
  </si>
  <si>
    <t>30 DE ABRIL 2021</t>
  </si>
  <si>
    <t>La evidencia para este control se reportará a partir del segundo semestre 2021 con la realización de las audiencas públicas de rendiciones de cuentas en cada localidad, programadas de acuerdo al cronograma establecido.</t>
  </si>
  <si>
    <t>Se reporta rotación de personal en los Centros Locales de Movilidad con corte al 30 de abril de 2021.</t>
  </si>
  <si>
    <t>Se han realizado divulgaciones en el tema de Antocorrupción y Soborno, como también en Trámites y Servicios de la entidad en cada una de las 20 localidades. 
Las Audiencias Públicas de Rendición de Cuentas, se inician en el segundo semestre de 2021, de acuerdo con el cronograma establecido.</t>
  </si>
  <si>
    <t>Se reporta informe trimestral de las APT de las 20 localidades  del primer trimestre del 2021.</t>
  </si>
  <si>
    <t>Se reporta información con actas de reunión de jornadas de sensibilización y/o formación de los meses de marzo y abril de 2021.</t>
  </si>
  <si>
    <t>Enero-Abril</t>
  </si>
  <si>
    <t>Se aporta como evidencia pantallazos de las socializaciones realizadas sobre el Manual de Supervision mediante comunicación interna, asi mismo la socializacion del instructivo de Bitacora de Proyectos.</t>
  </si>
  <si>
    <t>N.A</t>
  </si>
  <si>
    <t xml:space="preserve">No se presentaron denuncias por concepto de conflicto de intereses para el cuatrimstre de seguimiento </t>
  </si>
  <si>
    <t>Se aporta como evidencia pantallazos de los contratos suscritos, los cuales se encuentran cargados en la plataforma Secop como evidencia de la aprobacion del tramite contractual, asi mismo se aportan los correos donde se remiten observaciones a las diferentes solicitudes radicadas en la Direccion.</t>
  </si>
  <si>
    <t xml:space="preserve">Enero-Marzo </t>
  </si>
  <si>
    <t>Se aporta como evidencia base de datos de los contratos suscritos,asi como un muestro de algunos contratos en secop.</t>
  </si>
  <si>
    <t>Se aporta como evidencia procedimientos y formato que fueron actualizados durante el primer cuatrimestre,</t>
  </si>
  <si>
    <t>1 de Enero a 30 de abril de 2021</t>
  </si>
  <si>
    <t>Se relaciona lista de chequeo de 16 procesos de selección adelantados en la SCTT y radicados en la Dirección de Contratación durante los meses de Enero a Abril de 2021,  lista de chequeo elaborada para la verifiación del cumplimiento de requisitos mínimos de los procesoos por parte de los estructuradores de la subdirección,.
Dentro de estos procesos se presentaron las siguientes modalidades de contratación: Licitación Pública, mínima cuantía, Selección Abreviada , contratación directa, subasta inversa electrónica y selección abreviada acuerdo marco.</t>
  </si>
  <si>
    <t>Para agilizar los trámites que realizan los ciudadanos cada día y mejorar la prestación del servicio en las instalaciones de la Secretaría Distrital de Movilidad (SDM), desde el mes de mayo se ha diseñado el acceso virtual para que el ciudadano pueda descargar en tiempo real su certificado de registro en Informes Policiales de Accidentes de Tránsito (IPATS). Sin embargo continúan llegando solicitudes de manera escrita,  por lo cual se hace necesario  realizar el seguimiento a las respuestas emitidas para las solicitudes de IPATS para el periodo de Enero a Abril de 2021 se dió atención a 2328 requerimientos, de los cuales de acuerdo al tamaño de la muestra determinada se hizo seguimiento a  179 para verificar el cumplimiento de requisitos para atención de la solicitud.</t>
  </si>
  <si>
    <t>Para los meses de Enero a Abril de  2021 se han priorizado operativos de control al tránsito y transporte los cuales se procura acompañar por los profesionales de la SCTT para realizar un seguimiento detallado y verificar que se ejecuten de acuerdo a las necesidades del entorno y la problematica presentada.
Teniendo en cuenta la situación de la emergencia sanitaria actual, las problemáticas que se presentan en la ciudad y la normatividad vigente aplicable.Para cada uno de estos meses se ha  realizado el balance de cumplimiento de recursos de policia y grúas y novedades que se presentan en via durante la ejecución de los operativos, igualmente las posibles cancelaciones que se hayan presentado a fin de tomar acciones pasa superar los inconvenientes que se presenten y se toemn las decisiones correctas a la hora de realizar las respectivas programaciones.</t>
  </si>
  <si>
    <t>A la fecha no se ha identificado la necesidad de dar aplicación a los procedimientos disciplinarios.</t>
  </si>
  <si>
    <t>La actividad se desarrollara en el mes de junio.</t>
  </si>
  <si>
    <t>Se han venido implementando las políticas de seguridad de la información definidas por la entidad.</t>
  </si>
  <si>
    <t>Se han venido implementando la documentación para el desarrollo de los procesos de contrataciónn.</t>
  </si>
  <si>
    <t>SCTT: Se desarrollo la revisión y validación de la información de de tramites y servicios mediante el certificado de confiabilidad de la información de los meses de marzo y abril.</t>
  </si>
  <si>
    <t>SGV: Se desarrollo la revisión y validación de la información de de tramites y servicios mediante el certificado de confiabilidad de la información de los meses de marzo y abril.</t>
  </si>
  <si>
    <t>Ssem: Se desarrollo la revisión y validación de la información de de tramites y servicios mediante el certificado de confiabilidad de la información de los meses de marzo y abril.</t>
  </si>
  <si>
    <t>Se realiza seguimiento semanal al reporte realizado por la DAC a los PQRS que estan vencidos y los que se encuentran en terminos. Teniendo en cuenta el seguimiento al primer semestre se identifica que las dependencias relacionadas con la DGTCTT han mejorado la portunidad en la gestión de los requerimientos.</t>
  </si>
  <si>
    <t>Se da cumplimiento al procedimiento establecido Para priorizar y semaforizar las intersecciones.</t>
  </si>
  <si>
    <t>Se aporta  como evidencia correos electrónicos remitidos a los abogados que llevan procesos judiciales con las acuaciones de los mismos para conocimiento y tramite respectivo de los abogados.</t>
  </si>
  <si>
    <t xml:space="preserve">Cada vez que se requiera </t>
  </si>
  <si>
    <t>Durante el primer cuatrimestre se realizaron 5 actualizaciones a la  Matriz de cumplimiento en atención a las solicitudes allegadas por la diferentes dependencias de la SDM, cambios que pueden ser observados en la pestaña control de cambios.</t>
  </si>
  <si>
    <t>31 DE MARZO Y 1 DE ABRIL DE 2021</t>
  </si>
  <si>
    <t xml:space="preserve">Se documenta un inventario de los equipos que hacen parte de la Dirección de Gestión de Cobro, con las respectivas restricciones realizadas como se muestra en las evidencias con número de serial y usuario, 
</t>
  </si>
  <si>
    <t>Se aporta como evidencia base de datos de los procesos activos de la entidad que ha conociedo la Direccion de Representacion donde se evidencia no se ha presentado ninguna denuncia por tema de sosborno.</t>
  </si>
  <si>
    <t>FEBRERO MARZO Y ABRIL DE 2021</t>
  </si>
  <si>
    <t>Seporta como evidencia  base de datos la gestion realizada en los modulos de peticiones quejas y reclamos de la DGC</t>
  </si>
  <si>
    <t xml:space="preserve">Se trabaja mancomunadamente tanto con la DAC como con, Gestión Corporativa frente a la definición de la estrategia. Por solicitud de la DAC, se actualizaron los canales de denuncia que se encuentran publicados en la página web, con el link: https://www.movilidadbogota.gov.co/web/search/node/canales%20de%20denuncia
De igual manera, a través del diseño de piezas de comunicación se han promocionado las acciones relacionadas el compromiso que tiene la Entidad frente a la lucha contra la corrupción/soborno. Así como la publicación en la página web de contenidos relacionados con los canales de denuncia.
Avance evidencias en: https://www.movilidadbogota.gov.co/web/canal-denuncias-antisoborno
Correo electrónico de comunicacioninterna@movilidadbogota.gov.co
</t>
  </si>
  <si>
    <t xml:space="preserve">Entre enero y abril  los botones relacionados con las redes sociales estuvieron en funcionamiento, de igual manera se hizo una verificación de los link ubicados en la página https://www.movilidadbogota.gov.co/web/, con el fin de verificar el acceso de los ciudadanos  a las fuentes de información. Se hizo la verificación aleatoria de los siguientes links.
</t>
  </si>
  <si>
    <t>La evidencia para este control se reporta registro fotografico con corte a 30/04/2021</t>
  </si>
  <si>
    <t>ENERO A ABRIL</t>
  </si>
  <si>
    <t>Se realizó en los meses de enero a abril el control y seguimiento de las viabilidades presupuestales frente a la planeación y programación del PAA 2021</t>
  </si>
  <si>
    <r>
      <rPr>
        <b/>
        <sz val="12"/>
        <color theme="1"/>
        <rFont val="Arial"/>
        <family val="2"/>
      </rPr>
      <t>CONTRATACIÓN</t>
    </r>
    <r>
      <rPr>
        <sz val="12"/>
        <color theme="1"/>
        <rFont val="Arial"/>
        <family val="2"/>
      </rPr>
      <t xml:space="preserve"> :No se presentaron denuncias por concepto de conflicto de intereses para el cuatrimstre de seguimiento 
</t>
    </r>
    <r>
      <rPr>
        <b/>
        <sz val="12"/>
        <color theme="1"/>
        <rFont val="Arial"/>
        <family val="2"/>
      </rPr>
      <t>OCD</t>
    </r>
    <r>
      <rPr>
        <sz val="12"/>
        <color theme="1"/>
        <rFont val="Arial"/>
        <family val="2"/>
      </rPr>
      <t xml:space="preserve"> : Entre enero y marzo no se remitió por competencia a la FGN ninguna denuncia por hechos relacionados con el uso indebido de la información pública de la Entidad.
Una vez recibida la queja o informe, el Jefe de la OCD asigna a las auxiliares el documento para que se alimente la base de datos de la OCD y se proyecten las actas de reparto, asignando la queja o informe al abogado de turno.Evidencia actas de reparto carpeta compartida para la OCD \\Storage_admin\Control-Disciplinario\OCD 2021\ACTAS DE REPARTO 2021</t>
    </r>
  </si>
  <si>
    <r>
      <rPr>
        <b/>
        <sz val="12"/>
        <color theme="1"/>
        <rFont val="Arial"/>
        <family val="2"/>
      </rPr>
      <t>CONTRATACIÓN:</t>
    </r>
    <r>
      <rPr>
        <sz val="12"/>
        <color theme="1"/>
        <rFont val="Arial"/>
        <family val="2"/>
      </rPr>
      <t xml:space="preserve"> N.A
</t>
    </r>
    <r>
      <rPr>
        <b/>
        <sz val="12"/>
        <color theme="1"/>
        <rFont val="Arial"/>
        <family val="2"/>
      </rPr>
      <t>OCD:</t>
    </r>
    <r>
      <rPr>
        <sz val="12"/>
        <color theme="1"/>
        <rFont val="Arial"/>
        <family val="2"/>
      </rPr>
      <t xml:space="preserve"> 1 enero  al 30 de abril 2021</t>
    </r>
  </si>
  <si>
    <t>1 enero  al 30 de abril 2021</t>
  </si>
  <si>
    <t xml:space="preserve">En las reuniones mensuales se hace seguimiento a los procesos disciplinarios, adicional a ello, se alimenta la base de datos de la OCD cada vez que llega una queja o informe, así mismo, se diligencia la información de cada una de las decisiones que se toman dentro del proceso. Evidencia actas de reunión y base de datos de la OCD carpeta compartida para la OCD \\Storage_admin\Control-Disciplinario\OCD 2021\ACTAS DE REUNION 2021
- Actade reunion mes de enero -2021 
- Acta de reunion mes de Febrero 2021 
- Acta de reunion mes de marzo 2021 
- Acta de reunion mes de abril  2021 </t>
  </si>
  <si>
    <t>Las quejas se evalúan dentro del término estipulado en la Ley 734-2002,  se hace seguimiento en cada una de las etapas y términos del proceso disciplinario, para el impulso procesal requerido de las quejas.. Evidencia base de datos de la OCD y actas de reunión mensual.</t>
  </si>
  <si>
    <t>Teniendo en cuenta las directrices señaladas en las Directiva 001-2021 se actualizó el protocolo de denuncias por actos de corrupcion y/o existencia Inhabilidades, Incompatibilidades y Conflicto de Intereses, el cual esta siendo revisado por la Oficina Asesora de Planeación Institucional. Evidencias correos electrónicos</t>
  </si>
  <si>
    <t>Se revisa diariamente el aplicativo de ORFEO en la radicacion de Quejas y se asigna a la persona responsable para hacer el seguimiento de vencimieto de terminos.  Evidencia reporte de asignación generado por el Gestor Documental</t>
  </si>
  <si>
    <t>21-28/04/2021</t>
  </si>
  <si>
    <t>21-28/04/2021
19 /01/2021</t>
  </si>
  <si>
    <t>01/01/2021 al 30/04/2021</t>
  </si>
  <si>
    <t>Se realizó la revisión y envió mensual de los certificados de confiabilidad conforme a los parametros identificados por la Dirección de atención al Ciudadano.</t>
  </si>
  <si>
    <t>Mensualmente se ha adelantado la revisión de las propuestas de señalización presentadas por terceros, teniendo en cuenta que se ajusten a los lineamientos establecidos por la Entidad, prevaleciendo la seguridad vial de los actores presentes en las vías. Lo anterior, ejecutando los puntos de control establecidos en el procedimiento PM03-PR03.</t>
  </si>
  <si>
    <t>Cada vez que se requiere se procede con la validación de que se cumplan con lo requisitos de dada de baja para señalización vertical, tales como finalización de la vida útil, con el fin de mejorar las condiciones de seguridad vial. Lo anterior, ejecutando los puntos de control establecidos en el procedimiento.</t>
  </si>
  <si>
    <t>Cada vez que se requiere se procede con el seguimiento y control de garantías a la señalización implementada por los contratos integrales, verificando de que se cumpla con los tiempos de durabilidad establecidos, manteniendo así las condiciones de seguridad vial en la ciudad. Lo anterior, ejecutando los puntos de control establecidos en el procedimiento PM02-PR06.</t>
  </si>
  <si>
    <t xml:space="preserve">Cada vez que se revise un PMT </t>
  </si>
  <si>
    <t>Se realizó la verificacion de 16557 PMT en el periodo comprendido entre el 01 enero y 30 de abril de 2021, para corroborar  el cumplimiento de los requisitos establecidos con el fin de mitigar el impacto generado a las condiciones de movilidad por la ejecución de obras.</t>
  </si>
  <si>
    <r>
      <t>01-02-2021
       05-03-2021
      08-04-20</t>
    </r>
    <r>
      <rPr>
        <sz val="12"/>
        <rFont val="Arial"/>
        <family val="2"/>
      </rPr>
      <t>21
      03/05/2021</t>
    </r>
  </si>
  <si>
    <t xml:space="preserve">En las reuniones con los equipos de trabajo de la OCI se socializó la importancia de la confidencialidad de la informacion </t>
  </si>
  <si>
    <t>01-02-2021
       05-03-2021
      08-04-2021
    03/05/2021</t>
  </si>
  <si>
    <t>Se socializo  las politicas de seguridad digital emitidas por la SDM al equipo de trabajo de la OCI</t>
  </si>
  <si>
    <t>Correos de fecha 22 de diciembre de 2020, que contiene cuentas devueltas correspondientes a enero correo de fechas 15 de febrero  correos de fecha 12 y 15 de abril</t>
  </si>
  <si>
    <t>Se recibieron  y verificaron que   todos los documentos  radicados para pago ante la Subdireccion Financiera por parte de los contratistas y proveedores de la SDM  cumplieran con todos los requisitos , en los siguientes aspectos ,calidad,contabilidad y presupuesto</t>
  </si>
  <si>
    <t>Se verifico que todas las solicitudes  de devoluciones radicadas  por parte de los ciudadanos cumplieran con todos los requisitos para tal fin.
El POA se publico en la fechas establecidas- se adjunta pantallazo aplicativo SICON-de fechas 03/05/2021,04/06/2021,03/04/2021,03/05/2021,3 reporte de ordenes de devolucion y 4 comunicados a los ciudadanos. De fecha 11y 17 de enero de 2021,febrero 21,13 marzo 11,abril 15</t>
  </si>
  <si>
    <t>03/05/2021,04/06/2021,03/04/2021,03/05/202,
3 reporte de ordenes de devolucion y 4 comunicados a los ciudadanos. De fecha 11y 17 de enero de 2021,febrero 21,13 marzo 11,abril 15</t>
  </si>
  <si>
    <t>Ene_Abril_ 2021</t>
  </si>
  <si>
    <t>Enero 2021 - Abril 2021</t>
  </si>
  <si>
    <t>Control 1.6 DIM: De acuerdo a la implementación de los 4 procedimientos vigentes del proceso de Inteligencia para la Movilidad, se ha garantizado que los productos generados en el I cuatrimestre del 2021 cumplan con lo establecido en los mismos.</t>
  </si>
  <si>
    <t>Control 1.2 DIM: La Directora de la DIM y los supervisores asignados realizaron la revisión mensual de las cuentas de cobro de los contratos por prestación de servicios a cargo de la DIM y genera el visto bueno frente a los productos recibidos. Para el caso de los contratos o convenios se generaron actas de seguimiento realizadas por los supervisores de dichos contratos.</t>
  </si>
  <si>
    <t>Conforme al control establecido para el presente riesgo y durante el periodo comprendido entre enero a abril de 2021 no se iniciaron procesos sancionatorios de origen contractual, de los procesos a cargo de la Subsecretaría de Política de Movilidad y sus dependencias.</t>
  </si>
  <si>
    <t>Control 3.4 DIM: La Directora de la DIM y los supervisores asignados realizaron la revisión mensual de las cuentas de cobro de los contratos por prestación de servicios a cargo de la DIM y genera el visto bueno frente a los productos recibidos. Para el caso de los contratos o convenios se generaron actas de seguimiento realizadas por los supervisores de dichos contratos.</t>
  </si>
  <si>
    <t>"Control 1.5 DPM Y SUBDIRECCIONES 
 Aplicación de los puntos de control establecidos en los procedimiento es instructivos del proceso de Planeación de Transporte e Infraestructura (PM01-PR01, PM01-PR02, PM01-PR03, PM01-PR04, PM01-PR05, PM01-PR06, PM01-PR07, PM01-PR08, PM01-PR09 y sus instructivos (PM01-IN01; PM01-IN02)"</t>
  </si>
  <si>
    <t>Se da cumplimiento a los puntos de control identificados en los procedimientos de semaforización y control de tránsito, para la implementación de intersecciones semaforizadas y programación de operativos de control de transito y transporte.</t>
  </si>
  <si>
    <t>Se realiza seguimiento mensual de la Activación y Cancelación de la cuenta de usuario, Autorizaciones de ingreso a la carpeta compartida y de los sistemas de información de la entidad del personal que ha finalizado su contrato o ya no hace parte de la entidad.</t>
  </si>
  <si>
    <t>enero-febrero-marzo-abril</t>
  </si>
  <si>
    <t xml:space="preserve"> En cada reunión mensual se expone el avance y estado de los procesos,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</si>
  <si>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En cada reunión mensual se expone el avance y estado de los proceso se hace seguimiento en cada una de las etapas y términos del proceso disciplinario, para el impulso procesal requerido de las quejas</t>
  </si>
  <si>
    <t>Las quejas se evalúan dentro del término estipulado en la Ley y las Resoluciones,  en la base de datos que se lleva como control y seguimiento en la oficina de OCD se alimenta la pestaña de Quejas de la misma manera se hace seguimiento en la pestaña Unificado para controlar los procesos que adelantan los abogados estos se hace mensualmente el seguimiento en las reuniones.</t>
  </si>
  <si>
    <t xml:space="preserve"> Las quejas se evalúan dentro del término estipulado en la Ley y las Resoluciones,  se hace seguimiento en cada una de las etapas y términos del proceso disciplinario, para el impulso procesal requerido de las quejas evidencia del control actas de reuniones programadas mensualmente, en las cuales cada abogado hace un reporte de los procesos a su cargo, informando las actuaciones adelantadas. </t>
  </si>
  <si>
    <t>Las quejas se evalúan dentro del término estipulado en la Ley y las Resoluciones.</t>
  </si>
  <si>
    <t>Los profesionales del proceso realizan  2 socializaciónes al mes (capacitaciones y piezas comunicativas),  en temas generales del derecho disciplinarios (deberes, derechos, prohbiciones) dirigida a los servidores públicos de la entidad, dejando como registro lista de asistencia.</t>
  </si>
  <si>
    <t>En cada reunión mensual se expone el avance y estado de los procesos.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</si>
  <si>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 xml:space="preserve">REPORTE MONITOREO Y REVISIÓN CORTE ABRIL A LOS CONTROLES ESTABALECIDOS </t>
  </si>
  <si>
    <t>"Control 1.5 DPM Y SUBDIRECCIONES 
Aplicación de los puntos de control establecidos en los procedimiento es instructivos del proceso de Planeación de Transporte e Infraestructura (PM01-PR01, PM01-PR02, PM01-PR03, PM01-PR04, PM01-PR05, PM01-PR06, PM01-PR07, PM01-PR08, PM01-PR09 y sus instructivos (PM01-IN01; PM01-IN02)"
Conceptos y estudios aprobados</t>
  </si>
  <si>
    <t>Se remite como evidencia la de conciliacion  pantallazos del Siproj web, cde los procesos adelantados  de enero abril a cargo de la Direccion de representacion judicial.</t>
  </si>
  <si>
    <t>Durante este período se hizo seguimiento a cada una de las etapas del proceso precontractual y contractual en las áreas involucradas por cada uno de los contratos, dejando como soporte actas de seguimiento al proceso precontractual y contractual y matriz de seguimiento PAA DAC en Excel .</t>
  </si>
  <si>
    <t xml:space="preserve">Durante este período se realizaron campañas comunicativas sobre el riesgo de cobro por la realización de un trámite para beneficio propio o de un tercero, dejando como evidencia na(1) campaña comunicativa cuatrimestral sobre el riesgo de cobro por la realización de un trámite para beneficio propio o de un tercero.  </t>
  </si>
  <si>
    <t>Se remite como evidencia fichas de conciliacion  pantallazos del Siproj web, cde los procesos adelantados  de enero abril a cargo de la Direccion de representacion judicial.</t>
  </si>
  <si>
    <t>04/30/2021</t>
  </si>
  <si>
    <t>Las Audiencias Públicas de Rendición de Cuentas, se inician en el segundo semestre de 2021, de acuerdo con el cronograma establecido.</t>
  </si>
  <si>
    <t xml:space="preserve">1.1. Implementar estrategias de socialización del Código de Integridad y lucha contra la corrupción (preventivo) </t>
  </si>
  <si>
    <t>2.2 Hacer seguimiento en cada una de las etapas y términos del proceso disciplinario, para el impulso procesal requerido (preventivo)</t>
  </si>
  <si>
    <t>1.1 Verificar la información pública reportada en el Plan de Acción Institucional de acuerdo con el Plan Anual de Adquisiciones (preventivo).</t>
  </si>
  <si>
    <t>3.1 Presentar las denuncias correspondientes al detectar el uso indebido de la información pública de la Entidad (Preventivo)</t>
  </si>
  <si>
    <t>3.4 Efectuar seguimiento a la ejecución contractual y a las supervisiones de los contratos asignados a cargo de la DIM. (Preventivo)</t>
  </si>
  <si>
    <t>4.1 Hacer seguimiento en cada una de las etapas y términos   del proceso disiciplinario. (preventivo)</t>
  </si>
  <si>
    <t>3.1. Organizar rotaciones de los  equipos de colaboradores (Orientadores y Gestores locales)  en cada uno de los  CLMs en los periodos predefinidos por la supervisión . (Preventivo)</t>
  </si>
  <si>
    <t xml:space="preserve">4.1 Hacer seguimiento en cada una de las etapas y términos   del proceso disiciplinario para combatir actos de soborno. (preventivo) </t>
  </si>
  <si>
    <t>4.2 Adelantar las investigaciones disciplinarias por la presencia de actos de soborno de conformidad con lo dipuesto en la Ley 734 de 2002. (Detectivo)</t>
  </si>
  <si>
    <t>6.1 Divulgar en las Audiencias de Rendición de Cuentas, Comisiones de Movilidad y otros espacios de Participación con la comunidad, la información sobre la Política  Antisoborno, de regalos, beneficios y hospitalidad de la SDM (Preventivo).</t>
  </si>
  <si>
    <t>6.3. Realizar campañas comunicativas sobre el riesgo de soborno por la realización de un trámite para beneficio propio o de un tercero  (Preventivo)</t>
  </si>
  <si>
    <t>1.1 Verificar la socialización del Código de Integridad y la estrategia de integridad frente  a la lucha contra la corrupción (preventivo)</t>
  </si>
  <si>
    <t>2.2 Verificar la implementación de la Estrategia de Racionalización de Trámites y/o Servicios publicada en el SUIT y en el PAAC.(preventivo)</t>
  </si>
  <si>
    <t>3.1.Recibir y verificar que los documentos radicados para pago cumplan con todos los requisitos establecidos (preventivo)</t>
  </si>
  <si>
    <t>4. Adelantar las investigaciones disciplinarias por la omisión de la rendición de cuentas de conformidad con lo dipuesto en la Ley 734 de 2002. (Detectivo)</t>
  </si>
  <si>
    <t xml:space="preserve">5.1 Verificar la prestación oportuna del   nuevo módulo de peticiones quejas y reclamos habilitado, con el fin de  brindar servicios eficientes oportunos y  de calidad .(Detectivo) </t>
  </si>
  <si>
    <t>8.1 Realizar el seguimiento a las jornadas de sensibilización en los temas de cultura ciudadana (preventivo).</t>
  </si>
  <si>
    <t>1.8 La Oficina Asesora de Comunicaciones y Cultura para la Movilidad, adjuntaron como soportes, acta Revisión controles y su cumplimiento- mapa de riesgo del mes de marzo,  en la cual se menciona que para el periodo evaluado, los botones relacionados con las redes sociales estuvieron en funcionamiento, de igual manera se hizo una verificación de los link ubicados en la página https://www.movilidadbogota.gov.co/web/, con el fin de verificar el acceso de los ciudadanos a las fuentes de información,  situciona que se pudo evidenciar aleatoriemnte en al pagina web de la entidad, asi las cosas, se reporta el control de conformidad con la periodicidad establecida, el cual es permanente por lo anterior, el control se ejecuta conforme fue diseñado, ademas con el seguimiento realizado se infiere que el control es efectivo lo cual contribuye a mitigar el riesgo.</t>
  </si>
  <si>
    <t>SEGUIMIENTO TERCERA LINEA DE DEFENSA AL CUMPLIMIENTO DE LOS CONTROLES CORTE MES DE ABRIL2021</t>
  </si>
  <si>
    <t xml:space="preserve">2.1 Director de Representacion Judicial </t>
  </si>
  <si>
    <t>5. . Verificar e implementar los lineamientos e instrumentos propuestos por la Veeduría Distrital, Alcaldía Mayor y Secretaria de Transparencia de la Presidencia de la República para combatir la corrupción, especialmente en lo referente a la implementación del Sistema de Gestión Antisoborno. (Preventivo).</t>
  </si>
  <si>
    <t>2.2 Verificar la implementación del MANUAL DE TRÁMITES Y PRESTACIÓN DEL SERVICIO (Preventivo)</t>
  </si>
  <si>
    <t>2,2: La Direccion de Atención al Ciudadano suministro copia del Informe de Resultados del  Monitoreo del Manual de Servicio al Ciudadano correspondiente al 1erTrimestre de 2021, en el cual se registra  la verificación corresponciente a  la implementación del Manual de Servicio al  Ciudadano en los módulos de los puntos de atención dispuestos por la SDM. Asi mismo se adjunto Matriz de cumplimiento I trimestres 2021,  Tabulación de resultados y explicacion del avance de la ejecucion del control en el documento H.V R8 C2.2 ..
Por lo anterior, se evidencia que el control se ejecutó como fue diseñado demostrando su efectividad, lo cual contribuye a una adecuada mitigación del riesgo.</t>
  </si>
  <si>
    <t>Frente a la publicación publica en medios,  de acuerdo con los informes presentados por la firma consultora se puede decir que: a. El alcance (reach) en enero de 2021 fue de 1.918.681.594 con un total de 9.616 menciones
registradas.En enero se generaron 556 notas neutras equivalentes al 64,2 %.
Hubo 300 menciones positivas iguales al 34,6 % y sepresentaron 9 registros negativos y el 1 % restante. 2.  En febrero hubo 560 noticias neutras equivalentes al 52,2 %. Se evidenciaron 496 menciones positivas representadas en el 46,2 % y se generaron 16 notas negativas para el 1,4 % restante. 3. Para marzo se presentaron 747 noticias neutras equivalentes al 51,7 %. Hubo 648 notas positivas representadas en el 44,8 % y se registraron 50 menciones negativas para el 3,4 % restante.
Constamente se emiten notas periodisticas que se pueden observar en : https://www.facebook.com/secretariamovilidadbogota, https://twitter.com/SectorMovilidad, https://www.youtube.com/user/secretariamovilidad?feature=guide y https://www.instagram.com/sectormovilidad/</t>
  </si>
  <si>
    <t>3,5: Los responsables adjuntaron como evidencia  Matriz de seguimiento PAA DAC.xls, .en el  cual se relacionan las etapas precontractual y contractual  de los procesos a cargo de la DAC, igualmente, suministraron el documento H.V R8 C3,5, donde se detallan las actuaciones relacionadas, es por esto, y de acuerdo con los soportes suministrados se evidenció que el control se ejecutó como fue diseñado demostrando su efectividad,  situacion que contribuyó mitigar el riesgo.</t>
  </si>
  <si>
    <r>
      <t xml:space="preserve">3.3  La Direccion de Contratación, anexo archivo en excel denominado </t>
    </r>
    <r>
      <rPr>
        <i/>
        <sz val="12"/>
        <color theme="1"/>
        <rFont val="Arial"/>
        <family val="2"/>
      </rPr>
      <t>base contratos 2021</t>
    </r>
    <r>
      <rPr>
        <sz val="12"/>
        <color theme="1"/>
        <rFont val="Arial"/>
        <family val="2"/>
      </rPr>
      <t>., en el cual se relaciona los procesos que se ejecutan en el entidad correspondientes al 1er trimestre, asi mismo, muestra aleatoria de contratos subidos en SECOP II . Por lo anterior, se puede evidenciar la efectividad del control,  situación que contribuye a la mitigación del riesgo.</t>
    </r>
  </si>
  <si>
    <r>
      <t xml:space="preserve">3.4 A pesar de haber adjuntado modelo de documentos actualizados, asi como dos procedimientos publicados PA05-PR-17  V2y PA05-PR-16 V2,  no se remitieron las evidencias diseñadas que corresponden a: </t>
    </r>
    <r>
      <rPr>
        <i/>
        <sz val="12"/>
        <color theme="1"/>
        <rFont val="Arial"/>
        <family val="2"/>
      </rPr>
      <t>Pantallazos de las actualizaciónes realizadas en la Intranet ( Documentos SIG) y correos electrónicos con las solicitudes de actualización</t>
    </r>
    <r>
      <rPr>
        <sz val="12"/>
        <color theme="1"/>
        <rFont val="Arial"/>
        <family val="2"/>
      </rPr>
      <t>.
Por lo descrito anteriormente, el control no se reporta de conformidad con las evidencias establecidas por los responsables, por lo que se recomienda remitir los soportes que se diseñaron con proposito de verificar la efectividad del control.</t>
    </r>
  </si>
  <si>
    <t>3.1 Como avance a la ejecucion del contro se suminsitro com evidencia pantallazo de correo electronico del 2/03/21 en el cual se indica la conformacion del equipo de los CLM a partir del mes de marzo 2021. el contorl se viene ejecutando conforme su diseño, lo cual contribuye a minizar la materializacion de riesgos.</t>
  </si>
  <si>
    <t>6.1 Se remitio como evidencia pantallazos y actas de reunion correspondientes a Jornadas de divulgacion anticorrupcion y soborno en 18 localidades, durante el mes de marzo,  no obstante, el control no fue egfectivo debido a que la divulgacion de la información sobre la Política  Antisoborno, de regalos, beneficios y hospitalidad de la SDM  se establecio con una periodicidad bimensual y solo se reporta el mes de marzo.
 Por lo descrito anteriormente, el control no se reporta de conformidad con la periodicidad establecida por los responsables, el cual es bimensual, por lo que se recomienda ejecutar el control de manera oportuna con el objetivo de minimizar la materialización del riesgo.</t>
  </si>
  <si>
    <t>4.1 La OCD suministro como evidencias actas del 18/01/21, 09/02/21, 9/03/21 y 9/04/21 a pesar que en las actas se menciona seguimiento de los riesgos, en las misma no se observo acciones de  mejora respecto de las observaciones realizadas en los informes de la OCI, igualmente, en las actas no se refleja el seguimiento en cada una de las etapas y términos del proceso disiciplinario para combatir actos de soborno. A pesar de cumplir con la evidencia, se requiere que nelas reuniones de seguimiento se lleve a cabo el seguimiento ocmo lo menciona el control,  con el propósito de prevenir que el riesgo se materialice</t>
  </si>
  <si>
    <t>4.2 Se allego como evidencia pantallazos de BASE DE DATOS - CUADRO COMPARTIDO OCD y BASE DE DATOS - PESTAÑA DE QUEJAS, evidenciando: en la base cuadro comparativo se observaron 12 investigaciones correspondientes al mes de enero de 2021, y en la base pestaña quejas se observaron 16 quejas recibidas por los direrentes canales correspondientes alos meses de febrero y marzo, no obstante, la ejecucion del control no se lleva a cabo conforme se diseño, toda vez que la periodicidad del mimso se determino como cuatrimestral.
 Por lo descrito anteriormente, el control no se reporta de conformidad con la periodicidad establecida por los responsables, el cual es cuatrimestral, por lo que se recomienda ejecutar el control de manera oportuna con el objetivo de minimizar la materialización del riesgo."</t>
  </si>
  <si>
    <r>
      <t xml:space="preserve">6.2 La OCD adjunto como soportes de la ejecucion del control sensibilizacion de temas disciplinarios, a traves de piezas comunicativas y presentacion de la OCD con listado de asistencia, no obstante, esta evidencias no dan cuenta de la ejecucion del control  la cual se refiere a </t>
    </r>
    <r>
      <rPr>
        <i/>
        <sz val="12"/>
        <color theme="1"/>
        <rFont val="Arial"/>
        <family val="2"/>
      </rPr>
      <t xml:space="preserve"> Divulgar los canales de denuncia de actos de soborno en las carteleras de los CLMs y puntos de atención de la SDM, </t>
    </r>
    <r>
      <rPr>
        <sz val="12"/>
        <color theme="1"/>
        <rFont val="Arial"/>
        <family val="2"/>
      </rPr>
      <t>y en las piezas sumistradas no se mencionan los canales</t>
    </r>
    <r>
      <rPr>
        <i/>
        <sz val="12"/>
        <color theme="1"/>
        <rFont val="Arial"/>
        <family val="2"/>
      </rPr>
      <t xml:space="preserve"> </t>
    </r>
    <r>
      <rPr>
        <sz val="12"/>
        <color theme="1"/>
        <rFont val="Arial"/>
        <family val="2"/>
      </rPr>
      <t>de denuncia. Por lo anterior el control no se ejecuto de acuerdo como se establecio, lo cual pone en riesgo la materializacion del riesgo.</t>
    </r>
  </si>
  <si>
    <t>1.1 Registro de recibo material POP, listas de asistencia a eventos y actividades donde se socializa el código de integridad, y participación en el desarrollo de la estrategia de integridad. Videos, fotos, medios internos de comunicación. Seguimiento POA de inversión 7563</t>
  </si>
  <si>
    <t>De acuerdo con el reporte de avace, los responsables mencionan que el  control se desarrollara en el mes de junio, el cual se verificara en el proximo reporte.</t>
  </si>
  <si>
    <t>2.1  Los responsables de ejecutar el control lo efectuaron conforme al diseño, toda vez que en cumplimiento al Plan de Comunicaciones y Cultura para la Movilidad, llevaron a cabo la verificacion de la información publicada en los medios de comunicación entre los que se encuentan:  boletines publicados en la página web, Boletines de prensa, informe estratégico de medios, piezas gráficas general, plan de comunicaciones textos  y piezas digitales producidos por temas. 
De otra parte mediante acta del mes de marzo de observo revision controles y su cumplimiento a la fecha, no obstante teniendo en cuenta que la periodicidad establecida es permanente, no se adjuntaron soportes de la verificacion de informacion publicada en medios correspondiente al mes de abril, por lo anterior  el control a pesar de ejecutar el control se observaron debilidades, es por esto que de acuerdo con los soportes suministrados se evidenció que no se reporta el control de conformidad con la periodicidad establecida, el cual es permanente, por lo que se recomienda ejecutar el control de manera oportuna con el objetivo de minimizar la materialización del riesgo."</t>
  </si>
  <si>
    <t>1.4  Los responsables de ejecutar el control lo efectuaron conforme al diseño, toda vez que en cumplimiento al Plan de Comunicaciones y Cultura para la Movilidad, llevaron a cabo la verificacion de la información publicada en los medios de comunicación entre los que se encuentan:  boletines publicados en la página web, Boletines de prensa, informe estratégico de medios, piezas gráficas general, plan de comunicaciones textos  y piezas digitales producidos por temas. 
De otra parte mediante acta del mes de marzo de observo revision controles y su cumplimiento a la fecha, no obstante teniendo en cuenta que la periodicidad establecida es permanente, no se adjuntaron soportes de la verificacion de informacion publicada en medios correspondiente al mes de abril, por lo anterior  el control a pesar de ejecutar el control se observaron debilidades, es por esto que de acuerdo con los soportes suministrados se evidenció que no se reporta el control de conformidad con la periodicidad establecida, el cual es permanente, por lo que se recomienda ejecutar el control de manera oportuna con el objetivo de minimizar la materialización del riesgo."</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</si>
  <si>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Pantallazo de la actualizacion de la Matriz de cumplimiento Legal y pantallazos soporte de publicación en Intranet por tema de lineamientos.
1.4. Registro en el POA de Gestión de Comunicaciones
1.5,1, 1.5.2 y 1.5.3 Comunicados oficiales, listados de asistencia, correos electronicos, entre otros.
1.6 Análisis, conceptos y/o estudios, indicadores, modelaciones, estadísticas, datos, aprobados.
1.7 Informes finales de auditorias y seguimientos aprobados y firmados por el Jefe de Control Interno
1.8 Registro(s) de verificación del acceso a las fuentes de información de la SDM</t>
  </si>
  <si>
    <t>Con las acciones propuestas a nivel de comunicaciones y cultura para la movilidad, se promueve  una comunicación eficiente, efectiva y eficaz, en concordancia con la misión y la visión de la Entidad. La comunicación y cultura para la movilidad como ejes transversales, tiene componentes estratégicos y fundamentales por cuanto vincula a la Secretaría Distrital de Movilidad (SDM) con su entorno y facilita la ejecución de sus operaciones internas y externas. Por lo anterior, la divulgación  es de carácter continúo y se realiza a través del diseño y producción de audivisuales. 
Una vez emitido el boletin de prensa, este se pública en la pagina web donde los ciudadanos tienen acceso. Las notas están relacionadas con información de impacto ciudadano y  busca orientar a la comunidad frente al sistema de movilidad. En cuanto al monitoreo de medios,  fue implementado por una firma especializada en dicha tarea, con el fin de evidenciar las noticias positivas, negativas o neutras. A nivel interno, se dieron a conocer  las principales notas publicadas en los medios de comunicación. Por otra parte, una de las estrategias de comunicaciones es la propuesta audivisual que se transmitió a través de las redes sociales, donde se divulgaron los temas de interes para la ciudadanía como son los trámites y servicios. Constamente se emiten notas periodisticas que se pueden observar en : https://www.facebook.com/secretariamovilidadbogota, https://twitter.com/SectorMovilidad, https://www.youtube.com/user/secretariamovilidad?feature=guide y https://www.instagram.com/sectormovilidad/</t>
  </si>
  <si>
    <t>DOCUMENTO EN EL CUAL SE DESCRIBE CÓMO SE APLICA EL CONTROL</t>
  </si>
  <si>
    <t>EVIDENCIA DEL CONTROL</t>
  </si>
  <si>
    <t xml:space="preserve">1.1  Para  el presente control se aportaron como  evidencias  un (1) video de socializacion , asi como la  actividad del  PAAC en relacion con el Código de Integridad, de  acuerdo con los soportes suministrados se evidenció  ejecución del control,  sin embargo en  al avance  reportados en el monitoreo y seguimiento  el control se da por cumplido , no obstante el mismo fue diseñado con una periodicidad  "semestral",  dado lo anterior aun no se puede dar por  cumplido, sino en  estado "EN PROCESO " . </t>
  </si>
  <si>
    <t>1.3  No se adjuntan soportes en carpeta EVIDENCIAS MONITOREO CONTROLES MAPA DE RIESGOS DE CORRUPCIÓN-ABRIL 30 DE 2021 para dicho control, lo que imposibilito la revisión, adicionalmente la casilla "Evidencia del Control" no corresponde al del control diseñado.</t>
  </si>
  <si>
    <t>1.5 El control se viene ejecutando en debida forma, de acuerdo con las evidencias aportadas por la dependencia encargada, dentro de la periodicidad definida para este. Sin embargo se insta a la dependencia a adjuntar para los próximos seguimientos la trazabilidad de las evidencias aportadas con el fin de verificar la debida aplicación de los puntos de control.</t>
  </si>
  <si>
    <t>2.1   Para presente control se adjuntaron  los registros de las   fichas de conciliación  del mes de abril de 2021  con lo anterior se cumple con el control definido en los terminos de diseño.</t>
  </si>
  <si>
    <t>2.2  El control se viene ejecutando en debida forma , se adjuntaron como soporte  las actas de seguimiento de los meses de enero , febrero , marzo y abril de 2021. Sin embargo se recomienda ajustar la periodicidad  dado que en el diseño quedo establecido como semestral pero de acuerdo al seguimiento y evidencias se esta llevando de manera mensual, igualmente no se puede dar como cumplido sino "En Proceso " acorde a la periodicidad.</t>
  </si>
  <si>
    <t>3.1  Para presente control se adjuntaron  los registros de las   fichas de conciliación  del mes de abril de 2021  con lo anterior se cumple con el control definido en los terminos de diseño.</t>
  </si>
  <si>
    <t xml:space="preserve">3.2   Las evidencias allegadas como soportes de la ejecución del control en debida forma, con el fin de mitigar el riesgo, asi mismo se da cumplimiento a la periodicidad contemplada en el diseño del control. </t>
  </si>
  <si>
    <t xml:space="preserve">4.1  Para  el presente control se aportaron como  evidencias un (1)  video de socializacion , asi como la  actividad del  PAAC en relacion con el Codigo de Integridad,  no se presentan evidencias frente a la estrategia de socializacion del Plan Anticorrupcion,  lo que demuestra debilidades en el cumplimiento y aplicación del control adecuadamente, asi mismo en  al avance  reportados en el monitoreo y seguimiento  el control se da por cumplido , no obstante el mismo fue diseñado  con una periodicidad  "semestral" ,  dado lo anterior aun no se puede dar por  cumplido, sino en  estado "EN PROCESO " . </t>
  </si>
  <si>
    <t>4.2  Se adjunta informe del 9/04/2021  del  primer Trimestral de Ejecución del PIP de las 20 Localidades,  asi como bases de datos de agendas , con lo anterior se pudo establecer la ejecución del control de acuerdo a la periodicidad definida en su diseño.</t>
  </si>
  <si>
    <t>5. Los responsables de la ejecución del control allegaron las evidencias correspondientes a los meses marzo y abril,  cumpliendo con la ejeución del control en la periodicidad definida, sin embargo no se aporto evidencia del cumplimiento del control para los meses enero y febrero.</t>
  </si>
  <si>
    <t xml:space="preserve">1.2 De acuerdo con las evidencias reportadas (14) (por los responsables del control se observa que el mismo  no esta siendo debidamente ejecutado por cuanto las evidencias  dan cuenta  solamente de la radicación de las cuentas através del  formulario diseñado, no se evidencian informes de seguimiento a la ejecución de los contratos , las evidencias dan cuenta del registro de la cuentas de los contratos de (prestacion de servicios , pero no se puede  establecer  de manera certera cuantos contratos estan a cargo de la  dependencia, como tampoco se aportaron evidencia como informes y actas de las demas modalidades de contratación que tienen a cargo..En razon a lo anterior se tiene debilidades en el cumplimiento y aplicacion del control. </t>
  </si>
  <si>
    <t>1.3 Para el presente control la dependencia encargada aporto la lista de chequeo con la verificación de los requisitos para las siguientes contrataciones  enero -febrero ( Licitación Piblica 3 , Minima Cuantia 1, Acuerco Marco 1, Contratación Directa 1, Seleccion Abreviada Minima Cuantia 2, Seleccion Abreviada 1.  Marzo -Abri  2021  Licitacion Publica 3 , Acuerdo Marco 1, Contratación Directa 2, Seleccion Abreviada Minima Cuantia 1, en total se dio aplicacion al control en un total de 16 procesos de estructuración de procesos de contratación de la dependencia, lo que da cuenta de la efectividad  ,  debida aplicacion del control dentro de la  periodicidad definida.</t>
  </si>
  <si>
    <t xml:space="preserve">1.4  Para el presente control se reportaron como evidencias las socializaciones a través de "Movilidad al dia"  y comunicaciones internas, sin embargo de acuerdo con diseño de control se tenia establecido  "Realizar capacitacion sobre el manual de contratación y Manual de Supervision e Interventoria de la Entidad"  cuya evidencia era   "Presentacion  y Listado de asistencia, por tal razón No se aceptan las evidencias aportadas para dar cumplimiento a la aplicación del control. </t>
  </si>
  <si>
    <t>1-4. 3  En relación al presente control, no se ejecuto durante el primer cuatrimestre de 2021, dado que no se presentaron procesos sancionatorios durante este periodo. Sin embargo se recomienda revisar la periodicidad del control, dado que como quedo establecido al hacer su lectura no estan clara dado que el proceso sancionatorio se aplica solo en caso de declararse un incumplimiento  y quedo con periodicidad "Cada vez que se presente un proceso de contratación " no es clara la periodicidad en su redacción.</t>
  </si>
  <si>
    <t xml:space="preserve">1.5  Para el presente control se llevo a cabo el diligenciamiento de los formatos definidos para tratar el conflicto de interes al interior de la Entidad, se apartaron formatos diligencias para las vinculaciones realizadas durante el periodo objeto de revisión. Lo anterior denota debida ejecución  del control de acuerdo con su diseño y periodicidad definida. </t>
  </si>
  <si>
    <r>
      <t xml:space="preserve">3.1.  Las evidencias aportadas por los responsables de ejecutar el control no corresponde a los definidos en el diseño del control </t>
    </r>
    <r>
      <rPr>
        <b/>
        <sz val="12"/>
        <color theme="1"/>
        <rFont val="Arial"/>
        <family val="2"/>
      </rPr>
      <t>Formato PE01-PR06-F04 Formato solicitud de viabilidad del Certificado de Disponibilidad Presupuestal para contratos por prestación de servicios</t>
    </r>
    <r>
      <rPr>
        <sz val="12"/>
        <color theme="1"/>
        <rFont val="Arial"/>
        <family val="2"/>
      </rPr>
      <t xml:space="preserve"> , dado que los formatos adjuntos como evidencias corresponden al </t>
    </r>
    <r>
      <rPr>
        <b/>
        <sz val="12"/>
        <color theme="1"/>
        <rFont val="Arial"/>
        <family val="2"/>
      </rPr>
      <t xml:space="preserve">PA03-PR08-F01  Formato solicitud de expedición de disponibilidad presupuestal. </t>
    </r>
    <r>
      <rPr>
        <sz val="12"/>
        <color theme="1"/>
        <rFont val="Arial"/>
        <family val="2"/>
      </rPr>
      <t>No se adjuntan los soportes  correspondientes en la  carpeta EVIDENCIAS MONITOREO CONTROLES MAPA DE RIESGOS DE CORRUPCIÓN-ABRIL 30 DE 2021</t>
    </r>
  </si>
  <si>
    <t>3.2   No se adjuntan soportes en carpeta EVIDENCIAS MONITOREO CONTROLES MAPA DE RIESGOS DE CORRUPCIÓN-ABRIL 30 DE 2021</t>
  </si>
  <si>
    <t xml:space="preserve">3.4 De acuerdo con las evidencias reportadas (14) (por los responsables del control se observa que el mismo  no esta siendo debidamente ejecutado por cuanto las evidencias  dan cuenta  solamente de la radicación de las cuentas atraves del  formulario diseñado, no se evidencian informes de seguimientos a la ejecución de los contratos , las evidencias dan cuenta del registro de la cuentas de los contratos de (prestacion de servicios , pero no se puede  establecer  de manera certera cuantos contratos estan a cargo de la  dependencia , como tampoco se aportaron evidencia como informes y actas de las demas modalidad de contratacion que tienen a cargo..En razon a lo anterior se tiene debilidades en el cumplimiento y aplicacion del control. </t>
  </si>
  <si>
    <t>4.1 El control se viene ejecutando en debida forma , se adjuntaron como soporte  las actas de seguimiento de los meses de enero , febrero , marzo y abril de 2021. Sin embargo se recomienda ajustar la periodicidad  dado que en el diseño quedo establecido como semestral pero de acuerdo al seguimiento y evidencias se esta llevando de manera mensual.igualmente no se puede dar como cumplido sino "En Proceso " acorde a la periodicidad.</t>
  </si>
  <si>
    <t>4.2   Las evidencias allegadas como soportes de la ejecución del control, no dan cuenta de la ejecución  de este, por cuanto las pantallazos  no  evidencian  los procesos adelantados específicamente las   investigaciones disciplinarias por la inadecuada gestión contractual de conformidad con lo dispuesto en la Ley 734 de 2002, en esta se aprecian procesos disciplinarios   por varias tipologías, las evidencias deben  corresponder al control diseñado  con la  periodicidad establecida.</t>
  </si>
  <si>
    <t>5. Los soportes allegados dan cuenta del cumplimiento del control , No obstante  en relación con la  periodicidad , esta fue definida  "semestral" ,  dado lo anterior aun no se puede dar por  cumplido, sino en  estado "EN PROCESO " .</t>
  </si>
  <si>
    <t>3.3 Para presente control se adjuntaron  los registros de las   fichas de conciliación  del mes de abril de 2021  con lo anterior se cumple con el control definido en los terminos de diseño.</t>
  </si>
  <si>
    <r>
      <t>1.5.1. De conformidad con lo reportado por la 1a. Linea de defensa (SGM) y lo expuesto en el monitoreo de la 2a. Línea de defensa (OAP): "</t>
    </r>
    <r>
      <rPr>
        <i/>
        <sz val="12"/>
        <color theme="1"/>
        <rFont val="Arial"/>
        <family val="2"/>
      </rPr>
      <t>Riesgo 6 controles 1.5.1 y 1.5.2 no se reportan evidencias debido a que a la fecha no se han presentado necesidad de aplicación del procedimiento disciplinario y la socialización del código de integridad está programada para el mes de junio.</t>
    </r>
    <r>
      <rPr>
        <sz val="12"/>
        <color theme="1"/>
        <rFont val="Arial"/>
        <family val="2"/>
      </rPr>
      <t>", se evidencia que si bien no se han presentado situaciones en las cuales se deba aplicar el control, éste se esta monitoreando conforme lo establecido.</t>
    </r>
  </si>
  <si>
    <r>
      <t>1.5.2. De conformidad con lo reportado por la 1a. Linea de defensa (SGM) y lo expuesto en el monitoreo de la 2a. Línea de defensa (OAP): "</t>
    </r>
    <r>
      <rPr>
        <i/>
        <sz val="12"/>
        <color theme="1"/>
        <rFont val="Arial"/>
        <family val="2"/>
      </rPr>
      <t>Riesgo 6 controles 1.5.1 y 1.5.2 no se reportan evidencias debido a que a la fecha no se han presentado necesidad de aplicación del procedimiento disciplinario y la socialización del código de integridad está programada para el mes de junio.</t>
    </r>
    <r>
      <rPr>
        <sz val="12"/>
        <color theme="1"/>
        <rFont val="Arial"/>
        <family val="2"/>
      </rPr>
      <t>", se evidencia que si bien no se han presentado situaciones en las cuales se deba aplicar el control, éste se esta monitoreando conforme lo establecido.</t>
    </r>
  </si>
  <si>
    <r>
      <t xml:space="preserve">1.6. Si bien se aporta como evidencia la gestión adelantada en el periodo evaluado respecto a Estudios y Modelos; no se identifica en la evidencia "Indicadores" cual es la gestión realizada en cumplimiento de las actividades descritas en el </t>
    </r>
    <r>
      <rPr>
        <b/>
        <sz val="12"/>
        <color theme="1"/>
        <rFont val="Arial"/>
        <family val="2"/>
      </rPr>
      <t>Procedimiento Generación y/o actualización y reporte de Indicadores de Movilidad,</t>
    </r>
    <r>
      <rPr>
        <sz val="12"/>
        <color theme="1"/>
        <rFont val="Arial"/>
        <family val="2"/>
      </rPr>
      <t xml:space="preserve"> por cuanto el soporte corresponde a un correo de fecha 08/01/2021, a través del cual se envia la actualización de la matriz Bitacora de Indicadores a corte de Diciembre de 2020 (fuera del periodo evaluado)</t>
    </r>
  </si>
  <si>
    <t>1.7. La Oficina de Control Interno aporta como evidencia las actas de seguimiento al PAAI realizadas con el equipo de trabajo de la OCI correspondiente a los meses de enero a abril de 2021, en las cuales en el parte de RIESGOS OCI, se observa la gestión y seguimiento adelantado sobre la implementación del control existente identificado.</t>
  </si>
  <si>
    <r>
      <t>2.1.  De conformidad con lo reportado por la 1a. Linea de defensa (SGM) y lo expuesto en el monitoreo de la 2a. Línea de defensa (OAP): "</t>
    </r>
    <r>
      <rPr>
        <i/>
        <sz val="12"/>
        <color theme="1"/>
        <rFont val="Arial"/>
        <family val="2"/>
      </rPr>
      <t>Riesgo 6 control 2.1 no cuenta con evidencias del control debido a que su ejecución será a partir del segundo semestre “audiencias públicas de rendiciones de cuentas en cada localidad”</t>
    </r>
    <r>
      <rPr>
        <sz val="12"/>
        <color theme="1"/>
        <rFont val="Arial"/>
        <family val="2"/>
      </rPr>
      <t>", la implementación del control existente identificado, no aplica para la el periodo evaluado.</t>
    </r>
  </si>
  <si>
    <t>3.1. De conformidad con lo expuesto en el seguimiento realizado por la 1a. Linea de defensa y la evidencia aportada en desarrollo del presente ejercicio, se observa que si bien  no se han presentado situaciones en las cuales se deba aplicar el control, éste se esta monitoreando conforme lo establecido.</t>
  </si>
  <si>
    <t>3.2. Si bien se aporta evidencia de las actas de reunión realizadas al interior de la OCD corresondientes a los meses de enero a abril de 2021, las mismas no dan cuenta de lo reportado en el monitoreo, adicionalmente es importante precisar que la evidencia aportada no corresponde con lo establecido en la columna EVIDENCIA DEL CONTROL</t>
  </si>
  <si>
    <t>3.3. Si bien se aporta como evidencia los pantallazos de la base de datos del archivo digital compartido, no se incluye la evidencia de expedientes, tal como se establecido en la columna EVIDENCIA DEL CONTROL
Adicionalmente y teniendo en cuenta el control existente identificado, no se evidencia de manera clara como los soportes allegados aportan a la no materialización del riesgo y cual es la coherencia entre el control y lo reportado en el monitoreo</t>
  </si>
  <si>
    <t>4. De conformidad con lo expuesto en el seguimiento realizado por la 1a. Linea de defensa y la evidencia aportada en desarrollo del presente ejercicio, se observa que se viene implementando el control existente.</t>
  </si>
  <si>
    <t>1.2. De conformidad  con la evidencia aportada por la Dirección de Contratación correspondiente a una muestra de 9 procesos contractuales de los suscritos en el periodo evaluado y  5 correos en los cuales se evidencia la gestión adelantada de revisión y presentación de observaciones de los procesos dentro de la gestión precontractual; se observa que de manera general se ejecuta el control existente.
No obstante se recomienda fortalecer la gestión documental,  de tal manera que se pueda evidenciar la trazabilidad de la efectividad del control; lo anterior en razón a que de los correos remitidos sobre la gestión de revisión adelantada, ninguno corresponde a los contratos aportados como evidencia.</t>
  </si>
  <si>
    <r>
      <t xml:space="preserve">1.3.  Conforme lo reportado por la Dirección de Normatividad y Conceptos, se evidencia la gestión adelantada respecto a la actualización de la Matriz de Cumplimiento Legal en el periodo evaluado.
No obstante  no se identifica de manera clara como la evidencia aportada se articula con el control existente identificado </t>
    </r>
    <r>
      <rPr>
        <i/>
        <sz val="12"/>
        <color theme="1"/>
        <rFont val="Arial"/>
        <family val="2"/>
      </rPr>
      <t>"1.3 Revisar los actos administrativos que se expidan con ocasion del codigo de Integridad y/ o el que lo sustituya o Modifique.(Preventivo)</t>
    </r>
    <r>
      <rPr>
        <sz val="12"/>
        <color theme="1"/>
        <rFont val="Arial"/>
        <family val="2"/>
      </rPr>
      <t xml:space="preserve">";  situación que tampoco se encuentra justificada en el reporte de los avances de los controles, gestionado por la 1a. linea de defensa
Respecto a la Evidencia de Control establecida:  </t>
    </r>
    <r>
      <rPr>
        <i/>
        <sz val="12"/>
        <color theme="1"/>
        <rFont val="Arial"/>
        <family val="2"/>
      </rPr>
      <t>"Pantallazo de la actualizacion de la Matriz de cumplimiento Legal</t>
    </r>
    <r>
      <rPr>
        <sz val="12"/>
        <color theme="1"/>
        <rFont val="Arial"/>
        <family val="2"/>
      </rPr>
      <t>", no se identifica de manera clara cual es el documento que se aporta de acuerdo a lo formulado y cual es el alcance de esta evidencia; lo anterior en razón a que el pantallazo dentro de los soportes corresponde al de la publicación de la matriz de cumplimiento legal, conforme se establece en el segundo aparte de la evidencia establecida</t>
    </r>
  </si>
  <si>
    <t>1.5.3. Como resultado de la verificación realizada a la evidencia aportada, se observa:
* Los correos del 25 de enero y 20 de febrero corresponden a alertas presentadas a nivel institucional respeto al mantenimiento del gestor documental ORFEO, por el cual se deja de prestar el servicio. Son correos masivos remitidos a todos los colaboradores de la entidad
* El correo del 01 de marzo corresponde a unas recomendaciones o tips generales  para reuniones virtuales exitosas. Información transmitida a tráves de una comunicación masiva a todos los colaboradores de la entidad.
De lo observado, no es posible identificar de manera clara como la SGM garantiza, al interior de su equipo de trabajo, la adopción  de las politicas de información establecidas por la SDM; lo anterior teniendo en cuenta que no se evidencia dentro de los documentos SIG de la entidad esta politica de información (se observan poiliticas de seguridad de la información no politicas de información). Adicionalmente los soportes allegados tampoco se articulan con politicas de seguridad de la información tal como se registra el monitreo.</t>
  </si>
  <si>
    <t>2.1.  De conformidad con lo reportado por la 1a. Linea de defensa (SGM) y lo expuesto en el monitoreo de la 2a. Línea de defensa (OAP): "Riesgo 6 control 2.1 no cuenta con evidencias del control debido a que su ejecución será a partir del segundo semestre “audiencias públicas de rendiciones de cuentas en cada localidad”", la implementación del control existente identificado, no aplica para la el periodo evaluado.</t>
  </si>
  <si>
    <t>1.5.2. De conformidad con lo reportado por la 1a. Linea de defensa (SGM) y lo expuesto en el monitoreo de la 2a. Línea de defensa (OAP): "Riesgo 6 controles 1.5.1 y 1.5.2 no se reportan evidencias debido a que a la fecha no se han presentado necesidad de aplicación del procedimiento disciplinario y la socialización del código de integridad está programada para el mes de junio.", se evidencia que si bien no se han presentado situaciones en las cuales se deba aplicar el control, éste se esta monitoreando conforme lo establecido.</t>
  </si>
  <si>
    <t>1.3.  Conforme lo reportado por la Dirección de Normatividad y Conceptos, se evidencia la gestión adelantada respecto a la actualización de la Matriz de Cumplimiento Legal en el periodo evaluado.
No obstante  no se identifica de manera clara como la evidencia aportada se articula con el control existente identificado "1.3 Revisar los actos administrativos que se expidan con ocasion del codigo de Integridad y/ o el que lo sustituya o Modifique.(Preventivo)";  situación que tampoco se encuentra justificada en el reporte de los avances de los controles, gestionado por la 1a. linea de defensa
Respecto a la Evidencia de Control establecida:  "Pantallazo de la actualizacion de la Matriz de cumplimiento Legal", no se identifica de manera clara cual es el documento que se aporta de acuerdo a lo formulado y cual es el alcance de esta evidencia; lo anterior en razón a que el pantallazo dentro de los soportes corresponde al de la publicación de la matriz de cumplimiento legal, conforme se establece en el segundo aparte de la evidencia establecida</t>
  </si>
  <si>
    <r>
      <t>1.4 La Oficina Asesora de Comunicaciones y Cultura para la Movilidad,  través de los diferentes canales de comunicación socializo y divulgo campañas-estrategias relacionadas con anticorrupcion,  ademas, diseño y difundio piezas invitando a los colaboradores de la SDM a participar como gestor de integridada. Igualmente,  en acta del mes de marzo,se llevo a cabo revision controles y su cumplimiento - mapa de riesgos,  asi mismo, se menciono que  "</t>
    </r>
    <r>
      <rPr>
        <i/>
        <sz val="12"/>
        <color theme="1"/>
        <rFont val="Arial"/>
        <family val="2"/>
      </rPr>
      <t>...El impacto de las campañas relacionadas con anticorrupción se ve reflejado en el POA de Gestión, instrumento que fue actualizado en enero de 2021, dejando como una delas actividades la medición de la aprehensión de contenidos, entre ellos los relacionados con la anticorrupción. La acción esta proyectada para ser  implementada en el mes de junio de 2021..."</t>
    </r>
    <r>
      <rPr>
        <sz val="12"/>
        <color theme="1"/>
        <rFont val="Arial"/>
        <family val="2"/>
      </rPr>
      <t xml:space="preserve">
Por lo anterior, se hace necesario se modifique la periodicidad diseñada en el mapa de riesgos, con el proposito de garantizar su efectividad , lo que contribuira a la  no materializacion de los riesgos.</t>
    </r>
  </si>
  <si>
    <t xml:space="preserve">1.1  Para  el presente control se aportaron como  evidencias  un (1)  video de socialización , asi como la  actividad del  PAAC en relación con el Código de Integridad, de  acuerdo con los soportes suministrados se evidenció  ejecución del control  , sin embargo en  al avance  reportados en el monitoreo y seguimiento  el control se da por cumplido , no obstante el mismo fue diseñado con una periodicidad  "semestral" ,  dado lo anterior aun no se puede dar por  cumplido, sino en  estado "EN PROCESO " . </t>
  </si>
  <si>
    <t xml:space="preserve">1.1  Para  el presente control se aportaron como  evidencias  un (1)  video de socialización , asi como la  actividad del  PAAC en relación con el Código de Integridad, de  acuerdo con los soportes suministrados se evidenció  ejecución del control, sin embargo en  al avance  reportados en el monitoreo y seguimiento  el control se da por cumplido , no obstante el mismo fue diseñado con una periodicidad  "semestral" ,  dado lo anterior aun no se puede dar por  cumplido, sino en  estado "EN PROCESO " . </t>
  </si>
  <si>
    <t xml:space="preserve">1.1  Para  el presente control se aportaron como  evidencias  un (1)  video de socialización , asi como la  actividad del  PAAC en relación con el Código de Integridad, de  acuerdo con los soportes suministrados se evidenció  ejecución del control , sin embargo en  al avance  reportados en el monitoreo y seguimiento  el control se da por cumplido, no obstante el mismo fue diseñado con una periodicidad  "semestral" ,  dado lo anterior aun no se puede dar por  cumplido, sino en  estado "EN PROCESO " . </t>
  </si>
  <si>
    <r>
      <t xml:space="preserve">1.2   Para dar  cumplimiento a la ejecución del control se allegaron:  
</t>
    </r>
    <r>
      <rPr>
        <b/>
        <sz val="12"/>
        <color theme="1"/>
        <rFont val="Arial"/>
        <family val="2"/>
      </rPr>
      <t xml:space="preserve">Abril 2021 : </t>
    </r>
    <r>
      <rPr>
        <sz val="12"/>
        <color theme="1"/>
        <rFont val="Arial"/>
        <family val="2"/>
      </rPr>
      <t xml:space="preserve"> Total de 15 piezas fotograficas pero las mismas no corresponden al control relacionado "Divulgar los canales de denuncia de actos de Corrupción en las carteleras de los CLMs y puntos de atención de la SDM.(Preventivo)"
</t>
    </r>
    <r>
      <rPr>
        <b/>
        <sz val="12"/>
        <color theme="1"/>
        <rFont val="Arial"/>
        <family val="2"/>
      </rPr>
      <t xml:space="preserve">Marzo: </t>
    </r>
    <r>
      <rPr>
        <sz val="12"/>
        <color theme="1"/>
        <rFont val="Arial"/>
        <family val="2"/>
      </rPr>
      <t xml:space="preserve"> 12  registros fotograficos de los cuales solo en aproximadamente 2  se relacionan con el de tema de corrupción. 
</t>
    </r>
    <r>
      <rPr>
        <b/>
        <sz val="12"/>
        <color theme="1"/>
        <rFont val="Arial"/>
        <family val="2"/>
      </rPr>
      <t xml:space="preserve">Febrero: </t>
    </r>
    <r>
      <rPr>
        <sz val="12"/>
        <color theme="1"/>
        <rFont val="Arial"/>
        <family val="2"/>
      </rPr>
      <t xml:space="preserve"> De 18 registros fotograficos en 7 se evidenció tema relacionado con corrupción
</t>
    </r>
    <r>
      <rPr>
        <b/>
        <sz val="12"/>
        <color theme="1"/>
        <rFont val="Arial"/>
        <family val="2"/>
      </rPr>
      <t>Enero:</t>
    </r>
    <r>
      <rPr>
        <sz val="12"/>
        <color theme="1"/>
        <rFont val="Arial"/>
        <family val="2"/>
      </rPr>
      <t xml:space="preserve"> De 18 registros fotograficos en 9  se divulgo información en relacion con el tema de corrupción. 
De acuerdo los soportes evidenciados estos no dan cuenta de la ejecucion del control  la cual se refiere a  </t>
    </r>
    <r>
      <rPr>
        <i/>
        <sz val="12"/>
        <color theme="1"/>
        <rFont val="Arial"/>
        <family val="2"/>
      </rPr>
      <t>Divulgar los canales de denuncia de actos de soborno en las carteleras de los CLMs y puntos de atención de la SDM</t>
    </r>
    <r>
      <rPr>
        <sz val="12"/>
        <color theme="1"/>
        <rFont val="Arial"/>
        <family val="2"/>
      </rPr>
      <t>, y en las piezas sumistradas no se mencionan los canales de denuncia. Por lo anterior el control no se ejecuto de acuerdo como se establecio, lo cual pone en riesgo la materializacion del riesgo.</t>
    </r>
  </si>
  <si>
    <r>
      <t>1.1.  De conformidad con la evidencia aportada por la Oficina Asesora de Planeación Institucional, se observa la trazabilidad llevada a cabo entre la OAPI y las deferentes Subsecretarias de la entidad, respecto al analisis y verificación de los POA tanto de gestión como de inversión durante el periodo evaluado. 
No obstante la evidencia aportada no permite de identificar de manera clara como se esta aplicando el control existente identificado "</t>
    </r>
    <r>
      <rPr>
        <i/>
        <sz val="12"/>
        <rFont val="Arial"/>
        <family val="2"/>
      </rPr>
      <t>Verificar la información pública reportada en el Plan de Acción Institucional de acuerdo con el Plan Anual de Adquisiciones</t>
    </r>
    <r>
      <rPr>
        <sz val="12"/>
        <rFont val="Arial"/>
        <family val="2"/>
      </rPr>
      <t>", por cuanto las observaciones presentadas en los soportes allegados corresponden a temas de forma y de magnitud. Adicionalmente en el reporte de avance realizadao por la 1a. linea de defensa tampoco se hace alusicon a la implementación especifico del control existente</t>
    </r>
  </si>
  <si>
    <t>7. Se suminitro BASE DE DATOS - CUADRO COMPARTIDO OCD, Correo de revision del Protocolo Denuncias por Corrupción y_o existencia de inhabilidades, incompatibilidades y conflicto de intereses, asi com pantallazo de relacion de quejas recibidas diarias a traves del aplicativo ORFEO y asignadas a  OCD y Ruta Trámite de denuncias ajustado,  es por esto que de acuerdo con los soportes suministrados se evidenció que el control se ejecutó como fue diseñado demostrando su efectividad,  situacion que contribuyó mitigar el riesgo.</t>
  </si>
  <si>
    <t>1.6  Para el presente control se llevo a cabo el diligenciamiento de los formatos definidos para tratar el conflicto de interes al interior de la Entidad, se aportaron formatos diligencias para los vinculaciones realizadas durante el periodo objeto de revision. Lo anterior denota debida ejecucion  del control de acuerdo con su diseño y periodicidad definida.  (esta mismo control esta definido para el R7 C1.6) de este se toma la evidencia.</t>
  </si>
  <si>
    <t>3.3  La dependencia a pesar de ejecur el control  de acuerdo al diseño y periodicidad, se observo que no fue posible revisar todas las evidencias allegadas como soportes dado que las carpetas se  encontraban vacias, sin embargo con la información que se reviso fue suficiente para llevar a cabo el seguimiento.</t>
  </si>
  <si>
    <t xml:space="preserve">Se adjunto base de datos de PROCESOS ACTIVOS SECRETARIÌA DISTRITAL DE MOVILIDAD, en la cual se relacionan todos los procesos judiciales en contra de la entidad, no obstante, en esta base no hay denuncias relacionadas con soborno, asi las cosas se observa que se lleva a cabo monitoreo del control a traves de la evidencia establecida. Por lo tanto  se infiere que el control se ejecutó como fue diseñado demostrando su efectividad, lo cual contribuye a una adecuada mitigación del riesgo. </t>
  </si>
  <si>
    <t xml:space="preserve">6.3 Los responsables de ejecutar el control remitieron Informe de resultados y avances en el documento H.V R8 C6,3, en el cual se observo la publicacion de avisos informativos relacionados con no recibir dádivas (ciudadanos), objetivos de la lucha contra el soborno, los canales de denuncia y sistema de gestión Antisoborno (servidores), asi las cosas, se demostro la efectividad del control;  lo que permite una adecuada mitigación del riesgo  toda vez que el control es efectivo conforme al diseño.  </t>
  </si>
  <si>
    <t>1-4,1 No se adjuntan soportes en carpeta EVIDENCIAS MONITOREO CONTROLES MAPA DE RIESGOS DE CORRUPCIÓN-ABRIL 30 DE 2021</t>
  </si>
  <si>
    <t>1-4,4 No se adjuntan soportes en carpeta EVIDENCIAS MONITOREO CONTROLES MAPA DE RIESGOS DE CORRUPCIÓN-ABRIL 30 DE 2021</t>
  </si>
  <si>
    <t>5. No se adjuntan soportes en carpeta EVIDENCIAS MONITOREO CONTROLES MAPA DE RIESGOS DE CORRUPCIÓN-ABRIL 30 DE 2021</t>
  </si>
  <si>
    <t>2.2. No se adjuntan soportes en carpeta EVIDENCIAS MONITOREO CONTROLES MAPA DE RIESGOS DE CORRUPCIÓN-ABRIL 30 DE 2021</t>
  </si>
  <si>
    <t>4.3 No se adjuntan soportes en carpeta EVIDENCIAS MONITOREO CONTROLES MAPA DE RIESGOS DE CORRUPCIÓN-ABRIL 30 DE 2021</t>
  </si>
  <si>
    <t>1.2: Se allegan como evidencias de la aplicación del control, tres documentos, que corresponden a bases de datos (2) y un PDF, que es un correo remitido. Lo anterior permite observar que la evidencia aportada, no corresponde a la definida en el mapa de riesgos, la cual es "Solicitudes aprobadas".  Lo anterior no está acorde con la evidencia definida producto de la aplicación del control. Por lo anterior, se observa deficiencias que pueden permitir la materialización del riesgo.</t>
  </si>
  <si>
    <t>1.3: Se allegan como evidencias de la aplicación del control, 5 documentos PDF, que corresponden a 1 bases de datos SBP, donde se relaciona una solicitud ET para marzo y una para abril. Los otros 4 documentos corresponden a respuesta Concepto de las dependencias DPM, SI, STPRI y STPUB. De estos 5 documentos, solo 2 de ellos corresonden a aprobación. Por lo anterior, se observa que con 2 documentos se estaría dando cumplimiento a lo establecido en el control.</t>
  </si>
  <si>
    <t>1-4.1: Se allegan como evidencias de la aplicación del control, 3 carpetas que corresponden a: SSem y SCTT, Evidencias enero-febrero 2021 y Evidencia marzo-abril 2021. En la carpeta SSem, remiten 6 borradores de informes de novedad (3 SETRA y 3 con grúa, corresponden a enero a marzo), los cuales no se pueden valorar como evidencias oficiales. También existen carpetas donde no hay documentos. Si bien, los demás documentos relacionados con procedimientos de los procesos PM02 y PM03 soportan el cumplimiento de la aplicación del control, se recomienda verificar que la información dispuesta sea previamente verificada, para evitar reprocesos innecesarios.</t>
  </si>
  <si>
    <t>1-4.4: Se allegan como evidencias de la aplicación del control, 10 documentos, que corresponden a bases de datos (4) enero a abril y 6 borradores de informes de novedad (3 SETRA y 3 con grúa, corresponden a enero a marzo). Lo anterior permite observar que en la evidencia aportada, no se aportan documentos confiables, oficiales. Lo anterior no permite valorar la evidencia definida, producto de la aplicación del control. Por lo anterior, se observa deficiencias que pueden permitir la materialización del riesgo.</t>
  </si>
  <si>
    <t xml:space="preserve">1-4.5: Se disponen como evidencias de la aplicación del control 3 carpetas: PA01-PR01-MD02, PM03-PR09-F01 y PM03-PR09-F02; dentro de la 1a carpeta, hay otra denominada marzo y en ella hay 3 oficios, 2 son respuestas y 1 es un concepto respuesta. En la 2da carpeta,  hay otra denominada marzo y está sin información y en la 3ra. carpeta a su vez, hay tres carpetas denominadas enero, febrero y marzo, todas están sin información. Teniendo en cuenta que la periodicidad de la aplicación del control es "cada vez que llegue una solicitud", las evidencias aportadas no permiten asegurar que el control se esté aplicando tal como se diseño en el mapa. Por lo anterior, se evidencias debilidades que puedan generr la materialización del riesgo identificado. </t>
  </si>
  <si>
    <t xml:space="preserve">1-4.6: En el sitio dispuesto para allegar las evidencias, para este control no se reportó evidencia. Por lo anterior, no se puede efectuar el seguimiento y/o valoración de la aplicación del control. </t>
  </si>
  <si>
    <t>1-4.7: La subdirección de Señalización, dispuso dos carpetas comprimidas con evidencia de enero - febrero y marzo - abril.  La carpeta de enero-febrero contiene información de enero-febrero PM02-PR06, PM03-PR02 Y PR04;  La carpeta de marzo-abril contiene información de marzo-abril PM02-PR09 y PR06; PM03-PR02 Y PR04;  de las evidencias aportadas se encuentra coherencia del control propuesrto, por lo cual se observa cumplimeinto en su ejecución y aplicación.</t>
  </si>
  <si>
    <t>1-4.8:  La subdirección de Señalización, dispuso dos carpetas comprimidas con evidencia de enero - febrero y marzo - abril.  La carpeta de enero-febrero contiene información de enero-febrero PM02-PR06, PM03-PR02 Y PR04;  La carpeta de marzo-abril contiene información de marzo-abril PM02-PR09 y PR06; PM03-PR02 Y PR04;  de las evidencias aportadas se encuentra coherencia del control propuesrto, por lo cual se observa cumplimeinto en su ejecución y aplicación.</t>
  </si>
  <si>
    <t>1-4.9:  La subdirección de Señalización, dispuso dos carpetas comprimidas con evidencia de enero - febrero y marzo - abril.  La carpeta de enero-febrero contiene información de enero-febrero PM02-PR06, PM03-PR02 Y PR04;  La carpeta de marzo-abril contiene información de marzo-abril PM02-PR09 y PR06; PM03-PR02 Y PR04;  de las evidencias aportadas se encuentra coherencia del control propuesrto, por lo cual se observa cumplimeinto en su ejecución y aplicación.</t>
  </si>
  <si>
    <t>1-4.10: La SPMT dispuso dos carpetas inicialmente: PMT eventos y PMT obras; a su vez, en cada una de ellas reposan las evidencias para los meses de enero a abril. Evaluadas las evidencias, se observa un adecuado cumplimiento en la ejecución del control y en la disposición de las evidencias, lo cual redunda en beneficio del aprovechamiento del tiempo del equipo evaluador.</t>
  </si>
  <si>
    <t>4: Se allegan como evidencias de la aplicación del control, dos archivos de pantallazos, corresponden a  BASE DE DATOS - CUADRO COMPARTIDO 2021 y PANTALLAZO ORFEO SEGUIMIENTO A LAS QUEJAS RECIBIDAS DIARIAS A TRAVÉS DEL APLICATIVO – OCD. Lo anterior no está acorde con la evidencia de control definido en el mapa de riesgos, ya que en el mapa se establece como evidencia "Expedientes y archivo digital compartido "; adicionalmente, la periodicidad establecida es cuatrimestral y los documentos allegados son pantallazos del mes de mayo, es decir, posterior a la fecha de corte. Por lo anterior, se observa deficiencias en las evidencias aportadas como soporte de la aplicación del control, situación que no está acorde con el mapa de riesgos y que puede permitir la materialización del riesgo.</t>
  </si>
  <si>
    <t>5.2:  Se allegan como evidencias de la aplicación del control, seis documentos, 4 corresponden a las Actas de Reunión Presencial Seguimiento y Compromisos Oficina de Control Disciplinario, de enero a abril, los otros 2 son pantallazos de BASE DE DATOS - CUADRO COMPARTIDO – OCD. Lo anterior no está acorde con la evidencia de control definido en el mapa de riesgos, ya que en el mapa se establece como evidencia "Expedientes y archivo digital compartido ". Por lo anterior, se observa deficiencias en las evidencias aportadas como soporte de la aplicación del control, situación que no está acorde con el mapa de riesgos y que puede permitir la materialización del riesgo.</t>
  </si>
  <si>
    <t xml:space="preserve">6: Se allegan como evidencias de la aplicación del control, ocho documentos, que corresponden a correos remitidos en los meses de marzo y abril. Lo anterior permite afirmar que No se evidencia la ejecución del control en los meses de enero y febrero con la periodicidad determinada, que es semanal.  Lo anterior no está acorde con la periodicidad definida para la aplicación del control. Por lo anterior, se observa deficiencias que pueden permitir la materialización del riesgo. </t>
  </si>
  <si>
    <t xml:space="preserve">7:  La OGS allega tres archivos, 2 excel y un PDF,  denominados: informe primer trimestre solicitudes 2021, Reporte mapa de riesgos corrupción corte abril primera linea de defensa y el PDF Primer trimestre 2021  O. EL archivo PDF es el memorando OGS 20211400069403, DEL 09/04/2021,  referencia: Resultados Primer Trimestre - Plan Institucional de Participación Oficina de Gestión Social. Sin embargo,  se advierten algunas debilidades en el informe, entre las cuales la relacionada con las jornadas de socialización ya que de 26 proyectos socializados a los residentes de las localidades, en 16 de ellos no tuvo participaón de residentes (páginas 7 y 8); tambien se evidencian debilidades en la información contenida en cuadros incorporados en el informe, tal como los cuadros de las páginas 11 y al comienzo de la 14 , por lo que se recomienda ejecutar el control y sus documentos de forma clara y evitando inconsistencias con el objetivo de minimizar la materialización del riesgo." </t>
  </si>
  <si>
    <t xml:space="preserve">8.1: La OGS allega actas y pantallazos de asitencia como evidencia de la aplicación del control establecido, par lo cual hay dos carpetas denominadas: Marzo y Abril. En la carpeta de marzo hay 5 PDF( Actas y pantallazos de asistencia de las localidades Usme, Fontibon, Barrios Unidos, Teusaquillo y Antonio Nariño) en la carpeta de abril esta Vacia. Teniendo en cuenta que la periodicidad de la ejecución del control es anual, se evidencia cumplimiento de su aplicación, así sea para unas localidades, dado que están en tiempo de continuar su aplicación en las demás localidades. </t>
  </si>
  <si>
    <t xml:space="preserve">8.2:  Se allega H.V. del control 8.2 junto con las certificaciones de confiabilidad de los meses enero a abril (2 de ellas sin la firma del responsable). Por lo anterior, se observa el cumplimiento de la aplicación del control tal y como está  diseñado.   </t>
  </si>
  <si>
    <t xml:space="preserve">8.3:  Se allega H.V. del control 8.3 junto con Consolidado encuestas 1er trimestre 2021 y el formato PM04- PR01- F09 "Medición de la satisfacción de los asistentes al curso de pedagogía por infracción a las normas de tránsito y Transporte, PRIMER TRIMESTRE DE 2021.  Por lo anterior, se observa el cumplimiento de la aplicación del control tal y como está  diseñado.   </t>
  </si>
  <si>
    <r>
      <rPr>
        <sz val="12"/>
        <color rgb="FFFF0000"/>
        <rFont val="Arial"/>
        <family val="2"/>
      </rPr>
      <t xml:space="preserve">1.2 </t>
    </r>
    <r>
      <rPr>
        <sz val="12"/>
        <color theme="1"/>
        <rFont val="Arial"/>
        <family val="2"/>
      </rPr>
      <t>Verificación de los requisitos para solicitud de Copia de IPAT´s (Preventivo)</t>
    </r>
  </si>
  <si>
    <t>X</t>
  </si>
  <si>
    <t xml:space="preserve">1-4.3: Se allega un archivo en excel denominado Informe 12 de abril 2021, los datos de esta base están relacionados desde el mes de diciembre de 2020 hasta abril de 2021.  20,150 recibidos por BTE y 40,651 por ORFEO, en total son 60,801  radicados. Sin embargo no se puede determinar la aplicación semanal del control, tal y como se establece en el mapa de riesgos, con lo cual se expone a la entidad a materializar el riesgo identificado. </t>
  </si>
  <si>
    <t xml:space="preserve">2.2: Se allega H.V. del control 2.2 junto con 5 documentos como evidencia. De dichos documentos, 2 corresponden a 2020, 1 a febrero de 2021, un borrador de resolución sin fecha y un correo electrónico de seguimiento del 28 de abril 2021. Así las cosas, no se puede apreciar la aplicación del control con la periodicidad establecida que es mensual. Por lo anterior, se advierten debilidades en la aplicación del control, lo cual puede incrementar la posibilidad de ocurrencia del riesgo determinado.  </t>
  </si>
  <si>
    <t xml:space="preserve">3.1: Se allegan cuatro archivos PDF, correspondientes a correos de los meses de diciembre. Abril y febrero, con lo cual no se está cumpliendo con la periodicidad del control diseñada, la cual es permanente y no hay evidendcias de enro y marzo, Por las razones expuestas se evidencia uncumplimiento en la aplicaciín del control y su falta de efectividad, toda vez que no se sta aplicnando acorde a lo establecido, lo cual no contribuye con la mitigación del riesgo. </t>
  </si>
  <si>
    <t>3.2: Se verifican los archivos soporte a las devoluciones, sin embargo no se evidencia una uniformidad de criterio de cara al ciudadano, en el tiempo de respuesta, dado que en  algunos oficios mencionan 15 días de respuesta en otros 20 días y lo anterior denota debilidades en el proceso de la devolución. Se recomienda establecer mecanismos de transparencia más efectivos y consecuentes con la normatividad vigente.</t>
  </si>
  <si>
    <t>3.4: La SCITP, dispone una carpeta de evidencias denominada SCITP; en ella se evidencian 5 archivos, los cuales corresponden a  control 1, 2 y 3; formato de acta SCITP Abril  y  matriz mapa de riesgos.  Estos documentos No se encuentran concordantes con los señalados en el mapa de riesgos, toda vez que distan de brindr informacion relacionada. Por lo evidenciado, se recomienda revaluar los controles, su aplicabilidad, periodicidad y responsables, con el fin de evitar la materializacion del riegso identificado.</t>
  </si>
  <si>
    <t>5.1: Se allegan como evidencias, una carpeta denominada Evidencia Mapa de riesgos de corrupción y un archivo excel denominado Atención al Ciudadano - Febrero - Abril 2021. En la carpeta no hay información y el archivo excel no tiene información de enero y no cumple los parametros establecidos para verificar los trámites atendidos. Por lo anterior, con base en las evidencias allegadas, no se puede efectuar una verificación o seguimiento dado que no cumple con el diseño del control, lo cual puede ocasionar que se materialize el riesgo identificado.</t>
  </si>
  <si>
    <t>1-4.2: La DIT allega las certificaciones de confiabilidad de enero a abril de la PMT y SSeñ; adicionalmente, la SGV remite certificados de marzo y abril, al igual que SCTT, Ssem. Las últimas dependencias no reportan información de los meses enero y febrero, razón por la cual se evidencia el cumplimiento y ejecución del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</si>
</sst>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C0A]d\ &quot;de&quot;\ mmmm\ &quot;de&quot;\ yyyy;@"/>
  </numFmts>
  <fonts count="100" x14ac:knownFonts="1">
    <font>
      <sz val="11"/>
      <color theme="1"/>
      <name val="Calibri"/>
      <family val="2"/>
      <scheme val="minor"/>
    </font>
    <font>
      <sz val="10"/>
      <name val="Arial"/>
      <family val="2"/>
    </font>
    <font>
      <b/>
      <sz val="10"/>
      <name val="Arial Narrow"/>
      <family val="2"/>
    </font>
    <font>
      <b/>
      <sz val="11"/>
      <color indexed="8"/>
      <name val="Arial"/>
      <family val="2"/>
    </font>
    <font>
      <u/>
      <sz val="11"/>
      <color theme="10"/>
      <name val="Calibri"/>
      <family val="2"/>
      <scheme val="minor"/>
    </font>
    <font>
      <b/>
      <sz val="11"/>
      <color theme="1"/>
      <name val="Calibri"/>
      <family val="2"/>
      <scheme val="minor"/>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sz val="11"/>
      <color theme="1"/>
      <name val="Arial"/>
      <family val="2"/>
    </font>
    <font>
      <sz val="9"/>
      <color indexed="81"/>
      <name val="Tahoma"/>
      <family val="2"/>
    </font>
    <font>
      <b/>
      <sz val="12"/>
      <color theme="1"/>
      <name val="Calibri"/>
      <family val="2"/>
      <scheme val="minor"/>
    </font>
    <font>
      <b/>
      <sz val="12"/>
      <color theme="1"/>
      <name val="Arial"/>
      <family val="2"/>
    </font>
    <font>
      <b/>
      <sz val="11"/>
      <name val="Calibri"/>
      <family val="2"/>
      <scheme val="minor"/>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11"/>
      <name val="Arial"/>
      <family val="2"/>
    </font>
    <font>
      <sz val="11"/>
      <name val="Calibri"/>
      <family val="2"/>
      <scheme val="minor"/>
    </font>
    <font>
      <b/>
      <sz val="16"/>
      <color rgb="FF7030A0"/>
      <name val="Calibri"/>
      <family val="2"/>
      <scheme val="minor"/>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sz val="12"/>
      <name val="Arial"/>
      <family val="2"/>
    </font>
    <font>
      <sz val="12"/>
      <color rgb="FFFF0000"/>
      <name val="Arial"/>
      <family val="2"/>
    </font>
    <font>
      <b/>
      <sz val="12"/>
      <color rgb="FFFF0000"/>
      <name val="Arial"/>
      <family val="2"/>
    </font>
    <font>
      <b/>
      <sz val="14"/>
      <name val="Arial"/>
      <family val="2"/>
    </font>
    <font>
      <b/>
      <sz val="24"/>
      <color theme="1"/>
      <name val="Arial"/>
      <family val="2"/>
    </font>
    <font>
      <b/>
      <sz val="14"/>
      <color rgb="FFFF0000"/>
      <name val="Arial"/>
      <family val="2"/>
    </font>
    <font>
      <sz val="16"/>
      <color theme="1"/>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1"/>
      <color theme="0"/>
      <name val="Calibri"/>
      <family val="2"/>
      <scheme val="minor"/>
    </font>
    <font>
      <sz val="11"/>
      <color theme="0"/>
      <name val="Arial"/>
      <family val="2"/>
    </font>
    <font>
      <b/>
      <sz val="11"/>
      <color theme="2" tint="-9.9978637043366805E-2"/>
      <name val="Calibri"/>
      <family val="2"/>
      <scheme val="minor"/>
    </font>
    <font>
      <sz val="11"/>
      <color rgb="FFFF0000"/>
      <name val="Arial"/>
      <family val="2"/>
    </font>
    <font>
      <b/>
      <sz val="12"/>
      <color theme="0"/>
      <name val="Arial"/>
      <family val="2"/>
    </font>
    <font>
      <sz val="12"/>
      <color theme="0"/>
      <name val="Arial"/>
      <family val="2"/>
    </font>
    <font>
      <b/>
      <sz val="12"/>
      <color theme="2" tint="-9.9978637043366805E-2"/>
      <name val="Arial"/>
      <family val="2"/>
    </font>
    <font>
      <sz val="12"/>
      <color theme="0" tint="-0.14999847407452621"/>
      <name val="Arial"/>
      <family val="2"/>
    </font>
    <font>
      <b/>
      <sz val="12"/>
      <color rgb="FF333F50"/>
      <name val="Arial"/>
      <family val="2"/>
    </font>
    <font>
      <b/>
      <sz val="12"/>
      <color rgb="FF000000"/>
      <name val="Arial"/>
      <family val="2"/>
    </font>
    <font>
      <b/>
      <sz val="12"/>
      <color theme="0" tint="-0.14999847407452621"/>
      <name val="Arial"/>
      <family val="2"/>
    </font>
    <font>
      <sz val="16"/>
      <color rgb="FFFF0000"/>
      <name val="Arial"/>
      <family val="2"/>
    </font>
    <font>
      <sz val="16"/>
      <name val="Arial"/>
      <family val="2"/>
    </font>
    <font>
      <b/>
      <u/>
      <sz val="16"/>
      <name val="Arial"/>
      <family val="2"/>
    </font>
    <font>
      <u/>
      <sz val="16"/>
      <name val="Arial"/>
      <family val="2"/>
    </font>
    <font>
      <sz val="12"/>
      <color theme="1"/>
      <name val="Calibri"/>
      <family val="2"/>
      <scheme val="minor"/>
    </font>
    <font>
      <sz val="12"/>
      <name val="Tahoma"/>
      <family val="2"/>
    </font>
    <font>
      <sz val="12"/>
      <color theme="1"/>
      <name val="Tahoma"/>
      <family val="2"/>
    </font>
    <font>
      <b/>
      <sz val="12"/>
      <color theme="5" tint="-0.249977111117893"/>
      <name val="Calibri"/>
      <family val="2"/>
      <scheme val="minor"/>
    </font>
    <font>
      <sz val="12"/>
      <color theme="2" tint="-9.9978637043366805E-2"/>
      <name val="Arial"/>
      <family val="2"/>
    </font>
    <font>
      <b/>
      <sz val="12"/>
      <color theme="5" tint="-0.249977111117893"/>
      <name val="Arial"/>
      <family val="2"/>
    </font>
    <font>
      <b/>
      <sz val="11"/>
      <name val="Arial"/>
      <family val="2"/>
    </font>
    <font>
      <b/>
      <sz val="10"/>
      <name val="Arial"/>
      <family val="2"/>
    </font>
    <font>
      <b/>
      <sz val="10"/>
      <color theme="1"/>
      <name val="Arial"/>
      <family val="2"/>
    </font>
    <font>
      <b/>
      <sz val="9"/>
      <color indexed="81"/>
      <name val="Tahoma"/>
      <family val="2"/>
    </font>
    <font>
      <sz val="10"/>
      <color theme="1"/>
      <name val="Calibri"/>
      <family val="2"/>
      <scheme val="minor"/>
    </font>
    <font>
      <b/>
      <sz val="10"/>
      <name val="Calibri"/>
      <family val="2"/>
      <scheme val="minor"/>
    </font>
    <font>
      <b/>
      <sz val="10"/>
      <color theme="1"/>
      <name val="Calibri"/>
      <family val="2"/>
      <scheme val="minor"/>
    </font>
    <font>
      <b/>
      <sz val="10"/>
      <color theme="0"/>
      <name val="Calibri"/>
      <family val="2"/>
      <scheme val="minor"/>
    </font>
    <font>
      <b/>
      <sz val="10"/>
      <color theme="2" tint="-9.9978637043366805E-2"/>
      <name val="Calibri"/>
      <family val="2"/>
      <scheme val="minor"/>
    </font>
    <font>
      <sz val="10"/>
      <name val="Calibri"/>
      <family val="2"/>
      <scheme val="minor"/>
    </font>
    <font>
      <i/>
      <sz val="10"/>
      <name val="Calibri"/>
      <family val="2"/>
      <scheme val="minor"/>
    </font>
    <font>
      <sz val="10"/>
      <color theme="0"/>
      <name val="Calibri"/>
      <family val="2"/>
      <scheme val="minor"/>
    </font>
    <font>
      <sz val="10"/>
      <color theme="0" tint="-0.14999847407452621"/>
      <name val="Calibri"/>
      <family val="2"/>
      <scheme val="minor"/>
    </font>
    <font>
      <i/>
      <sz val="10"/>
      <color theme="1"/>
      <name val="Calibri"/>
      <family val="2"/>
      <scheme val="minor"/>
    </font>
    <font>
      <sz val="10"/>
      <color rgb="FFFF0000"/>
      <name val="Calibri"/>
      <family val="2"/>
      <scheme val="minor"/>
    </font>
    <font>
      <b/>
      <sz val="14"/>
      <color indexed="8"/>
      <name val="Arial"/>
      <family val="2"/>
    </font>
    <font>
      <sz val="12"/>
      <color rgb="FF000000"/>
      <name val="Arial"/>
      <family val="2"/>
    </font>
    <font>
      <sz val="12"/>
      <name val="Calibri"/>
      <family val="2"/>
      <scheme val="minor"/>
    </font>
    <font>
      <sz val="8"/>
      <color theme="1"/>
      <name val="Calibri"/>
      <family val="2"/>
      <scheme val="minor"/>
    </font>
    <font>
      <u/>
      <sz val="11"/>
      <color theme="1"/>
      <name val="Calibri"/>
      <family val="2"/>
      <scheme val="minor"/>
    </font>
    <font>
      <b/>
      <sz val="11"/>
      <color theme="3" tint="-0.249977111117893"/>
      <name val="Arial"/>
      <family val="2"/>
    </font>
    <font>
      <b/>
      <sz val="10"/>
      <color rgb="FFFF0000"/>
      <name val="Arial"/>
      <family val="2"/>
    </font>
    <font>
      <b/>
      <u/>
      <sz val="10"/>
      <color rgb="FF00B050"/>
      <name val="Arial"/>
      <family val="2"/>
    </font>
    <font>
      <b/>
      <sz val="10"/>
      <color rgb="FF00B050"/>
      <name val="Arial"/>
      <family val="2"/>
    </font>
    <font>
      <b/>
      <u/>
      <sz val="10"/>
      <color theme="9"/>
      <name val="Arial"/>
      <family val="2"/>
    </font>
    <font>
      <b/>
      <sz val="10"/>
      <color theme="9"/>
      <name val="Arial"/>
      <family val="2"/>
    </font>
    <font>
      <b/>
      <u/>
      <sz val="10"/>
      <color rgb="FFFF0000"/>
      <name val="Arial"/>
      <family val="2"/>
    </font>
    <font>
      <sz val="10"/>
      <color rgb="FFFF0000"/>
      <name val="Wingdings 3"/>
      <family val="1"/>
      <charset val="2"/>
    </font>
    <font>
      <sz val="8"/>
      <name val="Calibri"/>
      <family val="2"/>
      <scheme val="minor"/>
    </font>
    <font>
      <sz val="12"/>
      <color rgb="FF202124"/>
      <name val="Arial"/>
      <family val="2"/>
    </font>
    <font>
      <i/>
      <sz val="12"/>
      <color theme="1"/>
      <name val="Arial"/>
      <family val="2"/>
    </font>
    <font>
      <i/>
      <sz val="12"/>
      <name val="Arial"/>
      <family val="2"/>
    </font>
  </fonts>
  <fills count="39">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theme="0"/>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2" tint="-0.499984740745262"/>
        <bgColor indexed="64"/>
      </patternFill>
    </fill>
    <fill>
      <patternFill patternType="solid">
        <fgColor theme="0" tint="-0.14999847407452621"/>
        <bgColor rgb="FFDCE6F1"/>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rgb="FFFFFFFF"/>
        <bgColor rgb="FFFFFFFF"/>
      </patternFill>
    </fill>
    <fill>
      <patternFill patternType="solid">
        <fgColor theme="0"/>
        <bgColor rgb="FF33CCFF"/>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rgb="FFCCCCCC"/>
      </left>
      <right style="thin">
        <color rgb="FF000000"/>
      </right>
      <top style="thin">
        <color rgb="FFCCCCCC"/>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rgb="FFCCCCCC"/>
      </left>
      <right/>
      <top style="thin">
        <color rgb="FFCCCCCC"/>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style="thin">
        <color rgb="FF000000"/>
      </right>
      <top style="thin">
        <color rgb="FFCCCCCC"/>
      </top>
      <bottom style="thin">
        <color rgb="FF000000"/>
      </bottom>
      <diagonal/>
    </border>
    <border>
      <left style="thin">
        <color indexed="64"/>
      </left>
      <right style="thin">
        <color rgb="FF000000"/>
      </right>
      <top style="thin">
        <color indexed="64"/>
      </top>
      <bottom style="thin">
        <color rgb="FF000000"/>
      </bottom>
      <diagonal/>
    </border>
    <border>
      <left style="thin">
        <color rgb="FFCCCCCC"/>
      </left>
      <right style="thin">
        <color rgb="FF000000"/>
      </right>
      <top style="thin">
        <color indexed="64"/>
      </top>
      <bottom style="thin">
        <color rgb="FF000000"/>
      </bottom>
      <diagonal/>
    </border>
    <border>
      <left style="thin">
        <color rgb="FFCCCCCC"/>
      </left>
      <right/>
      <top style="thin">
        <color indexed="64"/>
      </top>
      <bottom style="thin">
        <color rgb="FF000000"/>
      </bottom>
      <diagonal/>
    </border>
    <border>
      <left/>
      <right/>
      <top style="thin">
        <color rgb="FFCCCCCC"/>
      </top>
      <bottom style="thin">
        <color rgb="FF000000"/>
      </bottom>
      <diagonal/>
    </border>
    <border>
      <left/>
      <right/>
      <top/>
      <bottom style="thin">
        <color rgb="FF00B0F0"/>
      </bottom>
      <diagonal/>
    </border>
  </borders>
  <cellStyleXfs count="14">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4"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904">
    <xf numFmtId="0" fontId="0" fillId="0" borderId="0" xfId="0"/>
    <xf numFmtId="0" fontId="0" fillId="0" borderId="0" xfId="0" applyProtection="1">
      <protection hidden="1"/>
    </xf>
    <xf numFmtId="0" fontId="0" fillId="0" borderId="0" xfId="0" applyBorder="1" applyProtection="1">
      <protection hidden="1"/>
    </xf>
    <xf numFmtId="0" fontId="15" fillId="0" borderId="1" xfId="0" applyFont="1" applyFill="1" applyBorder="1" applyAlignment="1" applyProtection="1">
      <alignment horizontal="center" vertical="center" wrapText="1"/>
      <protection hidden="1"/>
    </xf>
    <xf numFmtId="0" fontId="0" fillId="16" borderId="0" xfId="0" applyFill="1" applyBorder="1" applyProtection="1">
      <protection hidden="1"/>
    </xf>
    <xf numFmtId="0" fontId="0" fillId="11" borderId="0" xfId="0" applyFill="1" applyProtection="1">
      <protection hidden="1"/>
    </xf>
    <xf numFmtId="0" fontId="0" fillId="16" borderId="16" xfId="0" applyFill="1" applyBorder="1" applyProtection="1">
      <protection hidden="1"/>
    </xf>
    <xf numFmtId="0" fontId="8" fillId="16" borderId="21" xfId="0" applyFont="1" applyFill="1" applyBorder="1" applyAlignment="1" applyProtection="1">
      <alignment horizontal="center"/>
      <protection hidden="1"/>
    </xf>
    <xf numFmtId="0" fontId="8" fillId="16" borderId="15" xfId="0" applyFont="1" applyFill="1" applyBorder="1" applyAlignment="1" applyProtection="1">
      <alignment horizontal="center"/>
      <protection hidden="1"/>
    </xf>
    <xf numFmtId="0" fontId="8" fillId="16" borderId="4" xfId="0" applyFont="1" applyFill="1" applyBorder="1" applyAlignment="1" applyProtection="1">
      <alignment horizontal="center"/>
      <protection hidden="1"/>
    </xf>
    <xf numFmtId="0" fontId="8" fillId="16" borderId="25" xfId="0" applyFont="1" applyFill="1" applyBorder="1" applyAlignment="1" applyProtection="1">
      <alignment horizontal="center"/>
      <protection hidden="1"/>
    </xf>
    <xf numFmtId="0" fontId="10" fillId="16" borderId="42" xfId="0" applyFont="1" applyFill="1" applyBorder="1" applyAlignment="1" applyProtection="1">
      <alignment horizontal="center"/>
      <protection locked="0"/>
    </xf>
    <xf numFmtId="0" fontId="10" fillId="16" borderId="49" xfId="0" applyFont="1" applyFill="1" applyBorder="1" applyAlignment="1" applyProtection="1">
      <alignment horizontal="center"/>
      <protection locked="0"/>
    </xf>
    <xf numFmtId="0" fontId="0" fillId="16" borderId="43" xfId="0" applyFill="1" applyBorder="1" applyAlignment="1" applyProtection="1">
      <alignment horizontal="center"/>
      <protection locked="0"/>
    </xf>
    <xf numFmtId="0" fontId="0" fillId="16" borderId="49" xfId="0" applyFill="1" applyBorder="1" applyAlignment="1" applyProtection="1">
      <alignment horizontal="center"/>
      <protection locked="0"/>
    </xf>
    <xf numFmtId="0" fontId="10" fillId="16" borderId="47" xfId="0" applyFont="1" applyFill="1" applyBorder="1" applyAlignment="1" applyProtection="1">
      <alignment horizontal="center"/>
      <protection locked="0"/>
    </xf>
    <xf numFmtId="0" fontId="10" fillId="16" borderId="43" xfId="0" applyFont="1" applyFill="1" applyBorder="1" applyAlignment="1" applyProtection="1">
      <alignment horizontal="center"/>
      <protection locked="0"/>
    </xf>
    <xf numFmtId="0" fontId="0" fillId="16" borderId="51" xfId="0" applyFill="1" applyBorder="1" applyAlignment="1" applyProtection="1">
      <alignment horizontal="center"/>
      <protection locked="0"/>
    </xf>
    <xf numFmtId="0" fontId="0" fillId="16" borderId="18" xfId="0" applyFill="1" applyBorder="1" applyAlignment="1" applyProtection="1">
      <alignment horizontal="center"/>
      <protection locked="0"/>
    </xf>
    <xf numFmtId="0" fontId="10" fillId="16" borderId="23" xfId="0" applyFont="1" applyFill="1" applyBorder="1" applyAlignment="1" applyProtection="1">
      <alignment horizontal="center"/>
      <protection locked="0"/>
    </xf>
    <xf numFmtId="0" fontId="0" fillId="16" borderId="2" xfId="0" applyFill="1" applyBorder="1" applyAlignment="1" applyProtection="1">
      <alignment horizontal="center"/>
      <protection locked="0"/>
    </xf>
    <xf numFmtId="0" fontId="0" fillId="16" borderId="23" xfId="0" applyFill="1" applyBorder="1" applyAlignment="1" applyProtection="1">
      <alignment horizontal="center"/>
      <protection locked="0"/>
    </xf>
    <xf numFmtId="0" fontId="10" fillId="16" borderId="5" xfId="0" applyFont="1" applyFill="1" applyBorder="1" applyAlignment="1" applyProtection="1">
      <alignment horizontal="center"/>
      <protection locked="0"/>
    </xf>
    <xf numFmtId="0" fontId="10" fillId="16" borderId="2" xfId="0" applyFont="1" applyFill="1" applyBorder="1" applyAlignment="1" applyProtection="1">
      <alignment horizontal="center"/>
      <protection locked="0"/>
    </xf>
    <xf numFmtId="0" fontId="0" fillId="16" borderId="29" xfId="0" applyFill="1" applyBorder="1" applyAlignment="1" applyProtection="1">
      <alignment horizontal="center"/>
      <protection locked="0"/>
    </xf>
    <xf numFmtId="0" fontId="10" fillId="16" borderId="45" xfId="0" applyFont="1" applyFill="1" applyBorder="1" applyAlignment="1" applyProtection="1">
      <alignment horizontal="center"/>
      <protection locked="0"/>
    </xf>
    <xf numFmtId="0" fontId="0" fillId="16" borderId="42" xfId="0" applyFill="1" applyBorder="1" applyAlignment="1" applyProtection="1">
      <alignment horizontal="center"/>
      <protection locked="0"/>
    </xf>
    <xf numFmtId="0" fontId="0" fillId="16" borderId="45" xfId="0" applyFill="1" applyBorder="1" applyAlignment="1" applyProtection="1">
      <alignment horizontal="center"/>
      <protection locked="0"/>
    </xf>
    <xf numFmtId="0" fontId="10" fillId="16" borderId="35" xfId="0" applyFont="1" applyFill="1" applyBorder="1" applyAlignment="1" applyProtection="1">
      <alignment horizontal="center"/>
      <protection locked="0"/>
    </xf>
    <xf numFmtId="0" fontId="0" fillId="16" borderId="50" xfId="0" applyFill="1" applyBorder="1" applyAlignment="1" applyProtection="1">
      <alignment horizontal="center"/>
      <protection locked="0"/>
    </xf>
    <xf numFmtId="0" fontId="0" fillId="16" borderId="3" xfId="0" applyFill="1" applyBorder="1" applyAlignment="1" applyProtection="1">
      <alignment horizontal="center"/>
      <protection locked="0"/>
    </xf>
    <xf numFmtId="0" fontId="5" fillId="19" borderId="4" xfId="0" applyFont="1" applyFill="1" applyBorder="1" applyAlignment="1" applyProtection="1">
      <alignment horizontal="center"/>
      <protection hidden="1"/>
    </xf>
    <xf numFmtId="0" fontId="20" fillId="16" borderId="0" xfId="0" applyFont="1" applyFill="1" applyBorder="1" applyProtection="1">
      <protection hidden="1"/>
    </xf>
    <xf numFmtId="0" fontId="0" fillId="16" borderId="30" xfId="0" applyFill="1" applyBorder="1" applyProtection="1">
      <protection hidden="1"/>
    </xf>
    <xf numFmtId="0" fontId="0" fillId="16" borderId="5" xfId="0" applyFill="1" applyBorder="1" applyProtection="1">
      <protection hidden="1"/>
    </xf>
    <xf numFmtId="0" fontId="0" fillId="16" borderId="29" xfId="0" applyFill="1" applyBorder="1" applyProtection="1">
      <protection hidden="1"/>
    </xf>
    <xf numFmtId="0" fontId="7" fillId="20" borderId="18" xfId="0" applyFont="1" applyFill="1" applyBorder="1" applyAlignment="1" applyProtection="1">
      <protection hidden="1"/>
    </xf>
    <xf numFmtId="0" fontId="7" fillId="20" borderId="19" xfId="0" applyFont="1" applyFill="1" applyBorder="1" applyAlignment="1" applyProtection="1">
      <protection hidden="1"/>
    </xf>
    <xf numFmtId="0" fontId="0" fillId="15" borderId="0" xfId="0" applyFill="1" applyBorder="1" applyAlignment="1" applyProtection="1">
      <alignment horizontal="justify" vertical="center"/>
      <protection hidden="1"/>
    </xf>
    <xf numFmtId="0" fontId="5" fillId="15" borderId="0" xfId="0" applyFont="1" applyFill="1" applyBorder="1" applyAlignment="1" applyProtection="1">
      <alignment horizontal="center" vertical="center"/>
      <protection hidden="1"/>
    </xf>
    <xf numFmtId="0" fontId="0" fillId="15" borderId="0" xfId="0" applyFill="1" applyBorder="1" applyAlignment="1" applyProtection="1">
      <alignment horizontal="center" vertical="center"/>
      <protection hidden="1"/>
    </xf>
    <xf numFmtId="0" fontId="6" fillId="15" borderId="0" xfId="0" applyFont="1" applyFill="1" applyBorder="1" applyAlignment="1" applyProtection="1">
      <alignment vertical="center"/>
      <protection hidden="1"/>
    </xf>
    <xf numFmtId="0" fontId="7" fillId="15" borderId="16" xfId="0" applyFont="1" applyFill="1" applyBorder="1" applyAlignment="1" applyProtection="1">
      <protection hidden="1"/>
    </xf>
    <xf numFmtId="0" fontId="5" fillId="15" borderId="16" xfId="0" applyFont="1" applyFill="1" applyBorder="1" applyAlignment="1" applyProtection="1">
      <alignment horizontal="center" vertical="center"/>
      <protection hidden="1"/>
    </xf>
    <xf numFmtId="0" fontId="0" fillId="15" borderId="16" xfId="0" applyFill="1" applyBorder="1" applyAlignment="1" applyProtection="1">
      <alignment horizontal="justify" vertical="center"/>
      <protection hidden="1"/>
    </xf>
    <xf numFmtId="0" fontId="0" fillId="16" borderId="34" xfId="0" applyFill="1" applyBorder="1" applyProtection="1">
      <protection hidden="1"/>
    </xf>
    <xf numFmtId="0" fontId="0" fillId="16" borderId="27" xfId="0" applyFill="1" applyBorder="1" applyProtection="1">
      <protection hidden="1"/>
    </xf>
    <xf numFmtId="0" fontId="0" fillId="10" borderId="0" xfId="0" applyFill="1" applyBorder="1"/>
    <xf numFmtId="0" fontId="35" fillId="0" borderId="1"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center" vertical="center" wrapText="1"/>
      <protection hidden="1"/>
    </xf>
    <xf numFmtId="0" fontId="5" fillId="15" borderId="0" xfId="0" applyFont="1" applyFill="1" applyBorder="1" applyAlignment="1" applyProtection="1">
      <alignment horizontal="center" vertical="center"/>
      <protection hidden="1"/>
    </xf>
    <xf numFmtId="0" fontId="0" fillId="15" borderId="0" xfId="0" applyFill="1" applyBorder="1" applyAlignment="1" applyProtection="1">
      <alignment horizontal="justify" vertical="center"/>
      <protection hidden="1"/>
    </xf>
    <xf numFmtId="0" fontId="0" fillId="10" borderId="0" xfId="0" applyFill="1" applyBorder="1" applyProtection="1">
      <protection hidden="1"/>
    </xf>
    <xf numFmtId="0" fontId="7" fillId="15" borderId="0" xfId="0" applyFont="1" applyFill="1" applyBorder="1" applyAlignment="1" applyProtection="1">
      <alignment horizontal="center"/>
      <protection hidden="1"/>
    </xf>
    <xf numFmtId="0" fontId="7" fillId="15" borderId="0" xfId="0" applyFont="1" applyFill="1" applyBorder="1" applyAlignment="1" applyProtection="1">
      <protection hidden="1"/>
    </xf>
    <xf numFmtId="0" fontId="5" fillId="15" borderId="0" xfId="0" applyFont="1" applyFill="1" applyBorder="1" applyAlignment="1" applyProtection="1">
      <alignment vertical="center"/>
      <protection hidden="1"/>
    </xf>
    <xf numFmtId="0" fontId="0" fillId="15" borderId="0" xfId="0" applyFill="1" applyBorder="1" applyAlignment="1" applyProtection="1">
      <alignment vertical="center"/>
      <protection hidden="1"/>
    </xf>
    <xf numFmtId="0" fontId="7" fillId="21" borderId="2" xfId="0" applyFont="1" applyFill="1" applyBorder="1" applyAlignment="1" applyProtection="1">
      <alignment horizontal="center" vertical="center"/>
      <protection hidden="1"/>
    </xf>
    <xf numFmtId="0" fontId="7" fillId="21" borderId="1" xfId="0" applyFont="1" applyFill="1" applyBorder="1" applyAlignment="1" applyProtection="1">
      <alignment horizontal="center" vertical="center"/>
      <protection hidden="1"/>
    </xf>
    <xf numFmtId="0" fontId="43" fillId="15" borderId="2" xfId="0" applyFont="1" applyFill="1" applyBorder="1" applyAlignment="1" applyProtection="1">
      <alignment horizontal="center" vertical="center"/>
      <protection hidden="1"/>
    </xf>
    <xf numFmtId="0" fontId="44" fillId="15" borderId="1" xfId="0" applyFont="1" applyFill="1" applyBorder="1" applyAlignment="1" applyProtection="1">
      <alignment vertical="center"/>
      <protection hidden="1"/>
    </xf>
    <xf numFmtId="0" fontId="43" fillId="15" borderId="3" xfId="0" applyFont="1" applyFill="1" applyBorder="1" applyAlignment="1" applyProtection="1">
      <alignment horizontal="center" vertical="center"/>
      <protection hidden="1"/>
    </xf>
    <xf numFmtId="0" fontId="44" fillId="15" borderId="12" xfId="0" applyFont="1" applyFill="1" applyBorder="1" applyAlignment="1" applyProtection="1">
      <alignment vertical="center"/>
      <protection hidden="1"/>
    </xf>
    <xf numFmtId="0" fontId="0" fillId="16"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16" borderId="20" xfId="0" applyFill="1" applyBorder="1" applyAlignment="1" applyProtection="1">
      <alignment horizontal="center"/>
      <protection locked="0"/>
    </xf>
    <xf numFmtId="0" fontId="0" fillId="0" borderId="55" xfId="0" applyBorder="1" applyProtection="1">
      <protection locked="0" hidden="1"/>
    </xf>
    <xf numFmtId="0" fontId="0" fillId="0" borderId="30" xfId="0" applyBorder="1" applyProtection="1">
      <protection locked="0" hidden="1"/>
    </xf>
    <xf numFmtId="0" fontId="0" fillId="0" borderId="31" xfId="0" applyBorder="1" applyProtection="1">
      <protection locked="0" hidden="1"/>
    </xf>
    <xf numFmtId="0" fontId="0" fillId="16" borderId="47" xfId="0" applyFill="1" applyBorder="1" applyAlignment="1" applyProtection="1">
      <alignment horizontal="center"/>
      <protection locked="0"/>
    </xf>
    <xf numFmtId="0" fontId="0" fillId="16" borderId="5" xfId="0" applyFill="1" applyBorder="1" applyAlignment="1" applyProtection="1">
      <alignment horizontal="center"/>
      <protection locked="0"/>
    </xf>
    <xf numFmtId="0" fontId="0" fillId="16" borderId="35" xfId="0" applyFill="1" applyBorder="1" applyAlignment="1" applyProtection="1">
      <alignment horizontal="center"/>
      <protection locked="0"/>
    </xf>
    <xf numFmtId="0" fontId="0" fillId="16" borderId="9" xfId="0" applyFill="1" applyBorder="1" applyAlignment="1" applyProtection="1">
      <alignment horizontal="center"/>
      <protection locked="0"/>
    </xf>
    <xf numFmtId="0" fontId="0" fillId="16" borderId="10" xfId="0" applyFill="1" applyBorder="1" applyAlignment="1" applyProtection="1">
      <alignment horizontal="center"/>
      <protection locked="0"/>
    </xf>
    <xf numFmtId="0" fontId="0" fillId="16" borderId="11" xfId="0" applyFill="1" applyBorder="1" applyAlignment="1" applyProtection="1">
      <alignment horizontal="center"/>
      <protection locked="0"/>
    </xf>
    <xf numFmtId="0" fontId="10" fillId="16" borderId="1" xfId="0" applyFont="1" applyFill="1" applyBorder="1" applyAlignment="1" applyProtection="1">
      <alignment horizontal="center"/>
      <protection hidden="1"/>
    </xf>
    <xf numFmtId="0" fontId="10" fillId="16" borderId="1" xfId="0" applyFont="1" applyFill="1" applyBorder="1" applyAlignment="1" applyProtection="1">
      <alignment horizontal="center" vertical="center"/>
      <protection hidden="1"/>
    </xf>
    <xf numFmtId="0" fontId="10" fillId="16" borderId="24" xfId="0" applyFont="1" applyFill="1" applyBorder="1" applyAlignment="1" applyProtection="1">
      <alignment horizontal="center"/>
      <protection hidden="1"/>
    </xf>
    <xf numFmtId="0" fontId="9" fillId="10" borderId="33" xfId="0" applyFont="1" applyFill="1" applyBorder="1" applyAlignment="1" applyProtection="1">
      <alignment horizontal="center"/>
    </xf>
    <xf numFmtId="0" fontId="0" fillId="24" borderId="0" xfId="0" applyFill="1"/>
    <xf numFmtId="0" fontId="9" fillId="10" borderId="16" xfId="0" applyFont="1" applyFill="1" applyBorder="1" applyAlignment="1" applyProtection="1">
      <alignment horizontal="center"/>
    </xf>
    <xf numFmtId="0" fontId="9" fillId="10" borderId="34" xfId="0" applyFont="1" applyFill="1" applyBorder="1" applyAlignment="1" applyProtection="1">
      <alignment horizontal="center"/>
    </xf>
    <xf numFmtId="0" fontId="9" fillId="10" borderId="0" xfId="0" applyFont="1" applyFill="1" applyBorder="1" applyAlignment="1" applyProtection="1">
      <alignment horizontal="center"/>
    </xf>
    <xf numFmtId="0" fontId="29" fillId="10" borderId="0" xfId="0" applyFont="1" applyFill="1" applyBorder="1" applyAlignment="1" applyProtection="1">
      <alignment horizontal="center" vertical="top"/>
    </xf>
    <xf numFmtId="0" fontId="9" fillId="10" borderId="26" xfId="0" applyFont="1" applyFill="1" applyBorder="1" applyAlignment="1" applyProtection="1">
      <alignment horizontal="center"/>
    </xf>
    <xf numFmtId="0" fontId="0" fillId="10" borderId="16" xfId="0" applyFill="1" applyBorder="1"/>
    <xf numFmtId="0" fontId="12" fillId="10" borderId="26" xfId="0" applyFont="1" applyFill="1" applyBorder="1" applyAlignment="1"/>
    <xf numFmtId="0" fontId="5" fillId="23" borderId="1" xfId="0" applyFont="1" applyFill="1" applyBorder="1" applyAlignment="1">
      <alignment horizontal="center" vertical="top"/>
    </xf>
    <xf numFmtId="0" fontId="5" fillId="23" borderId="1" xfId="0" applyFont="1" applyFill="1" applyBorder="1" applyAlignment="1">
      <alignment horizontal="center" vertical="top" wrapText="1"/>
    </xf>
    <xf numFmtId="0" fontId="0" fillId="10" borderId="26" xfId="0" applyFill="1" applyBorder="1"/>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14" fontId="0" fillId="10" borderId="1" xfId="0" applyNumberFormat="1" applyFont="1" applyFill="1" applyBorder="1" applyAlignment="1">
      <alignment horizontal="center" vertical="top"/>
    </xf>
    <xf numFmtId="0" fontId="0" fillId="10" borderId="16" xfId="0" applyFill="1" applyBorder="1" applyAlignment="1">
      <alignment horizontal="center" vertical="center"/>
    </xf>
    <xf numFmtId="0" fontId="0" fillId="10" borderId="26" xfId="0" applyFill="1" applyBorder="1" applyAlignment="1">
      <alignment horizontal="center" vertical="center"/>
    </xf>
    <xf numFmtId="0" fontId="0" fillId="10" borderId="26" xfId="0" applyFill="1" applyBorder="1" applyAlignment="1">
      <alignment horizontal="justify" vertical="center"/>
    </xf>
    <xf numFmtId="0" fontId="41" fillId="0" borderId="1" xfId="0" applyFont="1" applyBorder="1" applyAlignment="1">
      <alignment horizontal="justify" vertical="top" wrapText="1"/>
    </xf>
    <xf numFmtId="0" fontId="24" fillId="10" borderId="50" xfId="0" applyFont="1" applyFill="1" applyBorder="1" applyAlignment="1" applyProtection="1">
      <alignment vertical="top" wrapText="1"/>
    </xf>
    <xf numFmtId="0" fontId="48" fillId="10" borderId="0" xfId="0" applyFont="1" applyFill="1" applyBorder="1" applyAlignment="1" applyProtection="1">
      <alignment vertical="top" wrapText="1"/>
    </xf>
    <xf numFmtId="0" fontId="5" fillId="12" borderId="48" xfId="0" applyFont="1" applyFill="1" applyBorder="1" applyAlignment="1" applyProtection="1">
      <alignment horizontal="center" vertical="top"/>
    </xf>
    <xf numFmtId="0" fontId="49" fillId="12" borderId="36" xfId="0" applyFont="1" applyFill="1" applyBorder="1" applyAlignment="1" applyProtection="1">
      <alignment horizontal="center" vertical="top"/>
    </xf>
    <xf numFmtId="0" fontId="5" fillId="10" borderId="48" xfId="0" applyFont="1" applyFill="1" applyBorder="1" applyAlignment="1" applyProtection="1">
      <alignment horizontal="center" vertical="top"/>
    </xf>
    <xf numFmtId="0" fontId="47" fillId="10" borderId="36" xfId="0" applyFont="1" applyFill="1" applyBorder="1" applyAlignment="1" applyProtection="1">
      <alignment horizontal="center" vertical="top"/>
    </xf>
    <xf numFmtId="0" fontId="48" fillId="10" borderId="51" xfId="0" applyFont="1" applyFill="1" applyBorder="1" applyAlignment="1" applyProtection="1">
      <alignment vertical="top" wrapText="1"/>
    </xf>
    <xf numFmtId="0" fontId="14" fillId="23" borderId="30" xfId="0" applyFont="1" applyFill="1" applyBorder="1" applyAlignment="1" applyProtection="1">
      <alignment vertical="center" wrapText="1"/>
    </xf>
    <xf numFmtId="0" fontId="14" fillId="23" borderId="29" xfId="0" applyFont="1" applyFill="1" applyBorder="1" applyAlignment="1" applyProtection="1">
      <alignment vertical="center"/>
    </xf>
    <xf numFmtId="0" fontId="14" fillId="23" borderId="29" xfId="0" applyFont="1" applyFill="1" applyBorder="1" applyAlignment="1" applyProtection="1">
      <alignment horizontal="center" vertical="center" wrapText="1"/>
    </xf>
    <xf numFmtId="0" fontId="14" fillId="23" borderId="5" xfId="0" applyFont="1" applyFill="1" applyBorder="1" applyAlignment="1" applyProtection="1">
      <alignment vertical="center" wrapText="1"/>
    </xf>
    <xf numFmtId="0" fontId="0" fillId="10" borderId="1" xfId="0" applyFont="1" applyFill="1" applyBorder="1" applyAlignment="1" applyProtection="1">
      <alignment horizontal="justify" vertical="top" wrapText="1"/>
      <protection locked="0"/>
    </xf>
    <xf numFmtId="0" fontId="0" fillId="10" borderId="1" xfId="0" applyFont="1" applyFill="1" applyBorder="1" applyAlignment="1" applyProtection="1">
      <alignment horizontal="center" vertical="top" wrapText="1"/>
      <protection locked="0"/>
    </xf>
    <xf numFmtId="0" fontId="0" fillId="10" borderId="0" xfId="0" applyFont="1" applyFill="1"/>
    <xf numFmtId="0" fontId="0" fillId="0" borderId="0" xfId="0" applyFont="1" applyFill="1"/>
    <xf numFmtId="0" fontId="0" fillId="0" borderId="0" xfId="0" applyFont="1" applyFill="1" applyAlignment="1">
      <alignment horizontal="center"/>
    </xf>
    <xf numFmtId="0" fontId="0" fillId="26" borderId="0" xfId="0" applyFont="1" applyFill="1"/>
    <xf numFmtId="0" fontId="14" fillId="1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top" wrapText="1"/>
    </xf>
    <xf numFmtId="0" fontId="0" fillId="0" borderId="0"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justify" vertical="top" wrapText="1"/>
      <protection locked="0"/>
    </xf>
    <xf numFmtId="0" fontId="0" fillId="28" borderId="0" xfId="0" applyFont="1" applyFill="1" applyBorder="1" applyAlignment="1" applyProtection="1">
      <alignment horizontal="justify" vertical="top" wrapText="1"/>
      <protection locked="0"/>
    </xf>
    <xf numFmtId="0" fontId="0" fillId="28" borderId="0" xfId="0" applyFont="1" applyFill="1" applyBorder="1" applyAlignment="1" applyProtection="1">
      <alignment horizontal="center" vertical="top" wrapText="1"/>
      <protection locked="0"/>
    </xf>
    <xf numFmtId="0" fontId="0" fillId="28" borderId="0" xfId="0" applyFont="1" applyFill="1" applyBorder="1"/>
    <xf numFmtId="0" fontId="0" fillId="28" borderId="0" xfId="0" applyFont="1" applyFill="1"/>
    <xf numFmtId="0" fontId="0" fillId="28" borderId="0" xfId="0" applyFont="1" applyFill="1" applyAlignment="1">
      <alignment horizontal="center"/>
    </xf>
    <xf numFmtId="0" fontId="5" fillId="10" borderId="36" xfId="0" applyFont="1" applyFill="1" applyBorder="1" applyAlignment="1" applyProtection="1">
      <alignment horizontal="center" vertical="top"/>
    </xf>
    <xf numFmtId="0" fontId="0" fillId="28" borderId="0" xfId="0" applyFont="1" applyFill="1" applyBorder="1" applyProtection="1">
      <protection locked="0"/>
    </xf>
    <xf numFmtId="0" fontId="0" fillId="28" borderId="0" xfId="0" applyFont="1" applyFill="1" applyBorder="1" applyAlignment="1" applyProtection="1">
      <alignment horizontal="justify" vertical="top" wrapText="1"/>
    </xf>
    <xf numFmtId="0" fontId="5" fillId="23" borderId="44" xfId="0" applyFont="1" applyFill="1" applyBorder="1" applyAlignment="1" applyProtection="1">
      <alignment horizontal="center" vertical="top"/>
    </xf>
    <xf numFmtId="0" fontId="19" fillId="10" borderId="0" xfId="0" applyFont="1" applyFill="1"/>
    <xf numFmtId="0" fontId="19" fillId="10" borderId="0" xfId="0" applyFont="1" applyFill="1" applyAlignment="1">
      <alignment vertical="top"/>
    </xf>
    <xf numFmtId="0" fontId="19" fillId="0" borderId="0" xfId="0" applyFont="1"/>
    <xf numFmtId="0" fontId="35" fillId="10" borderId="24" xfId="0" applyFont="1" applyFill="1" applyBorder="1" applyAlignment="1" applyProtection="1">
      <alignment vertical="top" wrapText="1"/>
    </xf>
    <xf numFmtId="0" fontId="51" fillId="10" borderId="44" xfId="0" applyFont="1" applyFill="1" applyBorder="1" applyAlignment="1" applyProtection="1">
      <alignment horizontal="center" vertical="top"/>
    </xf>
    <xf numFmtId="0" fontId="52" fillId="10" borderId="44" xfId="0" applyFont="1" applyFill="1" applyBorder="1" applyAlignment="1" applyProtection="1">
      <alignment vertical="top" wrapText="1"/>
    </xf>
    <xf numFmtId="0" fontId="19" fillId="0" borderId="1" xfId="0" applyFont="1" applyFill="1" applyBorder="1" applyAlignment="1" applyProtection="1">
      <alignment horizontal="justify" vertical="top" wrapText="1"/>
      <protection locked="0"/>
    </xf>
    <xf numFmtId="0" fontId="19" fillId="0" borderId="30" xfId="0" applyFont="1" applyFill="1" applyBorder="1" applyAlignment="1" applyProtection="1">
      <alignment horizontal="justify" vertical="top" wrapText="1"/>
      <protection locked="0"/>
    </xf>
    <xf numFmtId="0" fontId="13" fillId="12" borderId="24" xfId="0" applyFont="1" applyFill="1" applyBorder="1" applyAlignment="1" applyProtection="1">
      <alignment horizontal="center" vertical="top"/>
    </xf>
    <xf numFmtId="0" fontId="35" fillId="12" borderId="24" xfId="0" applyFont="1" applyFill="1" applyBorder="1" applyAlignment="1" applyProtection="1">
      <alignment vertical="top" wrapText="1"/>
    </xf>
    <xf numFmtId="0" fontId="53" fillId="12" borderId="44" xfId="0" applyFont="1" applyFill="1" applyBorder="1" applyAlignment="1" applyProtection="1">
      <alignment horizontal="center" vertical="top"/>
    </xf>
    <xf numFmtId="0" fontId="54" fillId="12" borderId="44" xfId="0" applyFont="1" applyFill="1" applyBorder="1" applyAlignment="1" applyProtection="1">
      <alignment vertical="top" wrapText="1"/>
    </xf>
    <xf numFmtId="0" fontId="53" fillId="12" borderId="32" xfId="0" applyFont="1" applyFill="1" applyBorder="1" applyAlignment="1" applyProtection="1">
      <alignment horizontal="center" vertical="top"/>
    </xf>
    <xf numFmtId="0" fontId="54" fillId="12" borderId="32" xfId="0" applyFont="1" applyFill="1" applyBorder="1" applyAlignment="1" applyProtection="1">
      <alignment vertical="top" wrapText="1"/>
    </xf>
    <xf numFmtId="0" fontId="13" fillId="10" borderId="36" xfId="0" applyFont="1" applyFill="1" applyBorder="1" applyAlignment="1" applyProtection="1">
      <alignment horizontal="center" vertical="top"/>
    </xf>
    <xf numFmtId="0" fontId="35" fillId="0" borderId="1" xfId="0" applyFont="1" applyBorder="1" applyAlignment="1" applyProtection="1">
      <alignment horizontal="justify" vertical="top" wrapText="1"/>
      <protection locked="0"/>
    </xf>
    <xf numFmtId="0" fontId="51" fillId="10" borderId="36" xfId="0" applyFont="1" applyFill="1" applyBorder="1" applyAlignment="1" applyProtection="1">
      <alignment horizontal="center" vertical="top"/>
    </xf>
    <xf numFmtId="0" fontId="13" fillId="12" borderId="48" xfId="0" applyFont="1" applyFill="1" applyBorder="1" applyAlignment="1" applyProtection="1">
      <alignment horizontal="center" vertical="top"/>
    </xf>
    <xf numFmtId="0" fontId="53" fillId="12" borderId="36" xfId="0" applyFont="1" applyFill="1" applyBorder="1" applyAlignment="1" applyProtection="1">
      <alignment horizontal="center" vertical="top"/>
    </xf>
    <xf numFmtId="0" fontId="53" fillId="12" borderId="38" xfId="0" applyFont="1" applyFill="1" applyBorder="1" applyAlignment="1" applyProtection="1">
      <alignment horizontal="center" vertical="top"/>
    </xf>
    <xf numFmtId="0" fontId="13" fillId="10" borderId="48" xfId="0" applyFont="1" applyFill="1" applyBorder="1" applyAlignment="1" applyProtection="1">
      <alignment horizontal="center" vertical="top"/>
    </xf>
    <xf numFmtId="0" fontId="51" fillId="10" borderId="38" xfId="0" applyFont="1" applyFill="1" applyBorder="1" applyAlignment="1" applyProtection="1">
      <alignment horizontal="center" vertical="top"/>
    </xf>
    <xf numFmtId="0" fontId="52" fillId="10" borderId="38" xfId="0" applyFont="1" applyFill="1" applyBorder="1" applyAlignment="1" applyProtection="1">
      <alignment vertical="top" wrapText="1"/>
    </xf>
    <xf numFmtId="0" fontId="19" fillId="26" borderId="0" xfId="0" applyFont="1" applyFill="1"/>
    <xf numFmtId="0" fontId="35" fillId="10" borderId="44" xfId="0" applyFont="1" applyFill="1" applyBorder="1" applyAlignment="1" applyProtection="1">
      <alignment vertical="top" wrapText="1"/>
    </xf>
    <xf numFmtId="0" fontId="52" fillId="10" borderId="32" xfId="0" applyFont="1" applyFill="1" applyBorder="1" applyAlignment="1" applyProtection="1">
      <alignment vertical="top" wrapText="1"/>
    </xf>
    <xf numFmtId="0" fontId="35" fillId="10" borderId="48" xfId="0" applyFont="1" applyFill="1" applyBorder="1" applyAlignment="1" applyProtection="1">
      <alignment vertical="top" wrapText="1"/>
    </xf>
    <xf numFmtId="0" fontId="52" fillId="10" borderId="36" xfId="0" applyFont="1" applyFill="1" applyBorder="1" applyAlignment="1" applyProtection="1">
      <alignment vertical="top" wrapText="1"/>
    </xf>
    <xf numFmtId="0" fontId="35" fillId="10" borderId="36" xfId="0" applyFont="1" applyFill="1" applyBorder="1" applyAlignment="1" applyProtection="1">
      <alignment vertical="top" wrapText="1"/>
    </xf>
    <xf numFmtId="0" fontId="35" fillId="0" borderId="1" xfId="0" applyFont="1" applyFill="1" applyBorder="1" applyAlignment="1" applyProtection="1">
      <alignment horizontal="justify" vertical="top" wrapText="1"/>
      <protection locked="0"/>
    </xf>
    <xf numFmtId="0" fontId="35" fillId="0" borderId="62" xfId="0" applyFont="1" applyFill="1" applyBorder="1" applyAlignment="1" applyProtection="1">
      <alignment horizontal="justify" vertical="top" wrapText="1"/>
      <protection locked="0"/>
    </xf>
    <xf numFmtId="0" fontId="35" fillId="0" borderId="63" xfId="0" applyFont="1" applyFill="1" applyBorder="1" applyAlignment="1" applyProtection="1">
      <alignment horizontal="justify" vertical="top" wrapText="1"/>
      <protection locked="0"/>
    </xf>
    <xf numFmtId="0" fontId="51" fillId="10" borderId="32" xfId="0" applyFont="1" applyFill="1" applyBorder="1" applyAlignment="1" applyProtection="1">
      <alignment horizontal="center" vertical="top"/>
    </xf>
    <xf numFmtId="0" fontId="19" fillId="0" borderId="0" xfId="0" applyFont="1" applyProtection="1">
      <protection hidden="1"/>
    </xf>
    <xf numFmtId="0" fontId="19" fillId="28" borderId="0" xfId="0" applyFont="1" applyFill="1"/>
    <xf numFmtId="0" fontId="19" fillId="26" borderId="0" xfId="0" applyFont="1" applyFill="1" applyAlignment="1">
      <alignment vertical="top"/>
    </xf>
    <xf numFmtId="0" fontId="13" fillId="10" borderId="44" xfId="0" applyFont="1" applyFill="1" applyBorder="1" applyAlignment="1" applyProtection="1">
      <alignment horizontal="center" vertical="top"/>
    </xf>
    <xf numFmtId="0" fontId="13" fillId="23" borderId="1" xfId="0" applyFont="1" applyFill="1" applyBorder="1" applyAlignment="1" applyProtection="1">
      <alignment horizontal="center" vertical="center"/>
    </xf>
    <xf numFmtId="0" fontId="13" fillId="23" borderId="1" xfId="0" applyFont="1" applyFill="1" applyBorder="1" applyAlignment="1" applyProtection="1">
      <alignment horizontal="center" vertical="center" wrapText="1"/>
    </xf>
    <xf numFmtId="0" fontId="15" fillId="22" borderId="1" xfId="0" applyFont="1" applyFill="1" applyBorder="1" applyAlignment="1" applyProtection="1">
      <alignment horizontal="center" vertical="center" wrapText="1"/>
      <protection hidden="1"/>
    </xf>
    <xf numFmtId="0" fontId="15" fillId="22" borderId="24" xfId="0" applyFont="1" applyFill="1" applyBorder="1" applyAlignment="1" applyProtection="1">
      <alignment horizontal="center" vertical="center" wrapText="1"/>
      <protection hidden="1"/>
    </xf>
    <xf numFmtId="0" fontId="35" fillId="29" borderId="59" xfId="0" applyFont="1" applyFill="1" applyBorder="1" applyAlignment="1" applyProtection="1">
      <alignment horizontal="justify" vertical="top" wrapText="1"/>
      <protection locked="0"/>
    </xf>
    <xf numFmtId="0" fontId="35" fillId="29" borderId="1" xfId="0" applyFont="1" applyFill="1" applyBorder="1" applyAlignment="1" applyProtection="1">
      <alignment horizontal="justify" vertical="top" wrapText="1"/>
      <protection locked="0"/>
    </xf>
    <xf numFmtId="0" fontId="19" fillId="12" borderId="1" xfId="0" applyFont="1" applyFill="1" applyBorder="1" applyAlignment="1" applyProtection="1">
      <alignment horizontal="justify" vertical="top" wrapText="1"/>
      <protection locked="0"/>
    </xf>
    <xf numFmtId="0" fontId="19" fillId="12" borderId="30" xfId="0" applyFont="1" applyFill="1" applyBorder="1" applyAlignment="1" applyProtection="1">
      <alignment horizontal="justify" vertical="top" wrapText="1"/>
      <protection locked="0"/>
    </xf>
    <xf numFmtId="0" fontId="35" fillId="0" borderId="65" xfId="0" applyFont="1" applyFill="1" applyBorder="1" applyAlignment="1" applyProtection="1">
      <alignment horizontal="justify" vertical="top" wrapText="1"/>
      <protection locked="0"/>
    </xf>
    <xf numFmtId="0" fontId="35" fillId="0" borderId="66" xfId="0" applyFont="1" applyFill="1" applyBorder="1" applyAlignment="1" applyProtection="1">
      <alignment horizontal="justify" vertical="top" wrapText="1"/>
      <protection locked="0"/>
    </xf>
    <xf numFmtId="0" fontId="35" fillId="0" borderId="67" xfId="0" applyFont="1" applyFill="1" applyBorder="1" applyAlignment="1" applyProtection="1">
      <alignment horizontal="justify" vertical="top" wrapText="1"/>
      <protection locked="0"/>
    </xf>
    <xf numFmtId="0" fontId="35" fillId="12" borderId="48" xfId="0" applyFont="1" applyFill="1" applyBorder="1" applyAlignment="1" applyProtection="1">
      <alignment vertical="top" wrapText="1"/>
    </xf>
    <xf numFmtId="0" fontId="35" fillId="29" borderId="30" xfId="0" applyFont="1" applyFill="1" applyBorder="1" applyAlignment="1" applyProtection="1">
      <alignment horizontal="justify" vertical="top" wrapText="1"/>
      <protection locked="0"/>
    </xf>
    <xf numFmtId="0" fontId="35" fillId="29" borderId="68"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justify" vertical="top" wrapText="1"/>
      <protection locked="0"/>
    </xf>
    <xf numFmtId="0" fontId="19" fillId="12" borderId="1" xfId="0" applyFont="1" applyFill="1" applyBorder="1" applyAlignment="1" applyProtection="1">
      <alignment vertical="top" wrapText="1"/>
      <protection locked="0"/>
    </xf>
    <xf numFmtId="0" fontId="35" fillId="12" borderId="35" xfId="0" applyFont="1" applyFill="1" applyBorder="1" applyAlignment="1" applyProtection="1">
      <alignment vertical="top" wrapText="1"/>
    </xf>
    <xf numFmtId="0" fontId="54" fillId="12" borderId="37" xfId="0" applyFont="1" applyFill="1" applyBorder="1" applyAlignment="1" applyProtection="1">
      <alignment vertical="top" wrapText="1"/>
    </xf>
    <xf numFmtId="0" fontId="57" fillId="12" borderId="44" xfId="0" applyFont="1" applyFill="1" applyBorder="1" applyAlignment="1" applyProtection="1">
      <alignment horizontal="center" vertical="top"/>
    </xf>
    <xf numFmtId="0" fontId="35" fillId="12" borderId="5" xfId="0" applyFont="1" applyFill="1" applyBorder="1" applyAlignment="1" applyProtection="1">
      <alignment horizontal="justify" vertical="top" wrapText="1"/>
      <protection locked="0"/>
    </xf>
    <xf numFmtId="0" fontId="35" fillId="12" borderId="1" xfId="0" applyFont="1" applyFill="1" applyBorder="1" applyAlignment="1" applyProtection="1">
      <alignment horizontal="justify" vertical="top" wrapText="1"/>
      <protection locked="0"/>
    </xf>
    <xf numFmtId="0" fontId="35" fillId="0" borderId="52" xfId="0" applyFont="1" applyFill="1" applyBorder="1" applyAlignment="1" applyProtection="1">
      <alignment horizontal="justify" vertical="top" wrapText="1"/>
      <protection locked="0"/>
    </xf>
    <xf numFmtId="0" fontId="35" fillId="0" borderId="59" xfId="0" applyFont="1" applyFill="1" applyBorder="1" applyAlignment="1" applyProtection="1">
      <alignment horizontal="justify" vertical="top" wrapText="1"/>
      <protection locked="0"/>
    </xf>
    <xf numFmtId="0" fontId="35" fillId="12" borderId="64" xfId="0" applyFont="1" applyFill="1" applyBorder="1" applyAlignment="1" applyProtection="1">
      <alignment horizontal="justify" vertical="top" wrapText="1"/>
      <protection locked="0"/>
    </xf>
    <xf numFmtId="0" fontId="35" fillId="12" borderId="52" xfId="0" applyFont="1" applyFill="1" applyBorder="1" applyAlignment="1" applyProtection="1">
      <alignment horizontal="justify" vertical="top" wrapText="1"/>
      <protection locked="0"/>
    </xf>
    <xf numFmtId="0" fontId="35" fillId="12" borderId="59" xfId="0" applyFont="1" applyFill="1" applyBorder="1" applyAlignment="1" applyProtection="1">
      <alignment horizontal="justify" vertical="top" wrapText="1"/>
      <protection locked="0"/>
    </xf>
    <xf numFmtId="0" fontId="35" fillId="0" borderId="5" xfId="0" applyFont="1" applyFill="1" applyBorder="1" applyAlignment="1" applyProtection="1">
      <alignment horizontal="justify" vertical="top" wrapText="1"/>
      <protection locked="0"/>
    </xf>
    <xf numFmtId="16" fontId="35" fillId="12" borderId="59" xfId="0" applyNumberFormat="1" applyFont="1" applyFill="1" applyBorder="1" applyAlignment="1" applyProtection="1">
      <alignment horizontal="justify" vertical="top" wrapText="1"/>
      <protection locked="0"/>
    </xf>
    <xf numFmtId="0" fontId="19" fillId="25" borderId="0" xfId="0" applyFont="1" applyFill="1" applyBorder="1" applyProtection="1">
      <protection locked="0"/>
    </xf>
    <xf numFmtId="0" fontId="19" fillId="25" borderId="0" xfId="0" applyFont="1" applyFill="1" applyBorder="1" applyAlignment="1" applyProtection="1">
      <alignment vertical="top"/>
      <protection locked="0"/>
    </xf>
    <xf numFmtId="0" fontId="19" fillId="25" borderId="0" xfId="0" applyFont="1" applyFill="1" applyProtection="1">
      <protection hidden="1"/>
    </xf>
    <xf numFmtId="0" fontId="19" fillId="25" borderId="0" xfId="0" applyFont="1" applyFill="1"/>
    <xf numFmtId="0" fontId="19" fillId="25" borderId="0" xfId="0" applyFont="1" applyFill="1" applyBorder="1"/>
    <xf numFmtId="0" fontId="19" fillId="25" borderId="0" xfId="0" applyFont="1" applyFill="1" applyBorder="1" applyAlignment="1">
      <alignment vertical="top"/>
    </xf>
    <xf numFmtId="0" fontId="55" fillId="25" borderId="0" xfId="0" applyFont="1" applyFill="1" applyAlignment="1">
      <alignment horizontal="center" vertical="top"/>
    </xf>
    <xf numFmtId="0" fontId="15" fillId="25" borderId="0" xfId="0" applyFont="1" applyFill="1" applyAlignment="1">
      <alignment horizontal="center" vertical="top"/>
    </xf>
    <xf numFmtId="0" fontId="56" fillId="25" borderId="0" xfId="0" applyFont="1" applyFill="1" applyAlignment="1">
      <alignment horizontal="center" vertical="center" readingOrder="1"/>
    </xf>
    <xf numFmtId="0" fontId="56" fillId="25" borderId="0" xfId="0" applyFont="1" applyFill="1" applyAlignment="1">
      <alignment horizontal="center" vertical="center" wrapText="1" readingOrder="1"/>
    </xf>
    <xf numFmtId="0" fontId="19" fillId="25" borderId="0" xfId="0" applyFont="1" applyFill="1" applyAlignment="1">
      <alignment vertical="top" wrapText="1"/>
    </xf>
    <xf numFmtId="0" fontId="19" fillId="25" borderId="0" xfId="0" applyFont="1" applyFill="1" applyAlignment="1">
      <alignment wrapText="1"/>
    </xf>
    <xf numFmtId="0" fontId="19" fillId="25" borderId="0" xfId="0" applyFont="1" applyFill="1" applyAlignment="1">
      <alignment vertical="top"/>
    </xf>
    <xf numFmtId="0" fontId="19" fillId="25" borderId="1" xfId="0" applyFont="1" applyFill="1" applyBorder="1" applyProtection="1">
      <protection hidden="1"/>
    </xf>
    <xf numFmtId="0" fontId="19" fillId="25" borderId="1" xfId="0" applyFont="1" applyFill="1" applyBorder="1" applyAlignment="1" applyProtection="1">
      <alignment vertical="center" wrapText="1"/>
      <protection hidden="1"/>
    </xf>
    <xf numFmtId="0" fontId="17" fillId="23" borderId="1" xfId="0" applyFont="1" applyFill="1" applyBorder="1" applyAlignment="1">
      <alignment horizontal="center" vertical="top"/>
    </xf>
    <xf numFmtId="0" fontId="62" fillId="24" borderId="0" xfId="0" applyFont="1" applyFill="1"/>
    <xf numFmtId="0" fontId="62" fillId="10" borderId="0" xfId="0" applyFont="1" applyFill="1" applyAlignment="1">
      <alignment vertical="top"/>
    </xf>
    <xf numFmtId="0" fontId="62" fillId="26" borderId="0" xfId="0" applyFont="1" applyFill="1" applyAlignment="1">
      <alignment vertical="top"/>
    </xf>
    <xf numFmtId="0" fontId="19" fillId="0" borderId="1" xfId="0" applyFont="1" applyBorder="1" applyAlignment="1" applyProtection="1">
      <alignment horizontal="justify" vertical="top" wrapText="1"/>
      <protection locked="0"/>
    </xf>
    <xf numFmtId="0" fontId="64" fillId="0" borderId="0" xfId="0" applyFont="1" applyProtection="1">
      <protection hidden="1"/>
    </xf>
    <xf numFmtId="0" fontId="65" fillId="26" borderId="6" xfId="0" applyFont="1" applyFill="1" applyBorder="1" applyAlignment="1">
      <alignment vertical="center"/>
    </xf>
    <xf numFmtId="0" fontId="65" fillId="27" borderId="1" xfId="0" applyFont="1" applyFill="1" applyBorder="1" applyAlignment="1" applyProtection="1">
      <alignment vertical="center"/>
      <protection hidden="1"/>
    </xf>
    <xf numFmtId="0" fontId="65" fillId="27" borderId="0" xfId="0" applyFont="1" applyFill="1" applyBorder="1" applyAlignment="1" applyProtection="1">
      <alignment vertical="center"/>
      <protection hidden="1"/>
    </xf>
    <xf numFmtId="0" fontId="19" fillId="0" borderId="1" xfId="0" applyFont="1" applyBorder="1" applyProtection="1">
      <protection hidden="1"/>
    </xf>
    <xf numFmtId="0" fontId="65" fillId="26" borderId="7" xfId="0" applyFont="1" applyFill="1" applyBorder="1" applyAlignment="1">
      <alignment vertical="center"/>
    </xf>
    <xf numFmtId="0" fontId="19" fillId="0" borderId="1" xfId="0" applyFont="1" applyBorder="1" applyAlignment="1" applyProtection="1">
      <alignment vertical="center" wrapText="1"/>
      <protection hidden="1"/>
    </xf>
    <xf numFmtId="0" fontId="65" fillId="26" borderId="8" xfId="0" applyFont="1" applyFill="1" applyBorder="1" applyAlignment="1">
      <alignment vertical="center"/>
    </xf>
    <xf numFmtId="0" fontId="65" fillId="27" borderId="12" xfId="0" applyFont="1" applyFill="1" applyBorder="1" applyAlignment="1" applyProtection="1">
      <alignment vertical="center"/>
      <protection hidden="1"/>
    </xf>
    <xf numFmtId="0" fontId="19" fillId="10" borderId="0" xfId="0" applyFont="1" applyFill="1" applyAlignment="1" applyProtection="1">
      <alignment horizontal="center"/>
    </xf>
    <xf numFmtId="0" fontId="19" fillId="10" borderId="48" xfId="0" applyFont="1" applyFill="1" applyBorder="1" applyAlignment="1" applyProtection="1">
      <alignment horizontal="center" vertical="center" wrapText="1"/>
    </xf>
    <xf numFmtId="0" fontId="35" fillId="0" borderId="30" xfId="0" applyFont="1" applyBorder="1" applyAlignment="1" applyProtection="1">
      <alignment horizontal="justify" vertical="top" wrapText="1"/>
      <protection locked="0"/>
    </xf>
    <xf numFmtId="0" fontId="19" fillId="10" borderId="24" xfId="0" applyFont="1" applyFill="1" applyBorder="1" applyAlignment="1" applyProtection="1">
      <alignment horizontal="center" vertical="center" wrapText="1"/>
    </xf>
    <xf numFmtId="0" fontId="19" fillId="0" borderId="30" xfId="0" applyFont="1" applyBorder="1" applyAlignment="1" applyProtection="1">
      <alignment horizontal="justify" vertical="top" wrapText="1"/>
      <protection locked="0"/>
    </xf>
    <xf numFmtId="0" fontId="35" fillId="0" borderId="38" xfId="0" applyFont="1" applyBorder="1" applyAlignment="1" applyProtection="1">
      <alignment horizontal="justify" vertical="top" wrapText="1"/>
      <protection locked="0"/>
    </xf>
    <xf numFmtId="0" fontId="35" fillId="10" borderId="30" xfId="0" applyFont="1" applyFill="1" applyBorder="1" applyAlignment="1" applyProtection="1">
      <alignment horizontal="justify" vertical="top" wrapText="1"/>
      <protection locked="0"/>
    </xf>
    <xf numFmtId="0" fontId="19" fillId="25" borderId="0" xfId="0" applyFont="1" applyFill="1" applyBorder="1" applyAlignment="1" applyProtection="1">
      <alignment horizontal="center"/>
    </xf>
    <xf numFmtId="0" fontId="19" fillId="26" borderId="0" xfId="0" applyFont="1" applyFill="1" applyBorder="1" applyAlignment="1" applyProtection="1">
      <alignment horizontal="center"/>
    </xf>
    <xf numFmtId="0" fontId="19" fillId="26" borderId="0" xfId="0" applyFont="1" applyFill="1" applyAlignment="1" applyProtection="1">
      <alignment horizontal="center" vertical="top"/>
    </xf>
    <xf numFmtId="0" fontId="19" fillId="26" borderId="0" xfId="0" applyFont="1" applyFill="1" applyAlignment="1" applyProtection="1">
      <alignment horizontal="center"/>
    </xf>
    <xf numFmtId="0" fontId="62" fillId="26" borderId="0" xfId="0" applyFont="1" applyFill="1" applyAlignment="1" applyProtection="1">
      <alignment vertical="top"/>
      <protection locked="0"/>
    </xf>
    <xf numFmtId="0" fontId="5" fillId="12" borderId="36" xfId="0" applyFont="1" applyFill="1" applyBorder="1" applyAlignment="1" applyProtection="1">
      <alignment horizontal="center" vertical="top"/>
    </xf>
    <xf numFmtId="0" fontId="24" fillId="10" borderId="0" xfId="0" applyFont="1" applyFill="1" applyBorder="1" applyAlignment="1" applyProtection="1">
      <alignment vertical="top" wrapText="1"/>
    </xf>
    <xf numFmtId="0" fontId="35" fillId="29" borderId="64" xfId="0" applyFont="1" applyFill="1" applyBorder="1" applyAlignment="1" applyProtection="1">
      <alignment horizontal="justify" vertical="top" wrapText="1"/>
      <protection locked="0"/>
    </xf>
    <xf numFmtId="0" fontId="49" fillId="12" borderId="38" xfId="0" applyFont="1" applyFill="1" applyBorder="1" applyAlignment="1" applyProtection="1">
      <alignment horizontal="center" vertical="top"/>
    </xf>
    <xf numFmtId="0" fontId="47" fillId="10" borderId="37" xfId="0" applyFont="1" applyFill="1" applyBorder="1" applyAlignment="1" applyProtection="1">
      <alignment horizontal="center" vertical="top"/>
    </xf>
    <xf numFmtId="0" fontId="49" fillId="12" borderId="37" xfId="0" applyFont="1" applyFill="1" applyBorder="1" applyAlignment="1" applyProtection="1">
      <alignment horizontal="center" vertical="top"/>
    </xf>
    <xf numFmtId="0" fontId="19" fillId="10" borderId="0" xfId="0" applyFont="1" applyFill="1" applyBorder="1" applyAlignment="1" applyProtection="1">
      <alignment horizontal="justify" vertical="top"/>
      <protection locked="0"/>
    </xf>
    <xf numFmtId="0" fontId="35" fillId="0" borderId="1" xfId="0" applyFont="1" applyBorder="1" applyAlignment="1" applyProtection="1">
      <alignment horizontal="justify" vertical="top" wrapText="1"/>
      <protection locked="0"/>
    </xf>
    <xf numFmtId="0" fontId="19" fillId="12" borderId="1" xfId="0" applyFont="1" applyFill="1" applyBorder="1" applyAlignment="1" applyProtection="1">
      <alignment horizontal="justify" vertical="top"/>
      <protection locked="0"/>
    </xf>
    <xf numFmtId="0" fontId="19" fillId="0" borderId="1" xfId="0" applyFont="1" applyFill="1" applyBorder="1" applyAlignment="1" applyProtection="1">
      <alignment horizontal="justify" vertical="top"/>
      <protection locked="0"/>
    </xf>
    <xf numFmtId="0" fontId="19" fillId="12" borderId="5" xfId="0" applyFont="1" applyFill="1" applyBorder="1" applyAlignment="1" applyProtection="1">
      <alignment horizontal="justify" vertical="top"/>
      <protection locked="0"/>
    </xf>
    <xf numFmtId="0" fontId="19" fillId="0" borderId="5" xfId="0" applyFont="1" applyFill="1" applyBorder="1" applyAlignment="1" applyProtection="1">
      <alignment horizontal="justify" vertical="top"/>
      <protection locked="0"/>
    </xf>
    <xf numFmtId="0" fontId="19" fillId="0" borderId="1" xfId="0" applyFont="1" applyBorder="1" applyAlignment="1" applyProtection="1">
      <alignment horizontal="justify" vertical="top"/>
      <protection locked="0"/>
    </xf>
    <xf numFmtId="0" fontId="10" fillId="0" borderId="0" xfId="0" applyFont="1"/>
    <xf numFmtId="0" fontId="10" fillId="0" borderId="0" xfId="0" applyFont="1" applyAlignment="1">
      <alignment horizontal="center"/>
    </xf>
    <xf numFmtId="0" fontId="10" fillId="0" borderId="0" xfId="0" applyFont="1" applyFill="1" applyBorder="1"/>
    <xf numFmtId="0" fontId="8" fillId="12" borderId="0" xfId="0" applyFont="1" applyFill="1" applyBorder="1" applyAlignment="1" applyProtection="1">
      <alignment horizontal="center"/>
      <protection hidden="1"/>
    </xf>
    <xf numFmtId="0" fontId="69" fillId="0" borderId="37" xfId="12" applyFont="1" applyFill="1" applyBorder="1" applyAlignment="1" applyProtection="1">
      <alignment horizontal="center" vertical="center"/>
    </xf>
    <xf numFmtId="0" fontId="69" fillId="0" borderId="44" xfId="12" applyFont="1" applyFill="1" applyBorder="1" applyAlignment="1" applyProtection="1">
      <alignment horizontal="center" vertical="center"/>
    </xf>
    <xf numFmtId="0" fontId="69" fillId="0" borderId="0" xfId="12" applyFont="1" applyFill="1" applyBorder="1" applyAlignment="1" applyProtection="1">
      <alignment horizontal="center" vertical="center"/>
    </xf>
    <xf numFmtId="0" fontId="8" fillId="31" borderId="1" xfId="0" applyFont="1" applyFill="1" applyBorder="1" applyAlignment="1">
      <alignment horizontal="center" vertical="top"/>
    </xf>
    <xf numFmtId="0" fontId="8" fillId="30" borderId="1" xfId="0" applyFont="1" applyFill="1" applyBorder="1" applyAlignment="1">
      <alignment horizontal="center" vertical="top"/>
    </xf>
    <xf numFmtId="0" fontId="8" fillId="31" borderId="1" xfId="0" applyFont="1" applyFill="1" applyBorder="1" applyAlignment="1">
      <alignment horizontal="center" vertical="top" wrapText="1"/>
    </xf>
    <xf numFmtId="0" fontId="8" fillId="30" borderId="1" xfId="0" applyFont="1" applyFill="1" applyBorder="1" applyAlignment="1">
      <alignment horizontal="center" vertical="top" wrapText="1"/>
    </xf>
    <xf numFmtId="0" fontId="27" fillId="32" borderId="1" xfId="0" applyFont="1" applyFill="1" applyBorder="1" applyAlignment="1">
      <alignment horizontal="center" wrapText="1"/>
    </xf>
    <xf numFmtId="0" fontId="27" fillId="0" borderId="0" xfId="0" applyFont="1" applyFill="1" applyBorder="1" applyAlignment="1">
      <alignment horizontal="center" wrapText="1"/>
    </xf>
    <xf numFmtId="0" fontId="10" fillId="0" borderId="0" xfId="0" applyFont="1" applyProtection="1"/>
    <xf numFmtId="0" fontId="9" fillId="0" borderId="0" xfId="0" applyFont="1" applyFill="1" applyBorder="1" applyAlignment="1" applyProtection="1">
      <alignment horizontal="justify" vertical="top"/>
      <protection locked="0"/>
    </xf>
    <xf numFmtId="0" fontId="9" fillId="0" borderId="1" xfId="0" applyFont="1" applyFill="1" applyBorder="1" applyAlignment="1">
      <alignment horizontal="center" vertical="top"/>
    </xf>
    <xf numFmtId="9" fontId="9" fillId="0" borderId="30" xfId="0" applyNumberFormat="1" applyFont="1" applyFill="1" applyBorder="1" applyAlignment="1">
      <alignment horizontal="center" vertical="top"/>
    </xf>
    <xf numFmtId="0" fontId="9" fillId="0" borderId="30" xfId="0" applyFont="1" applyFill="1" applyBorder="1" applyAlignment="1">
      <alignment horizontal="center" vertical="top"/>
    </xf>
    <xf numFmtId="9" fontId="70" fillId="0" borderId="48" xfId="0" applyNumberFormat="1" applyFont="1" applyFill="1" applyBorder="1" applyAlignment="1">
      <alignment horizontal="center" vertical="top"/>
    </xf>
    <xf numFmtId="0" fontId="70" fillId="0" borderId="24" xfId="0" applyFont="1" applyFill="1" applyBorder="1" applyAlignment="1">
      <alignment horizontal="center" vertical="top"/>
    </xf>
    <xf numFmtId="0" fontId="70" fillId="0" borderId="35" xfId="0" applyFont="1" applyFill="1" applyBorder="1" applyAlignment="1">
      <alignment horizontal="justify" vertical="top"/>
    </xf>
    <xf numFmtId="0" fontId="9" fillId="0" borderId="30" xfId="0" applyFont="1" applyFill="1" applyBorder="1" applyAlignment="1" applyProtection="1">
      <alignment horizontal="justify" vertical="top"/>
    </xf>
    <xf numFmtId="0" fontId="9" fillId="0" borderId="1" xfId="0" applyFont="1" applyFill="1" applyBorder="1" applyAlignment="1" applyProtection="1">
      <alignment horizontal="justify" vertical="top"/>
    </xf>
    <xf numFmtId="0" fontId="70" fillId="0" borderId="30" xfId="0" applyFont="1" applyFill="1" applyBorder="1" applyAlignment="1">
      <alignment horizontal="justify" vertical="top"/>
    </xf>
    <xf numFmtId="0" fontId="27" fillId="0" borderId="24" xfId="0" applyFont="1" applyFill="1" applyBorder="1" applyAlignment="1">
      <alignment horizontal="justify" vertical="top"/>
    </xf>
    <xf numFmtId="0" fontId="70" fillId="0" borderId="32" xfId="0" applyFont="1" applyFill="1" applyBorder="1" applyAlignment="1">
      <alignment horizontal="justify" vertical="top"/>
    </xf>
    <xf numFmtId="0" fontId="10" fillId="0" borderId="0" xfId="0" applyFont="1" applyFill="1"/>
    <xf numFmtId="0" fontId="8" fillId="0" borderId="1" xfId="0" applyFont="1" applyFill="1" applyBorder="1" applyAlignment="1">
      <alignment horizontal="center" vertical="top"/>
    </xf>
    <xf numFmtId="0" fontId="36" fillId="0" borderId="1" xfId="0" applyFont="1" applyFill="1" applyBorder="1" applyAlignment="1" applyProtection="1">
      <alignment horizontal="center" vertical="center" wrapText="1"/>
      <protection hidden="1"/>
    </xf>
    <xf numFmtId="0" fontId="50" fillId="0" borderId="1" xfId="0" applyFont="1" applyFill="1" applyBorder="1" applyAlignment="1" applyProtection="1">
      <alignment horizontal="center" vertical="center" wrapText="1"/>
      <protection hidden="1"/>
    </xf>
    <xf numFmtId="0" fontId="10" fillId="10" borderId="36" xfId="0" applyFont="1" applyFill="1" applyBorder="1" applyProtection="1"/>
    <xf numFmtId="0" fontId="70" fillId="0" borderId="36" xfId="0" applyFont="1" applyBorder="1" applyAlignment="1">
      <alignment horizontal="center" vertical="top"/>
    </xf>
    <xf numFmtId="0" fontId="70" fillId="0" borderId="44" xfId="0" applyFont="1" applyBorder="1" applyAlignment="1">
      <alignment horizontal="center" vertical="top"/>
    </xf>
    <xf numFmtId="0" fontId="70" fillId="0" borderId="37" xfId="0" applyFont="1" applyBorder="1" applyAlignment="1">
      <alignment horizontal="justify" vertical="top"/>
    </xf>
    <xf numFmtId="0" fontId="70" fillId="0" borderId="36" xfId="0" applyFont="1" applyFill="1" applyBorder="1" applyAlignment="1">
      <alignment horizontal="justify" vertical="top"/>
    </xf>
    <xf numFmtId="0" fontId="70" fillId="0" borderId="36" xfId="0" applyFont="1" applyFill="1" applyBorder="1" applyAlignment="1">
      <alignment horizontal="center" vertical="top"/>
    </xf>
    <xf numFmtId="0" fontId="70" fillId="0" borderId="44" xfId="0" applyFont="1" applyFill="1" applyBorder="1" applyAlignment="1">
      <alignment horizontal="justify" vertical="top"/>
    </xf>
    <xf numFmtId="0" fontId="70" fillId="0" borderId="44" xfId="0" applyFont="1" applyFill="1" applyBorder="1" applyAlignment="1">
      <alignment horizontal="center" vertical="top"/>
    </xf>
    <xf numFmtId="0" fontId="70" fillId="0" borderId="48" xfId="0" applyFont="1" applyFill="1" applyBorder="1" applyAlignment="1">
      <alignment horizontal="center" vertical="top"/>
    </xf>
    <xf numFmtId="0" fontId="70" fillId="0" borderId="24" xfId="0" applyFont="1" applyFill="1" applyBorder="1" applyAlignment="1">
      <alignment horizontal="justify" vertical="top"/>
    </xf>
    <xf numFmtId="0" fontId="10" fillId="10" borderId="38" xfId="0" applyFont="1" applyFill="1" applyBorder="1" applyProtection="1"/>
    <xf numFmtId="0" fontId="9" fillId="33" borderId="0" xfId="0" applyFont="1" applyFill="1" applyBorder="1" applyAlignment="1" applyProtection="1">
      <alignment horizontal="justify" vertical="top"/>
      <protection locked="0"/>
    </xf>
    <xf numFmtId="0" fontId="9" fillId="33" borderId="1" xfId="0" applyFont="1" applyFill="1" applyBorder="1" applyAlignment="1">
      <alignment horizontal="center" vertical="top"/>
    </xf>
    <xf numFmtId="9" fontId="9" fillId="33" borderId="30" xfId="0" applyNumberFormat="1" applyFont="1" applyFill="1" applyBorder="1" applyAlignment="1">
      <alignment horizontal="center" vertical="top"/>
    </xf>
    <xf numFmtId="0" fontId="70" fillId="33" borderId="24" xfId="0" applyFont="1" applyFill="1" applyBorder="1" applyAlignment="1">
      <alignment horizontal="center" vertical="top"/>
    </xf>
    <xf numFmtId="0" fontId="10" fillId="33" borderId="0" xfId="0" applyFont="1" applyFill="1"/>
    <xf numFmtId="0" fontId="70" fillId="33" borderId="36" xfId="0" applyFont="1" applyFill="1" applyBorder="1" applyAlignment="1">
      <alignment horizontal="center" vertical="top"/>
    </xf>
    <xf numFmtId="0" fontId="70" fillId="33" borderId="44" xfId="0" applyFont="1" applyFill="1" applyBorder="1" applyAlignment="1">
      <alignment horizontal="center" vertical="top"/>
    </xf>
    <xf numFmtId="0" fontId="70" fillId="33" borderId="37" xfId="0" applyFont="1" applyFill="1" applyBorder="1" applyAlignment="1">
      <alignment horizontal="justify" vertical="top"/>
    </xf>
    <xf numFmtId="0" fontId="70" fillId="33" borderId="36" xfId="0" applyFont="1" applyFill="1" applyBorder="1" applyAlignment="1">
      <alignment horizontal="justify" vertical="top"/>
    </xf>
    <xf numFmtId="0" fontId="70" fillId="33" borderId="44" xfId="0" applyFont="1" applyFill="1" applyBorder="1" applyAlignment="1">
      <alignment horizontal="justify" vertical="top"/>
    </xf>
    <xf numFmtId="0" fontId="70" fillId="33" borderId="38" xfId="0" applyFont="1" applyFill="1" applyBorder="1" applyAlignment="1">
      <alignment horizontal="justify" vertical="top"/>
    </xf>
    <xf numFmtId="0" fontId="70" fillId="33" borderId="38" xfId="0" applyFont="1" applyFill="1" applyBorder="1" applyAlignment="1">
      <alignment horizontal="center" vertical="top"/>
    </xf>
    <xf numFmtId="0" fontId="70" fillId="33" borderId="32" xfId="0" applyFont="1" applyFill="1" applyBorder="1" applyAlignment="1">
      <alignment horizontal="justify" vertical="top"/>
    </xf>
    <xf numFmtId="0" fontId="70" fillId="33" borderId="32" xfId="0" applyFont="1" applyFill="1" applyBorder="1" applyAlignment="1">
      <alignment horizontal="center" vertical="top"/>
    </xf>
    <xf numFmtId="0" fontId="37" fillId="0" borderId="1" xfId="0" applyFont="1" applyFill="1" applyBorder="1" applyAlignment="1" applyProtection="1">
      <alignment horizontal="center" vertical="center" wrapText="1"/>
      <protection hidden="1"/>
    </xf>
    <xf numFmtId="0" fontId="70" fillId="33" borderId="24" xfId="0" applyFont="1" applyFill="1" applyBorder="1" applyAlignment="1">
      <alignment horizontal="justify" vertical="top"/>
    </xf>
    <xf numFmtId="0" fontId="15" fillId="33" borderId="1" xfId="0" applyFont="1" applyFill="1" applyBorder="1" applyAlignment="1" applyProtection="1">
      <alignment horizontal="center" vertical="center" wrapText="1"/>
      <protection hidden="1"/>
    </xf>
    <xf numFmtId="0" fontId="8" fillId="33" borderId="1" xfId="0" applyFont="1" applyFill="1" applyBorder="1" applyAlignment="1">
      <alignment horizontal="center" vertical="top"/>
    </xf>
    <xf numFmtId="0" fontId="36" fillId="33" borderId="1" xfId="0" applyFont="1" applyFill="1" applyBorder="1" applyAlignment="1" applyProtection="1">
      <alignment horizontal="center" vertical="center" wrapText="1"/>
      <protection hidden="1"/>
    </xf>
    <xf numFmtId="0" fontId="50" fillId="33" borderId="1" xfId="0" applyFont="1" applyFill="1" applyBorder="1" applyAlignment="1" applyProtection="1">
      <alignment horizontal="center" vertical="center" wrapText="1"/>
      <protection hidden="1"/>
    </xf>
    <xf numFmtId="0" fontId="37" fillId="33" borderId="1" xfId="0" applyFont="1" applyFill="1" applyBorder="1" applyAlignment="1" applyProtection="1">
      <alignment horizontal="center" vertical="center" wrapText="1"/>
      <protection hidden="1"/>
    </xf>
    <xf numFmtId="0" fontId="8" fillId="0" borderId="1" xfId="0" applyFont="1" applyBorder="1" applyAlignment="1">
      <alignment horizontal="center" vertical="top"/>
    </xf>
    <xf numFmtId="0" fontId="70" fillId="0" borderId="38" xfId="0" applyFont="1" applyFill="1" applyBorder="1" applyAlignment="1">
      <alignment horizontal="justify" vertical="top"/>
    </xf>
    <xf numFmtId="0" fontId="70" fillId="0" borderId="38" xfId="0" applyFont="1" applyFill="1" applyBorder="1" applyAlignment="1">
      <alignment horizontal="center" vertical="top"/>
    </xf>
    <xf numFmtId="0" fontId="70" fillId="0" borderId="32" xfId="0" applyFont="1" applyFill="1" applyBorder="1" applyAlignment="1">
      <alignment horizontal="center" vertical="top"/>
    </xf>
    <xf numFmtId="0" fontId="8" fillId="0" borderId="0" xfId="0" applyFont="1" applyFill="1" applyBorder="1" applyAlignment="1">
      <alignment horizontal="center" vertical="top"/>
    </xf>
    <xf numFmtId="0" fontId="36" fillId="0" borderId="0"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8" fillId="0" borderId="0" xfId="0" applyFont="1" applyBorder="1" applyAlignment="1">
      <alignment horizontal="center" vertical="top"/>
    </xf>
    <xf numFmtId="0" fontId="35"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70" fillId="33" borderId="47" xfId="0" applyFont="1" applyFill="1" applyBorder="1" applyAlignment="1">
      <alignment horizontal="justify" vertical="top"/>
    </xf>
    <xf numFmtId="0" fontId="35" fillId="33" borderId="1" xfId="0" applyFont="1" applyFill="1" applyBorder="1" applyAlignment="1" applyProtection="1">
      <alignment horizontal="center" vertical="center" wrapText="1"/>
      <protection hidden="1"/>
    </xf>
    <xf numFmtId="0" fontId="24" fillId="33" borderId="1" xfId="0" applyFont="1" applyFill="1" applyBorder="1" applyAlignment="1" applyProtection="1">
      <alignment horizontal="center" vertical="center" wrapText="1"/>
      <protection hidden="1"/>
    </xf>
    <xf numFmtId="0" fontId="70" fillId="0" borderId="37" xfId="0" applyFont="1" applyFill="1" applyBorder="1" applyAlignment="1">
      <alignment horizontal="justify" vertical="top"/>
    </xf>
    <xf numFmtId="0" fontId="70" fillId="0" borderId="47" xfId="0" applyFont="1" applyBorder="1" applyAlignment="1">
      <alignment horizontal="justify" vertical="top"/>
    </xf>
    <xf numFmtId="0" fontId="9" fillId="0" borderId="1" xfId="0" applyFont="1" applyFill="1" applyBorder="1" applyAlignment="1" applyProtection="1">
      <alignment horizontal="justify" vertical="center"/>
    </xf>
    <xf numFmtId="0" fontId="70" fillId="0" borderId="47" xfId="0" applyFont="1" applyFill="1" applyBorder="1" applyAlignment="1">
      <alignment horizontal="justify" vertical="top"/>
    </xf>
    <xf numFmtId="0" fontId="0" fillId="10" borderId="30" xfId="0" applyFont="1" applyFill="1" applyBorder="1" applyAlignment="1">
      <alignment horizontal="center" vertical="center"/>
    </xf>
    <xf numFmtId="0" fontId="16" fillId="32" borderId="1" xfId="0" applyFont="1" applyFill="1" applyBorder="1" applyAlignment="1">
      <alignment horizontal="center" vertical="top"/>
    </xf>
    <xf numFmtId="0" fontId="16" fillId="35" borderId="1" xfId="0" applyFont="1" applyFill="1" applyBorder="1" applyAlignment="1">
      <alignment horizontal="center" vertical="top"/>
    </xf>
    <xf numFmtId="0" fontId="16" fillId="31" borderId="5" xfId="0" applyFont="1" applyFill="1" applyBorder="1" applyAlignment="1">
      <alignment vertical="top"/>
    </xf>
    <xf numFmtId="0" fontId="16" fillId="31" borderId="1" xfId="0" applyFont="1" applyFill="1" applyBorder="1" applyAlignment="1">
      <alignment horizontal="center" vertical="top" wrapText="1"/>
    </xf>
    <xf numFmtId="0" fontId="16" fillId="31" borderId="44" xfId="0" applyFont="1" applyFill="1" applyBorder="1" applyAlignment="1">
      <alignment horizontal="center" vertical="top" wrapText="1"/>
    </xf>
    <xf numFmtId="0" fontId="62" fillId="0" borderId="0" xfId="0" applyFont="1" applyFill="1" applyAlignment="1">
      <alignment vertical="top"/>
    </xf>
    <xf numFmtId="0" fontId="35" fillId="0" borderId="24" xfId="0" applyFont="1" applyBorder="1" applyAlignment="1" applyProtection="1">
      <alignment horizontal="center" vertical="top" wrapText="1"/>
      <protection locked="0"/>
    </xf>
    <xf numFmtId="0" fontId="35" fillId="0" borderId="32" xfId="0" applyFont="1" applyFill="1" applyBorder="1" applyAlignment="1" applyProtection="1">
      <alignment horizontal="left" vertical="top" wrapText="1"/>
      <protection locked="0"/>
    </xf>
    <xf numFmtId="0" fontId="19" fillId="10" borderId="1" xfId="0" applyFont="1" applyFill="1" applyBorder="1" applyAlignment="1" applyProtection="1">
      <alignment horizontal="center" vertical="center" wrapText="1"/>
    </xf>
    <xf numFmtId="0" fontId="35" fillId="0" borderId="30" xfId="0" applyFont="1" applyFill="1" applyBorder="1" applyAlignment="1" applyProtection="1">
      <alignment horizontal="justify" vertical="top" wrapText="1"/>
      <protection locked="0"/>
    </xf>
    <xf numFmtId="0" fontId="19" fillId="10" borderId="0" xfId="0" applyFont="1" applyFill="1" applyAlignment="1" applyProtection="1">
      <alignment horizontal="center" vertical="center"/>
    </xf>
    <xf numFmtId="0" fontId="19" fillId="25" borderId="0" xfId="0" applyFont="1" applyFill="1" applyBorder="1" applyAlignment="1" applyProtection="1">
      <alignment horizontal="center" vertical="center"/>
    </xf>
    <xf numFmtId="0" fontId="19" fillId="26" borderId="0" xfId="0" applyFont="1" applyFill="1" applyBorder="1" applyAlignment="1" applyProtection="1">
      <alignment horizontal="center" vertical="center"/>
    </xf>
    <xf numFmtId="0" fontId="19" fillId="26" borderId="0" xfId="0" applyFont="1" applyFill="1" applyAlignment="1" applyProtection="1">
      <alignment horizontal="center" vertical="center"/>
    </xf>
    <xf numFmtId="0" fontId="19" fillId="0" borderId="48" xfId="0" applyFont="1" applyFill="1" applyBorder="1" applyAlignment="1" applyProtection="1">
      <alignment horizontal="center" vertical="center" wrapText="1"/>
    </xf>
    <xf numFmtId="0" fontId="35" fillId="0" borderId="24" xfId="0" applyFont="1" applyFill="1" applyBorder="1" applyAlignment="1" applyProtection="1">
      <alignment vertical="top" wrapText="1"/>
    </xf>
    <xf numFmtId="0" fontId="19" fillId="0" borderId="1" xfId="0" applyFont="1" applyFill="1" applyBorder="1" applyAlignment="1" applyProtection="1">
      <alignment horizontal="center" vertical="center" wrapText="1"/>
    </xf>
    <xf numFmtId="0" fontId="19" fillId="0" borderId="0" xfId="0" applyFont="1" applyFill="1"/>
    <xf numFmtId="0" fontId="66" fillId="0" borderId="44" xfId="0" applyFont="1" applyFill="1" applyBorder="1" applyAlignment="1" applyProtection="1">
      <alignment vertical="top" wrapText="1"/>
    </xf>
    <xf numFmtId="0" fontId="35" fillId="0" borderId="44" xfId="0" applyFont="1" applyFill="1" applyBorder="1" applyAlignment="1" applyProtection="1">
      <alignment vertical="top" wrapText="1"/>
    </xf>
    <xf numFmtId="0" fontId="0" fillId="10" borderId="0" xfId="0" applyFont="1" applyFill="1" applyAlignment="1">
      <alignment vertical="top"/>
    </xf>
    <xf numFmtId="0" fontId="5" fillId="0" borderId="44" xfId="0" applyFont="1" applyFill="1" applyBorder="1" applyAlignment="1" applyProtection="1">
      <alignment horizontal="center" vertical="center" wrapText="1"/>
      <protection hidden="1"/>
    </xf>
    <xf numFmtId="0" fontId="5" fillId="23" borderId="32" xfId="0" applyFont="1" applyFill="1" applyBorder="1" applyAlignment="1" applyProtection="1">
      <alignment horizontal="center" vertical="center" wrapText="1"/>
      <protection hidden="1"/>
    </xf>
    <xf numFmtId="0" fontId="0" fillId="1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28" borderId="0" xfId="0" applyFont="1" applyFill="1" applyBorder="1" applyAlignment="1" applyProtection="1">
      <alignment vertical="top"/>
      <protection locked="0"/>
    </xf>
    <xf numFmtId="0" fontId="0" fillId="28" borderId="0" xfId="0" applyFont="1" applyFill="1" applyBorder="1" applyAlignment="1">
      <alignment vertical="top"/>
    </xf>
    <xf numFmtId="0" fontId="0" fillId="28" borderId="0" xfId="0" applyFont="1" applyFill="1" applyAlignment="1">
      <alignment vertical="top"/>
    </xf>
    <xf numFmtId="0" fontId="72" fillId="28" borderId="0" xfId="0" applyFont="1" applyFill="1" applyProtection="1">
      <protection hidden="1"/>
    </xf>
    <xf numFmtId="0" fontId="72" fillId="28" borderId="1" xfId="0" applyFont="1" applyFill="1" applyBorder="1" applyProtection="1">
      <protection hidden="1"/>
    </xf>
    <xf numFmtId="0" fontId="72" fillId="28" borderId="1" xfId="0" applyFont="1" applyFill="1" applyBorder="1" applyAlignment="1" applyProtection="1">
      <alignment vertical="center" wrapText="1"/>
      <protection hidden="1"/>
    </xf>
    <xf numFmtId="0" fontId="0" fillId="26" borderId="0" xfId="0" applyFont="1" applyFill="1" applyAlignment="1">
      <alignment vertical="top"/>
    </xf>
    <xf numFmtId="0" fontId="77" fillId="0" borderId="1" xfId="0" applyFont="1" applyBorder="1" applyAlignment="1" applyProtection="1">
      <alignment horizontal="justify" vertical="top" wrapText="1"/>
      <protection locked="0"/>
    </xf>
    <xf numFmtId="0" fontId="77" fillId="10" borderId="1" xfId="0" applyFont="1" applyFill="1" applyBorder="1" applyAlignment="1" applyProtection="1">
      <alignment horizontal="justify" vertical="top" wrapText="1"/>
      <protection locked="0"/>
    </xf>
    <xf numFmtId="0" fontId="72" fillId="0" borderId="1" xfId="0" applyFont="1" applyBorder="1" applyAlignment="1" applyProtection="1">
      <alignment horizontal="justify" vertical="top" wrapText="1"/>
      <protection locked="0"/>
    </xf>
    <xf numFmtId="0" fontId="77" fillId="0" borderId="1" xfId="0" applyFont="1" applyFill="1" applyBorder="1" applyAlignment="1" applyProtection="1">
      <alignment horizontal="justify" vertical="top" wrapText="1"/>
      <protection locked="0"/>
    </xf>
    <xf numFmtId="0" fontId="72" fillId="10" borderId="1" xfId="0" applyFont="1" applyFill="1" applyBorder="1" applyAlignment="1" applyProtection="1">
      <alignment horizontal="justify" vertical="top" wrapText="1"/>
      <protection locked="0"/>
    </xf>
    <xf numFmtId="0" fontId="74" fillId="34"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justify" vertical="top" wrapText="1"/>
      <protection locked="0"/>
    </xf>
    <xf numFmtId="0" fontId="0" fillId="0" borderId="1" xfId="0" applyFont="1" applyFill="1" applyBorder="1" applyAlignment="1" applyProtection="1">
      <alignment horizontal="center" vertical="top" wrapText="1"/>
      <protection locked="0"/>
    </xf>
    <xf numFmtId="0" fontId="77" fillId="36" borderId="1" xfId="0" applyFont="1" applyFill="1" applyBorder="1" applyAlignment="1" applyProtection="1">
      <alignment horizontal="justify" vertical="top" wrapText="1"/>
      <protection locked="0"/>
    </xf>
    <xf numFmtId="0" fontId="0" fillId="36" borderId="0" xfId="0" applyFont="1" applyFill="1" applyBorder="1" applyAlignment="1" applyProtection="1">
      <alignment horizontal="justify" vertical="top" wrapText="1"/>
      <protection locked="0"/>
    </xf>
    <xf numFmtId="0" fontId="0" fillId="36" borderId="1" xfId="0" applyFont="1" applyFill="1" applyBorder="1" applyAlignment="1" applyProtection="1">
      <alignment horizontal="justify" vertical="top" wrapText="1"/>
      <protection locked="0"/>
    </xf>
    <xf numFmtId="0" fontId="0" fillId="36" borderId="1" xfId="0" applyFont="1" applyFill="1" applyBorder="1" applyAlignment="1" applyProtection="1">
      <alignment horizontal="center" vertical="top" wrapText="1"/>
      <protection locked="0"/>
    </xf>
    <xf numFmtId="0" fontId="0" fillId="36" borderId="44" xfId="0" applyFont="1" applyFill="1" applyBorder="1" applyAlignment="1" applyProtection="1">
      <alignment horizontal="justify" vertical="top" wrapText="1"/>
      <protection locked="0"/>
    </xf>
    <xf numFmtId="0" fontId="0" fillId="36" borderId="1" xfId="0" applyFont="1" applyFill="1" applyBorder="1" applyAlignment="1" applyProtection="1">
      <alignment horizontal="center" vertical="center" wrapText="1"/>
      <protection locked="0"/>
    </xf>
    <xf numFmtId="0" fontId="0" fillId="36" borderId="0" xfId="0" applyFont="1" applyFill="1"/>
    <xf numFmtId="0" fontId="72" fillId="0" borderId="1" xfId="0" applyFont="1" applyFill="1" applyBorder="1" applyAlignment="1" applyProtection="1">
      <alignment horizontal="justify" vertical="top" wrapText="1"/>
      <protection locked="0"/>
    </xf>
    <xf numFmtId="0" fontId="72" fillId="36" borderId="1" xfId="0" applyFont="1" applyFill="1" applyBorder="1" applyAlignment="1" applyProtection="1">
      <alignment horizontal="justify" vertical="top" wrapText="1"/>
      <protection locked="0"/>
    </xf>
    <xf numFmtId="0" fontId="5" fillId="10" borderId="0" xfId="0" applyFont="1" applyFill="1" applyBorder="1" applyAlignment="1" applyProtection="1">
      <alignment horizontal="center" vertical="top"/>
    </xf>
    <xf numFmtId="0" fontId="47" fillId="10" borderId="0" xfId="0" applyFont="1" applyFill="1" applyBorder="1" applyAlignment="1" applyProtection="1">
      <alignment horizontal="center" vertical="top"/>
    </xf>
    <xf numFmtId="0" fontId="5" fillId="12" borderId="0" xfId="0" applyFont="1" applyFill="1" applyBorder="1" applyAlignment="1" applyProtection="1">
      <alignment horizontal="center" vertical="top"/>
    </xf>
    <xf numFmtId="0" fontId="5" fillId="12" borderId="37" xfId="0" applyFont="1" applyFill="1" applyBorder="1" applyAlignment="1" applyProtection="1">
      <alignment horizontal="center" vertical="top"/>
    </xf>
    <xf numFmtId="0" fontId="49" fillId="12" borderId="0" xfId="0" applyFont="1" applyFill="1" applyBorder="1" applyAlignment="1" applyProtection="1">
      <alignment horizontal="center" vertical="top"/>
    </xf>
    <xf numFmtId="0" fontId="5" fillId="10" borderId="50" xfId="0" applyFont="1" applyFill="1" applyBorder="1" applyAlignment="1" applyProtection="1">
      <alignment horizontal="center" vertical="top"/>
    </xf>
    <xf numFmtId="0" fontId="5" fillId="12" borderId="35" xfId="0" applyFont="1" applyFill="1" applyBorder="1" applyAlignment="1" applyProtection="1">
      <alignment horizontal="center" vertical="top"/>
    </xf>
    <xf numFmtId="0" fontId="49" fillId="12" borderId="47" xfId="0" applyFont="1" applyFill="1" applyBorder="1" applyAlignment="1" applyProtection="1">
      <alignment horizontal="center" vertical="top"/>
    </xf>
    <xf numFmtId="0" fontId="5" fillId="12" borderId="50" xfId="0" applyFont="1" applyFill="1" applyBorder="1" applyAlignment="1" applyProtection="1">
      <alignment horizontal="center" vertical="top"/>
    </xf>
    <xf numFmtId="0" fontId="49" fillId="12" borderId="51" xfId="0" applyFont="1" applyFill="1" applyBorder="1" applyAlignment="1" applyProtection="1">
      <alignment horizontal="center" vertical="top"/>
    </xf>
    <xf numFmtId="0" fontId="75" fillId="36" borderId="1" xfId="0" applyFont="1" applyFill="1" applyBorder="1" applyAlignment="1" applyProtection="1">
      <alignment horizontal="center" vertical="top"/>
    </xf>
    <xf numFmtId="0" fontId="74" fillId="36" borderId="1" xfId="0" applyFont="1" applyFill="1" applyBorder="1" applyAlignment="1" applyProtection="1">
      <alignment horizontal="center" vertical="top"/>
    </xf>
    <xf numFmtId="0" fontId="76" fillId="36" borderId="1" xfId="0" applyFont="1" applyFill="1" applyBorder="1" applyAlignment="1" applyProtection="1">
      <alignment horizontal="center" vertical="top"/>
    </xf>
    <xf numFmtId="0" fontId="74" fillId="36" borderId="1" xfId="0" applyFont="1" applyFill="1" applyBorder="1" applyAlignment="1" applyProtection="1">
      <alignment horizontal="center" vertical="top" wrapText="1"/>
    </xf>
    <xf numFmtId="0" fontId="79" fillId="36" borderId="1" xfId="0" applyFont="1" applyFill="1" applyBorder="1" applyAlignment="1" applyProtection="1">
      <alignment vertical="top" wrapText="1"/>
    </xf>
    <xf numFmtId="0" fontId="79" fillId="36" borderId="1" xfId="0" applyFont="1" applyFill="1" applyBorder="1" applyAlignment="1" applyProtection="1">
      <alignment horizontal="center" vertical="top" wrapText="1"/>
      <protection locked="0"/>
    </xf>
    <xf numFmtId="0" fontId="72" fillId="36" borderId="1" xfId="0" applyFont="1" applyFill="1" applyBorder="1" applyAlignment="1" applyProtection="1">
      <alignment horizontal="justify" vertical="top" wrapText="1"/>
    </xf>
    <xf numFmtId="0" fontId="77" fillId="36" borderId="1" xfId="0" applyFont="1" applyFill="1" applyBorder="1" applyAlignment="1" applyProtection="1">
      <alignment horizontal="center" vertical="top" wrapText="1"/>
    </xf>
    <xf numFmtId="0" fontId="72" fillId="36" borderId="1" xfId="0" applyFont="1" applyFill="1" applyBorder="1" applyAlignment="1" applyProtection="1">
      <alignment horizontal="center" vertical="top" wrapText="1"/>
      <protection locked="0"/>
    </xf>
    <xf numFmtId="0" fontId="72" fillId="36" borderId="1" xfId="0" applyFont="1" applyFill="1" applyBorder="1" applyAlignment="1" applyProtection="1">
      <alignment horizontal="center" vertical="top" wrapText="1"/>
    </xf>
    <xf numFmtId="0" fontId="79" fillId="36" borderId="1" xfId="0" applyFont="1" applyFill="1" applyBorder="1" applyAlignment="1" applyProtection="1">
      <alignment horizontal="center" vertical="center" wrapText="1"/>
      <protection locked="0"/>
    </xf>
    <xf numFmtId="0" fontId="80" fillId="36" borderId="1" xfId="0" applyFont="1" applyFill="1" applyBorder="1" applyAlignment="1" applyProtection="1">
      <alignment vertical="top" wrapText="1"/>
    </xf>
    <xf numFmtId="0" fontId="80" fillId="36" borderId="1" xfId="0" applyFont="1" applyFill="1" applyBorder="1" applyAlignment="1" applyProtection="1">
      <alignment horizontal="center" vertical="top" wrapText="1"/>
      <protection locked="0"/>
    </xf>
    <xf numFmtId="0" fontId="74" fillId="36" borderId="1" xfId="0" applyFont="1" applyFill="1" applyBorder="1" applyAlignment="1" applyProtection="1">
      <alignment horizontal="center" vertical="top" wrapText="1"/>
      <protection locked="0"/>
    </xf>
    <xf numFmtId="0" fontId="72" fillId="36" borderId="1" xfId="0" applyFont="1" applyFill="1" applyBorder="1" applyAlignment="1" applyProtection="1">
      <alignment vertical="top" wrapText="1"/>
    </xf>
    <xf numFmtId="0" fontId="82" fillId="36" borderId="1" xfId="0" applyFont="1" applyFill="1" applyBorder="1" applyAlignment="1" applyProtection="1">
      <alignment horizontal="justify" vertical="top" wrapText="1"/>
      <protection locked="0"/>
    </xf>
    <xf numFmtId="0" fontId="72" fillId="36" borderId="1" xfId="0" applyFont="1" applyFill="1" applyBorder="1" applyAlignment="1" applyProtection="1">
      <alignment horizontal="left" vertical="top" wrapText="1"/>
      <protection locked="0"/>
    </xf>
    <xf numFmtId="0" fontId="73" fillId="32" borderId="1" xfId="0" applyFont="1" applyFill="1" applyBorder="1" applyAlignment="1" applyProtection="1">
      <alignment horizontal="center" vertical="center" wrapText="1"/>
    </xf>
    <xf numFmtId="0" fontId="15" fillId="31" borderId="1" xfId="0" applyFont="1" applyFill="1" applyBorder="1" applyAlignment="1" applyProtection="1">
      <alignment horizontal="center" vertical="center" wrapText="1"/>
      <protection hidden="1"/>
    </xf>
    <xf numFmtId="0" fontId="72" fillId="0" borderId="1" xfId="0" applyFont="1" applyFill="1" applyBorder="1" applyAlignment="1" applyProtection="1">
      <alignment horizontal="left" vertical="top" wrapText="1"/>
      <protection locked="0"/>
    </xf>
    <xf numFmtId="0" fontId="35"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top" wrapText="1"/>
      <protection locked="0"/>
    </xf>
    <xf numFmtId="0" fontId="73" fillId="0" borderId="1" xfId="0" applyFont="1" applyFill="1" applyBorder="1" applyAlignment="1" applyProtection="1">
      <alignment horizontal="justify" vertical="top" wrapText="1"/>
      <protection locked="0"/>
    </xf>
    <xf numFmtId="0" fontId="35" fillId="10" borderId="1" xfId="0" applyFont="1" applyFill="1" applyBorder="1" applyAlignment="1" applyProtection="1">
      <alignment horizontal="center" vertical="center" wrapText="1"/>
      <protection locked="0"/>
    </xf>
    <xf numFmtId="0" fontId="25" fillId="0" borderId="1" xfId="0" applyFont="1" applyFill="1" applyBorder="1" applyAlignment="1">
      <alignment vertical="top" wrapText="1"/>
    </xf>
    <xf numFmtId="0" fontId="19" fillId="25" borderId="0" xfId="0" applyFont="1" applyFill="1" applyAlignment="1" applyProtection="1">
      <alignment horizontal="center" vertical="center"/>
      <protection hidden="1"/>
    </xf>
    <xf numFmtId="0" fontId="67" fillId="25" borderId="0" xfId="0" applyFont="1" applyFill="1" applyBorder="1" applyAlignment="1">
      <alignment horizontal="center" vertical="center"/>
    </xf>
    <xf numFmtId="0" fontId="67" fillId="25" borderId="53" xfId="0" applyFont="1" applyFill="1" applyBorder="1" applyAlignment="1">
      <alignment horizontal="center" vertical="center"/>
    </xf>
    <xf numFmtId="0" fontId="67" fillId="25" borderId="54" xfId="0" applyFont="1" applyFill="1" applyBorder="1" applyAlignment="1">
      <alignment horizontal="center" vertical="center"/>
    </xf>
    <xf numFmtId="0" fontId="19" fillId="0" borderId="0" xfId="0" applyFont="1" applyAlignment="1" applyProtection="1">
      <alignment horizontal="center" vertical="center"/>
      <protection hidden="1"/>
    </xf>
    <xf numFmtId="0" fontId="19" fillId="0" borderId="0" xfId="0" applyFont="1" applyAlignment="1">
      <alignment horizontal="center" vertical="center"/>
    </xf>
    <xf numFmtId="0" fontId="35" fillId="0" borderId="48" xfId="0" applyFont="1" applyFill="1" applyBorder="1" applyAlignment="1" applyProtection="1">
      <alignment horizontal="center" vertical="center" wrapText="1"/>
    </xf>
    <xf numFmtId="0" fontId="35" fillId="0" borderId="0" xfId="0" applyFont="1" applyFill="1"/>
    <xf numFmtId="0" fontId="19" fillId="0" borderId="1" xfId="0" applyFont="1" applyFill="1" applyBorder="1" applyAlignment="1" applyProtection="1">
      <alignment horizontal="left" vertical="center" wrapText="1"/>
      <protection locked="0"/>
    </xf>
    <xf numFmtId="0" fontId="19" fillId="0" borderId="1" xfId="0" applyFont="1" applyBorder="1" applyAlignment="1">
      <alignment horizontal="center" vertical="center"/>
    </xf>
    <xf numFmtId="165" fontId="15" fillId="31" borderId="1" xfId="0" applyNumberFormat="1" applyFont="1" applyFill="1" applyBorder="1" applyAlignment="1" applyProtection="1">
      <alignment horizontal="center" vertical="center" wrapText="1"/>
      <protection hidden="1"/>
    </xf>
    <xf numFmtId="165" fontId="35" fillId="0" borderId="1" xfId="0" applyNumberFormat="1" applyFont="1" applyBorder="1" applyAlignment="1" applyProtection="1">
      <alignment horizontal="center" vertical="center" wrapText="1"/>
      <protection locked="0"/>
    </xf>
    <xf numFmtId="165" fontId="19" fillId="0" borderId="1" xfId="0" applyNumberFormat="1" applyFont="1" applyBorder="1" applyAlignment="1">
      <alignment horizontal="center" vertical="center"/>
    </xf>
    <xf numFmtId="165" fontId="19" fillId="0" borderId="1" xfId="0" applyNumberFormat="1" applyFont="1" applyBorder="1" applyAlignment="1" applyProtection="1">
      <alignment horizontal="center" vertical="center" wrapText="1"/>
      <protection locked="0"/>
    </xf>
    <xf numFmtId="165" fontId="19" fillId="10" borderId="1" xfId="0" applyNumberFormat="1" applyFont="1" applyFill="1" applyBorder="1" applyAlignment="1" applyProtection="1">
      <alignment horizontal="center" vertical="center" wrapText="1"/>
      <protection locked="0"/>
    </xf>
    <xf numFmtId="165" fontId="19" fillId="0" borderId="0" xfId="0" applyNumberFormat="1" applyFont="1" applyAlignment="1" applyProtection="1">
      <alignment horizontal="center" vertical="center"/>
      <protection hidden="1"/>
    </xf>
    <xf numFmtId="165" fontId="35" fillId="0" borderId="1" xfId="0" applyNumberFormat="1" applyFont="1" applyFill="1" applyBorder="1" applyAlignment="1" applyProtection="1">
      <alignment horizontal="center" vertical="center" wrapText="1"/>
      <protection locked="0"/>
    </xf>
    <xf numFmtId="165" fontId="19" fillId="10" borderId="1" xfId="0" applyNumberFormat="1" applyFont="1" applyFill="1" applyBorder="1" applyAlignment="1" applyProtection="1">
      <alignment horizontal="center" vertical="center"/>
      <protection locked="0"/>
    </xf>
    <xf numFmtId="165" fontId="19" fillId="25" borderId="0" xfId="0" applyNumberFormat="1" applyFont="1" applyFill="1" applyAlignment="1" applyProtection="1">
      <alignment horizontal="center" vertical="center"/>
      <protection hidden="1"/>
    </xf>
    <xf numFmtId="165" fontId="67" fillId="25" borderId="0" xfId="0" applyNumberFormat="1" applyFont="1" applyFill="1" applyBorder="1" applyAlignment="1">
      <alignment horizontal="center" vertical="center"/>
    </xf>
    <xf numFmtId="165" fontId="67" fillId="25" borderId="53" xfId="0" applyNumberFormat="1" applyFont="1" applyFill="1" applyBorder="1" applyAlignment="1">
      <alignment horizontal="center" vertical="center"/>
    </xf>
    <xf numFmtId="165" fontId="67" fillId="25" borderId="54" xfId="0" applyNumberFormat="1" applyFont="1" applyFill="1" applyBorder="1" applyAlignment="1">
      <alignment horizontal="center" vertical="center"/>
    </xf>
    <xf numFmtId="165" fontId="19" fillId="0" borderId="0" xfId="0" applyNumberFormat="1" applyFont="1" applyAlignment="1">
      <alignment horizontal="center" vertical="center"/>
    </xf>
    <xf numFmtId="0" fontId="19" fillId="0" borderId="1" xfId="0" applyFont="1" applyBorder="1" applyAlignment="1">
      <alignment horizontal="justify" vertical="center" wrapText="1"/>
    </xf>
    <xf numFmtId="165" fontId="0" fillId="10" borderId="0" xfId="0" applyNumberFormat="1" applyFont="1" applyFill="1" applyAlignment="1">
      <alignment horizontal="center" vertical="center"/>
    </xf>
    <xf numFmtId="165" fontId="14" fillId="10" borderId="0" xfId="0" applyNumberFormat="1" applyFont="1" applyFill="1" applyBorder="1" applyAlignment="1" applyProtection="1">
      <alignment horizontal="center" vertical="center" wrapText="1"/>
    </xf>
    <xf numFmtId="165" fontId="0" fillId="28" borderId="0" xfId="0" applyNumberFormat="1" applyFont="1" applyFill="1" applyBorder="1" applyAlignment="1" applyProtection="1">
      <alignment horizontal="center" vertical="center"/>
      <protection locked="0"/>
    </xf>
    <xf numFmtId="165" fontId="0" fillId="28" borderId="0" xfId="0" applyNumberFormat="1" applyFont="1" applyFill="1" applyAlignment="1">
      <alignment horizontal="center" vertical="center"/>
    </xf>
    <xf numFmtId="165" fontId="0" fillId="26" borderId="0" xfId="0" applyNumberFormat="1" applyFont="1" applyFill="1" applyAlignment="1">
      <alignment horizontal="center" vertical="center"/>
    </xf>
    <xf numFmtId="165" fontId="35" fillId="36"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0" fontId="16" fillId="35" borderId="29" xfId="0" applyFont="1" applyFill="1" applyBorder="1" applyAlignment="1">
      <alignment horizontal="center" vertical="top"/>
    </xf>
    <xf numFmtId="0" fontId="0" fillId="0" borderId="0" xfId="0"/>
    <xf numFmtId="0" fontId="0" fillId="0" borderId="69" xfId="0" applyBorder="1"/>
    <xf numFmtId="0" fontId="87" fillId="0" borderId="0" xfId="0" applyFont="1"/>
    <xf numFmtId="0" fontId="0" fillId="0" borderId="0" xfId="0" applyFill="1" applyBorder="1"/>
    <xf numFmtId="0" fontId="19" fillId="0" borderId="29" xfId="0" applyFont="1" applyBorder="1" applyProtection="1">
      <protection hidden="1"/>
    </xf>
    <xf numFmtId="0" fontId="19" fillId="0" borderId="29" xfId="0" applyFont="1" applyBorder="1" applyAlignment="1" applyProtection="1">
      <alignment vertical="center" wrapText="1"/>
      <protection hidden="1"/>
    </xf>
    <xf numFmtId="0" fontId="19" fillId="0" borderId="50" xfId="0" applyFont="1" applyBorder="1" applyProtection="1">
      <protection hidden="1"/>
    </xf>
    <xf numFmtId="0" fontId="16" fillId="35" borderId="1" xfId="0" applyFont="1" applyFill="1" applyBorder="1" applyAlignment="1">
      <alignment horizontal="center" vertical="top" wrapText="1"/>
    </xf>
    <xf numFmtId="0" fontId="86" fillId="0" borderId="0" xfId="0" applyFont="1"/>
    <xf numFmtId="0" fontId="70" fillId="12" borderId="21" xfId="0" applyFont="1" applyFill="1" applyBorder="1" applyAlignment="1" applyProtection="1">
      <alignment horizontal="center" vertical="center" wrapText="1"/>
      <protection hidden="1"/>
    </xf>
    <xf numFmtId="0" fontId="70" fillId="22" borderId="1" xfId="0" applyFont="1" applyFill="1" applyBorder="1" applyAlignment="1" applyProtection="1">
      <alignment horizontal="center" vertical="center" wrapText="1"/>
      <protection hidden="1"/>
    </xf>
    <xf numFmtId="0" fontId="0" fillId="10" borderId="1" xfId="0" applyFont="1" applyFill="1" applyBorder="1" applyAlignment="1">
      <alignment horizontal="center" vertical="top"/>
    </xf>
    <xf numFmtId="0" fontId="16" fillId="10" borderId="0" xfId="0" applyFont="1" applyFill="1" applyBorder="1" applyAlignment="1" applyProtection="1">
      <alignment horizontal="center" vertical="top" wrapText="1"/>
    </xf>
    <xf numFmtId="0" fontId="16" fillId="10" borderId="0" xfId="0" applyFont="1" applyFill="1" applyBorder="1" applyAlignment="1" applyProtection="1">
      <alignment horizontal="center" vertical="top"/>
    </xf>
    <xf numFmtId="0" fontId="38" fillId="10" borderId="0" xfId="0" applyFont="1" applyFill="1" applyBorder="1" applyAlignment="1" applyProtection="1">
      <alignment horizontal="center" vertical="top"/>
    </xf>
    <xf numFmtId="0" fontId="12" fillId="1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70" fillId="30" borderId="1" xfId="0" applyFont="1" applyFill="1" applyBorder="1" applyAlignment="1">
      <alignment horizontal="center" vertical="center" wrapText="1"/>
    </xf>
    <xf numFmtId="0" fontId="70" fillId="31" borderId="1" xfId="0" applyFont="1" applyFill="1" applyBorder="1" applyAlignment="1">
      <alignment horizontal="center" vertical="center" wrapText="1"/>
    </xf>
    <xf numFmtId="0" fontId="70" fillId="32" borderId="1"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12" borderId="1" xfId="0" applyFont="1" applyFill="1" applyBorder="1" applyAlignment="1">
      <alignment horizontal="center" vertical="top" wrapText="1"/>
    </xf>
    <xf numFmtId="0" fontId="70" fillId="12" borderId="24" xfId="0" applyFont="1" applyFill="1" applyBorder="1" applyAlignment="1">
      <alignment horizontal="center" vertical="top" wrapText="1"/>
    </xf>
    <xf numFmtId="0" fontId="70" fillId="12" borderId="48" xfId="0" applyFont="1" applyFill="1" applyBorder="1" applyAlignment="1">
      <alignment horizontal="center" vertical="center" wrapText="1"/>
    </xf>
    <xf numFmtId="0" fontId="91" fillId="12" borderId="32" xfId="0" applyFont="1" applyFill="1" applyBorder="1" applyAlignment="1" applyProtection="1">
      <alignment horizontal="center" vertical="center" wrapText="1"/>
    </xf>
    <xf numFmtId="0" fontId="93" fillId="12" borderId="32" xfId="0" applyFont="1" applyFill="1" applyBorder="1" applyAlignment="1" applyProtection="1">
      <alignment horizontal="center" vertical="center" wrapText="1"/>
    </xf>
    <xf numFmtId="0" fontId="89" fillId="12" borderId="32" xfId="0" applyFont="1" applyFill="1" applyBorder="1" applyAlignment="1" applyProtection="1">
      <alignment horizontal="center" vertical="center" wrapText="1"/>
    </xf>
    <xf numFmtId="0" fontId="70" fillId="32" borderId="1" xfId="0" applyFont="1" applyFill="1" applyBorder="1" applyAlignment="1" applyProtection="1">
      <alignment horizontal="center" vertical="center" wrapText="1"/>
    </xf>
    <xf numFmtId="0" fontId="70" fillId="12" borderId="34" xfId="0" applyFont="1" applyFill="1" applyBorder="1" applyAlignment="1" applyProtection="1">
      <alignment horizontal="center" vertical="center" wrapText="1"/>
      <protection hidden="1"/>
    </xf>
    <xf numFmtId="0" fontId="9" fillId="0" borderId="0" xfId="0" applyFont="1"/>
    <xf numFmtId="0" fontId="70" fillId="13" borderId="24" xfId="0" applyFont="1" applyFill="1" applyBorder="1" applyAlignment="1">
      <alignment horizontal="center" vertical="center" wrapText="1"/>
    </xf>
    <xf numFmtId="0" fontId="69" fillId="11" borderId="25" xfId="0" applyFont="1" applyFill="1" applyBorder="1" applyAlignment="1" applyProtection="1">
      <alignment horizontal="center" vertical="center" wrapText="1"/>
      <protection hidden="1"/>
    </xf>
    <xf numFmtId="0" fontId="69" fillId="11" borderId="4" xfId="0" applyFont="1" applyFill="1" applyBorder="1" applyAlignment="1" applyProtection="1">
      <alignment horizontal="center" vertical="center" wrapText="1"/>
      <protection hidden="1"/>
    </xf>
    <xf numFmtId="0" fontId="69" fillId="11" borderId="33" xfId="0" applyFont="1" applyFill="1" applyBorder="1" applyAlignment="1" applyProtection="1">
      <alignment horizontal="center" vertical="center" wrapText="1"/>
      <protection hidden="1"/>
    </xf>
    <xf numFmtId="0" fontId="9" fillId="14" borderId="24"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69" fillId="11" borderId="24" xfId="0" applyFont="1" applyFill="1" applyBorder="1" applyAlignment="1" applyProtection="1">
      <alignment horizontal="center" vertical="center" wrapText="1"/>
      <protection hidden="1"/>
    </xf>
    <xf numFmtId="0" fontId="69" fillId="22" borderId="4" xfId="0" applyFont="1" applyFill="1" applyBorder="1" applyAlignment="1" applyProtection="1">
      <alignment horizontal="center" vertical="center" wrapText="1"/>
      <protection hidden="1"/>
    </xf>
    <xf numFmtId="0" fontId="68" fillId="10" borderId="48" xfId="0" applyFont="1" applyFill="1" applyBorder="1" applyAlignment="1" applyProtection="1">
      <alignment horizontal="justify" vertical="top" wrapText="1"/>
    </xf>
    <xf numFmtId="49" fontId="9" fillId="10" borderId="5" xfId="0" applyNumberFormat="1" applyFont="1" applyFill="1" applyBorder="1" applyAlignment="1" applyProtection="1">
      <alignment horizontal="justify" vertical="top"/>
      <protection locked="0"/>
    </xf>
    <xf numFmtId="0" fontId="69" fillId="10" borderId="32" xfId="0" applyFont="1" applyFill="1" applyBorder="1" applyAlignment="1" applyProtection="1">
      <alignment horizontal="justify" vertical="top" wrapText="1"/>
      <protection locked="0"/>
    </xf>
    <xf numFmtId="0" fontId="9" fillId="10" borderId="32" xfId="0" applyFont="1" applyFill="1" applyBorder="1" applyAlignment="1" applyProtection="1">
      <alignment horizontal="center" vertical="top"/>
      <protection locked="0"/>
    </xf>
    <xf numFmtId="0" fontId="9" fillId="10" borderId="1" xfId="0" applyFont="1" applyFill="1" applyBorder="1" applyAlignment="1" applyProtection="1">
      <alignment horizontal="justify" vertical="top"/>
      <protection locked="0"/>
    </xf>
    <xf numFmtId="49" fontId="9" fillId="10" borderId="5" xfId="0" applyNumberFormat="1" applyFont="1" applyFill="1" applyBorder="1" applyAlignment="1" applyProtection="1">
      <alignment horizontal="justify" vertical="top" wrapText="1"/>
      <protection locked="0"/>
    </xf>
    <xf numFmtId="0" fontId="9" fillId="10" borderId="32" xfId="0" applyFont="1" applyFill="1" applyBorder="1" applyAlignment="1" applyProtection="1">
      <alignment horizontal="center" vertical="center"/>
      <protection locked="0"/>
    </xf>
    <xf numFmtId="49" fontId="1" fillId="10" borderId="47" xfId="0" applyNumberFormat="1" applyFont="1" applyFill="1" applyBorder="1" applyAlignment="1" applyProtection="1">
      <alignment horizontal="justify" vertical="top"/>
      <protection locked="0"/>
    </xf>
    <xf numFmtId="0" fontId="1" fillId="10" borderId="32" xfId="0" applyFont="1" applyFill="1" applyBorder="1" applyAlignment="1" applyProtection="1">
      <alignment horizontal="justify" vertical="top" wrapText="1"/>
      <protection locked="0"/>
    </xf>
    <xf numFmtId="0" fontId="1" fillId="10" borderId="32" xfId="0" applyFont="1" applyFill="1" applyBorder="1" applyAlignment="1" applyProtection="1">
      <alignment horizontal="center" vertical="center"/>
      <protection locked="0"/>
    </xf>
    <xf numFmtId="0" fontId="1" fillId="10" borderId="1" xfId="0" applyFont="1" applyFill="1" applyBorder="1" applyAlignment="1" applyProtection="1">
      <alignment horizontal="justify" vertical="top"/>
      <protection locked="0"/>
    </xf>
    <xf numFmtId="49" fontId="9" fillId="10" borderId="47" xfId="0" applyNumberFormat="1" applyFont="1" applyFill="1" applyBorder="1" applyAlignment="1" applyProtection="1">
      <alignment horizontal="justify" vertical="top" wrapText="1"/>
      <protection locked="0"/>
    </xf>
    <xf numFmtId="49" fontId="1" fillId="10" borderId="47" xfId="0" applyNumberFormat="1" applyFont="1" applyFill="1" applyBorder="1" applyAlignment="1" applyProtection="1">
      <alignment horizontal="justify" vertical="top" wrapText="1"/>
      <protection locked="0"/>
    </xf>
    <xf numFmtId="49" fontId="1" fillId="10" borderId="5" xfId="0" applyNumberFormat="1" applyFont="1" applyFill="1" applyBorder="1" applyAlignment="1" applyProtection="1">
      <alignment horizontal="justify" vertical="top"/>
      <protection locked="0"/>
    </xf>
    <xf numFmtId="0" fontId="1" fillId="10" borderId="32" xfId="0" applyFont="1" applyFill="1" applyBorder="1" applyAlignment="1" applyProtection="1">
      <alignment horizontal="center" vertical="top"/>
      <protection locked="0"/>
    </xf>
    <xf numFmtId="0" fontId="68" fillId="10" borderId="36" xfId="0" applyFont="1" applyFill="1" applyBorder="1" applyAlignment="1" applyProtection="1">
      <alignment horizontal="right"/>
    </xf>
    <xf numFmtId="49" fontId="9" fillId="10" borderId="47" xfId="0" applyNumberFormat="1" applyFont="1" applyFill="1" applyBorder="1" applyAlignment="1" applyProtection="1">
      <alignment horizontal="justify" vertical="top"/>
      <protection locked="0"/>
    </xf>
    <xf numFmtId="0" fontId="68" fillId="10" borderId="0" xfId="0" applyFont="1" applyFill="1" applyBorder="1" applyAlignment="1" applyProtection="1">
      <alignment horizontal="justify" vertical="top" wrapText="1"/>
    </xf>
    <xf numFmtId="0" fontId="10" fillId="10" borderId="0" xfId="0" applyFont="1" applyFill="1"/>
    <xf numFmtId="0" fontId="68" fillId="10" borderId="0" xfId="0" applyFont="1" applyFill="1" applyBorder="1" applyAlignment="1" applyProtection="1">
      <alignment horizontal="right"/>
    </xf>
    <xf numFmtId="49" fontId="9" fillId="10" borderId="32" xfId="0" applyNumberFormat="1" applyFont="1" applyFill="1" applyBorder="1" applyAlignment="1" applyProtection="1">
      <alignment horizontal="justify" vertical="top" wrapText="1"/>
      <protection locked="0"/>
    </xf>
    <xf numFmtId="49" fontId="9" fillId="10" borderId="1" xfId="0" applyNumberFormat="1" applyFont="1" applyFill="1" applyBorder="1" applyAlignment="1" applyProtection="1">
      <alignment horizontal="justify" vertical="top" wrapText="1"/>
      <protection locked="0"/>
    </xf>
    <xf numFmtId="0" fontId="10" fillId="10" borderId="0" xfId="0" applyFont="1" applyFill="1" applyProtection="1"/>
    <xf numFmtId="49" fontId="9" fillId="10" borderId="1" xfId="0" applyNumberFormat="1" applyFont="1" applyFill="1" applyBorder="1" applyAlignment="1" applyProtection="1">
      <alignment horizontal="justify" vertical="top"/>
      <protection locked="0"/>
    </xf>
    <xf numFmtId="0" fontId="68" fillId="10" borderId="36" xfId="0" applyFont="1" applyFill="1" applyBorder="1" applyAlignment="1" applyProtection="1">
      <alignment horizontal="justify" vertical="top" wrapText="1"/>
    </xf>
    <xf numFmtId="0" fontId="24" fillId="10"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xf>
    <xf numFmtId="0" fontId="10" fillId="10" borderId="36" xfId="0" applyFont="1" applyFill="1" applyBorder="1" applyAlignment="1" applyProtection="1">
      <alignment wrapText="1"/>
    </xf>
    <xf numFmtId="0" fontId="72" fillId="0" borderId="24" xfId="0" applyFont="1" applyFill="1" applyBorder="1" applyAlignment="1" applyProtection="1">
      <alignment horizontal="left" vertical="top" wrapText="1"/>
      <protection locked="0"/>
    </xf>
    <xf numFmtId="0" fontId="24" fillId="10" borderId="1" xfId="0" applyFont="1" applyFill="1" applyBorder="1" applyAlignment="1">
      <alignment horizontal="center" vertical="center" wrapText="1"/>
    </xf>
    <xf numFmtId="1" fontId="10" fillId="10" borderId="1" xfId="0" applyNumberFormat="1" applyFont="1" applyFill="1" applyBorder="1" applyAlignment="1">
      <alignment horizontal="center" vertical="center"/>
    </xf>
    <xf numFmtId="0" fontId="10" fillId="10" borderId="1" xfId="0" applyFont="1" applyFill="1" applyBorder="1" applyAlignment="1">
      <alignment horizontal="center" vertical="center"/>
    </xf>
    <xf numFmtId="0" fontId="68" fillId="10" borderId="1" xfId="0" applyFont="1" applyFill="1" applyBorder="1" applyAlignment="1" applyProtection="1">
      <alignment horizontal="center" vertical="center" wrapText="1"/>
    </xf>
    <xf numFmtId="0" fontId="68" fillId="10" borderId="1" xfId="0" applyFont="1" applyFill="1" applyBorder="1" applyAlignment="1" applyProtection="1">
      <alignment horizontal="center" vertical="center"/>
    </xf>
    <xf numFmtId="0" fontId="68" fillId="10" borderId="1" xfId="0" applyFont="1" applyFill="1" applyBorder="1" applyAlignment="1" applyProtection="1">
      <alignment horizontal="justify" vertical="top" wrapText="1"/>
    </xf>
    <xf numFmtId="0" fontId="10" fillId="0" borderId="0" xfId="0" applyFont="1" applyAlignment="1">
      <alignment horizontal="center" vertical="center"/>
    </xf>
    <xf numFmtId="0" fontId="24" fillId="10" borderId="1" xfId="0" applyFont="1" applyFill="1" applyBorder="1" applyAlignment="1" applyProtection="1">
      <alignment horizontal="center" vertical="center"/>
    </xf>
    <xf numFmtId="0" fontId="10" fillId="10" borderId="1" xfId="0" applyFont="1" applyFill="1" applyBorder="1" applyAlignment="1" applyProtection="1">
      <alignment horizontal="center" vertical="center" wrapText="1"/>
    </xf>
    <xf numFmtId="16" fontId="68" fillId="10" borderId="1" xfId="0" applyNumberFormat="1" applyFont="1" applyFill="1" applyBorder="1" applyAlignment="1" applyProtection="1">
      <alignment horizontal="center" vertical="center" wrapText="1"/>
    </xf>
    <xf numFmtId="0" fontId="10" fillId="10" borderId="0" xfId="0" applyFont="1" applyFill="1" applyAlignment="1">
      <alignment horizontal="center" vertical="center"/>
    </xf>
    <xf numFmtId="0" fontId="10" fillId="10" borderId="24" xfId="0" applyFont="1" applyFill="1" applyBorder="1" applyAlignment="1" applyProtection="1">
      <alignment horizontal="center" vertical="center"/>
    </xf>
    <xf numFmtId="0" fontId="19" fillId="10" borderId="24" xfId="0" applyFont="1" applyFill="1" applyBorder="1" applyAlignment="1" applyProtection="1">
      <alignment horizontal="center" vertical="center" wrapText="1"/>
    </xf>
    <xf numFmtId="165" fontId="19" fillId="0" borderId="1" xfId="0" applyNumberFormat="1" applyFont="1" applyBorder="1" applyAlignment="1" applyProtection="1">
      <alignment horizontal="center" vertical="center"/>
      <protection hidden="1"/>
    </xf>
    <xf numFmtId="17" fontId="19" fillId="0" borderId="1" xfId="0" applyNumberFormat="1" applyFont="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19" fillId="10" borderId="1" xfId="0" applyFont="1" applyFill="1" applyBorder="1" applyAlignment="1">
      <alignment horizontal="center" vertical="center"/>
    </xf>
    <xf numFmtId="0" fontId="25" fillId="0" borderId="1" xfId="0" applyFont="1" applyFill="1" applyBorder="1" applyAlignment="1">
      <alignment horizontal="justify" vertical="center" wrapText="1"/>
    </xf>
    <xf numFmtId="0" fontId="19" fillId="25" borderId="0" xfId="0" applyFont="1" applyFill="1" applyAlignment="1">
      <alignment horizontal="center" vertical="center"/>
    </xf>
    <xf numFmtId="0" fontId="29" fillId="0" borderId="0" xfId="0" applyFont="1" applyBorder="1" applyAlignment="1" applyProtection="1">
      <alignment horizontal="justify" vertical="center"/>
      <protection hidden="1"/>
    </xf>
    <xf numFmtId="0" fontId="19" fillId="0" borderId="1" xfId="0" applyFont="1" applyBorder="1" applyAlignment="1" applyProtection="1">
      <alignment horizontal="justify" vertical="center"/>
      <protection hidden="1"/>
    </xf>
    <xf numFmtId="0" fontId="19" fillId="0" borderId="1" xfId="0" applyFont="1" applyBorder="1" applyAlignment="1" applyProtection="1">
      <alignment horizontal="justify" vertical="center" wrapText="1"/>
      <protection hidden="1"/>
    </xf>
    <xf numFmtId="0" fontId="19" fillId="25" borderId="0" xfId="0" applyFont="1" applyFill="1" applyAlignment="1" applyProtection="1">
      <alignment horizontal="justify" vertical="center"/>
      <protection hidden="1"/>
    </xf>
    <xf numFmtId="0" fontId="67" fillId="25" borderId="0" xfId="0" applyFont="1" applyFill="1" applyBorder="1" applyAlignment="1">
      <alignment horizontal="justify" vertical="center"/>
    </xf>
    <xf numFmtId="0" fontId="67" fillId="25" borderId="53" xfId="0" applyFont="1" applyFill="1" applyBorder="1" applyAlignment="1">
      <alignment horizontal="justify" vertical="center"/>
    </xf>
    <xf numFmtId="0" fontId="67" fillId="25" borderId="54" xfId="0" applyFont="1" applyFill="1" applyBorder="1" applyAlignment="1">
      <alignment horizontal="justify" vertical="center"/>
    </xf>
    <xf numFmtId="0" fontId="19" fillId="0" borderId="0" xfId="0" applyFont="1" applyAlignment="1" applyProtection="1">
      <alignment horizontal="justify" vertical="center"/>
      <protection hidden="1"/>
    </xf>
    <xf numFmtId="0" fontId="19" fillId="0" borderId="0" xfId="0" applyFont="1" applyAlignment="1">
      <alignment horizontal="justify" vertical="center"/>
    </xf>
    <xf numFmtId="0" fontId="35" fillId="0" borderId="1" xfId="0" applyFont="1" applyFill="1" applyBorder="1" applyAlignment="1" applyProtection="1">
      <alignment horizontal="center" vertical="center" wrapText="1"/>
    </xf>
    <xf numFmtId="0" fontId="35" fillId="10" borderId="0" xfId="0" applyFont="1" applyFill="1" applyBorder="1" applyAlignment="1" applyProtection="1">
      <alignment vertical="top" wrapText="1"/>
    </xf>
    <xf numFmtId="0" fontId="19" fillId="10" borderId="1" xfId="0" applyFont="1" applyFill="1" applyBorder="1" applyAlignment="1" applyProtection="1">
      <alignment vertical="center" wrapText="1"/>
    </xf>
    <xf numFmtId="0" fontId="35" fillId="10" borderId="1" xfId="0" applyFont="1" applyFill="1" applyBorder="1" applyAlignment="1" applyProtection="1">
      <alignment vertical="top" wrapText="1"/>
    </xf>
    <xf numFmtId="0" fontId="35" fillId="0" borderId="1" xfId="0" applyFont="1" applyFill="1" applyBorder="1" applyAlignment="1" applyProtection="1">
      <alignment vertical="top" wrapText="1"/>
    </xf>
    <xf numFmtId="0" fontId="19" fillId="0" borderId="1" xfId="0" applyFont="1" applyBorder="1" applyAlignment="1" applyProtection="1">
      <alignment horizontal="justify" vertical="center" wrapText="1"/>
      <protection locked="0"/>
    </xf>
    <xf numFmtId="0" fontId="19" fillId="10" borderId="1" xfId="0" applyFont="1" applyFill="1" applyBorder="1" applyAlignment="1" applyProtection="1">
      <alignment horizontal="justify" vertical="center" wrapText="1"/>
      <protection locked="0"/>
    </xf>
    <xf numFmtId="0" fontId="19" fillId="0" borderId="1" xfId="0" applyFont="1" applyBorder="1" applyAlignment="1" applyProtection="1">
      <alignment horizontal="justify" vertical="center"/>
      <protection locked="0"/>
    </xf>
    <xf numFmtId="0" fontId="19" fillId="0" borderId="1" xfId="0" applyFont="1" applyFill="1" applyBorder="1" applyAlignment="1" applyProtection="1">
      <alignment horizontal="justify" vertical="center" wrapText="1"/>
      <protection locked="0"/>
    </xf>
    <xf numFmtId="0" fontId="35" fillId="0" borderId="1" xfId="0" applyFont="1" applyBorder="1" applyAlignment="1" applyProtection="1">
      <alignment horizontal="justify" vertical="center" wrapText="1"/>
      <protection locked="0"/>
    </xf>
    <xf numFmtId="0" fontId="97" fillId="0" borderId="1" xfId="0" applyFont="1" applyBorder="1" applyAlignment="1">
      <alignment horizontal="justify" vertical="center" wrapText="1"/>
    </xf>
    <xf numFmtId="0" fontId="19" fillId="0" borderId="1" xfId="0" applyFont="1" applyFill="1" applyBorder="1" applyAlignment="1" applyProtection="1">
      <alignment horizontal="justify" vertical="center"/>
      <protection locked="0"/>
    </xf>
    <xf numFmtId="0" fontId="85" fillId="0" borderId="1" xfId="0" applyFont="1" applyFill="1" applyBorder="1" applyAlignment="1">
      <alignment horizontal="justify" vertical="center" wrapText="1"/>
    </xf>
    <xf numFmtId="165" fontId="19" fillId="0" borderId="1" xfId="0" applyNumberFormat="1" applyFont="1" applyBorder="1" applyAlignment="1" applyProtection="1">
      <alignment horizontal="justify" vertical="center" wrapText="1"/>
      <protection locked="0"/>
    </xf>
    <xf numFmtId="0" fontId="19" fillId="0" borderId="0" xfId="0" applyFont="1" applyAlignment="1">
      <alignment horizontal="justify"/>
    </xf>
    <xf numFmtId="0" fontId="19" fillId="25" borderId="0" xfId="0" applyFont="1" applyFill="1" applyAlignment="1">
      <alignment horizontal="justify"/>
    </xf>
    <xf numFmtId="0" fontId="19" fillId="0" borderId="0" xfId="0" applyFont="1" applyAlignment="1">
      <alignment horizontal="left"/>
    </xf>
    <xf numFmtId="0" fontId="29" fillId="0" borderId="0" xfId="0" applyFont="1" applyBorder="1" applyAlignment="1" applyProtection="1">
      <alignment horizontal="left" vertical="top"/>
      <protection hidden="1"/>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protection locked="0"/>
    </xf>
    <xf numFmtId="0" fontId="35" fillId="0" borderId="1" xfId="0" applyFont="1" applyFill="1" applyBorder="1" applyAlignment="1" applyProtection="1">
      <alignment horizontal="left" vertical="center" wrapText="1"/>
      <protection locked="0"/>
    </xf>
    <xf numFmtId="0" fontId="19" fillId="25" borderId="0" xfId="0" applyFont="1" applyFill="1" applyAlignment="1" applyProtection="1">
      <alignment horizontal="left" vertical="top"/>
      <protection hidden="1"/>
    </xf>
    <xf numFmtId="0" fontId="67" fillId="25" borderId="6" xfId="0" applyFont="1" applyFill="1" applyBorder="1" applyAlignment="1">
      <alignment horizontal="left" vertical="top"/>
    </xf>
    <xf numFmtId="0" fontId="67" fillId="25" borderId="7" xfId="0" applyFont="1" applyFill="1" applyBorder="1" applyAlignment="1">
      <alignment horizontal="left" vertical="top"/>
    </xf>
    <xf numFmtId="0" fontId="67" fillId="25" borderId="8" xfId="0" applyFont="1" applyFill="1" applyBorder="1" applyAlignment="1">
      <alignment horizontal="left" vertical="top"/>
    </xf>
    <xf numFmtId="0" fontId="19" fillId="0" borderId="0" xfId="0" applyFont="1" applyAlignment="1" applyProtection="1">
      <alignment horizontal="left" vertical="top"/>
      <protection hidden="1"/>
    </xf>
    <xf numFmtId="0" fontId="29" fillId="0" borderId="0" xfId="0" applyFont="1" applyBorder="1" applyAlignment="1" applyProtection="1">
      <alignment horizontal="justify" vertical="top"/>
      <protection hidden="1"/>
    </xf>
    <xf numFmtId="0" fontId="19" fillId="25" borderId="0" xfId="0" applyFont="1" applyFill="1" applyAlignment="1" applyProtection="1">
      <alignment horizontal="justify" vertical="top"/>
      <protection hidden="1"/>
    </xf>
    <xf numFmtId="0" fontId="67" fillId="25" borderId="0" xfId="0" applyFont="1" applyFill="1" applyBorder="1" applyAlignment="1">
      <alignment horizontal="justify" vertical="top"/>
    </xf>
    <xf numFmtId="0" fontId="67" fillId="25" borderId="53" xfId="0" applyFont="1" applyFill="1" applyBorder="1" applyAlignment="1">
      <alignment horizontal="justify" vertical="top"/>
    </xf>
    <xf numFmtId="0" fontId="67" fillId="25" borderId="54" xfId="0" applyFont="1" applyFill="1" applyBorder="1" applyAlignment="1">
      <alignment horizontal="justify" vertical="top"/>
    </xf>
    <xf numFmtId="0" fontId="19" fillId="0" borderId="0" xfId="0" applyFont="1" applyAlignment="1" applyProtection="1">
      <alignment horizontal="justify" vertical="top"/>
      <protection hidden="1"/>
    </xf>
    <xf numFmtId="0" fontId="19" fillId="25" borderId="0" xfId="0" applyFont="1" applyFill="1" applyAlignment="1">
      <alignment horizontal="justify" vertical="center"/>
    </xf>
    <xf numFmtId="0" fontId="35" fillId="0" borderId="1" xfId="0" applyFont="1" applyFill="1" applyBorder="1" applyAlignment="1" applyProtection="1">
      <alignment horizontal="justify" vertical="center" wrapText="1"/>
      <protection locked="0"/>
    </xf>
    <xf numFmtId="0" fontId="19" fillId="0" borderId="1" xfId="0" applyFont="1" applyFill="1" applyBorder="1" applyAlignment="1" applyProtection="1">
      <alignment vertical="top" wrapText="1"/>
      <protection locked="0"/>
    </xf>
    <xf numFmtId="165" fontId="19" fillId="0" borderId="1" xfId="0" applyNumberFormat="1" applyFont="1" applyFill="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84" fillId="0" borderId="1" xfId="0" applyFont="1" applyBorder="1" applyAlignment="1">
      <alignment horizontal="center" vertical="center"/>
    </xf>
    <xf numFmtId="0" fontId="19" fillId="15" borderId="1" xfId="0" applyFont="1" applyFill="1" applyBorder="1" applyAlignment="1">
      <alignment horizontal="center" vertical="center"/>
    </xf>
    <xf numFmtId="0" fontId="19" fillId="15" borderId="1" xfId="0" applyFont="1" applyFill="1" applyBorder="1" applyAlignment="1">
      <alignment horizontal="center" vertical="center" wrapText="1"/>
    </xf>
    <xf numFmtId="0" fontId="19" fillId="38" borderId="1" xfId="0" applyFont="1" applyFill="1" applyBorder="1" applyAlignment="1">
      <alignment horizontal="justify" vertical="center" wrapText="1"/>
    </xf>
    <xf numFmtId="165" fontId="19" fillId="0" borderId="1" xfId="0" applyNumberFormat="1" applyFont="1" applyBorder="1" applyAlignment="1" applyProtection="1">
      <alignment horizontal="center" vertical="center" wrapText="1"/>
      <protection hidden="1"/>
    </xf>
    <xf numFmtId="0" fontId="84" fillId="37" borderId="1" xfId="0" applyFont="1" applyFill="1" applyBorder="1" applyAlignment="1">
      <alignment horizontal="justify" vertical="center" wrapText="1"/>
    </xf>
    <xf numFmtId="0" fontId="19" fillId="0" borderId="1" xfId="0" applyFont="1" applyFill="1" applyBorder="1" applyAlignment="1" applyProtection="1">
      <alignment horizontal="center" vertical="center" wrapText="1"/>
    </xf>
    <xf numFmtId="0" fontId="19" fillId="10" borderId="1" xfId="0" applyFont="1" applyFill="1" applyBorder="1" applyAlignment="1">
      <alignment horizontal="center" vertical="center" wrapText="1"/>
    </xf>
    <xf numFmtId="0" fontId="84" fillId="37" borderId="1" xfId="0" applyFont="1" applyFill="1" applyBorder="1" applyAlignment="1">
      <alignment horizontal="center" vertical="center"/>
    </xf>
    <xf numFmtId="0" fontId="84" fillId="0" borderId="1" xfId="0" applyFont="1" applyBorder="1" applyAlignment="1">
      <alignment horizontal="justify" vertical="center" wrapText="1"/>
    </xf>
    <xf numFmtId="0" fontId="19" fillId="15" borderId="1" xfId="0" applyFont="1" applyFill="1" applyBorder="1" applyAlignment="1">
      <alignment horizontal="justify" vertical="center" wrapText="1"/>
    </xf>
    <xf numFmtId="165" fontId="19" fillId="0" borderId="1" xfId="0" applyNumberFormat="1" applyFont="1" applyFill="1" applyBorder="1" applyAlignment="1">
      <alignment horizontal="center" vertical="center"/>
    </xf>
    <xf numFmtId="0" fontId="19" fillId="0" borderId="1"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165" fontId="35" fillId="0" borderId="1" xfId="0" applyNumberFormat="1" applyFont="1" applyBorder="1" applyAlignment="1" applyProtection="1">
      <alignment vertical="center" wrapText="1"/>
      <protection locked="0"/>
    </xf>
    <xf numFmtId="0" fontId="13" fillId="35" borderId="1" xfId="0" applyFont="1" applyFill="1" applyBorder="1" applyAlignment="1" applyProtection="1">
      <alignment horizontal="center" vertical="center" wrapText="1"/>
      <protection locked="0"/>
    </xf>
    <xf numFmtId="0" fontId="13" fillId="32" borderId="1" xfId="0" applyFont="1" applyFill="1" applyBorder="1" applyAlignment="1" applyProtection="1">
      <alignment horizontal="center" vertical="center" wrapText="1"/>
      <protection locked="0"/>
    </xf>
    <xf numFmtId="0" fontId="13" fillId="32" borderId="1" xfId="0" applyFont="1" applyFill="1" applyBorder="1" applyAlignment="1">
      <alignment horizontal="center" vertical="center" wrapText="1"/>
    </xf>
    <xf numFmtId="0" fontId="13" fillId="22" borderId="1" xfId="0" applyFont="1" applyFill="1" applyBorder="1" applyAlignment="1" applyProtection="1">
      <alignment horizontal="center" vertical="center" wrapText="1"/>
      <protection locked="0"/>
    </xf>
    <xf numFmtId="0" fontId="15" fillId="30" borderId="1" xfId="0" applyFont="1" applyFill="1" applyBorder="1" applyAlignment="1" applyProtection="1">
      <alignment horizontal="center" vertical="center" wrapText="1"/>
      <protection hidden="1"/>
    </xf>
    <xf numFmtId="0" fontId="62" fillId="0" borderId="0" xfId="0" applyFont="1" applyAlignment="1">
      <alignment horizontal="center" vertical="center"/>
    </xf>
    <xf numFmtId="0" fontId="35" fillId="0" borderId="1" xfId="0" applyFont="1" applyFill="1" applyBorder="1" applyAlignment="1" applyProtection="1">
      <alignment horizontal="justify" vertical="center" wrapText="1"/>
      <protection hidden="1"/>
    </xf>
    <xf numFmtId="49" fontId="19" fillId="0" borderId="1" xfId="0" applyNumberFormat="1" applyFont="1" applyBorder="1" applyAlignment="1" applyProtection="1">
      <alignment horizontal="justify" vertical="center"/>
      <protection hidden="1"/>
    </xf>
    <xf numFmtId="49" fontId="19" fillId="0" borderId="1" xfId="0" applyNumberFormat="1" applyFont="1" applyBorder="1" applyAlignment="1" applyProtection="1">
      <alignment horizontal="justify" vertical="center" wrapText="1"/>
      <protection hidden="1"/>
    </xf>
    <xf numFmtId="0" fontId="13" fillId="0" borderId="0" xfId="0" applyFont="1"/>
    <xf numFmtId="0" fontId="28" fillId="10" borderId="16" xfId="0" applyFont="1" applyFill="1" applyBorder="1" applyAlignment="1">
      <alignment horizontal="center" vertical="top" wrapText="1"/>
    </xf>
    <xf numFmtId="0" fontId="28" fillId="10" borderId="0" xfId="0" applyFont="1" applyFill="1" applyBorder="1" applyAlignment="1">
      <alignment horizontal="center" vertical="top" wrapText="1"/>
    </xf>
    <xf numFmtId="0" fontId="28" fillId="10" borderId="26" xfId="0" applyFont="1" applyFill="1" applyBorder="1" applyAlignment="1">
      <alignment horizontal="center" vertical="top" wrapText="1"/>
    </xf>
    <xf numFmtId="0" fontId="39" fillId="10" borderId="19" xfId="0" applyFont="1" applyFill="1" applyBorder="1" applyAlignment="1" applyProtection="1">
      <alignment horizontal="center" vertical="top" wrapText="1"/>
    </xf>
    <xf numFmtId="0" fontId="39" fillId="10" borderId="20" xfId="0" applyFont="1" applyFill="1" applyBorder="1" applyAlignment="1" applyProtection="1">
      <alignment horizontal="center" vertical="top" wrapText="1"/>
    </xf>
    <xf numFmtId="0" fontId="39" fillId="10" borderId="1" xfId="0" applyFont="1" applyFill="1" applyBorder="1" applyAlignment="1" applyProtection="1">
      <alignment horizontal="center" vertical="top" wrapText="1"/>
    </xf>
    <xf numFmtId="0" fontId="39" fillId="10" borderId="23" xfId="0" applyFont="1" applyFill="1" applyBorder="1" applyAlignment="1" applyProtection="1">
      <alignment horizontal="center" vertical="top" wrapText="1"/>
    </xf>
    <xf numFmtId="0" fontId="46" fillId="10" borderId="1" xfId="0" applyFont="1" applyFill="1" applyBorder="1" applyAlignment="1" applyProtection="1">
      <alignment horizontal="center" vertical="top"/>
    </xf>
    <xf numFmtId="0" fontId="46" fillId="10" borderId="23" xfId="0" applyFont="1" applyFill="1" applyBorder="1" applyAlignment="1" applyProtection="1">
      <alignment horizontal="center" vertical="top"/>
    </xf>
    <xf numFmtId="0" fontId="15" fillId="10" borderId="12" xfId="0" applyFont="1" applyFill="1" applyBorder="1" applyAlignment="1" applyProtection="1">
      <alignment horizontal="center" vertical="top"/>
    </xf>
    <xf numFmtId="0" fontId="15" fillId="10" borderId="17" xfId="0" applyFont="1" applyFill="1" applyBorder="1" applyAlignment="1" applyProtection="1">
      <alignment horizontal="center" vertical="top"/>
    </xf>
    <xf numFmtId="0" fontId="12" fillId="10" borderId="51" xfId="0" applyFont="1" applyFill="1" applyBorder="1" applyAlignment="1">
      <alignment horizontal="center"/>
    </xf>
    <xf numFmtId="0" fontId="5" fillId="23" borderId="30" xfId="0" applyFont="1" applyFill="1" applyBorder="1" applyAlignment="1">
      <alignment horizontal="center" vertical="top"/>
    </xf>
    <xf numFmtId="0" fontId="5" fillId="23" borderId="5" xfId="0" applyFont="1" applyFill="1" applyBorder="1" applyAlignment="1">
      <alignment horizontal="center" vertical="top"/>
    </xf>
    <xf numFmtId="0" fontId="0" fillId="0" borderId="1" xfId="0" applyFont="1" applyFill="1" applyBorder="1" applyAlignment="1">
      <alignment horizontal="justify" vertical="top" wrapText="1"/>
    </xf>
    <xf numFmtId="0" fontId="0" fillId="10" borderId="1" xfId="0" applyFont="1" applyFill="1" applyBorder="1" applyAlignment="1">
      <alignment horizontal="justify" vertical="top"/>
    </xf>
    <xf numFmtId="0" fontId="25" fillId="10" borderId="1" xfId="0" applyFont="1" applyFill="1" applyBorder="1" applyAlignment="1">
      <alignment horizontal="center" vertical="top" wrapText="1"/>
    </xf>
    <xf numFmtId="0" fontId="17" fillId="23" borderId="53" xfId="0" applyFont="1" applyFill="1" applyBorder="1" applyAlignment="1">
      <alignment horizontal="center" vertical="center"/>
    </xf>
    <xf numFmtId="0" fontId="17" fillId="23" borderId="29" xfId="0" applyFont="1" applyFill="1" applyBorder="1" applyAlignment="1">
      <alignment horizontal="center" vertical="center"/>
    </xf>
    <xf numFmtId="0" fontId="17" fillId="23" borderId="10" xfId="0" applyFont="1" applyFill="1" applyBorder="1" applyAlignment="1">
      <alignment horizontal="center" vertical="center"/>
    </xf>
    <xf numFmtId="0" fontId="41" fillId="10" borderId="53" xfId="0" applyFont="1" applyFill="1" applyBorder="1" applyAlignment="1">
      <alignment horizontal="justify" vertical="top" wrapText="1"/>
    </xf>
    <xf numFmtId="0" fontId="41" fillId="10" borderId="29" xfId="0" applyFont="1" applyFill="1" applyBorder="1" applyAlignment="1">
      <alignment horizontal="justify" vertical="top" wrapText="1"/>
    </xf>
    <xf numFmtId="0" fontId="41" fillId="10" borderId="10" xfId="0" applyFont="1" applyFill="1" applyBorder="1" applyAlignment="1">
      <alignment horizontal="justify" vertical="top"/>
    </xf>
    <xf numFmtId="0" fontId="41" fillId="10" borderId="10" xfId="0" applyFont="1" applyFill="1" applyBorder="1" applyAlignment="1">
      <alignment horizontal="justify" vertical="top" wrapText="1"/>
    </xf>
    <xf numFmtId="0" fontId="17" fillId="23" borderId="29" xfId="0" applyFont="1" applyFill="1" applyBorder="1" applyAlignment="1">
      <alignment horizontal="center" vertical="top"/>
    </xf>
    <xf numFmtId="0" fontId="17" fillId="23" borderId="5" xfId="0" applyFont="1" applyFill="1" applyBorder="1" applyAlignment="1">
      <alignment horizontal="center" vertical="top"/>
    </xf>
    <xf numFmtId="0" fontId="17" fillId="23" borderId="30" xfId="0" applyFont="1" applyFill="1" applyBorder="1" applyAlignment="1">
      <alignment horizontal="center" vertical="top"/>
    </xf>
    <xf numFmtId="0" fontId="58" fillId="10" borderId="34" xfId="0" applyFont="1" applyFill="1" applyBorder="1" applyAlignment="1">
      <alignment horizontal="justify" vertical="top" wrapText="1"/>
    </xf>
    <xf numFmtId="0" fontId="58" fillId="10" borderId="27" xfId="0" applyFont="1" applyFill="1" applyBorder="1" applyAlignment="1">
      <alignment horizontal="justify" vertical="top" wrapText="1"/>
    </xf>
    <xf numFmtId="0" fontId="58" fillId="10" borderId="28" xfId="0" applyFont="1" applyFill="1" applyBorder="1" applyAlignment="1">
      <alignment horizontal="justify" vertical="top" wrapText="1"/>
    </xf>
    <xf numFmtId="0" fontId="41" fillId="0" borderId="30" xfId="0" applyFont="1" applyBorder="1" applyAlignment="1">
      <alignment horizontal="justify" vertical="top" wrapText="1"/>
    </xf>
    <xf numFmtId="0" fontId="41" fillId="0" borderId="5" xfId="0" applyFont="1" applyBorder="1" applyAlignment="1">
      <alignment horizontal="justify" vertical="top" wrapText="1"/>
    </xf>
    <xf numFmtId="0" fontId="41" fillId="0" borderId="51" xfId="0" applyFont="1" applyBorder="1" applyAlignment="1">
      <alignment horizontal="justify" vertical="top" wrapText="1"/>
    </xf>
    <xf numFmtId="0" fontId="41" fillId="0" borderId="58" xfId="0" applyFont="1" applyBorder="1" applyAlignment="1">
      <alignment horizontal="justify" vertical="top" wrapText="1"/>
    </xf>
    <xf numFmtId="0" fontId="17" fillId="23" borderId="60" xfId="0" applyFont="1" applyFill="1" applyBorder="1" applyAlignment="1">
      <alignment horizontal="center" vertical="center"/>
    </xf>
    <xf numFmtId="0" fontId="17" fillId="23" borderId="50" xfId="0" applyFont="1" applyFill="1" applyBorder="1" applyAlignment="1">
      <alignment horizontal="center" vertical="center"/>
    </xf>
    <xf numFmtId="0" fontId="17" fillId="23" borderId="61" xfId="0" applyFont="1" applyFill="1" applyBorder="1" applyAlignment="1">
      <alignment horizontal="center" vertical="center"/>
    </xf>
    <xf numFmtId="0" fontId="59" fillId="10" borderId="33" xfId="0" applyFont="1" applyFill="1" applyBorder="1" applyAlignment="1">
      <alignment horizontal="justify" vertical="top" wrapText="1"/>
    </xf>
    <xf numFmtId="0" fontId="59" fillId="10" borderId="22" xfId="0" applyFont="1" applyFill="1" applyBorder="1" applyAlignment="1">
      <alignment horizontal="justify" vertical="top" wrapText="1"/>
    </xf>
    <xf numFmtId="0" fontId="59" fillId="10" borderId="25" xfId="0" applyFont="1" applyFill="1" applyBorder="1" applyAlignment="1">
      <alignment horizontal="justify" vertical="top" wrapText="1"/>
    </xf>
    <xf numFmtId="0" fontId="59" fillId="10" borderId="16" xfId="0" applyFont="1" applyFill="1" applyBorder="1" applyAlignment="1">
      <alignment horizontal="justify" vertical="top" wrapText="1"/>
    </xf>
    <xf numFmtId="0" fontId="59" fillId="10" borderId="0" xfId="0" applyFont="1" applyFill="1" applyBorder="1" applyAlignment="1">
      <alignment horizontal="justify" vertical="top" wrapText="1"/>
    </xf>
    <xf numFmtId="0" fontId="59" fillId="10" borderId="26" xfId="0" applyFont="1" applyFill="1" applyBorder="1" applyAlignment="1">
      <alignment horizontal="justify" vertical="top" wrapText="1"/>
    </xf>
    <xf numFmtId="0" fontId="19" fillId="10" borderId="33" xfId="0" applyFont="1" applyFill="1" applyBorder="1" applyAlignment="1" applyProtection="1">
      <alignment horizontal="center"/>
    </xf>
    <xf numFmtId="0" fontId="19" fillId="10" borderId="25" xfId="0" applyFont="1" applyFill="1" applyBorder="1" applyAlignment="1" applyProtection="1">
      <alignment horizontal="center"/>
    </xf>
    <xf numFmtId="0" fontId="19" fillId="10" borderId="16" xfId="0" applyFont="1" applyFill="1" applyBorder="1" applyAlignment="1" applyProtection="1">
      <alignment horizontal="center"/>
    </xf>
    <xf numFmtId="0" fontId="19" fillId="10" borderId="26" xfId="0" applyFont="1" applyFill="1" applyBorder="1" applyAlignment="1" applyProtection="1">
      <alignment horizontal="center"/>
    </xf>
    <xf numFmtId="0" fontId="19" fillId="10" borderId="34" xfId="0" applyFont="1" applyFill="1" applyBorder="1" applyAlignment="1" applyProtection="1">
      <alignment horizontal="center"/>
    </xf>
    <xf numFmtId="0" fontId="19" fillId="10" borderId="28" xfId="0" applyFont="1" applyFill="1" applyBorder="1" applyAlignment="1" applyProtection="1">
      <alignment horizontal="center"/>
    </xf>
    <xf numFmtId="0" fontId="16" fillId="10" borderId="18" xfId="0" applyFont="1" applyFill="1" applyBorder="1" applyAlignment="1" applyProtection="1">
      <alignment horizontal="center" vertical="top" wrapText="1"/>
    </xf>
    <xf numFmtId="0" fontId="16" fillId="10" borderId="19" xfId="0" applyFont="1" applyFill="1" applyBorder="1" applyAlignment="1" applyProtection="1">
      <alignment horizontal="center" vertical="top" wrapText="1"/>
    </xf>
    <xf numFmtId="0" fontId="16" fillId="10" borderId="20" xfId="0" applyFont="1" applyFill="1" applyBorder="1" applyAlignment="1" applyProtection="1">
      <alignment horizontal="center" vertical="top" wrapText="1"/>
    </xf>
    <xf numFmtId="0" fontId="16" fillId="10" borderId="2" xfId="0" applyFont="1" applyFill="1" applyBorder="1" applyAlignment="1" applyProtection="1">
      <alignment horizontal="center" vertical="top"/>
    </xf>
    <xf numFmtId="0" fontId="16" fillId="10" borderId="1" xfId="0" applyFont="1" applyFill="1" applyBorder="1" applyAlignment="1" applyProtection="1">
      <alignment horizontal="center" vertical="top"/>
    </xf>
    <xf numFmtId="0" fontId="16" fillId="10" borderId="23" xfId="0" applyFont="1" applyFill="1" applyBorder="1" applyAlignment="1" applyProtection="1">
      <alignment horizontal="center" vertical="top"/>
    </xf>
    <xf numFmtId="0" fontId="38" fillId="10" borderId="2" xfId="0" applyFont="1" applyFill="1" applyBorder="1" applyAlignment="1" applyProtection="1">
      <alignment horizontal="center" vertical="top"/>
    </xf>
    <xf numFmtId="0" fontId="38" fillId="10" borderId="1" xfId="0" applyFont="1" applyFill="1" applyBorder="1" applyAlignment="1" applyProtection="1">
      <alignment horizontal="center" vertical="top"/>
    </xf>
    <xf numFmtId="0" fontId="38" fillId="10" borderId="23" xfId="0" applyFont="1" applyFill="1" applyBorder="1" applyAlignment="1" applyProtection="1">
      <alignment horizontal="center" vertical="top"/>
    </xf>
    <xf numFmtId="0" fontId="29" fillId="10" borderId="3" xfId="0" applyFont="1" applyFill="1" applyBorder="1" applyAlignment="1" applyProtection="1">
      <alignment horizontal="center" vertical="top"/>
    </xf>
    <xf numFmtId="0" fontId="29" fillId="10" borderId="12" xfId="0" applyFont="1" applyFill="1" applyBorder="1" applyAlignment="1" applyProtection="1">
      <alignment horizontal="center" vertical="top"/>
    </xf>
    <xf numFmtId="0" fontId="29" fillId="10" borderId="17" xfId="0" applyFont="1" applyFill="1" applyBorder="1" applyAlignment="1" applyProtection="1">
      <alignment horizontal="center" vertical="top"/>
    </xf>
    <xf numFmtId="0" fontId="16" fillId="35" borderId="30" xfId="0" applyFont="1" applyFill="1" applyBorder="1" applyAlignment="1">
      <alignment horizontal="center" vertical="top"/>
    </xf>
    <xf numFmtId="0" fontId="16" fillId="35" borderId="29" xfId="0" applyFont="1" applyFill="1" applyBorder="1" applyAlignment="1">
      <alignment horizontal="center" vertical="top"/>
    </xf>
    <xf numFmtId="0" fontId="16" fillId="31" borderId="30" xfId="0" applyFont="1" applyFill="1" applyBorder="1" applyAlignment="1">
      <alignment horizontal="center" vertical="top"/>
    </xf>
    <xf numFmtId="0" fontId="16" fillId="31" borderId="29" xfId="0" applyFont="1" applyFill="1" applyBorder="1" applyAlignment="1">
      <alignment horizontal="center" vertical="top"/>
    </xf>
    <xf numFmtId="0" fontId="15" fillId="0" borderId="2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4"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2" fillId="10" borderId="24" xfId="0" applyFont="1" applyFill="1" applyBorder="1" applyAlignment="1" applyProtection="1">
      <alignment horizontal="center" vertical="center"/>
      <protection locked="0"/>
    </xf>
    <xf numFmtId="0" fontId="12" fillId="10" borderId="44" xfId="0" applyFont="1" applyFill="1" applyBorder="1" applyAlignment="1" applyProtection="1">
      <alignment horizontal="center" vertical="center"/>
      <protection locked="0"/>
    </xf>
    <xf numFmtId="0" fontId="12" fillId="10" borderId="32" xfId="0" applyFont="1" applyFill="1" applyBorder="1" applyAlignment="1" applyProtection="1">
      <alignment horizontal="center" vertical="center"/>
      <protection locked="0"/>
    </xf>
    <xf numFmtId="0" fontId="15" fillId="10" borderId="24"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32"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4"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44"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wrapText="1"/>
      <protection locked="0"/>
    </xf>
    <xf numFmtId="0" fontId="35" fillId="0" borderId="44" xfId="0" applyFont="1" applyFill="1" applyBorder="1" applyAlignment="1" applyProtection="1">
      <alignment horizontal="center" vertical="center" wrapText="1"/>
      <protection locked="0"/>
    </xf>
    <xf numFmtId="0" fontId="35"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center" vertical="top" wrapText="1"/>
      <protection locked="0"/>
    </xf>
    <xf numFmtId="0" fontId="35" fillId="0" borderId="32" xfId="0" applyFont="1" applyBorder="1" applyAlignment="1" applyProtection="1">
      <alignment horizontal="center" vertical="top" wrapText="1"/>
      <protection locked="0"/>
    </xf>
    <xf numFmtId="0" fontId="13" fillId="0" borderId="24"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9" fillId="0" borderId="24"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3" fillId="0" borderId="2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4"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13" fillId="0" borderId="24" xfId="0" applyFont="1" applyFill="1" applyBorder="1" applyAlignment="1" applyProtection="1">
      <alignment horizontal="center" wrapText="1"/>
      <protection locked="0"/>
    </xf>
    <xf numFmtId="0" fontId="13" fillId="0" borderId="44" xfId="0" applyFont="1" applyFill="1" applyBorder="1" applyAlignment="1" applyProtection="1">
      <alignment horizontal="center" wrapText="1"/>
      <protection locked="0"/>
    </xf>
    <xf numFmtId="0" fontId="13" fillId="0" borderId="32" xfId="0" applyFont="1" applyFill="1" applyBorder="1" applyAlignment="1" applyProtection="1">
      <alignment horizontal="center" wrapText="1"/>
      <protection locked="0"/>
    </xf>
    <xf numFmtId="0" fontId="35" fillId="0" borderId="24" xfId="0" applyFont="1" applyFill="1" applyBorder="1" applyAlignment="1" applyProtection="1">
      <alignment horizontal="center" vertical="top" wrapText="1"/>
      <protection locked="0"/>
    </xf>
    <xf numFmtId="0" fontId="35" fillId="0" borderId="32" xfId="0" applyFont="1" applyFill="1" applyBorder="1" applyAlignment="1" applyProtection="1">
      <alignment horizontal="center" vertical="top" wrapText="1"/>
      <protection locked="0"/>
    </xf>
    <xf numFmtId="0" fontId="35" fillId="0" borderId="44" xfId="0" applyFont="1" applyFill="1" applyBorder="1" applyAlignment="1" applyProtection="1">
      <alignment horizontal="center" vertical="top" wrapText="1"/>
      <protection locked="0"/>
    </xf>
    <xf numFmtId="0" fontId="63" fillId="0" borderId="24" xfId="0" applyFont="1" applyFill="1" applyBorder="1" applyAlignment="1" applyProtection="1">
      <alignment horizontal="center" vertical="center" wrapText="1"/>
      <protection locked="0"/>
    </xf>
    <xf numFmtId="0" fontId="63" fillId="0" borderId="44" xfId="0" applyFont="1" applyFill="1" applyBorder="1" applyAlignment="1" applyProtection="1">
      <alignment horizontal="center" vertical="center" wrapText="1"/>
      <protection locked="0"/>
    </xf>
    <xf numFmtId="0" fontId="63" fillId="0" borderId="3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16" fillId="32" borderId="30" xfId="0" applyFont="1" applyFill="1" applyBorder="1" applyAlignment="1">
      <alignment horizontal="center" vertical="top"/>
    </xf>
    <xf numFmtId="0" fontId="16" fillId="32" borderId="5" xfId="0" applyFont="1" applyFill="1" applyBorder="1" applyAlignment="1">
      <alignment horizontal="center" vertical="top"/>
    </xf>
    <xf numFmtId="0" fontId="16" fillId="31" borderId="1" xfId="0" applyFont="1" applyFill="1" applyBorder="1" applyAlignment="1">
      <alignment horizontal="center" vertical="top"/>
    </xf>
    <xf numFmtId="0" fontId="83" fillId="31" borderId="51" xfId="0"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xf>
    <xf numFmtId="0" fontId="19" fillId="10" borderId="24" xfId="0" applyFont="1" applyFill="1" applyBorder="1" applyAlignment="1" applyProtection="1">
      <alignment horizontal="center" vertical="center" wrapText="1"/>
    </xf>
    <xf numFmtId="0" fontId="19" fillId="10" borderId="44" xfId="0" applyFont="1" applyFill="1" applyBorder="1" applyAlignment="1" applyProtection="1">
      <alignment horizontal="center" vertical="center" wrapText="1"/>
    </xf>
    <xf numFmtId="0" fontId="19" fillId="10" borderId="32"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justify" vertical="center" wrapText="1"/>
      <protection locked="0"/>
    </xf>
    <xf numFmtId="0" fontId="35"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center" vertical="top" wrapText="1"/>
    </xf>
    <xf numFmtId="0" fontId="72" fillId="0" borderId="44" xfId="0" applyFont="1" applyFill="1" applyBorder="1" applyAlignment="1" applyProtection="1">
      <alignment horizontal="center" vertical="top" wrapText="1"/>
    </xf>
    <xf numFmtId="0" fontId="72" fillId="0" borderId="32" xfId="0" applyFont="1" applyFill="1" applyBorder="1" applyAlignment="1" applyProtection="1">
      <alignment horizontal="center" vertical="top" wrapText="1"/>
    </xf>
    <xf numFmtId="0" fontId="72" fillId="0" borderId="1" xfId="0" applyFont="1" applyFill="1" applyBorder="1" applyAlignment="1" applyProtection="1">
      <alignment horizontal="center" vertical="top" wrapText="1"/>
      <protection locked="0"/>
    </xf>
    <xf numFmtId="0" fontId="77" fillId="0" borderId="1" xfId="0" applyFont="1" applyFill="1" applyBorder="1" applyAlignment="1" applyProtection="1">
      <alignment horizontal="center" vertical="top" wrapText="1"/>
    </xf>
    <xf numFmtId="0" fontId="74" fillId="0" borderId="1" xfId="0" applyFont="1" applyFill="1" applyBorder="1" applyAlignment="1" applyProtection="1">
      <alignment horizontal="center" vertical="top"/>
    </xf>
    <xf numFmtId="0" fontId="74" fillId="10" borderId="24" xfId="0" applyFont="1" applyFill="1" applyBorder="1" applyAlignment="1" applyProtection="1">
      <alignment horizontal="center" vertical="top"/>
    </xf>
    <xf numFmtId="0" fontId="74" fillId="10" borderId="44" xfId="0" applyFont="1" applyFill="1" applyBorder="1" applyAlignment="1" applyProtection="1">
      <alignment horizontal="center" vertical="top"/>
    </xf>
    <xf numFmtId="0" fontId="74" fillId="10" borderId="32" xfId="0" applyFont="1" applyFill="1" applyBorder="1" applyAlignment="1" applyProtection="1">
      <alignment horizontal="center" vertical="top"/>
    </xf>
    <xf numFmtId="0" fontId="72" fillId="0" borderId="1" xfId="0" applyFont="1" applyBorder="1" applyAlignment="1" applyProtection="1">
      <alignment horizontal="left" vertical="top" wrapText="1"/>
      <protection locked="0"/>
    </xf>
    <xf numFmtId="0" fontId="74" fillId="10" borderId="1" xfId="0" applyFont="1" applyFill="1" applyBorder="1" applyAlignment="1" applyProtection="1">
      <alignment horizontal="center" vertical="top" wrapText="1"/>
    </xf>
    <xf numFmtId="0" fontId="72" fillId="0" borderId="1" xfId="0" applyFont="1" applyFill="1" applyBorder="1" applyAlignment="1" applyProtection="1">
      <alignment horizontal="center" vertical="top" wrapText="1"/>
    </xf>
    <xf numFmtId="0" fontId="74" fillId="0" borderId="24" xfId="0" applyFont="1" applyFill="1" applyBorder="1" applyAlignment="1" applyProtection="1">
      <alignment horizontal="center" vertical="top"/>
    </xf>
    <xf numFmtId="0" fontId="74" fillId="0" borderId="44" xfId="0" applyFont="1" applyFill="1" applyBorder="1" applyAlignment="1" applyProtection="1">
      <alignment horizontal="center" vertical="top"/>
    </xf>
    <xf numFmtId="0" fontId="74" fillId="0" borderId="32" xfId="0" applyFont="1" applyFill="1" applyBorder="1" applyAlignment="1" applyProtection="1">
      <alignment horizontal="center" vertical="top"/>
    </xf>
    <xf numFmtId="0" fontId="72" fillId="10" borderId="24" xfId="0" applyFont="1" applyFill="1" applyBorder="1" applyAlignment="1" applyProtection="1">
      <alignment horizontal="center" vertical="top" wrapText="1"/>
      <protection locked="0"/>
    </xf>
    <xf numFmtId="0" fontId="72" fillId="10" borderId="44" xfId="0" applyFont="1" applyFill="1" applyBorder="1" applyAlignment="1" applyProtection="1">
      <alignment horizontal="center" vertical="top" wrapText="1"/>
      <protection locked="0"/>
    </xf>
    <xf numFmtId="0" fontId="72" fillId="10" borderId="32" xfId="0" applyFont="1" applyFill="1" applyBorder="1" applyAlignment="1" applyProtection="1">
      <alignment horizontal="center" vertical="top" wrapText="1"/>
      <protection locked="0"/>
    </xf>
    <xf numFmtId="0" fontId="74" fillId="0" borderId="1" xfId="0" applyFont="1" applyFill="1" applyBorder="1" applyAlignment="1" applyProtection="1">
      <alignment horizontal="center" vertical="top" wrapText="1"/>
    </xf>
    <xf numFmtId="0" fontId="77" fillId="0" borderId="24" xfId="0" applyFont="1" applyBorder="1" applyAlignment="1" applyProtection="1">
      <alignment horizontal="center" vertical="top" wrapText="1"/>
      <protection locked="0"/>
    </xf>
    <xf numFmtId="0" fontId="77" fillId="0" borderId="44" xfId="0" applyFont="1" applyBorder="1" applyAlignment="1" applyProtection="1">
      <alignment horizontal="center" vertical="top" wrapText="1"/>
      <protection locked="0"/>
    </xf>
    <xf numFmtId="0" fontId="77" fillId="0" borderId="32" xfId="0" applyFont="1" applyBorder="1" applyAlignment="1" applyProtection="1">
      <alignment horizontal="center" vertical="top" wrapText="1"/>
      <protection locked="0"/>
    </xf>
    <xf numFmtId="0" fontId="77" fillId="0" borderId="48" xfId="0" applyFont="1" applyBorder="1" applyAlignment="1" applyProtection="1">
      <alignment horizontal="center" vertical="center" wrapText="1"/>
      <protection locked="0"/>
    </xf>
    <xf numFmtId="0" fontId="77" fillId="0" borderId="36" xfId="0" applyFont="1" applyBorder="1" applyAlignment="1" applyProtection="1">
      <alignment horizontal="center" vertical="center" wrapText="1"/>
      <protection locked="0"/>
    </xf>
    <xf numFmtId="0" fontId="77" fillId="0" borderId="38" xfId="0" applyFont="1" applyBorder="1" applyAlignment="1" applyProtection="1">
      <alignment horizontal="center" vertical="center" wrapText="1"/>
      <protection locked="0"/>
    </xf>
    <xf numFmtId="0" fontId="72" fillId="0" borderId="24" xfId="0" applyFont="1" applyBorder="1" applyAlignment="1" applyProtection="1">
      <alignment horizontal="center" vertical="top" wrapText="1"/>
      <protection locked="0"/>
    </xf>
    <xf numFmtId="0" fontId="72" fillId="0" borderId="44" xfId="0" applyFont="1" applyBorder="1" applyAlignment="1" applyProtection="1">
      <alignment horizontal="center" vertical="top" wrapText="1"/>
      <protection locked="0"/>
    </xf>
    <xf numFmtId="0" fontId="72" fillId="0" borderId="32" xfId="0" applyFont="1" applyBorder="1" applyAlignment="1" applyProtection="1">
      <alignment horizontal="center" vertical="top" wrapText="1"/>
      <protection locked="0"/>
    </xf>
    <xf numFmtId="0" fontId="74" fillId="10" borderId="24" xfId="0" applyFont="1" applyFill="1" applyBorder="1" applyAlignment="1" applyProtection="1">
      <alignment horizontal="center" vertical="top" wrapText="1"/>
      <protection locked="0"/>
    </xf>
    <xf numFmtId="0" fontId="74" fillId="10" borderId="44" xfId="0" applyFont="1" applyFill="1" applyBorder="1" applyAlignment="1" applyProtection="1">
      <alignment horizontal="center" vertical="top" wrapText="1"/>
      <protection locked="0"/>
    </xf>
    <xf numFmtId="0" fontId="74" fillId="10" borderId="32" xfId="0" applyFont="1" applyFill="1" applyBorder="1" applyAlignment="1" applyProtection="1">
      <alignment horizontal="center" vertical="top" wrapText="1"/>
      <protection locked="0"/>
    </xf>
    <xf numFmtId="0" fontId="77" fillId="10" borderId="24" xfId="0" applyFont="1" applyFill="1" applyBorder="1" applyAlignment="1" applyProtection="1">
      <alignment horizontal="center" vertical="top" wrapText="1"/>
    </xf>
    <xf numFmtId="0" fontId="77" fillId="10" borderId="44" xfId="0" applyFont="1" applyFill="1" applyBorder="1" applyAlignment="1" applyProtection="1">
      <alignment horizontal="center" vertical="top" wrapText="1"/>
    </xf>
    <xf numFmtId="0" fontId="77" fillId="10" borderId="32" xfId="0" applyFont="1" applyFill="1" applyBorder="1" applyAlignment="1" applyProtection="1">
      <alignment horizontal="center" vertical="top" wrapText="1"/>
    </xf>
    <xf numFmtId="0" fontId="77" fillId="0" borderId="1" xfId="0" applyFont="1" applyFill="1" applyBorder="1" applyAlignment="1" applyProtection="1">
      <alignment horizontal="left" vertical="top" wrapText="1"/>
      <protection locked="0"/>
    </xf>
    <xf numFmtId="0" fontId="77" fillId="0" borderId="1" xfId="0" applyFont="1" applyBorder="1" applyAlignment="1" applyProtection="1">
      <alignment horizontal="left" vertical="top" wrapText="1"/>
      <protection locked="0"/>
    </xf>
    <xf numFmtId="0" fontId="72" fillId="10" borderId="1" xfId="0" applyFont="1" applyFill="1" applyBorder="1" applyAlignment="1" applyProtection="1">
      <alignment horizontal="center" vertical="top" wrapText="1"/>
    </xf>
    <xf numFmtId="0" fontId="75" fillId="36" borderId="1" xfId="0" applyFont="1" applyFill="1" applyBorder="1" applyAlignment="1" applyProtection="1">
      <alignment horizontal="center" vertical="top"/>
    </xf>
    <xf numFmtId="0" fontId="75" fillId="10" borderId="51" xfId="0" applyFont="1" applyFill="1" applyBorder="1" applyAlignment="1" applyProtection="1">
      <alignment horizontal="center" vertical="top"/>
    </xf>
    <xf numFmtId="0" fontId="72" fillId="10" borderId="24" xfId="0" applyFont="1" applyFill="1" applyBorder="1" applyAlignment="1" applyProtection="1">
      <alignment horizontal="center" vertical="top" wrapText="1"/>
    </xf>
    <xf numFmtId="0" fontId="72" fillId="10" borderId="44" xfId="0" applyFont="1" applyFill="1" applyBorder="1" applyAlignment="1" applyProtection="1">
      <alignment horizontal="center" vertical="top" wrapText="1"/>
    </xf>
    <xf numFmtId="0" fontId="72" fillId="10" borderId="32" xfId="0" applyFont="1" applyFill="1" applyBorder="1" applyAlignment="1" applyProtection="1">
      <alignment horizontal="center" vertical="top" wrapText="1"/>
    </xf>
    <xf numFmtId="0" fontId="74" fillId="0" borderId="24" xfId="0" applyFont="1" applyFill="1" applyBorder="1" applyAlignment="1" applyProtection="1">
      <alignment horizontal="center" vertical="top" wrapText="1"/>
    </xf>
    <xf numFmtId="0" fontId="74" fillId="0" borderId="44" xfId="0" applyFont="1" applyFill="1" applyBorder="1" applyAlignment="1" applyProtection="1">
      <alignment horizontal="center" vertical="top" wrapText="1"/>
    </xf>
    <xf numFmtId="0" fontId="74" fillId="0" borderId="32" xfId="0" applyFont="1" applyFill="1" applyBorder="1" applyAlignment="1" applyProtection="1">
      <alignment horizontal="center" vertical="top" wrapText="1"/>
    </xf>
    <xf numFmtId="0" fontId="74" fillId="10" borderId="24" xfId="0" applyFont="1" applyFill="1" applyBorder="1" applyAlignment="1" applyProtection="1">
      <alignment horizontal="center" vertical="top" wrapText="1"/>
    </xf>
    <xf numFmtId="0" fontId="74" fillId="10" borderId="44" xfId="0" applyFont="1" applyFill="1" applyBorder="1" applyAlignment="1" applyProtection="1">
      <alignment horizontal="center" vertical="top" wrapText="1"/>
    </xf>
    <xf numFmtId="0" fontId="74" fillId="10" borderId="32" xfId="0" applyFont="1" applyFill="1" applyBorder="1" applyAlignment="1" applyProtection="1">
      <alignment horizontal="center" vertical="top" wrapText="1"/>
    </xf>
    <xf numFmtId="0" fontId="77" fillId="0" borderId="24" xfId="0" applyFont="1" applyFill="1" applyBorder="1" applyAlignment="1" applyProtection="1">
      <alignment horizontal="center" vertical="top" wrapText="1"/>
    </xf>
    <xf numFmtId="0" fontId="77" fillId="0" borderId="44" xfId="0" applyFont="1" applyFill="1" applyBorder="1" applyAlignment="1" applyProtection="1">
      <alignment horizontal="center" vertical="top" wrapText="1"/>
    </xf>
    <xf numFmtId="0" fontId="77" fillId="0" borderId="32" xfId="0" applyFont="1" applyFill="1" applyBorder="1" applyAlignment="1" applyProtection="1">
      <alignment horizontal="center" vertical="top" wrapText="1"/>
    </xf>
    <xf numFmtId="0" fontId="73" fillId="0" borderId="1" xfId="0" applyFont="1" applyFill="1" applyBorder="1" applyAlignment="1" applyProtection="1">
      <alignment horizontal="center" vertical="top" wrapText="1"/>
    </xf>
    <xf numFmtId="0" fontId="74" fillId="0" borderId="1" xfId="0" applyFont="1" applyFill="1" applyBorder="1" applyAlignment="1" applyProtection="1">
      <alignment horizontal="center" vertical="top" wrapText="1"/>
      <protection locked="0"/>
    </xf>
    <xf numFmtId="0" fontId="0" fillId="22" borderId="1" xfId="0" applyFont="1" applyFill="1" applyBorder="1" applyAlignment="1">
      <alignment horizontal="center" vertical="center" wrapText="1"/>
    </xf>
    <xf numFmtId="0" fontId="0" fillId="0" borderId="51" xfId="0" applyFont="1" applyFill="1" applyBorder="1" applyAlignment="1">
      <alignment horizontal="center"/>
    </xf>
    <xf numFmtId="0" fontId="5" fillId="23" borderId="30" xfId="0" applyFont="1" applyFill="1" applyBorder="1" applyAlignment="1" applyProtection="1">
      <alignment horizontal="center" vertical="center" wrapText="1"/>
      <protection hidden="1"/>
    </xf>
    <xf numFmtId="0" fontId="5" fillId="23" borderId="5" xfId="0" applyFont="1" applyFill="1" applyBorder="1" applyAlignment="1" applyProtection="1">
      <alignment horizontal="center" vertical="center" wrapText="1"/>
      <protection hidden="1"/>
    </xf>
    <xf numFmtId="0" fontId="5" fillId="23" borderId="1" xfId="0" applyFont="1" applyFill="1" applyBorder="1" applyAlignment="1" applyProtection="1">
      <alignment horizontal="center" vertical="center" wrapText="1"/>
      <protection hidden="1"/>
    </xf>
    <xf numFmtId="0" fontId="5" fillId="23" borderId="29" xfId="0" applyFont="1" applyFill="1" applyBorder="1" applyAlignment="1" applyProtection="1">
      <alignment horizontal="center" vertical="center" wrapText="1"/>
      <protection hidden="1"/>
    </xf>
    <xf numFmtId="165" fontId="74" fillId="34" borderId="1" xfId="0" applyNumberFormat="1" applyFont="1" applyFill="1" applyBorder="1" applyAlignment="1" applyProtection="1">
      <alignment horizontal="center" vertical="center" wrapText="1"/>
      <protection hidden="1"/>
    </xf>
    <xf numFmtId="0" fontId="74" fillId="34" borderId="1" xfId="0" applyFont="1" applyFill="1" applyBorder="1" applyAlignment="1" applyProtection="1">
      <alignment horizontal="center" vertical="center" wrapText="1"/>
      <protection hidden="1"/>
    </xf>
    <xf numFmtId="0" fontId="74" fillId="23" borderId="24" xfId="0" applyFont="1" applyFill="1" applyBorder="1" applyAlignment="1" applyProtection="1">
      <alignment horizontal="center" vertical="top" wrapText="1"/>
    </xf>
    <xf numFmtId="0" fontId="74" fillId="23" borderId="32" xfId="0" applyFont="1" applyFill="1" applyBorder="1" applyAlignment="1" applyProtection="1">
      <alignment horizontal="center" vertical="top" wrapText="1"/>
    </xf>
    <xf numFmtId="0" fontId="73" fillId="34" borderId="1" xfId="0" applyFont="1" applyFill="1" applyBorder="1" applyAlignment="1" applyProtection="1">
      <alignment horizontal="center" vertical="center" wrapText="1"/>
    </xf>
    <xf numFmtId="0" fontId="73" fillId="22" borderId="30" xfId="0" applyFont="1" applyFill="1" applyBorder="1" applyAlignment="1" applyProtection="1">
      <alignment horizontal="center" vertical="center"/>
    </xf>
    <xf numFmtId="0" fontId="73" fillId="23" borderId="29" xfId="0" applyFont="1" applyFill="1" applyBorder="1" applyAlignment="1" applyProtection="1">
      <alignment horizontal="center" vertical="center"/>
    </xf>
    <xf numFmtId="0" fontId="73" fillId="22" borderId="29" xfId="0" applyFont="1" applyFill="1" applyBorder="1" applyAlignment="1" applyProtection="1">
      <alignment horizontal="center" vertical="center"/>
    </xf>
    <xf numFmtId="0" fontId="73" fillId="22" borderId="5" xfId="0" applyFont="1" applyFill="1" applyBorder="1" applyAlignment="1" applyProtection="1">
      <alignment horizontal="center" vertical="center"/>
    </xf>
    <xf numFmtId="0" fontId="74" fillId="32" borderId="24" xfId="0" applyFont="1" applyFill="1" applyBorder="1" applyAlignment="1" applyProtection="1">
      <alignment horizontal="center" vertical="center" wrapText="1"/>
      <protection hidden="1"/>
    </xf>
    <xf numFmtId="0" fontId="74" fillId="32" borderId="32" xfId="0" applyFont="1" applyFill="1" applyBorder="1" applyAlignment="1" applyProtection="1">
      <alignment horizontal="center" vertical="center" wrapText="1"/>
      <protection hidden="1"/>
    </xf>
    <xf numFmtId="0" fontId="74" fillId="23" borderId="1" xfId="0" applyFont="1" applyFill="1" applyBorder="1" applyAlignment="1" applyProtection="1">
      <alignment horizontal="center" vertical="top" wrapText="1"/>
    </xf>
    <xf numFmtId="0" fontId="74" fillId="35" borderId="1" xfId="0" applyFont="1" applyFill="1" applyBorder="1" applyAlignment="1" applyProtection="1">
      <alignment horizontal="center" vertical="top"/>
    </xf>
    <xf numFmtId="0" fontId="74" fillId="35" borderId="44" xfId="0" applyFont="1" applyFill="1" applyBorder="1" applyAlignment="1" applyProtection="1">
      <alignment horizontal="center" vertical="top"/>
    </xf>
    <xf numFmtId="0" fontId="74" fillId="35" borderId="1" xfId="0" applyFont="1" applyFill="1" applyBorder="1" applyAlignment="1" applyProtection="1">
      <alignment horizontal="center" vertical="top" wrapText="1"/>
    </xf>
    <xf numFmtId="0" fontId="74" fillId="35" borderId="32" xfId="0" applyFont="1" applyFill="1" applyBorder="1" applyAlignment="1" applyProtection="1">
      <alignment horizontal="center" vertical="top" wrapText="1"/>
    </xf>
    <xf numFmtId="0" fontId="74" fillId="35" borderId="44" xfId="0" applyFont="1" applyFill="1" applyBorder="1" applyAlignment="1" applyProtection="1">
      <alignment horizontal="center" vertical="top" wrapText="1"/>
    </xf>
    <xf numFmtId="0" fontId="69" fillId="10" borderId="24" xfId="0" applyFont="1" applyFill="1" applyBorder="1" applyAlignment="1" applyProtection="1">
      <alignment horizontal="center" vertical="top" wrapText="1"/>
      <protection locked="0"/>
    </xf>
    <xf numFmtId="0" fontId="69" fillId="10" borderId="44" xfId="0" applyFont="1" applyFill="1" applyBorder="1" applyAlignment="1" applyProtection="1">
      <alignment horizontal="center" vertical="top" wrapText="1"/>
      <protection locked="0"/>
    </xf>
    <xf numFmtId="0" fontId="69" fillId="10" borderId="32" xfId="0" applyFont="1" applyFill="1" applyBorder="1" applyAlignment="1" applyProtection="1">
      <alignment horizontal="center" vertical="top" wrapText="1"/>
      <protection locked="0"/>
    </xf>
    <xf numFmtId="0" fontId="19" fillId="0" borderId="24" xfId="0" applyFont="1" applyBorder="1" applyAlignment="1" applyProtection="1">
      <alignment horizontal="center" vertical="top" wrapText="1"/>
      <protection locked="0"/>
    </xf>
    <xf numFmtId="0" fontId="19" fillId="0" borderId="44"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68" fillId="10" borderId="24" xfId="0" applyFont="1" applyFill="1" applyBorder="1" applyAlignment="1" applyProtection="1">
      <alignment horizontal="center" vertical="center" wrapText="1"/>
    </xf>
    <xf numFmtId="0" fontId="68" fillId="10" borderId="44" xfId="0" applyFont="1" applyFill="1" applyBorder="1" applyAlignment="1" applyProtection="1">
      <alignment horizontal="center" vertical="center" wrapText="1"/>
    </xf>
    <xf numFmtId="0" fontId="68" fillId="10" borderId="32" xfId="0" applyFont="1" applyFill="1" applyBorder="1" applyAlignment="1" applyProtection="1">
      <alignment horizontal="center" vertical="center" wrapText="1"/>
    </xf>
    <xf numFmtId="0" fontId="10" fillId="10" borderId="44" xfId="0" applyFont="1" applyFill="1" applyBorder="1" applyAlignment="1" applyProtection="1">
      <alignment horizontal="center" vertical="center"/>
    </xf>
    <xf numFmtId="0" fontId="10" fillId="10" borderId="32" xfId="0" applyFont="1" applyFill="1" applyBorder="1" applyAlignment="1" applyProtection="1">
      <alignment horizontal="center" vertical="center"/>
    </xf>
    <xf numFmtId="0" fontId="88" fillId="10" borderId="0" xfId="0" applyFont="1" applyFill="1" applyBorder="1" applyAlignment="1" applyProtection="1">
      <alignment horizontal="center" vertical="center" wrapText="1"/>
      <protection hidden="1"/>
    </xf>
    <xf numFmtId="0" fontId="88" fillId="10" borderId="51" xfId="0" applyFont="1" applyFill="1" applyBorder="1" applyAlignment="1" applyProtection="1">
      <alignment horizontal="center" vertical="center" wrapText="1"/>
      <protection hidden="1"/>
    </xf>
    <xf numFmtId="0" fontId="10" fillId="0" borderId="0" xfId="0" applyFont="1" applyAlignment="1">
      <alignment horizontal="justify" wrapText="1"/>
    </xf>
    <xf numFmtId="0" fontId="8" fillId="12" borderId="13" xfId="0" applyFont="1" applyFill="1" applyBorder="1" applyAlignment="1" applyProtection="1">
      <alignment horizontal="center"/>
      <protection hidden="1"/>
    </xf>
    <xf numFmtId="0" fontId="8" fillId="12" borderId="14" xfId="0" applyFont="1" applyFill="1" applyBorder="1" applyAlignment="1" applyProtection="1">
      <alignment horizontal="center"/>
      <protection hidden="1"/>
    </xf>
    <xf numFmtId="0" fontId="8" fillId="12" borderId="25" xfId="0" applyFont="1" applyFill="1" applyBorder="1" applyAlignment="1" applyProtection="1">
      <alignment horizontal="center"/>
      <protection hidden="1"/>
    </xf>
    <xf numFmtId="0" fontId="8" fillId="30" borderId="1" xfId="0" applyFont="1" applyFill="1" applyBorder="1" applyAlignment="1">
      <alignment horizontal="center" vertical="top"/>
    </xf>
    <xf numFmtId="0" fontId="27" fillId="12" borderId="30" xfId="0" applyFont="1" applyFill="1" applyBorder="1" applyAlignment="1">
      <alignment horizontal="center" vertical="top"/>
    </xf>
    <xf numFmtId="0" fontId="27" fillId="12" borderId="29" xfId="0" applyFont="1" applyFill="1" applyBorder="1" applyAlignment="1">
      <alignment horizontal="center" vertical="top"/>
    </xf>
    <xf numFmtId="0" fontId="27" fillId="12" borderId="5" xfId="0" applyFont="1" applyFill="1" applyBorder="1" applyAlignment="1">
      <alignment horizontal="center" vertical="top"/>
    </xf>
    <xf numFmtId="0" fontId="27" fillId="12" borderId="30" xfId="0" applyFont="1" applyFill="1" applyBorder="1" applyAlignment="1" applyProtection="1">
      <alignment horizontal="center" vertical="top"/>
    </xf>
    <xf numFmtId="0" fontId="27" fillId="12" borderId="29" xfId="0" applyFont="1" applyFill="1" applyBorder="1" applyAlignment="1" applyProtection="1">
      <alignment horizontal="center" vertical="top"/>
    </xf>
    <xf numFmtId="0" fontId="27" fillId="12" borderId="5" xfId="0" applyFont="1" applyFill="1" applyBorder="1" applyAlignment="1" applyProtection="1">
      <alignment horizontal="center" vertical="top"/>
    </xf>
    <xf numFmtId="0" fontId="8" fillId="12" borderId="13" xfId="0" applyFont="1" applyFill="1" applyBorder="1" applyAlignment="1" applyProtection="1">
      <alignment horizontal="center" vertical="center"/>
      <protection hidden="1"/>
    </xf>
    <xf numFmtId="0" fontId="8" fillId="12" borderId="14" xfId="0" applyFont="1" applyFill="1" applyBorder="1" applyAlignment="1" applyProtection="1">
      <alignment horizontal="center" vertical="center"/>
      <protection hidden="1"/>
    </xf>
    <xf numFmtId="0" fontId="8" fillId="12" borderId="15" xfId="0" applyFont="1" applyFill="1" applyBorder="1" applyAlignment="1" applyProtection="1">
      <alignment horizontal="center" vertical="center"/>
      <protection hidden="1"/>
    </xf>
    <xf numFmtId="0" fontId="8" fillId="12" borderId="13" xfId="0" applyFont="1" applyFill="1" applyBorder="1" applyAlignment="1" applyProtection="1">
      <alignment horizontal="center" vertical="center" wrapText="1"/>
      <protection hidden="1"/>
    </xf>
    <xf numFmtId="0" fontId="8" fillId="16" borderId="33" xfId="0" applyFont="1" applyFill="1" applyBorder="1" applyAlignment="1" applyProtection="1">
      <alignment horizontal="center" vertical="center"/>
      <protection hidden="1"/>
    </xf>
    <xf numFmtId="0" fontId="8" fillId="16" borderId="16" xfId="0" applyFont="1" applyFill="1" applyBorder="1" applyAlignment="1" applyProtection="1">
      <alignment horizontal="center" vertical="center"/>
      <protection hidden="1"/>
    </xf>
    <xf numFmtId="0" fontId="7" fillId="16" borderId="41" xfId="0" applyFont="1" applyFill="1" applyBorder="1" applyAlignment="1" applyProtection="1">
      <alignment horizontal="center"/>
      <protection hidden="1"/>
    </xf>
    <xf numFmtId="0" fontId="7" fillId="16" borderId="40" xfId="0" applyFont="1" applyFill="1" applyBorder="1" applyAlignment="1" applyProtection="1">
      <alignment horizontal="center"/>
      <protection hidden="1"/>
    </xf>
    <xf numFmtId="0" fontId="7" fillId="16" borderId="39" xfId="0" applyFont="1" applyFill="1" applyBorder="1" applyAlignment="1" applyProtection="1">
      <alignment horizontal="center"/>
      <protection hidden="1"/>
    </xf>
    <xf numFmtId="0" fontId="7" fillId="16" borderId="46" xfId="0" applyFont="1" applyFill="1" applyBorder="1" applyAlignment="1" applyProtection="1">
      <alignment horizontal="center"/>
      <protection hidden="1"/>
    </xf>
    <xf numFmtId="0" fontId="8" fillId="18" borderId="34" xfId="0" applyFont="1" applyFill="1" applyBorder="1" applyAlignment="1" applyProtection="1">
      <alignment horizontal="center"/>
      <protection hidden="1"/>
    </xf>
    <xf numFmtId="0" fontId="8" fillId="18" borderId="28" xfId="0" applyFont="1" applyFill="1" applyBorder="1" applyAlignment="1" applyProtection="1">
      <alignment horizontal="center"/>
      <protection hidden="1"/>
    </xf>
    <xf numFmtId="0" fontId="30" fillId="0" borderId="0" xfId="0" applyFont="1" applyBorder="1" applyAlignment="1" applyProtection="1">
      <alignment horizontal="justify" wrapText="1"/>
      <protection hidden="1"/>
    </xf>
    <xf numFmtId="0" fontId="13" fillId="17" borderId="16" xfId="0" applyFont="1" applyFill="1" applyBorder="1" applyAlignment="1" applyProtection="1">
      <alignment horizontal="left"/>
      <protection hidden="1"/>
    </xf>
    <xf numFmtId="0" fontId="13" fillId="17" borderId="0" xfId="0" applyFont="1" applyFill="1" applyBorder="1" applyAlignment="1" applyProtection="1">
      <alignment horizontal="left"/>
      <protection hidden="1"/>
    </xf>
    <xf numFmtId="0" fontId="7" fillId="16" borderId="13" xfId="0" applyFont="1" applyFill="1" applyBorder="1" applyAlignment="1" applyProtection="1">
      <alignment horizontal="center"/>
      <protection hidden="1"/>
    </xf>
    <xf numFmtId="0" fontId="7" fillId="16" borderId="15" xfId="0" applyFont="1" applyFill="1" applyBorder="1" applyAlignment="1" applyProtection="1">
      <alignment horizontal="center"/>
      <protection hidden="1"/>
    </xf>
    <xf numFmtId="0" fontId="10" fillId="16" borderId="1" xfId="0" applyFont="1" applyFill="1" applyBorder="1" applyAlignment="1" applyProtection="1">
      <alignment horizontal="left" vertical="center" wrapText="1"/>
      <protection hidden="1"/>
    </xf>
    <xf numFmtId="0" fontId="8" fillId="18" borderId="13" xfId="0" applyFont="1" applyFill="1" applyBorder="1" applyAlignment="1" applyProtection="1">
      <alignment horizontal="center"/>
      <protection hidden="1"/>
    </xf>
    <xf numFmtId="0" fontId="8" fillId="18" borderId="15" xfId="0" applyFont="1" applyFill="1" applyBorder="1" applyAlignment="1" applyProtection="1">
      <alignment horizontal="center"/>
      <protection hidden="1"/>
    </xf>
    <xf numFmtId="0" fontId="34" fillId="16" borderId="33" xfId="0" applyFont="1" applyFill="1" applyBorder="1" applyAlignment="1" applyProtection="1">
      <alignment horizontal="center" vertical="center" wrapText="1"/>
      <protection hidden="1"/>
    </xf>
    <xf numFmtId="0" fontId="34" fillId="16" borderId="22" xfId="0" applyFont="1" applyFill="1" applyBorder="1" applyAlignment="1" applyProtection="1">
      <alignment horizontal="center" vertical="center" wrapText="1"/>
      <protection hidden="1"/>
    </xf>
    <xf numFmtId="0" fontId="34" fillId="16" borderId="25" xfId="0" applyFont="1" applyFill="1" applyBorder="1" applyAlignment="1" applyProtection="1">
      <alignment horizontal="center" vertical="center" wrapText="1"/>
      <protection hidden="1"/>
    </xf>
    <xf numFmtId="0" fontId="34" fillId="16" borderId="16" xfId="0" applyFont="1" applyFill="1" applyBorder="1" applyAlignment="1" applyProtection="1">
      <alignment horizontal="center" vertical="center" wrapText="1"/>
      <protection hidden="1"/>
    </xf>
    <xf numFmtId="0" fontId="34" fillId="16" borderId="0" xfId="0" applyFont="1" applyFill="1" applyBorder="1" applyAlignment="1" applyProtection="1">
      <alignment horizontal="center" vertical="center" wrapText="1"/>
      <protection hidden="1"/>
    </xf>
    <xf numFmtId="0" fontId="34" fillId="16" borderId="26" xfId="0" applyFont="1" applyFill="1" applyBorder="1" applyAlignment="1" applyProtection="1">
      <alignment horizontal="center" vertical="center" wrapText="1"/>
      <protection hidden="1"/>
    </xf>
    <xf numFmtId="0" fontId="10" fillId="16" borderId="24" xfId="0" applyFont="1" applyFill="1" applyBorder="1" applyAlignment="1" applyProtection="1">
      <alignment horizontal="left" vertical="center" wrapText="1"/>
      <protection hidden="1"/>
    </xf>
    <xf numFmtId="0" fontId="5" fillId="15" borderId="0" xfId="0" applyFont="1" applyFill="1" applyBorder="1" applyAlignment="1" applyProtection="1">
      <alignment horizontal="center" vertical="center"/>
      <protection hidden="1"/>
    </xf>
    <xf numFmtId="0" fontId="12" fillId="16" borderId="13" xfId="0" applyFont="1" applyFill="1" applyBorder="1" applyAlignment="1" applyProtection="1">
      <alignment horizontal="left"/>
      <protection hidden="1"/>
    </xf>
    <xf numFmtId="0" fontId="12" fillId="16" borderId="14" xfId="0" applyFont="1" applyFill="1" applyBorder="1" applyAlignment="1" applyProtection="1">
      <alignment horizontal="left"/>
      <protection hidden="1"/>
    </xf>
    <xf numFmtId="0" fontId="12" fillId="16" borderId="15" xfId="0" applyFont="1" applyFill="1" applyBorder="1" applyAlignment="1" applyProtection="1">
      <alignment horizontal="left"/>
      <protection hidden="1"/>
    </xf>
    <xf numFmtId="0" fontId="7" fillId="20" borderId="55" xfId="0" applyFont="1" applyFill="1" applyBorder="1" applyAlignment="1" applyProtection="1">
      <alignment horizontal="center"/>
      <protection hidden="1"/>
    </xf>
    <xf numFmtId="0" fontId="7" fillId="20" borderId="56" xfId="0" applyFont="1" applyFill="1" applyBorder="1" applyAlignment="1" applyProtection="1">
      <alignment horizontal="center"/>
      <protection hidden="1"/>
    </xf>
    <xf numFmtId="0" fontId="7" fillId="20" borderId="9" xfId="0" applyFont="1" applyFill="1" applyBorder="1" applyAlignment="1" applyProtection="1">
      <alignment horizontal="center"/>
      <protection hidden="1"/>
    </xf>
    <xf numFmtId="0" fontId="0" fillId="15" borderId="0" xfId="0" applyFill="1" applyBorder="1" applyAlignment="1" applyProtection="1">
      <alignment horizontal="justify" vertical="center"/>
      <protection hidden="1"/>
    </xf>
    <xf numFmtId="0" fontId="43" fillId="15" borderId="30" xfId="0" applyFont="1" applyFill="1" applyBorder="1" applyAlignment="1" applyProtection="1">
      <alignment horizontal="justify" vertical="center"/>
      <protection hidden="1"/>
    </xf>
    <xf numFmtId="0" fontId="43" fillId="15" borderId="29" xfId="0" applyFont="1" applyFill="1" applyBorder="1" applyAlignment="1" applyProtection="1">
      <alignment horizontal="justify" vertical="center"/>
      <protection hidden="1"/>
    </xf>
    <xf numFmtId="0" fontId="43" fillId="15" borderId="10" xfId="0" applyFont="1" applyFill="1" applyBorder="1" applyAlignment="1" applyProtection="1">
      <alignment horizontal="justify" vertical="center"/>
      <protection hidden="1"/>
    </xf>
    <xf numFmtId="0" fontId="43" fillId="15" borderId="31" xfId="0" applyFont="1" applyFill="1" applyBorder="1" applyAlignment="1" applyProtection="1">
      <alignment horizontal="justify" vertical="center"/>
      <protection hidden="1"/>
    </xf>
    <xf numFmtId="0" fontId="43" fillId="15" borderId="57" xfId="0" applyFont="1" applyFill="1" applyBorder="1" applyAlignment="1" applyProtection="1">
      <alignment horizontal="justify" vertical="center"/>
      <protection hidden="1"/>
    </xf>
    <xf numFmtId="0" fontId="43" fillId="15" borderId="11" xfId="0" applyFont="1" applyFill="1" applyBorder="1" applyAlignment="1" applyProtection="1">
      <alignment horizontal="justify" vertical="center"/>
      <protection hidden="1"/>
    </xf>
    <xf numFmtId="0" fontId="7" fillId="21" borderId="30" xfId="0" applyFont="1" applyFill="1" applyBorder="1" applyAlignment="1" applyProtection="1">
      <alignment horizontal="center" vertical="center"/>
      <protection hidden="1"/>
    </xf>
    <xf numFmtId="0" fontId="7" fillId="21" borderId="29" xfId="0" applyFont="1" applyFill="1" applyBorder="1" applyAlignment="1" applyProtection="1">
      <alignment horizontal="center" vertical="center"/>
      <protection hidden="1"/>
    </xf>
    <xf numFmtId="0" fontId="7" fillId="21" borderId="10" xfId="0" applyFont="1" applyFill="1" applyBorder="1" applyAlignment="1" applyProtection="1">
      <alignment horizontal="center" vertical="center"/>
      <protection hidden="1"/>
    </xf>
  </cellXfs>
  <cellStyles count="14">
    <cellStyle name="Estilo 1" xfId="1" xr:uid="{00000000-0005-0000-0000-000000000000}"/>
    <cellStyle name="Estilo 2" xfId="2" xr:uid="{00000000-0005-0000-0000-000001000000}"/>
    <cellStyle name="Estilo 3" xfId="3" xr:uid="{00000000-0005-0000-0000-000002000000}"/>
    <cellStyle name="Estilo 4" xfId="4" xr:uid="{00000000-0005-0000-0000-000003000000}"/>
    <cellStyle name="Estilo 5" xfId="5" xr:uid="{00000000-0005-0000-0000-000004000000}"/>
    <cellStyle name="Estilo 6" xfId="6" xr:uid="{00000000-0005-0000-0000-000005000000}"/>
    <cellStyle name="Estilo 7" xfId="7" xr:uid="{00000000-0005-0000-0000-000006000000}"/>
    <cellStyle name="Estilo 8" xfId="8" xr:uid="{00000000-0005-0000-0000-000007000000}"/>
    <cellStyle name="Estilo 9" xfId="9" xr:uid="{00000000-0005-0000-0000-000008000000}"/>
    <cellStyle name="Hipervínculo" xfId="10" builtinId="8" hidden="1"/>
    <cellStyle name="Moneda 2" xfId="11" xr:uid="{00000000-0005-0000-0000-00000A000000}"/>
    <cellStyle name="Normal" xfId="0" builtinId="0"/>
    <cellStyle name="Normal 2" xfId="12" xr:uid="{00000000-0005-0000-0000-00000C000000}"/>
    <cellStyle name="Porcentaje 2" xfId="13" xr:uid="{00000000-0005-0000-0000-00000D000000}"/>
  </cellStyles>
  <dxfs count="260">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CCFFFF"/>
      <color rgb="FFCCECFF"/>
      <color rgb="FFFF3300"/>
      <color rgb="FFFF0066"/>
      <color rgb="FFFFFF99"/>
      <color rgb="FF33CCFF"/>
      <color rgb="FF33CCCC"/>
      <color rgb="FF009999"/>
      <color rgb="FF0099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0</xdr:col>
      <xdr:colOff>355599</xdr:colOff>
      <xdr:row>0</xdr:row>
      <xdr:rowOff>0</xdr:rowOff>
    </xdr:from>
    <xdr:to>
      <xdr:col>0</xdr:col>
      <xdr:colOff>1476375</xdr:colOff>
      <xdr:row>3</xdr:row>
      <xdr:rowOff>198926</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5599" y="0"/>
          <a:ext cx="1120776" cy="13181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161925</xdr:colOff>
      <xdr:row>0</xdr:row>
      <xdr:rowOff>0</xdr:rowOff>
    </xdr:from>
    <xdr:to>
      <xdr:col>31</xdr:col>
      <xdr:colOff>133350</xdr:colOff>
      <xdr:row>31</xdr:row>
      <xdr:rowOff>127906</xdr:rowOff>
    </xdr:to>
    <xdr:pic>
      <xdr:nvPicPr>
        <xdr:cNvPr id="2" name="Imagen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51175" y="0"/>
          <a:ext cx="7210425" cy="499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2092550</xdr:colOff>
      <xdr:row>0</xdr:row>
      <xdr:rowOff>130629</xdr:rowOff>
    </xdr:from>
    <xdr:to>
      <xdr:col>1</xdr:col>
      <xdr:colOff>1391049</xdr:colOff>
      <xdr:row>3</xdr:row>
      <xdr:rowOff>273503</xdr:rowOff>
    </xdr:to>
    <xdr:pic>
      <xdr:nvPicPr>
        <xdr:cNvPr id="4" name="Picture 25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2550" y="130629"/>
          <a:ext cx="1462035" cy="124505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304800</xdr:colOff>
      <xdr:row>1</xdr:row>
      <xdr:rowOff>76200</xdr:rowOff>
    </xdr:from>
    <xdr:to>
      <xdr:col>25</xdr:col>
      <xdr:colOff>876300</xdr:colOff>
      <xdr:row>3</xdr:row>
      <xdr:rowOff>285750</xdr:rowOff>
    </xdr:to>
    <xdr:sp macro="" textlink="">
      <xdr:nvSpPr>
        <xdr:cNvPr id="4" name="Llamada con línea 2 7">
          <a:extLst>
            <a:ext uri="{FF2B5EF4-FFF2-40B4-BE49-F238E27FC236}">
              <a16:creationId xmlns:a16="http://schemas.microsoft.com/office/drawing/2014/main" id="{00000000-0008-0000-0300-000004000000}"/>
            </a:ext>
          </a:extLst>
        </xdr:cNvPr>
        <xdr:cNvSpPr/>
      </xdr:nvSpPr>
      <xdr:spPr>
        <a:xfrm>
          <a:off x="21507450" y="76200"/>
          <a:ext cx="2438400" cy="590550"/>
        </a:xfrm>
        <a:prstGeom prst="borderCallout2">
          <a:avLst>
            <a:gd name="adj1" fmla="val 99974"/>
            <a:gd name="adj2" fmla="val 46790"/>
            <a:gd name="adj3" fmla="val 135454"/>
            <a:gd name="adj4" fmla="val 56671"/>
            <a:gd name="adj5" fmla="val 213098"/>
            <a:gd name="adj6" fmla="val 71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19</xdr:col>
      <xdr:colOff>419100</xdr:colOff>
      <xdr:row>1</xdr:row>
      <xdr:rowOff>57150</xdr:rowOff>
    </xdr:from>
    <xdr:to>
      <xdr:col>20</xdr:col>
      <xdr:colOff>666750</xdr:colOff>
      <xdr:row>3</xdr:row>
      <xdr:rowOff>266700</xdr:rowOff>
    </xdr:to>
    <xdr:sp macro="" textlink="">
      <xdr:nvSpPr>
        <xdr:cNvPr id="6" name="Llamada con línea 2 7">
          <a:extLst>
            <a:ext uri="{FF2B5EF4-FFF2-40B4-BE49-F238E27FC236}">
              <a16:creationId xmlns:a16="http://schemas.microsoft.com/office/drawing/2014/main" id="{00000000-0008-0000-0300-000006000000}"/>
            </a:ext>
          </a:extLst>
        </xdr:cNvPr>
        <xdr:cNvSpPr/>
      </xdr:nvSpPr>
      <xdr:spPr>
        <a:xfrm>
          <a:off x="13335000" y="57150"/>
          <a:ext cx="2114550" cy="590550"/>
        </a:xfrm>
        <a:prstGeom prst="borderCallout2">
          <a:avLst>
            <a:gd name="adj1" fmla="val 99974"/>
            <a:gd name="adj2" fmla="val 46790"/>
            <a:gd name="adj3" fmla="val 135454"/>
            <a:gd name="adj4" fmla="val 56671"/>
            <a:gd name="adj5" fmla="val 209872"/>
            <a:gd name="adj6" fmla="val 80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20</xdr:col>
      <xdr:colOff>2583656</xdr:colOff>
      <xdr:row>1</xdr:row>
      <xdr:rowOff>76200</xdr:rowOff>
    </xdr:from>
    <xdr:to>
      <xdr:col>23</xdr:col>
      <xdr:colOff>48985</xdr:colOff>
      <xdr:row>3</xdr:row>
      <xdr:rowOff>369094</xdr:rowOff>
    </xdr:to>
    <xdr:sp macro="" textlink="">
      <xdr:nvSpPr>
        <xdr:cNvPr id="7" name="Llamada con línea 2 7">
          <a:extLst>
            <a:ext uri="{FF2B5EF4-FFF2-40B4-BE49-F238E27FC236}">
              <a16:creationId xmlns:a16="http://schemas.microsoft.com/office/drawing/2014/main" id="{00000000-0008-0000-0300-000007000000}"/>
            </a:ext>
          </a:extLst>
        </xdr:cNvPr>
        <xdr:cNvSpPr/>
      </xdr:nvSpPr>
      <xdr:spPr>
        <a:xfrm>
          <a:off x="18561844" y="76200"/>
          <a:ext cx="3728016"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twoCellAnchor>
    <xdr:from>
      <xdr:col>26</xdr:col>
      <xdr:colOff>3969</xdr:colOff>
      <xdr:row>1</xdr:row>
      <xdr:rowOff>60325</xdr:rowOff>
    </xdr:from>
    <xdr:to>
      <xdr:col>28</xdr:col>
      <xdr:colOff>691923</xdr:colOff>
      <xdr:row>3</xdr:row>
      <xdr:rowOff>353219</xdr:rowOff>
    </xdr:to>
    <xdr:sp macro="" textlink="">
      <xdr:nvSpPr>
        <xdr:cNvPr id="25" name="Llamada con línea 2 7">
          <a:extLst>
            <a:ext uri="{FF2B5EF4-FFF2-40B4-BE49-F238E27FC236}">
              <a16:creationId xmlns:a16="http://schemas.microsoft.com/office/drawing/2014/main" id="{00000000-0008-0000-0300-000019000000}"/>
            </a:ext>
          </a:extLst>
        </xdr:cNvPr>
        <xdr:cNvSpPr/>
      </xdr:nvSpPr>
      <xdr:spPr>
        <a:xfrm>
          <a:off x="27388344" y="60325"/>
          <a:ext cx="3735954"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1349375</xdr:colOff>
      <xdr:row>0</xdr:row>
      <xdr:rowOff>67732</xdr:rowOff>
    </xdr:from>
    <xdr:to>
      <xdr:col>5</xdr:col>
      <xdr:colOff>555625</xdr:colOff>
      <xdr:row>1</xdr:row>
      <xdr:rowOff>79375</xdr:rowOff>
    </xdr:to>
    <xdr:sp macro="" textlink="">
      <xdr:nvSpPr>
        <xdr:cNvPr id="2" name="Llamada con línea 2 7">
          <a:extLst>
            <a:ext uri="{FF2B5EF4-FFF2-40B4-BE49-F238E27FC236}">
              <a16:creationId xmlns:a16="http://schemas.microsoft.com/office/drawing/2014/main" id="{00000000-0008-0000-0400-000002000000}"/>
            </a:ext>
          </a:extLst>
        </xdr:cNvPr>
        <xdr:cNvSpPr/>
      </xdr:nvSpPr>
      <xdr:spPr>
        <a:xfrm>
          <a:off x="10525125" y="67732"/>
          <a:ext cx="1968500" cy="519643"/>
        </a:xfrm>
        <a:prstGeom prst="borderCallout2">
          <a:avLst>
            <a:gd name="adj1" fmla="val 97678"/>
            <a:gd name="adj2" fmla="val 47425"/>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82551</xdr:colOff>
      <xdr:row>0</xdr:row>
      <xdr:rowOff>0</xdr:rowOff>
    </xdr:from>
    <xdr:to>
      <xdr:col>2</xdr:col>
      <xdr:colOff>3387725</xdr:colOff>
      <xdr:row>1</xdr:row>
      <xdr:rowOff>348002</xdr:rowOff>
    </xdr:to>
    <xdr:sp macro="" textlink="">
      <xdr:nvSpPr>
        <xdr:cNvPr id="4" name="Llamada con línea 2 8">
          <a:extLst>
            <a:ext uri="{FF2B5EF4-FFF2-40B4-BE49-F238E27FC236}">
              <a16:creationId xmlns:a16="http://schemas.microsoft.com/office/drawing/2014/main" id="{00000000-0008-0000-0400-000004000000}"/>
            </a:ext>
          </a:extLst>
        </xdr:cNvPr>
        <xdr:cNvSpPr/>
      </xdr:nvSpPr>
      <xdr:spPr>
        <a:xfrm>
          <a:off x="908051" y="0"/>
          <a:ext cx="4321174" cy="856002"/>
        </a:xfrm>
        <a:prstGeom prst="borderCallout2">
          <a:avLst>
            <a:gd name="adj1" fmla="val 100655"/>
            <a:gd name="adj2" fmla="val 43084"/>
            <a:gd name="adj3" fmla="val 115135"/>
            <a:gd name="adj4" fmla="val 55559"/>
            <a:gd name="adj5" fmla="val 138826"/>
            <a:gd name="adj6" fmla="val 574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 Estas</a:t>
          </a:r>
          <a:r>
            <a:rPr lang="es-CO" sz="1100" baseline="0">
              <a:solidFill>
                <a:schemeClr val="lt1"/>
              </a:solidFill>
              <a:effectLst/>
              <a:latin typeface="+mn-lt"/>
              <a:ea typeface="+mn-ea"/>
              <a:cs typeface="+mn-cs"/>
            </a:rPr>
            <a:t> acciones  deben establecerse en consenso  por parte de los responsables involucrados</a:t>
          </a:r>
          <a:endParaRPr lang="es-CO">
            <a:effectLst/>
          </a:endParaRPr>
        </a:p>
        <a:p>
          <a:pPr algn="l"/>
          <a:endParaRPr lang="es-CO" sz="1100"/>
        </a:p>
      </xdr:txBody>
    </xdr:sp>
    <xdr:clientData/>
  </xdr:twoCellAnchor>
  <xdr:twoCellAnchor>
    <xdr:from>
      <xdr:col>5</xdr:col>
      <xdr:colOff>1054101</xdr:colOff>
      <xdr:row>0</xdr:row>
      <xdr:rowOff>63500</xdr:rowOff>
    </xdr:from>
    <xdr:to>
      <xdr:col>6</xdr:col>
      <xdr:colOff>1285876</xdr:colOff>
      <xdr:row>1</xdr:row>
      <xdr:rowOff>198438</xdr:rowOff>
    </xdr:to>
    <xdr:sp macro="" textlink="">
      <xdr:nvSpPr>
        <xdr:cNvPr id="5" name="Llamada con línea 2 7">
          <a:extLst>
            <a:ext uri="{FF2B5EF4-FFF2-40B4-BE49-F238E27FC236}">
              <a16:creationId xmlns:a16="http://schemas.microsoft.com/office/drawing/2014/main" id="{00000000-0008-0000-0400-000005000000}"/>
            </a:ext>
          </a:extLst>
        </xdr:cNvPr>
        <xdr:cNvSpPr/>
      </xdr:nvSpPr>
      <xdr:spPr>
        <a:xfrm>
          <a:off x="12992101" y="63500"/>
          <a:ext cx="3486150" cy="642938"/>
        </a:xfrm>
        <a:prstGeom prst="borderCallout2">
          <a:avLst>
            <a:gd name="adj1" fmla="val 97678"/>
            <a:gd name="adj2" fmla="val 47425"/>
            <a:gd name="adj3" fmla="val 126072"/>
            <a:gd name="adj4" fmla="val 56278"/>
            <a:gd name="adj5" fmla="val 192538"/>
            <a:gd name="adj6" fmla="val 675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Hechos, datos o registros, verificables y trazables, que sean pertinentes para demostrar como se controla el impacto</a:t>
          </a:r>
          <a:r>
            <a:rPr lang="es-CO" sz="1100" baseline="0">
              <a:solidFill>
                <a:schemeClr val="lt1"/>
              </a:solidFill>
              <a:effectLst/>
              <a:latin typeface="+mn-lt"/>
              <a:ea typeface="+mn-ea"/>
              <a:cs typeface="+mn-cs"/>
            </a:rPr>
            <a:t> del </a:t>
          </a:r>
          <a:r>
            <a:rPr lang="es-CO" sz="1100">
              <a:solidFill>
                <a:schemeClr val="lt1"/>
              </a:solidFill>
              <a:effectLst/>
              <a:latin typeface="+mn-lt"/>
              <a:ea typeface="+mn-ea"/>
              <a:cs typeface="+mn-cs"/>
            </a:rPr>
            <a:t> riesgo una vez materializado</a:t>
          </a:r>
          <a:endParaRPr lang="es-CO">
            <a:effectLst/>
          </a:endParaRPr>
        </a:p>
        <a:p>
          <a:pPr algn="l"/>
          <a:endParaRPr lang="es-CO" sz="1100"/>
        </a:p>
      </xdr:txBody>
    </xdr:sp>
    <xdr:clientData/>
  </xdr:twoCellAnchor>
  <xdr:twoCellAnchor>
    <xdr:from>
      <xdr:col>3</xdr:col>
      <xdr:colOff>1365250</xdr:colOff>
      <xdr:row>0</xdr:row>
      <xdr:rowOff>45507</xdr:rowOff>
    </xdr:from>
    <xdr:to>
      <xdr:col>4</xdr:col>
      <xdr:colOff>469900</xdr:colOff>
      <xdr:row>1</xdr:row>
      <xdr:rowOff>142875</xdr:rowOff>
    </xdr:to>
    <xdr:sp macro="" textlink="">
      <xdr:nvSpPr>
        <xdr:cNvPr id="6" name="Llamada con línea 2 7">
          <a:extLst>
            <a:ext uri="{FF2B5EF4-FFF2-40B4-BE49-F238E27FC236}">
              <a16:creationId xmlns:a16="http://schemas.microsoft.com/office/drawing/2014/main" id="{00000000-0008-0000-0400-000006000000}"/>
            </a:ext>
          </a:extLst>
        </xdr:cNvPr>
        <xdr:cNvSpPr/>
      </xdr:nvSpPr>
      <xdr:spPr>
        <a:xfrm>
          <a:off x="7683500" y="45507"/>
          <a:ext cx="1962150" cy="605368"/>
        </a:xfrm>
        <a:prstGeom prst="borderCallout2">
          <a:avLst>
            <a:gd name="adj1" fmla="val 110763"/>
            <a:gd name="adj2" fmla="val 53898"/>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Horas o días según el nivel de impacto identificado al evaluar el riesgo residual</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32655</xdr:colOff>
      <xdr:row>20</xdr:row>
      <xdr:rowOff>729342</xdr:rowOff>
    </xdr:from>
    <xdr:to>
      <xdr:col>25</xdr:col>
      <xdr:colOff>381000</xdr:colOff>
      <xdr:row>20</xdr:row>
      <xdr:rowOff>1619250</xdr:rowOff>
    </xdr:to>
    <xdr:sp macro="" textlink="">
      <xdr:nvSpPr>
        <xdr:cNvPr id="2" name="2 Flecha izquierda">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0779355" y="12178392"/>
          <a:ext cx="12435570" cy="408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3" name="1 Flecha izquierda">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8257" y="0"/>
          <a:ext cx="6353969"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4" name="1 Flecha izquierda">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48796575" y="0"/>
          <a:ext cx="0"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ovilidadbogota.gov.co/Users/usuario/Downloads/mapa-riesgos-gestion-y-corrupcion-version-4.0-de-01-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refreshError="1"/>
      <sheetData sheetId="1" refreshError="1"/>
      <sheetData sheetId="2" refreshError="1">
        <row r="12">
          <cell r="C12" t="str">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ell>
          <cell r="E12" t="str">
            <v>Gestión</v>
          </cell>
          <cell r="H12">
            <v>2</v>
          </cell>
          <cell r="I12">
            <v>4</v>
          </cell>
          <cell r="K12" t="str">
            <v>ALTO</v>
          </cell>
        </row>
        <row r="13">
          <cell r="C13" t="str">
            <v>2. Formulación e implementación de estrategias, incluyendo la de cursos pedagógicos, que no fomenten la cultura ciudadana para la movilidad y el respeto entre  los usuarios de todas las formas de transporte</v>
          </cell>
          <cell r="E13" t="str">
            <v>Gestión</v>
          </cell>
          <cell r="H13">
            <v>3</v>
          </cell>
          <cell r="I13">
            <v>3</v>
          </cell>
          <cell r="K13" t="str">
            <v>ALTO</v>
          </cell>
        </row>
        <row r="14">
          <cell r="C14" t="str">
            <v>3. Formulación de planes, programas o proyectos de movilidad de la ciudad, que no propendan por la sostenibilidad ambiental, económica y social.</v>
          </cell>
          <cell r="H14">
            <v>3</v>
          </cell>
          <cell r="I14">
            <v>3</v>
          </cell>
          <cell r="K14" t="str">
            <v>ALTO</v>
          </cell>
        </row>
        <row r="15">
          <cell r="C15" t="str">
            <v>4. Efectuar la rendición de cuentas sin dar cumplimiento a la normativa y metodologia aplicable</v>
          </cell>
          <cell r="H15">
            <v>2</v>
          </cell>
          <cell r="I15">
            <v>3</v>
          </cell>
          <cell r="K15" t="str">
            <v>MODERADO</v>
          </cell>
        </row>
        <row r="16">
          <cell r="C16" t="str">
            <v xml:space="preserve">5: Desviación en el uso de los bienes y servicios de la Entidad con la intención de favorecer intereses propios o de terceros.
</v>
          </cell>
          <cell r="H16">
            <v>2</v>
          </cell>
          <cell r="I16">
            <v>4</v>
          </cell>
          <cell r="K16" t="str">
            <v>ALTO</v>
          </cell>
        </row>
        <row r="17">
          <cell r="C17" t="str">
            <v>6: Manipulación de información pública que favorezca intereses particulares  o beneficie a terceros</v>
          </cell>
          <cell r="H17">
            <v>3</v>
          </cell>
          <cell r="I17">
            <v>4</v>
          </cell>
          <cell r="K17" t="str">
            <v>EXTREMO</v>
          </cell>
        </row>
        <row r="18">
          <cell r="C18" t="str">
            <v>7: Inadecuada gestión contractual, incluida la celebración indebida de contratos, para favorecimiento propio o de terceros</v>
          </cell>
          <cell r="H18">
            <v>3</v>
          </cell>
          <cell r="I18">
            <v>5</v>
          </cell>
          <cell r="K18" t="str">
            <v>EXTREMO</v>
          </cell>
        </row>
        <row r="19">
          <cell r="C19" t="str">
            <v>8: Presencia de actos de cohecho (dar o recibir dádivas) para favorecimiento propio o de un tercero.</v>
          </cell>
          <cell r="H19">
            <v>3</v>
          </cell>
          <cell r="I19">
            <v>5</v>
          </cell>
          <cell r="K19" t="str">
            <v>EXTREMO</v>
          </cell>
        </row>
        <row r="20">
          <cell r="C20" t="str">
            <v>9. Discriminación y restricción a la participación de los ciudadanos que requieren atención y respuesta por parte de la SDM.</v>
          </cell>
          <cell r="H20">
            <v>3</v>
          </cell>
          <cell r="I20">
            <v>3</v>
          </cell>
          <cell r="K20" t="str">
            <v>ALTO</v>
          </cell>
        </row>
        <row r="21">
          <cell r="C21" t="str">
            <v>10. Implementación de la Política de Seguridad Digital deficiente e ineficaz para las características y condiciones de la Entidad.</v>
          </cell>
          <cell r="H21">
            <v>3</v>
          </cell>
          <cell r="I21">
            <v>4</v>
          </cell>
          <cell r="K21" t="str">
            <v>EXTREMO</v>
          </cell>
        </row>
        <row r="22">
          <cell r="C22" t="str">
            <v xml:space="preserve">11. Incumplimiento de requisitos al ejecutar un trámite o prestar un servicio a la ciudadanía con el propósito de obtener un beneficio propio o para un tercero.
</v>
          </cell>
          <cell r="H22">
            <v>2</v>
          </cell>
          <cell r="I22">
            <v>4</v>
          </cell>
          <cell r="K22" t="str">
            <v>ALTO</v>
          </cell>
        </row>
        <row r="23">
          <cell r="C23" t="str">
            <v>12. Designación de colaboradores no competentes o idóneos para el desarrollo de las actividades asignadas.</v>
          </cell>
          <cell r="H23">
            <v>3</v>
          </cell>
          <cell r="I23">
            <v>4</v>
          </cell>
          <cell r="K23" t="str">
            <v>EXTREMO</v>
          </cell>
        </row>
        <row r="24">
          <cell r="C24" t="str">
            <v xml:space="preserve">13. Presencia de un ambiente laboral en la SDM o alguna de sus dependencias, que no sea motivador o no estimule el desarrollo profesional de los colaboradores. </v>
          </cell>
          <cell r="H24">
            <v>3</v>
          </cell>
          <cell r="I24">
            <v>3</v>
          </cell>
          <cell r="K24" t="str">
            <v>ALTO</v>
          </cell>
        </row>
        <row r="25">
          <cell r="C25" t="str">
            <v xml:space="preserve">14. Formulación e implementación del Sistema de Gestión de Seguridad y Salud en el Trabajo que no garantice condiciones laborales seguras y saludables para los colaboradores.
</v>
          </cell>
          <cell r="H25">
            <v>3</v>
          </cell>
          <cell r="I25">
            <v>3</v>
          </cell>
          <cell r="K25" t="str">
            <v>ALTO</v>
          </cell>
        </row>
        <row r="26">
          <cell r="C26" t="str">
            <v xml:space="preserve">15. Gestión ambiental ineficaz que afecte negativamente las condiciones laborales en la Entidad 
</v>
          </cell>
          <cell r="H26">
            <v>2</v>
          </cell>
          <cell r="I26">
            <v>2</v>
          </cell>
          <cell r="K26" t="str">
            <v>BAJO</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24"/>
  <sheetViews>
    <sheetView zoomScale="60" zoomScaleNormal="60" workbookViewId="0"/>
  </sheetViews>
  <sheetFormatPr baseColWidth="10" defaultColWidth="30.85546875" defaultRowHeight="68.25" customHeight="1" x14ac:dyDescent="0.25"/>
  <cols>
    <col min="1" max="1" width="30.85546875" style="84"/>
    <col min="2" max="2" width="32.28515625" style="84" customWidth="1"/>
    <col min="3" max="3" width="61" style="84" customWidth="1"/>
    <col min="4" max="4" width="70.7109375" style="84" customWidth="1"/>
    <col min="5" max="5" width="30.85546875" style="84"/>
    <col min="6" max="6" width="55" style="84" customWidth="1"/>
    <col min="7" max="16384" width="30.85546875" style="84"/>
  </cols>
  <sheetData>
    <row r="1" spans="1:6" ht="30" x14ac:dyDescent="0.25">
      <c r="A1" s="83"/>
      <c r="B1" s="614" t="s">
        <v>36</v>
      </c>
      <c r="C1" s="614"/>
      <c r="D1" s="614"/>
      <c r="E1" s="614"/>
      <c r="F1" s="615"/>
    </row>
    <row r="2" spans="1:6" ht="30" customHeight="1" x14ac:dyDescent="0.25">
      <c r="A2" s="85"/>
      <c r="B2" s="616" t="s">
        <v>37</v>
      </c>
      <c r="C2" s="616"/>
      <c r="D2" s="616"/>
      <c r="E2" s="616"/>
      <c r="F2" s="617"/>
    </row>
    <row r="3" spans="1:6" ht="27.75" x14ac:dyDescent="0.25">
      <c r="A3" s="85"/>
      <c r="B3" s="618" t="s">
        <v>138</v>
      </c>
      <c r="C3" s="618"/>
      <c r="D3" s="618"/>
      <c r="E3" s="618"/>
      <c r="F3" s="619"/>
    </row>
    <row r="4" spans="1:6" ht="16.5" thickBot="1" x14ac:dyDescent="0.3">
      <c r="A4" s="86"/>
      <c r="B4" s="620" t="s">
        <v>724</v>
      </c>
      <c r="C4" s="620"/>
      <c r="D4" s="620"/>
      <c r="E4" s="620"/>
      <c r="F4" s="621"/>
    </row>
    <row r="5" spans="1:6" ht="15.75" x14ac:dyDescent="0.25">
      <c r="A5" s="85"/>
      <c r="B5" s="87"/>
      <c r="C5" s="87"/>
      <c r="D5" s="88"/>
      <c r="E5" s="88"/>
      <c r="F5" s="89"/>
    </row>
    <row r="6" spans="1:6" ht="15.75" x14ac:dyDescent="0.25">
      <c r="A6" s="90"/>
      <c r="B6" s="47"/>
      <c r="C6" s="622" t="s">
        <v>21</v>
      </c>
      <c r="D6" s="622"/>
      <c r="E6" s="622"/>
      <c r="F6" s="91"/>
    </row>
    <row r="7" spans="1:6" ht="15" x14ac:dyDescent="0.25">
      <c r="A7" s="90"/>
      <c r="B7" s="92" t="s">
        <v>18</v>
      </c>
      <c r="C7" s="93" t="s">
        <v>22</v>
      </c>
      <c r="D7" s="623" t="s">
        <v>8</v>
      </c>
      <c r="E7" s="624"/>
      <c r="F7" s="94"/>
    </row>
    <row r="8" spans="1:6" ht="24.75" customHeight="1" x14ac:dyDescent="0.25">
      <c r="A8" s="90"/>
      <c r="B8" s="95">
        <v>43468</v>
      </c>
      <c r="C8" s="96" t="s">
        <v>139</v>
      </c>
      <c r="D8" s="625" t="s">
        <v>723</v>
      </c>
      <c r="E8" s="625"/>
      <c r="F8" s="94"/>
    </row>
    <row r="9" spans="1:6" ht="51.75" customHeight="1" x14ac:dyDescent="0.25">
      <c r="A9" s="90"/>
      <c r="B9" s="97">
        <v>43501</v>
      </c>
      <c r="C9" s="334" t="s">
        <v>140</v>
      </c>
      <c r="D9" s="626" t="s">
        <v>722</v>
      </c>
      <c r="E9" s="626"/>
      <c r="F9" s="94"/>
    </row>
    <row r="10" spans="1:6" ht="33.75" customHeight="1" x14ac:dyDescent="0.25">
      <c r="A10" s="98"/>
      <c r="B10" s="97">
        <v>43862</v>
      </c>
      <c r="C10" s="464" t="s">
        <v>1500</v>
      </c>
      <c r="D10" s="627" t="s">
        <v>1501</v>
      </c>
      <c r="E10" s="627"/>
      <c r="F10" s="99"/>
    </row>
    <row r="11" spans="1:6" ht="26.25" x14ac:dyDescent="0.25">
      <c r="A11" s="611" t="s">
        <v>141</v>
      </c>
      <c r="B11" s="612"/>
      <c r="C11" s="612"/>
      <c r="D11" s="612"/>
      <c r="E11" s="612"/>
      <c r="F11" s="613"/>
    </row>
    <row r="12" spans="1:6" ht="15" x14ac:dyDescent="0.25">
      <c r="A12" s="90"/>
      <c r="B12" s="47"/>
      <c r="C12" s="47"/>
      <c r="D12" s="47"/>
      <c r="E12" s="47"/>
      <c r="F12" s="100"/>
    </row>
    <row r="13" spans="1:6" ht="20.25" x14ac:dyDescent="0.25">
      <c r="A13" s="628" t="s">
        <v>30</v>
      </c>
      <c r="B13" s="629"/>
      <c r="C13" s="629"/>
      <c r="D13" s="629"/>
      <c r="E13" s="629"/>
      <c r="F13" s="630"/>
    </row>
    <row r="14" spans="1:6" ht="324.75" customHeight="1" x14ac:dyDescent="0.25">
      <c r="A14" s="631" t="s">
        <v>142</v>
      </c>
      <c r="B14" s="632"/>
      <c r="C14" s="632"/>
      <c r="D14" s="632"/>
      <c r="E14" s="632"/>
      <c r="F14" s="633"/>
    </row>
    <row r="15" spans="1:6" ht="20.25" x14ac:dyDescent="0.25">
      <c r="A15" s="628" t="s">
        <v>73</v>
      </c>
      <c r="B15" s="629"/>
      <c r="C15" s="629"/>
      <c r="D15" s="629"/>
      <c r="E15" s="629"/>
      <c r="F15" s="630"/>
    </row>
    <row r="16" spans="1:6" ht="163.5" customHeight="1" x14ac:dyDescent="0.25">
      <c r="A16" s="631" t="s">
        <v>446</v>
      </c>
      <c r="B16" s="632"/>
      <c r="C16" s="632"/>
      <c r="D16" s="632"/>
      <c r="E16" s="632"/>
      <c r="F16" s="634"/>
    </row>
    <row r="17" spans="1:6" ht="20.25" x14ac:dyDescent="0.25">
      <c r="A17" s="635" t="s">
        <v>71</v>
      </c>
      <c r="B17" s="636"/>
      <c r="C17" s="214" t="s">
        <v>24</v>
      </c>
      <c r="D17" s="214" t="s">
        <v>23</v>
      </c>
      <c r="E17" s="637" t="s">
        <v>143</v>
      </c>
      <c r="F17" s="636"/>
    </row>
    <row r="18" spans="1:6" ht="182.25" customHeight="1" x14ac:dyDescent="0.25">
      <c r="A18" s="641" t="s">
        <v>144</v>
      </c>
      <c r="B18" s="642"/>
      <c r="C18" s="101" t="s">
        <v>145</v>
      </c>
      <c r="D18" s="101" t="s">
        <v>146</v>
      </c>
      <c r="E18" s="643" t="s">
        <v>147</v>
      </c>
      <c r="F18" s="644"/>
    </row>
    <row r="19" spans="1:6" ht="21" thickBot="1" x14ac:dyDescent="0.3">
      <c r="A19" s="645" t="s">
        <v>447</v>
      </c>
      <c r="B19" s="646"/>
      <c r="C19" s="646"/>
      <c r="D19" s="646"/>
      <c r="E19" s="646"/>
      <c r="F19" s="647"/>
    </row>
    <row r="20" spans="1:6" ht="15" x14ac:dyDescent="0.25">
      <c r="A20" s="648" t="s">
        <v>452</v>
      </c>
      <c r="B20" s="649"/>
      <c r="C20" s="649"/>
      <c r="D20" s="649"/>
      <c r="E20" s="649"/>
      <c r="F20" s="650"/>
    </row>
    <row r="21" spans="1:6" ht="253.5" customHeight="1" x14ac:dyDescent="0.25">
      <c r="A21" s="651"/>
      <c r="B21" s="652"/>
      <c r="C21" s="652"/>
      <c r="D21" s="652"/>
      <c r="E21" s="652"/>
      <c r="F21" s="653"/>
    </row>
    <row r="22" spans="1:6" ht="164.25" customHeight="1" x14ac:dyDescent="0.25">
      <c r="A22" s="651" t="s">
        <v>451</v>
      </c>
      <c r="B22" s="652"/>
      <c r="C22" s="652"/>
      <c r="D22" s="652"/>
      <c r="E22" s="652"/>
      <c r="F22" s="653"/>
    </row>
    <row r="23" spans="1:6" ht="228.75" customHeight="1" x14ac:dyDescent="0.25">
      <c r="A23" s="651" t="s">
        <v>448</v>
      </c>
      <c r="B23" s="652"/>
      <c r="C23" s="652"/>
      <c r="D23" s="652"/>
      <c r="E23" s="652"/>
      <c r="F23" s="653"/>
    </row>
    <row r="24" spans="1:6" ht="40.5" customHeight="1" thickBot="1" x14ac:dyDescent="0.3">
      <c r="A24" s="638" t="s">
        <v>74</v>
      </c>
      <c r="B24" s="639"/>
      <c r="C24" s="639"/>
      <c r="D24" s="639"/>
      <c r="E24" s="639"/>
      <c r="F24" s="640"/>
    </row>
  </sheetData>
  <mergeCells count="23">
    <mergeCell ref="A24:F24"/>
    <mergeCell ref="A18:B18"/>
    <mergeCell ref="E18:F18"/>
    <mergeCell ref="A19:F19"/>
    <mergeCell ref="A20:F21"/>
    <mergeCell ref="A22:F22"/>
    <mergeCell ref="A23:F23"/>
    <mergeCell ref="A13:F13"/>
    <mergeCell ref="A14:F14"/>
    <mergeCell ref="A15:F15"/>
    <mergeCell ref="A16:F16"/>
    <mergeCell ref="A17:B17"/>
    <mergeCell ref="E17:F17"/>
    <mergeCell ref="A11:F11"/>
    <mergeCell ref="B1:F1"/>
    <mergeCell ref="B2:F2"/>
    <mergeCell ref="B3:F3"/>
    <mergeCell ref="B4:F4"/>
    <mergeCell ref="C6:E6"/>
    <mergeCell ref="D7:E7"/>
    <mergeCell ref="D8:E8"/>
    <mergeCell ref="D9:E9"/>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R107"/>
  <sheetViews>
    <sheetView topLeftCell="H36" zoomScale="70" zoomScaleNormal="70" workbookViewId="0">
      <selection activeCell="V46" sqref="V46"/>
    </sheetView>
  </sheetViews>
  <sheetFormatPr baseColWidth="10" defaultColWidth="11.42578125" defaultRowHeight="15.75" x14ac:dyDescent="0.25"/>
  <cols>
    <col min="1" max="1" width="32.42578125" style="217" customWidth="1"/>
    <col min="2" max="2" width="34.85546875" style="217" customWidth="1"/>
    <col min="3" max="3" width="65.7109375" style="217" customWidth="1"/>
    <col min="4" max="4" width="36.7109375" style="217" customWidth="1"/>
    <col min="5" max="5" width="38.7109375" style="217" customWidth="1"/>
    <col min="6" max="6" width="31.42578125" style="217" customWidth="1"/>
    <col min="7" max="7" width="30.7109375" style="217" customWidth="1"/>
    <col min="8" max="8" width="22.85546875" style="217" customWidth="1"/>
    <col min="9" max="9" width="21.5703125" style="217" customWidth="1"/>
    <col min="10" max="10" width="6.140625" style="217" customWidth="1"/>
    <col min="11" max="11" width="7" style="217" customWidth="1"/>
    <col min="12" max="12" width="9.7109375" style="217" customWidth="1"/>
    <col min="13" max="13" width="17.7109375" style="217" customWidth="1"/>
    <col min="14" max="14" width="8.28515625" style="217" customWidth="1"/>
    <col min="15" max="15" width="5.7109375" style="217" customWidth="1"/>
    <col min="16" max="16" width="8.85546875" style="217" customWidth="1"/>
    <col min="17" max="17" width="21.7109375" style="217" customWidth="1"/>
    <col min="18" max="18" width="19.7109375" style="217" customWidth="1"/>
    <col min="19" max="19" width="20.85546875" style="217" customWidth="1"/>
    <col min="20" max="20" width="32" style="217" hidden="1" customWidth="1"/>
    <col min="21" max="21" width="33.7109375" style="217" hidden="1" customWidth="1"/>
    <col min="22" max="22" width="5.5703125" style="217" customWidth="1"/>
    <col min="23" max="16384" width="11.42578125" style="217"/>
  </cols>
  <sheetData>
    <row r="1" spans="1:96" s="215" customFormat="1" ht="31.5" customHeight="1" x14ac:dyDescent="0.25">
      <c r="A1" s="654"/>
      <c r="B1" s="655"/>
      <c r="C1" s="660" t="s">
        <v>36</v>
      </c>
      <c r="D1" s="661"/>
      <c r="E1" s="661"/>
      <c r="F1" s="661"/>
      <c r="G1" s="661"/>
      <c r="H1" s="661"/>
      <c r="I1" s="661"/>
      <c r="J1" s="661"/>
      <c r="K1" s="661"/>
      <c r="L1" s="661"/>
      <c r="M1" s="661"/>
      <c r="N1" s="661"/>
      <c r="O1" s="661"/>
      <c r="P1" s="661"/>
      <c r="Q1" s="661"/>
      <c r="R1" s="661"/>
      <c r="S1" s="662"/>
      <c r="T1" s="465"/>
      <c r="U1" s="465"/>
    </row>
    <row r="2" spans="1:96" s="215" customFormat="1" ht="29.25" customHeight="1" x14ac:dyDescent="0.25">
      <c r="A2" s="656"/>
      <c r="B2" s="657"/>
      <c r="C2" s="663" t="s">
        <v>37</v>
      </c>
      <c r="D2" s="664"/>
      <c r="E2" s="664"/>
      <c r="F2" s="664"/>
      <c r="G2" s="664"/>
      <c r="H2" s="664"/>
      <c r="I2" s="664"/>
      <c r="J2" s="664"/>
      <c r="K2" s="664"/>
      <c r="L2" s="664"/>
      <c r="M2" s="664"/>
      <c r="N2" s="664"/>
      <c r="O2" s="664"/>
      <c r="P2" s="664"/>
      <c r="Q2" s="664"/>
      <c r="R2" s="664"/>
      <c r="S2" s="665"/>
      <c r="T2" s="466"/>
      <c r="U2" s="466"/>
    </row>
    <row r="3" spans="1:96" s="215" customFormat="1" ht="27" customHeight="1" x14ac:dyDescent="0.25">
      <c r="A3" s="656"/>
      <c r="B3" s="657"/>
      <c r="C3" s="666" t="s">
        <v>1570</v>
      </c>
      <c r="D3" s="667"/>
      <c r="E3" s="667"/>
      <c r="F3" s="667"/>
      <c r="G3" s="667"/>
      <c r="H3" s="667"/>
      <c r="I3" s="667"/>
      <c r="J3" s="667"/>
      <c r="K3" s="667"/>
      <c r="L3" s="667"/>
      <c r="M3" s="667"/>
      <c r="N3" s="667"/>
      <c r="O3" s="667"/>
      <c r="P3" s="667"/>
      <c r="Q3" s="667"/>
      <c r="R3" s="667"/>
      <c r="S3" s="668"/>
      <c r="T3" s="467"/>
      <c r="U3" s="467"/>
    </row>
    <row r="4" spans="1:96" s="215" customFormat="1" ht="33" customHeight="1" thickBot="1" x14ac:dyDescent="0.3">
      <c r="A4" s="658"/>
      <c r="B4" s="659"/>
      <c r="C4" s="669" t="s">
        <v>1504</v>
      </c>
      <c r="D4" s="670"/>
      <c r="E4" s="670"/>
      <c r="F4" s="670"/>
      <c r="G4" s="670"/>
      <c r="H4" s="670"/>
      <c r="I4" s="670"/>
      <c r="J4" s="670"/>
      <c r="K4" s="670"/>
      <c r="L4" s="670"/>
      <c r="M4" s="670"/>
      <c r="N4" s="670"/>
      <c r="O4" s="670"/>
      <c r="P4" s="670"/>
      <c r="Q4" s="670"/>
      <c r="R4" s="670"/>
      <c r="S4" s="671"/>
      <c r="T4" s="88"/>
      <c r="U4" s="88"/>
    </row>
    <row r="5" spans="1:96" x14ac:dyDescent="0.25">
      <c r="A5" s="216"/>
      <c r="B5" s="216"/>
      <c r="C5" s="216"/>
      <c r="D5" s="216"/>
      <c r="E5" s="216"/>
      <c r="F5" s="216"/>
      <c r="G5" s="216"/>
      <c r="H5" s="216"/>
      <c r="I5" s="216"/>
      <c r="J5" s="216"/>
      <c r="K5" s="216"/>
      <c r="L5" s="216"/>
      <c r="M5" s="216"/>
      <c r="N5" s="216"/>
      <c r="O5" s="216"/>
      <c r="P5" s="216"/>
      <c r="Q5" s="216"/>
      <c r="R5" s="216"/>
      <c r="S5" s="216"/>
      <c r="T5" s="216"/>
      <c r="U5" s="216"/>
    </row>
    <row r="6" spans="1:96" ht="3" customHeight="1" x14ac:dyDescent="0.25">
      <c r="A6" s="216"/>
      <c r="B6" s="216"/>
      <c r="C6" s="216"/>
      <c r="D6" s="216"/>
      <c r="E6" s="216"/>
      <c r="F6" s="216"/>
      <c r="G6" s="216"/>
      <c r="H6" s="216"/>
      <c r="I6" s="216"/>
      <c r="J6" s="216"/>
      <c r="K6" s="216"/>
      <c r="L6" s="216"/>
      <c r="M6" s="216"/>
      <c r="N6" s="216"/>
      <c r="O6" s="216"/>
      <c r="P6" s="216"/>
      <c r="Q6" s="216"/>
      <c r="R6" s="216"/>
      <c r="S6" s="216"/>
      <c r="T6" s="216"/>
      <c r="U6" s="216"/>
    </row>
    <row r="7" spans="1:96" ht="45" customHeight="1" x14ac:dyDescent="0.25">
      <c r="A7" s="747" t="s">
        <v>1529</v>
      </c>
      <c r="B7" s="748"/>
      <c r="C7" s="672" t="s">
        <v>17</v>
      </c>
      <c r="D7" s="673"/>
      <c r="E7" s="673"/>
      <c r="F7" s="452"/>
      <c r="G7" s="452"/>
      <c r="H7" s="674" t="s">
        <v>148</v>
      </c>
      <c r="I7" s="675"/>
      <c r="J7" s="675"/>
      <c r="K7" s="675"/>
      <c r="L7" s="675"/>
      <c r="M7" s="675"/>
      <c r="N7" s="674" t="s">
        <v>453</v>
      </c>
      <c r="O7" s="675"/>
      <c r="P7" s="675"/>
      <c r="Q7" s="675"/>
      <c r="R7" s="675"/>
      <c r="S7" s="337"/>
      <c r="T7" s="749" t="s">
        <v>1502</v>
      </c>
      <c r="U7" s="749"/>
    </row>
    <row r="8" spans="1:96" ht="52.5" customHeight="1" x14ac:dyDescent="0.25">
      <c r="A8" s="335" t="s">
        <v>149</v>
      </c>
      <c r="B8" s="335" t="s">
        <v>1462</v>
      </c>
      <c r="C8" s="336" t="s">
        <v>150</v>
      </c>
      <c r="D8" s="336" t="s">
        <v>151</v>
      </c>
      <c r="E8" s="336" t="s">
        <v>152</v>
      </c>
      <c r="F8" s="460" t="s">
        <v>153</v>
      </c>
      <c r="G8" s="460" t="s">
        <v>1487</v>
      </c>
      <c r="H8" s="338" t="s">
        <v>0</v>
      </c>
      <c r="I8" s="338" t="s">
        <v>1</v>
      </c>
      <c r="J8" s="338" t="s">
        <v>27</v>
      </c>
      <c r="K8" s="338" t="s">
        <v>28</v>
      </c>
      <c r="L8" s="338" t="s">
        <v>29</v>
      </c>
      <c r="M8" s="338" t="s">
        <v>154</v>
      </c>
      <c r="N8" s="339" t="s">
        <v>27</v>
      </c>
      <c r="O8" s="339" t="s">
        <v>28</v>
      </c>
      <c r="P8" s="339" t="s">
        <v>29</v>
      </c>
      <c r="Q8" s="339" t="s">
        <v>0</v>
      </c>
      <c r="R8" s="339" t="s">
        <v>1</v>
      </c>
      <c r="S8" s="339" t="s">
        <v>155</v>
      </c>
      <c r="T8" s="338" t="s">
        <v>1503</v>
      </c>
      <c r="U8" s="338" t="s">
        <v>8</v>
      </c>
    </row>
    <row r="9" spans="1:96" ht="60.95" hidden="1" customHeight="1" x14ac:dyDescent="0.25">
      <c r="A9" s="688" t="s">
        <v>1480</v>
      </c>
      <c r="B9" s="688" t="s">
        <v>1463</v>
      </c>
      <c r="C9" s="149" t="s">
        <v>728</v>
      </c>
      <c r="D9" s="691" t="s">
        <v>121</v>
      </c>
      <c r="E9" s="149" t="s">
        <v>731</v>
      </c>
      <c r="F9" s="694" t="s">
        <v>25</v>
      </c>
      <c r="G9" s="414" t="s">
        <v>1490</v>
      </c>
      <c r="H9" s="697" t="s">
        <v>105</v>
      </c>
      <c r="I9" s="697" t="s">
        <v>106</v>
      </c>
      <c r="J9" s="685">
        <v>1</v>
      </c>
      <c r="K9" s="685">
        <v>2</v>
      </c>
      <c r="L9" s="679">
        <f>J9*K9</f>
        <v>2</v>
      </c>
      <c r="M9" s="682" t="s">
        <v>2</v>
      </c>
      <c r="N9" s="676">
        <v>3</v>
      </c>
      <c r="O9" s="676">
        <v>3</v>
      </c>
      <c r="P9" s="679">
        <f>N9*O9</f>
        <v>9</v>
      </c>
      <c r="Q9" s="679" t="str">
        <f>IF(N9=1,"RARA VEZ",IF(N9=2,"IMPROBABLE",IF(N9=3,"POSIBLE",IF(N9=4,"PROBABLE","CASI SEGURO"))))</f>
        <v>POSIBLE</v>
      </c>
      <c r="R9" s="679" t="str">
        <f>IF(O9=1,"INSIGNIFICANTE",IF(O9=2,"MENOR",IF(O9=3,"MODERADO",IF(O9=4,"MAYOR","CATASTRÓFICO"))))</f>
        <v>MODERADO</v>
      </c>
      <c r="S9" s="682" t="s">
        <v>104</v>
      </c>
      <c r="T9" s="468"/>
      <c r="U9" s="468"/>
    </row>
    <row r="10" spans="1:96" ht="45" hidden="1" customHeight="1" x14ac:dyDescent="0.25">
      <c r="A10" s="689"/>
      <c r="B10" s="689"/>
      <c r="C10" s="247" t="s">
        <v>725</v>
      </c>
      <c r="D10" s="692"/>
      <c r="E10" s="247" t="s">
        <v>729</v>
      </c>
      <c r="F10" s="695"/>
      <c r="G10" s="414" t="s">
        <v>1489</v>
      </c>
      <c r="H10" s="698"/>
      <c r="I10" s="698"/>
      <c r="J10" s="686"/>
      <c r="K10" s="686"/>
      <c r="L10" s="680"/>
      <c r="M10" s="683"/>
      <c r="N10" s="677"/>
      <c r="O10" s="677"/>
      <c r="P10" s="680"/>
      <c r="Q10" s="680"/>
      <c r="R10" s="680"/>
      <c r="S10" s="683"/>
      <c r="T10" s="468"/>
      <c r="U10" s="468"/>
    </row>
    <row r="11" spans="1:96" ht="50.45" hidden="1" customHeight="1" x14ac:dyDescent="0.25">
      <c r="A11" s="689"/>
      <c r="B11" s="689"/>
      <c r="C11" s="247" t="s">
        <v>726</v>
      </c>
      <c r="D11" s="692"/>
      <c r="E11" s="247" t="s">
        <v>730</v>
      </c>
      <c r="F11" s="695"/>
      <c r="G11" s="414" t="s">
        <v>1493</v>
      </c>
      <c r="H11" s="698"/>
      <c r="I11" s="698"/>
      <c r="J11" s="686"/>
      <c r="K11" s="686"/>
      <c r="L11" s="680"/>
      <c r="M11" s="683"/>
      <c r="N11" s="677"/>
      <c r="O11" s="677"/>
      <c r="P11" s="680"/>
      <c r="Q11" s="680"/>
      <c r="R11" s="680"/>
      <c r="S11" s="683"/>
      <c r="T11" s="468"/>
      <c r="U11" s="468"/>
    </row>
    <row r="12" spans="1:96" ht="87" hidden="1" customHeight="1" x14ac:dyDescent="0.25">
      <c r="A12" s="690"/>
      <c r="B12" s="690"/>
      <c r="C12" s="247" t="s">
        <v>727</v>
      </c>
      <c r="D12" s="693"/>
      <c r="E12" s="247"/>
      <c r="F12" s="696"/>
      <c r="G12" s="414" t="s">
        <v>1492</v>
      </c>
      <c r="H12" s="699"/>
      <c r="I12" s="699"/>
      <c r="J12" s="687"/>
      <c r="K12" s="687"/>
      <c r="L12" s="681"/>
      <c r="M12" s="684"/>
      <c r="N12" s="678"/>
      <c r="O12" s="678"/>
      <c r="P12" s="681"/>
      <c r="Q12" s="681"/>
      <c r="R12" s="681"/>
      <c r="S12" s="684"/>
      <c r="T12" s="468"/>
      <c r="U12" s="468"/>
    </row>
    <row r="13" spans="1:96" s="340" customFormat="1" ht="56.45" hidden="1" customHeight="1" x14ac:dyDescent="0.25">
      <c r="A13" s="688" t="s">
        <v>1482</v>
      </c>
      <c r="B13" s="688" t="s">
        <v>1463</v>
      </c>
      <c r="C13" s="163" t="s">
        <v>736</v>
      </c>
      <c r="D13" s="691" t="s">
        <v>120</v>
      </c>
      <c r="E13" s="163" t="s">
        <v>740</v>
      </c>
      <c r="F13" s="706" t="s">
        <v>25</v>
      </c>
      <c r="G13" s="414" t="s">
        <v>1488</v>
      </c>
      <c r="H13" s="691" t="s">
        <v>15</v>
      </c>
      <c r="I13" s="691" t="s">
        <v>107</v>
      </c>
      <c r="J13" s="676">
        <f>IF(H13="RARA VEZ (1)",1,IF(H13="IMPROBABLE (2)",2,IF(H13="POSIBLE (3)",3,IF(H13="PROBABLE (4)",4,5))))</f>
        <v>3</v>
      </c>
      <c r="K13" s="676">
        <f>IF(I13="INSIGNIFICANTE (1)",1,IF(I13="MENOR (2)",2,IF(I13="MODERADO (3)",3,IF(I13="MAYOR (4)",4,5))))</f>
        <v>3</v>
      </c>
      <c r="L13" s="700">
        <f>J13*K13</f>
        <v>9</v>
      </c>
      <c r="M13" s="703" t="s">
        <v>103</v>
      </c>
      <c r="N13" s="676">
        <v>1</v>
      </c>
      <c r="O13" s="676">
        <v>1</v>
      </c>
      <c r="P13" s="700">
        <f>N13*O13</f>
        <v>1</v>
      </c>
      <c r="Q13" s="700" t="str">
        <f>IF(N13=1,"RARA VEZ",IF(N13=2,"IMPROBABLE",IF(N13=3,"POSIBLE",IF(N13=4,"PROBABLE","CASI SEGURO"))))</f>
        <v>RARA VEZ</v>
      </c>
      <c r="R13" s="700" t="str">
        <f>IF(O13=1,"INSIGNIFICANTE",IF(O13=2,"MENOR",IF(O13=3,"MODERADO",IF(O13=4,"MAYOR","CATASTRÓFICO"))))</f>
        <v>INSIGNIFICANTE</v>
      </c>
      <c r="S13" s="703" t="s">
        <v>104</v>
      </c>
      <c r="T13" s="468"/>
      <c r="U13" s="469"/>
      <c r="BH13" s="340" t="s">
        <v>5</v>
      </c>
      <c r="CR13" s="453" t="s">
        <v>1463</v>
      </c>
    </row>
    <row r="14" spans="1:96" s="340" customFormat="1" ht="66.599999999999994" hidden="1" customHeight="1" x14ac:dyDescent="0.25">
      <c r="A14" s="689"/>
      <c r="B14" s="689"/>
      <c r="C14" s="163" t="s">
        <v>732</v>
      </c>
      <c r="D14" s="692"/>
      <c r="E14" s="163" t="s">
        <v>737</v>
      </c>
      <c r="F14" s="707"/>
      <c r="G14" s="414" t="s">
        <v>1490</v>
      </c>
      <c r="H14" s="692"/>
      <c r="I14" s="692"/>
      <c r="J14" s="677"/>
      <c r="K14" s="677"/>
      <c r="L14" s="701"/>
      <c r="M14" s="704"/>
      <c r="N14" s="677"/>
      <c r="O14" s="677"/>
      <c r="P14" s="701"/>
      <c r="Q14" s="701"/>
      <c r="R14" s="701"/>
      <c r="S14" s="704"/>
      <c r="T14" s="468"/>
      <c r="U14" s="469"/>
      <c r="BH14" s="340" t="s">
        <v>16</v>
      </c>
      <c r="CR14" s="453" t="s">
        <v>1464</v>
      </c>
    </row>
    <row r="15" spans="1:96" s="340" customFormat="1" ht="30" hidden="1" x14ac:dyDescent="0.25">
      <c r="A15" s="689"/>
      <c r="B15" s="689"/>
      <c r="C15" s="163" t="s">
        <v>733</v>
      </c>
      <c r="D15" s="692"/>
      <c r="E15" s="163" t="s">
        <v>738</v>
      </c>
      <c r="F15" s="707"/>
      <c r="G15" s="414"/>
      <c r="H15" s="692"/>
      <c r="I15" s="692"/>
      <c r="J15" s="677"/>
      <c r="K15" s="677"/>
      <c r="L15" s="701"/>
      <c r="M15" s="704"/>
      <c r="N15" s="677"/>
      <c r="O15" s="677"/>
      <c r="P15" s="701"/>
      <c r="Q15" s="701"/>
      <c r="R15" s="701"/>
      <c r="S15" s="704"/>
      <c r="T15" s="468"/>
      <c r="U15" s="469"/>
      <c r="CR15" s="453" t="s">
        <v>1465</v>
      </c>
    </row>
    <row r="16" spans="1:96" s="340" customFormat="1" ht="30" hidden="1" x14ac:dyDescent="0.25">
      <c r="A16" s="689"/>
      <c r="B16" s="689"/>
      <c r="C16" s="163" t="s">
        <v>734</v>
      </c>
      <c r="D16" s="692"/>
      <c r="E16" s="163" t="s">
        <v>739</v>
      </c>
      <c r="F16" s="707"/>
      <c r="G16" s="414"/>
      <c r="H16" s="692"/>
      <c r="I16" s="692"/>
      <c r="J16" s="677"/>
      <c r="K16" s="677"/>
      <c r="L16" s="701"/>
      <c r="M16" s="704"/>
      <c r="N16" s="677"/>
      <c r="O16" s="677"/>
      <c r="P16" s="701"/>
      <c r="Q16" s="701"/>
      <c r="R16" s="701"/>
      <c r="S16" s="704"/>
      <c r="T16" s="468"/>
      <c r="U16" s="469"/>
      <c r="CR16" s="453" t="s">
        <v>1466</v>
      </c>
    </row>
    <row r="17" spans="1:96" s="340" customFormat="1" ht="45" hidden="1" x14ac:dyDescent="0.25">
      <c r="A17" s="690"/>
      <c r="B17" s="690"/>
      <c r="C17" s="163" t="s">
        <v>735</v>
      </c>
      <c r="D17" s="693"/>
      <c r="E17" s="163"/>
      <c r="F17" s="708"/>
      <c r="G17" s="414"/>
      <c r="H17" s="693"/>
      <c r="I17" s="693"/>
      <c r="J17" s="678"/>
      <c r="K17" s="678"/>
      <c r="L17" s="702"/>
      <c r="M17" s="705"/>
      <c r="N17" s="678"/>
      <c r="O17" s="678"/>
      <c r="P17" s="702"/>
      <c r="Q17" s="702"/>
      <c r="R17" s="702"/>
      <c r="S17" s="705"/>
      <c r="T17" s="468"/>
      <c r="U17" s="469"/>
      <c r="CR17" s="455" t="s">
        <v>1467</v>
      </c>
    </row>
    <row r="18" spans="1:96" ht="53.1" hidden="1" customHeight="1" x14ac:dyDescent="0.25">
      <c r="A18" s="688" t="s">
        <v>1486</v>
      </c>
      <c r="B18" s="688" t="s">
        <v>1473</v>
      </c>
      <c r="C18" s="149" t="s">
        <v>745</v>
      </c>
      <c r="D18" s="691" t="s">
        <v>110</v>
      </c>
      <c r="E18" s="149" t="s">
        <v>753</v>
      </c>
      <c r="F18" s="694" t="s">
        <v>25</v>
      </c>
      <c r="G18" s="414" t="s">
        <v>1490</v>
      </c>
      <c r="H18" s="697" t="s">
        <v>15</v>
      </c>
      <c r="I18" s="697" t="s">
        <v>107</v>
      </c>
      <c r="J18" s="685">
        <f>IF(H18="RARA VEZ (1)",1,IF(H18="IMPROBABLE (2)",2,IF(H18="POSIBLE (3)",3,IF(H18="PROBABLE (4)",4,5))))</f>
        <v>3</v>
      </c>
      <c r="K18" s="685">
        <f>IF(I18="INSIGNIFICANTE (1)",1,IF(I18="MENOR (2)",2,IF(I18="MODERADO (3)",3,IF(I18="MAYOR (4)",4,5))))</f>
        <v>3</v>
      </c>
      <c r="L18" s="679">
        <f>J18*K18</f>
        <v>9</v>
      </c>
      <c r="M18" s="682" t="s">
        <v>103</v>
      </c>
      <c r="N18" s="676">
        <v>1</v>
      </c>
      <c r="O18" s="676">
        <v>1</v>
      </c>
      <c r="P18" s="679">
        <f>N18*O18</f>
        <v>1</v>
      </c>
      <c r="Q18" s="679" t="str">
        <f>IF(N18=1,"RARA VEZ",IF(N18=2,"IMPROBABLE",IF(N18=3,"POSIBLE",IF(N18=4,"PROBABLE","CASI SEGURO"))))</f>
        <v>RARA VEZ</v>
      </c>
      <c r="R18" s="679" t="str">
        <f>IF(O18=1,"INSIGNIFICANTE",IF(O18=2,"MENOR",IF(O18=3,"MODERADO",IF(O18=4,"MAYOR","CATASTRÓFICO"))))</f>
        <v>INSIGNIFICANTE</v>
      </c>
      <c r="S18" s="682" t="s">
        <v>104</v>
      </c>
      <c r="T18" s="468"/>
      <c r="U18" s="468"/>
      <c r="CR18" s="453" t="s">
        <v>1468</v>
      </c>
    </row>
    <row r="19" spans="1:96" ht="30.6" hidden="1" customHeight="1" x14ac:dyDescent="0.25">
      <c r="A19" s="689"/>
      <c r="B19" s="689"/>
      <c r="C19" s="709" t="s">
        <v>741</v>
      </c>
      <c r="D19" s="692"/>
      <c r="E19" s="247" t="s">
        <v>746</v>
      </c>
      <c r="F19" s="695"/>
      <c r="G19" s="414" t="s">
        <v>1492</v>
      </c>
      <c r="H19" s="698"/>
      <c r="I19" s="698"/>
      <c r="J19" s="686"/>
      <c r="K19" s="686"/>
      <c r="L19" s="680"/>
      <c r="M19" s="683"/>
      <c r="N19" s="677"/>
      <c r="O19" s="677"/>
      <c r="P19" s="680"/>
      <c r="Q19" s="680"/>
      <c r="R19" s="680"/>
      <c r="S19" s="683"/>
      <c r="T19" s="468"/>
      <c r="U19" s="468"/>
      <c r="CR19" s="453" t="s">
        <v>1469</v>
      </c>
    </row>
    <row r="20" spans="1:96" ht="30.6" hidden="1" customHeight="1" x14ac:dyDescent="0.25">
      <c r="A20" s="689"/>
      <c r="B20" s="689"/>
      <c r="C20" s="710"/>
      <c r="D20" s="692"/>
      <c r="E20" s="247" t="s">
        <v>747</v>
      </c>
      <c r="F20" s="695"/>
      <c r="G20" s="414" t="s">
        <v>1488</v>
      </c>
      <c r="H20" s="698"/>
      <c r="I20" s="698"/>
      <c r="J20" s="686"/>
      <c r="K20" s="686"/>
      <c r="L20" s="680"/>
      <c r="M20" s="683"/>
      <c r="N20" s="677"/>
      <c r="O20" s="677"/>
      <c r="P20" s="680"/>
      <c r="Q20" s="680"/>
      <c r="R20" s="680"/>
      <c r="S20" s="683"/>
      <c r="T20" s="468"/>
      <c r="U20" s="468"/>
      <c r="CR20" s="453" t="s">
        <v>1470</v>
      </c>
    </row>
    <row r="21" spans="1:96" ht="30.6" hidden="1" customHeight="1" x14ac:dyDescent="0.25">
      <c r="A21" s="689"/>
      <c r="B21" s="689"/>
      <c r="C21" s="709" t="s">
        <v>742</v>
      </c>
      <c r="D21" s="692"/>
      <c r="E21" s="247" t="s">
        <v>748</v>
      </c>
      <c r="F21" s="695"/>
      <c r="G21" s="414"/>
      <c r="H21" s="698"/>
      <c r="I21" s="698"/>
      <c r="J21" s="686"/>
      <c r="K21" s="686"/>
      <c r="L21" s="680"/>
      <c r="M21" s="683"/>
      <c r="N21" s="677"/>
      <c r="O21" s="677"/>
      <c r="P21" s="680"/>
      <c r="Q21" s="680"/>
      <c r="R21" s="680"/>
      <c r="S21" s="683"/>
      <c r="T21" s="468"/>
      <c r="U21" s="468"/>
      <c r="CR21" s="453" t="s">
        <v>1471</v>
      </c>
    </row>
    <row r="22" spans="1:96" ht="30.6" hidden="1" customHeight="1" x14ac:dyDescent="0.25">
      <c r="A22" s="689"/>
      <c r="B22" s="689"/>
      <c r="C22" s="710"/>
      <c r="D22" s="692"/>
      <c r="E22" s="247" t="s">
        <v>749</v>
      </c>
      <c r="F22" s="695"/>
      <c r="G22" s="414"/>
      <c r="H22" s="698"/>
      <c r="I22" s="698"/>
      <c r="J22" s="686"/>
      <c r="K22" s="686"/>
      <c r="L22" s="680"/>
      <c r="M22" s="683"/>
      <c r="N22" s="677"/>
      <c r="O22" s="677"/>
      <c r="P22" s="680"/>
      <c r="Q22" s="680"/>
      <c r="R22" s="680"/>
      <c r="S22" s="683"/>
      <c r="T22" s="468"/>
      <c r="U22" s="468"/>
      <c r="CR22" s="454" t="s">
        <v>1472</v>
      </c>
    </row>
    <row r="23" spans="1:96" ht="30.6" hidden="1" customHeight="1" x14ac:dyDescent="0.25">
      <c r="A23" s="689"/>
      <c r="B23" s="689"/>
      <c r="C23" s="709" t="s">
        <v>743</v>
      </c>
      <c r="D23" s="692"/>
      <c r="E23" s="247" t="s">
        <v>750</v>
      </c>
      <c r="F23" s="695"/>
      <c r="G23" s="414"/>
      <c r="H23" s="698"/>
      <c r="I23" s="698"/>
      <c r="J23" s="686"/>
      <c r="K23" s="686"/>
      <c r="L23" s="680"/>
      <c r="M23" s="683"/>
      <c r="N23" s="677"/>
      <c r="O23" s="677"/>
      <c r="P23" s="680"/>
      <c r="Q23" s="680"/>
      <c r="R23" s="680"/>
      <c r="S23" s="683"/>
      <c r="T23" s="468"/>
      <c r="U23" s="468"/>
      <c r="CR23" s="456" t="s">
        <v>1473</v>
      </c>
    </row>
    <row r="24" spans="1:96" ht="30.6" hidden="1" customHeight="1" x14ac:dyDescent="0.25">
      <c r="A24" s="689"/>
      <c r="B24" s="689"/>
      <c r="C24" s="710"/>
      <c r="D24" s="692"/>
      <c r="E24" s="247" t="s">
        <v>751</v>
      </c>
      <c r="F24" s="695"/>
      <c r="G24" s="414"/>
      <c r="H24" s="698"/>
      <c r="I24" s="698"/>
      <c r="J24" s="686"/>
      <c r="K24" s="686"/>
      <c r="L24" s="680"/>
      <c r="M24" s="683"/>
      <c r="N24" s="677"/>
      <c r="O24" s="677"/>
      <c r="P24" s="680"/>
      <c r="Q24" s="680"/>
      <c r="R24" s="680"/>
      <c r="S24" s="683"/>
      <c r="T24" s="468"/>
      <c r="U24" s="468"/>
      <c r="CR24" s="456" t="s">
        <v>1474</v>
      </c>
    </row>
    <row r="25" spans="1:96" ht="48" hidden="1" customHeight="1" x14ac:dyDescent="0.25">
      <c r="A25" s="690"/>
      <c r="B25" s="690"/>
      <c r="C25" s="341" t="s">
        <v>744</v>
      </c>
      <c r="D25" s="692"/>
      <c r="E25" s="247" t="s">
        <v>752</v>
      </c>
      <c r="F25" s="696"/>
      <c r="G25" s="414"/>
      <c r="H25" s="699"/>
      <c r="I25" s="699"/>
      <c r="J25" s="687"/>
      <c r="K25" s="687"/>
      <c r="L25" s="681"/>
      <c r="M25" s="684"/>
      <c r="N25" s="678"/>
      <c r="O25" s="678"/>
      <c r="P25" s="681"/>
      <c r="Q25" s="681"/>
      <c r="R25" s="681"/>
      <c r="S25" s="684"/>
      <c r="T25" s="468"/>
      <c r="U25" s="468"/>
      <c r="CR25" s="456" t="s">
        <v>1475</v>
      </c>
    </row>
    <row r="26" spans="1:96" s="340" customFormat="1" ht="73.5" hidden="1" customHeight="1" x14ac:dyDescent="0.25">
      <c r="A26" s="676" t="s">
        <v>1486</v>
      </c>
      <c r="B26" s="676" t="s">
        <v>1463</v>
      </c>
      <c r="C26" s="163" t="s">
        <v>757</v>
      </c>
      <c r="D26" s="691" t="s">
        <v>111</v>
      </c>
      <c r="E26" s="163" t="s">
        <v>761</v>
      </c>
      <c r="F26" s="706" t="s">
        <v>25</v>
      </c>
      <c r="G26" s="414" t="s">
        <v>1488</v>
      </c>
      <c r="H26" s="691" t="s">
        <v>3</v>
      </c>
      <c r="I26" s="691" t="s">
        <v>107</v>
      </c>
      <c r="J26" s="676">
        <f>IF(H26="RARA VEZ (1)",1,IF(H26="IMPROBABLE (2)",2,IF(H26="POSIBLE (3)",3,IF(H26="PROBABLE (4)",4,5))))</f>
        <v>2</v>
      </c>
      <c r="K26" s="676">
        <f>IF(I26="INSIGNIFICANTE (1)",1,IF(I26="MENOR (2)",2,IF(I26="MODERADO (3)",3,IF(I26="MAYOR (4)",4,5))))</f>
        <v>3</v>
      </c>
      <c r="L26" s="700">
        <f>J26*K26</f>
        <v>6</v>
      </c>
      <c r="M26" s="703" t="s">
        <v>2</v>
      </c>
      <c r="N26" s="676">
        <v>1</v>
      </c>
      <c r="O26" s="676">
        <v>1</v>
      </c>
      <c r="P26" s="700">
        <f>N26*O26</f>
        <v>1</v>
      </c>
      <c r="Q26" s="700" t="str">
        <f>IF(N26=1,"RARA VEZ",IF(N26=2,"IMPROBABLE",IF(N26=3,"POSIBLE",IF(N26=4,"PROBABLE","CASI SEGURO"))))</f>
        <v>RARA VEZ</v>
      </c>
      <c r="R26" s="700" t="str">
        <f>IF(O26=1,"INSIGNIFICANTE",IF(O26=2,"MENOR",IF(O26=3,"MODERADO",IF(O26=4,"MAYOR","CATASTRÓFICO"))))</f>
        <v>INSIGNIFICANTE</v>
      </c>
      <c r="S26" s="703" t="s">
        <v>104</v>
      </c>
      <c r="T26" s="468"/>
      <c r="U26" s="469"/>
      <c r="CR26" s="456" t="s">
        <v>1476</v>
      </c>
    </row>
    <row r="27" spans="1:96" s="340" customFormat="1" ht="38.450000000000003" hidden="1" customHeight="1" x14ac:dyDescent="0.25">
      <c r="A27" s="677"/>
      <c r="B27" s="677"/>
      <c r="C27" s="163" t="s">
        <v>754</v>
      </c>
      <c r="D27" s="692"/>
      <c r="E27" s="163" t="s">
        <v>758</v>
      </c>
      <c r="F27" s="707"/>
      <c r="G27" s="414" t="s">
        <v>1493</v>
      </c>
      <c r="H27" s="692"/>
      <c r="I27" s="692"/>
      <c r="J27" s="677"/>
      <c r="K27" s="677"/>
      <c r="L27" s="701"/>
      <c r="M27" s="704"/>
      <c r="N27" s="677"/>
      <c r="O27" s="677"/>
      <c r="P27" s="701"/>
      <c r="Q27" s="701"/>
      <c r="R27" s="701"/>
      <c r="S27" s="704"/>
      <c r="T27" s="468"/>
      <c r="U27" s="469"/>
      <c r="CR27" s="454" t="s">
        <v>1477</v>
      </c>
    </row>
    <row r="28" spans="1:96" s="340" customFormat="1" ht="41.45" hidden="1" customHeight="1" x14ac:dyDescent="0.25">
      <c r="A28" s="677"/>
      <c r="B28" s="677"/>
      <c r="C28" s="163" t="s">
        <v>755</v>
      </c>
      <c r="D28" s="692"/>
      <c r="E28" s="163" t="s">
        <v>759</v>
      </c>
      <c r="F28" s="707"/>
      <c r="G28" s="414"/>
      <c r="H28" s="692"/>
      <c r="I28" s="692"/>
      <c r="J28" s="677"/>
      <c r="K28" s="677"/>
      <c r="L28" s="701"/>
      <c r="M28" s="704"/>
      <c r="N28" s="677"/>
      <c r="O28" s="677"/>
      <c r="P28" s="701"/>
      <c r="Q28" s="701"/>
      <c r="R28" s="701"/>
      <c r="S28" s="704"/>
      <c r="T28" s="468"/>
      <c r="U28" s="469"/>
      <c r="CR28" s="456" t="s">
        <v>1478</v>
      </c>
    </row>
    <row r="29" spans="1:96" s="340" customFormat="1" ht="43.5" hidden="1" customHeight="1" x14ac:dyDescent="0.25">
      <c r="A29" s="678"/>
      <c r="B29" s="678"/>
      <c r="C29" s="163" t="s">
        <v>756</v>
      </c>
      <c r="D29" s="693"/>
      <c r="E29" s="163" t="s">
        <v>760</v>
      </c>
      <c r="F29" s="708"/>
      <c r="G29" s="414"/>
      <c r="H29" s="693"/>
      <c r="I29" s="693"/>
      <c r="J29" s="678"/>
      <c r="K29" s="678"/>
      <c r="L29" s="702"/>
      <c r="M29" s="705"/>
      <c r="N29" s="678"/>
      <c r="O29" s="678"/>
      <c r="P29" s="702"/>
      <c r="Q29" s="702"/>
      <c r="R29" s="702"/>
      <c r="S29" s="705"/>
      <c r="T29" s="468"/>
      <c r="U29" s="469"/>
      <c r="CR29" s="456" t="s">
        <v>1479</v>
      </c>
    </row>
    <row r="30" spans="1:96" ht="114.75" customHeight="1" x14ac:dyDescent="0.25">
      <c r="A30" s="688" t="s">
        <v>1486</v>
      </c>
      <c r="B30" s="688" t="s">
        <v>1477</v>
      </c>
      <c r="C30" s="218" t="s">
        <v>765</v>
      </c>
      <c r="D30" s="711" t="s">
        <v>96</v>
      </c>
      <c r="E30" s="218" t="s">
        <v>770</v>
      </c>
      <c r="F30" s="714" t="s">
        <v>34</v>
      </c>
      <c r="G30" s="414" t="s">
        <v>1492</v>
      </c>
      <c r="H30" s="717" t="s">
        <v>3</v>
      </c>
      <c r="I30" s="717" t="s">
        <v>66</v>
      </c>
      <c r="J30" s="685">
        <f>IF(H30="RARA VEZ (1)",1,IF(H30="IMPROBABLE (2)",2,IF(H30="POSIBLE (3)",3,IF(H30="PROBABLE (4)",4,5))))</f>
        <v>2</v>
      </c>
      <c r="K30" s="685">
        <f>IF(I30="INSIGNIFICANTE (1)",1,IF(I30="MENOR (2)",2,IF(I30="MODERADO (3)",3,IF(I30="MAYOR (4)",4,5))))</f>
        <v>1</v>
      </c>
      <c r="L30" s="679">
        <f>J30*K30</f>
        <v>2</v>
      </c>
      <c r="M30" s="682" t="s">
        <v>103</v>
      </c>
      <c r="N30" s="722">
        <v>1</v>
      </c>
      <c r="O30" s="722">
        <v>2</v>
      </c>
      <c r="P30" s="679">
        <v>3</v>
      </c>
      <c r="Q30" s="725" t="str">
        <f>IF(N30=1,"RARA VEZ",IF(N30=2,"IMPROBABLE",IF(N30=3,"POSIBLE",IF(N30=4,"PROBABLE","CASI SEGURO"))))</f>
        <v>RARA VEZ</v>
      </c>
      <c r="R30" s="725" t="s">
        <v>2</v>
      </c>
      <c r="S30" s="682" t="s">
        <v>2</v>
      </c>
      <c r="T30" s="468"/>
      <c r="U30" s="468"/>
    </row>
    <row r="31" spans="1:96" ht="30" x14ac:dyDescent="0.25">
      <c r="A31" s="689"/>
      <c r="B31" s="689"/>
      <c r="C31" s="218" t="s">
        <v>762</v>
      </c>
      <c r="D31" s="712"/>
      <c r="E31" s="218" t="s">
        <v>766</v>
      </c>
      <c r="F31" s="715"/>
      <c r="G31" s="414" t="s">
        <v>1493</v>
      </c>
      <c r="H31" s="718"/>
      <c r="I31" s="718"/>
      <c r="J31" s="686"/>
      <c r="K31" s="686"/>
      <c r="L31" s="680"/>
      <c r="M31" s="683"/>
      <c r="N31" s="723"/>
      <c r="O31" s="723"/>
      <c r="P31" s="680"/>
      <c r="Q31" s="726"/>
      <c r="R31" s="726"/>
      <c r="S31" s="683"/>
      <c r="T31" s="468"/>
      <c r="U31" s="468"/>
    </row>
    <row r="32" spans="1:96" ht="30" x14ac:dyDescent="0.25">
      <c r="A32" s="689"/>
      <c r="B32" s="689"/>
      <c r="C32" s="218" t="s">
        <v>763</v>
      </c>
      <c r="D32" s="712"/>
      <c r="E32" s="218" t="s">
        <v>767</v>
      </c>
      <c r="F32" s="715"/>
      <c r="G32" s="414"/>
      <c r="H32" s="718"/>
      <c r="I32" s="718"/>
      <c r="J32" s="686"/>
      <c r="K32" s="686"/>
      <c r="L32" s="680"/>
      <c r="M32" s="683"/>
      <c r="N32" s="723"/>
      <c r="O32" s="723"/>
      <c r="P32" s="680"/>
      <c r="Q32" s="726"/>
      <c r="R32" s="726"/>
      <c r="S32" s="683"/>
      <c r="T32" s="468"/>
      <c r="U32" s="468"/>
    </row>
    <row r="33" spans="1:21" ht="15.75" customHeight="1" x14ac:dyDescent="0.25">
      <c r="A33" s="689"/>
      <c r="B33" s="689"/>
      <c r="C33" s="720" t="s">
        <v>764</v>
      </c>
      <c r="D33" s="712"/>
      <c r="E33" s="218" t="s">
        <v>768</v>
      </c>
      <c r="F33" s="715"/>
      <c r="G33" s="414"/>
      <c r="H33" s="718"/>
      <c r="I33" s="718"/>
      <c r="J33" s="686"/>
      <c r="K33" s="686"/>
      <c r="L33" s="680"/>
      <c r="M33" s="683"/>
      <c r="N33" s="723"/>
      <c r="O33" s="723"/>
      <c r="P33" s="680"/>
      <c r="Q33" s="726"/>
      <c r="R33" s="726"/>
      <c r="S33" s="683"/>
      <c r="T33" s="468"/>
      <c r="U33" s="468"/>
    </row>
    <row r="34" spans="1:21" ht="30" x14ac:dyDescent="0.25">
      <c r="A34" s="690"/>
      <c r="B34" s="690"/>
      <c r="C34" s="721"/>
      <c r="D34" s="713"/>
      <c r="E34" s="218" t="s">
        <v>769</v>
      </c>
      <c r="F34" s="716"/>
      <c r="G34" s="414"/>
      <c r="H34" s="719"/>
      <c r="I34" s="719"/>
      <c r="J34" s="687"/>
      <c r="K34" s="687"/>
      <c r="L34" s="681"/>
      <c r="M34" s="684"/>
      <c r="N34" s="724"/>
      <c r="O34" s="724"/>
      <c r="P34" s="681"/>
      <c r="Q34" s="727"/>
      <c r="R34" s="727"/>
      <c r="S34" s="684"/>
      <c r="T34" s="468"/>
      <c r="U34" s="468"/>
    </row>
    <row r="35" spans="1:21" s="340" customFormat="1" ht="97.5" customHeight="1" x14ac:dyDescent="0.25">
      <c r="A35" s="676" t="s">
        <v>1485</v>
      </c>
      <c r="B35" s="676" t="s">
        <v>1477</v>
      </c>
      <c r="C35" s="140" t="s">
        <v>774</v>
      </c>
      <c r="D35" s="711" t="s">
        <v>97</v>
      </c>
      <c r="E35" s="140" t="s">
        <v>775</v>
      </c>
      <c r="F35" s="731" t="s">
        <v>32</v>
      </c>
      <c r="G35" s="414" t="s">
        <v>1493</v>
      </c>
      <c r="H35" s="711" t="s">
        <v>15</v>
      </c>
      <c r="I35" s="711" t="s">
        <v>108</v>
      </c>
      <c r="J35" s="676">
        <f>IF(H35="RARA VEZ (1)",1,IF(H35="IMPROBABLE (2)",2,IF(H35="POSIBLE (3)",3,IF(H35="PROBABLE (4)",4,5))))</f>
        <v>3</v>
      </c>
      <c r="K35" s="676">
        <f>IF(I35="INSIGNIFICANTE (1)",1,IF(I35="MENOR (2)",2,IF(I35="MODERADO (3)",3,IF(I35="MAYOR (4)",4,5))))</f>
        <v>4</v>
      </c>
      <c r="L35" s="700">
        <f>J35*K35</f>
        <v>12</v>
      </c>
      <c r="M35" s="703" t="s">
        <v>102</v>
      </c>
      <c r="N35" s="722">
        <v>1</v>
      </c>
      <c r="O35" s="722">
        <v>3</v>
      </c>
      <c r="P35" s="700">
        <f>N35*O35</f>
        <v>3</v>
      </c>
      <c r="Q35" s="728" t="str">
        <f>IF(N35=1,"RARA VEZ",IF(N35=2,"IMPROBABLE",IF(N35=3,"POSIBLE",IF(N35=4,"PROBABLE","CASI SEGURO"))))</f>
        <v>RARA VEZ</v>
      </c>
      <c r="R35" s="728" t="str">
        <f>IF(O35=1,"INSIGNIFICANTE",IF(O35=2,"MENOR",IF(O35=3,"MODERADO",IF(O35=4,"MAYOR","CATASTRÓFICO"))))</f>
        <v>MODERADO</v>
      </c>
      <c r="S35" s="703" t="s">
        <v>2</v>
      </c>
      <c r="T35" s="468"/>
      <c r="U35" s="469"/>
    </row>
    <row r="36" spans="1:21" s="340" customFormat="1" ht="60" x14ac:dyDescent="0.25">
      <c r="A36" s="677"/>
      <c r="B36" s="677"/>
      <c r="C36" s="140" t="s">
        <v>771</v>
      </c>
      <c r="D36" s="712"/>
      <c r="E36" s="140" t="s">
        <v>766</v>
      </c>
      <c r="F36" s="732"/>
      <c r="G36" s="414" t="s">
        <v>1492</v>
      </c>
      <c r="H36" s="712"/>
      <c r="I36" s="712"/>
      <c r="J36" s="677"/>
      <c r="K36" s="677"/>
      <c r="L36" s="701"/>
      <c r="M36" s="704"/>
      <c r="N36" s="723"/>
      <c r="O36" s="723"/>
      <c r="P36" s="701"/>
      <c r="Q36" s="729"/>
      <c r="R36" s="729"/>
      <c r="S36" s="704"/>
      <c r="T36" s="468"/>
      <c r="U36" s="469"/>
    </row>
    <row r="37" spans="1:21" s="340" customFormat="1" ht="30" x14ac:dyDescent="0.25">
      <c r="A37" s="677"/>
      <c r="B37" s="677"/>
      <c r="C37" s="140" t="s">
        <v>772</v>
      </c>
      <c r="D37" s="712"/>
      <c r="E37" s="140" t="s">
        <v>767</v>
      </c>
      <c r="F37" s="732"/>
      <c r="G37" s="414" t="s">
        <v>1488</v>
      </c>
      <c r="H37" s="712"/>
      <c r="I37" s="712"/>
      <c r="J37" s="677"/>
      <c r="K37" s="677"/>
      <c r="L37" s="701"/>
      <c r="M37" s="704"/>
      <c r="N37" s="723"/>
      <c r="O37" s="723"/>
      <c r="P37" s="701"/>
      <c r="Q37" s="729"/>
      <c r="R37" s="729"/>
      <c r="S37" s="704"/>
      <c r="T37" s="468"/>
      <c r="U37" s="469"/>
    </row>
    <row r="38" spans="1:21" s="340" customFormat="1" ht="45" x14ac:dyDescent="0.25">
      <c r="A38" s="678"/>
      <c r="B38" s="678"/>
      <c r="C38" s="140" t="s">
        <v>773</v>
      </c>
      <c r="D38" s="713"/>
      <c r="E38" s="140" t="s">
        <v>768</v>
      </c>
      <c r="F38" s="733"/>
      <c r="G38" s="414"/>
      <c r="H38" s="713"/>
      <c r="I38" s="713"/>
      <c r="J38" s="678"/>
      <c r="K38" s="678"/>
      <c r="L38" s="702"/>
      <c r="M38" s="705"/>
      <c r="N38" s="724"/>
      <c r="O38" s="724"/>
      <c r="P38" s="702"/>
      <c r="Q38" s="730"/>
      <c r="R38" s="730"/>
      <c r="S38" s="705"/>
      <c r="T38" s="468"/>
      <c r="U38" s="469"/>
    </row>
    <row r="39" spans="1:21" ht="138" customHeight="1" x14ac:dyDescent="0.25">
      <c r="A39" s="688" t="s">
        <v>1486</v>
      </c>
      <c r="B39" s="688" t="s">
        <v>1477</v>
      </c>
      <c r="C39" s="218" t="s">
        <v>781</v>
      </c>
      <c r="D39" s="711" t="s">
        <v>112</v>
      </c>
      <c r="E39" s="218" t="s">
        <v>785</v>
      </c>
      <c r="F39" s="714" t="s">
        <v>34</v>
      </c>
      <c r="G39" s="414" t="s">
        <v>1492</v>
      </c>
      <c r="H39" s="717" t="s">
        <v>15</v>
      </c>
      <c r="I39" s="717" t="s">
        <v>109</v>
      </c>
      <c r="J39" s="685">
        <f>IF(H39="RARA VEZ (1)",1,IF(H39="IMPROBABLE (2)",2,IF(H39="POSIBLE (3)",3,IF(H39="PROBABLE (4)",4,5))))</f>
        <v>3</v>
      </c>
      <c r="K39" s="685">
        <f>IF(I39="INSIGNIFICANTE (1)",1,IF(I39="MENOR (2)",2,IF(I39="MODERADO (3)",3,IF(I39="MAYOR (4)",4,5))))</f>
        <v>5</v>
      </c>
      <c r="L39" s="679">
        <f>J39*K39</f>
        <v>15</v>
      </c>
      <c r="M39" s="682" t="s">
        <v>102</v>
      </c>
      <c r="N39" s="722">
        <v>1</v>
      </c>
      <c r="O39" s="722">
        <v>3</v>
      </c>
      <c r="P39" s="679">
        <v>3</v>
      </c>
      <c r="Q39" s="725" t="str">
        <f>IF(N39=1,"RARA VEZ",IF(N39=2,"IMPROBABLE",IF(N39=3,"POSIBLE",IF(N39=4,"PROBABLE","CASI SEGURO"))))</f>
        <v>RARA VEZ</v>
      </c>
      <c r="R39" s="725" t="str">
        <f>IF(O39=1,"INSIGNIFICANTE",IF(O39=2,"MENOR",IF(O39=3,"MODERADO",IF(O39=4,"MAYOR","CATASTRÓFICO"))))</f>
        <v>MODERADO</v>
      </c>
      <c r="S39" s="682" t="s">
        <v>2</v>
      </c>
      <c r="T39" s="468"/>
      <c r="U39" s="468"/>
    </row>
    <row r="40" spans="1:21" ht="35.1" customHeight="1" x14ac:dyDescent="0.25">
      <c r="A40" s="689"/>
      <c r="B40" s="689"/>
      <c r="C40" s="218" t="s">
        <v>776</v>
      </c>
      <c r="D40" s="712"/>
      <c r="E40" s="218" t="s">
        <v>782</v>
      </c>
      <c r="F40" s="715"/>
      <c r="G40" s="414" t="s">
        <v>1493</v>
      </c>
      <c r="H40" s="718"/>
      <c r="I40" s="718"/>
      <c r="J40" s="686"/>
      <c r="K40" s="686"/>
      <c r="L40" s="680"/>
      <c r="M40" s="683"/>
      <c r="N40" s="723"/>
      <c r="O40" s="723"/>
      <c r="P40" s="680"/>
      <c r="Q40" s="726"/>
      <c r="R40" s="726"/>
      <c r="S40" s="683"/>
      <c r="T40" s="468"/>
      <c r="U40" s="468"/>
    </row>
    <row r="41" spans="1:21" ht="35.1" customHeight="1" x14ac:dyDescent="0.25">
      <c r="A41" s="689"/>
      <c r="B41" s="689"/>
      <c r="C41" s="218" t="s">
        <v>777</v>
      </c>
      <c r="D41" s="712"/>
      <c r="E41" s="218" t="s">
        <v>783</v>
      </c>
      <c r="F41" s="715"/>
      <c r="G41" s="414"/>
      <c r="H41" s="718"/>
      <c r="I41" s="718"/>
      <c r="J41" s="686"/>
      <c r="K41" s="686"/>
      <c r="L41" s="680"/>
      <c r="M41" s="683"/>
      <c r="N41" s="723"/>
      <c r="O41" s="723"/>
      <c r="P41" s="680"/>
      <c r="Q41" s="726"/>
      <c r="R41" s="726"/>
      <c r="S41" s="683"/>
      <c r="T41" s="468"/>
      <c r="U41" s="468"/>
    </row>
    <row r="42" spans="1:21" ht="35.1" customHeight="1" x14ac:dyDescent="0.25">
      <c r="A42" s="689"/>
      <c r="B42" s="689"/>
      <c r="C42" s="218" t="s">
        <v>778</v>
      </c>
      <c r="D42" s="712"/>
      <c r="E42" s="218" t="s">
        <v>784</v>
      </c>
      <c r="F42" s="715"/>
      <c r="G42" s="414"/>
      <c r="H42" s="718"/>
      <c r="I42" s="718"/>
      <c r="J42" s="686"/>
      <c r="K42" s="686"/>
      <c r="L42" s="680"/>
      <c r="M42" s="683"/>
      <c r="N42" s="723"/>
      <c r="O42" s="723"/>
      <c r="P42" s="680"/>
      <c r="Q42" s="726"/>
      <c r="R42" s="726"/>
      <c r="S42" s="683"/>
      <c r="T42" s="468"/>
      <c r="U42" s="468"/>
    </row>
    <row r="43" spans="1:21" ht="35.1" customHeight="1" x14ac:dyDescent="0.25">
      <c r="A43" s="689"/>
      <c r="B43" s="689"/>
      <c r="C43" s="218" t="s">
        <v>779</v>
      </c>
      <c r="D43" s="712"/>
      <c r="E43" s="218"/>
      <c r="F43" s="715"/>
      <c r="G43" s="414"/>
      <c r="H43" s="718"/>
      <c r="I43" s="718"/>
      <c r="J43" s="686"/>
      <c r="K43" s="686"/>
      <c r="L43" s="680"/>
      <c r="M43" s="683"/>
      <c r="N43" s="723"/>
      <c r="O43" s="723"/>
      <c r="P43" s="680"/>
      <c r="Q43" s="726"/>
      <c r="R43" s="726"/>
      <c r="S43" s="683"/>
      <c r="T43" s="468"/>
      <c r="U43" s="468"/>
    </row>
    <row r="44" spans="1:21" ht="30.6" customHeight="1" x14ac:dyDescent="0.25">
      <c r="A44" s="690"/>
      <c r="B44" s="690"/>
      <c r="C44" s="218" t="s">
        <v>780</v>
      </c>
      <c r="D44" s="713"/>
      <c r="E44" s="218"/>
      <c r="F44" s="716"/>
      <c r="G44" s="414"/>
      <c r="H44" s="719"/>
      <c r="I44" s="719"/>
      <c r="J44" s="687"/>
      <c r="K44" s="687"/>
      <c r="L44" s="681"/>
      <c r="M44" s="684"/>
      <c r="N44" s="724"/>
      <c r="O44" s="724"/>
      <c r="P44" s="681"/>
      <c r="Q44" s="727"/>
      <c r="R44" s="727"/>
      <c r="S44" s="684"/>
      <c r="T44" s="468"/>
      <c r="U44" s="468"/>
    </row>
    <row r="45" spans="1:21" s="340" customFormat="1" ht="72" customHeight="1" x14ac:dyDescent="0.25">
      <c r="A45" s="676" t="s">
        <v>1486</v>
      </c>
      <c r="B45" s="676" t="s">
        <v>1477</v>
      </c>
      <c r="C45" s="140" t="s">
        <v>788</v>
      </c>
      <c r="D45" s="711" t="s">
        <v>137</v>
      </c>
      <c r="E45" s="140" t="s">
        <v>785</v>
      </c>
      <c r="F45" s="731" t="s">
        <v>34</v>
      </c>
      <c r="G45" s="414" t="s">
        <v>1492</v>
      </c>
      <c r="H45" s="711" t="s">
        <v>15</v>
      </c>
      <c r="I45" s="711" t="s">
        <v>109</v>
      </c>
      <c r="J45" s="676">
        <f>IF(H45="RARA VEZ (1)",1,IF(H45="IMPROBABLE (2)",2,IF(H45="POSIBLE (3)",3,IF(H45="PROBABLE (4)",4,5))))</f>
        <v>3</v>
      </c>
      <c r="K45" s="676">
        <f>IF(I45="INSIGNIFICANTE (1)",1,IF(I45="MENOR (2)",2,IF(I45="MODERADO (3)",3,IF(I45="MAYOR (4)",4,5))))</f>
        <v>5</v>
      </c>
      <c r="L45" s="700">
        <f>J45*K45</f>
        <v>15</v>
      </c>
      <c r="M45" s="703" t="s">
        <v>102</v>
      </c>
      <c r="N45" s="722">
        <v>1</v>
      </c>
      <c r="O45" s="722">
        <v>3</v>
      </c>
      <c r="P45" s="700">
        <v>3</v>
      </c>
      <c r="Q45" s="728" t="str">
        <f>IF(N45=1,"RARA VEZ",IF(N45=2,"IMPROBABLE",IF(N45=3,"POSIBLE",IF(N45=4,"PROBABLE","CASI SEGURO"))))</f>
        <v>RARA VEZ</v>
      </c>
      <c r="R45" s="728" t="str">
        <f>IF(O45=1,"INSIGNIFICANTE",IF(O45=2,"MENOR",IF(O45=3,"MODERADO",IF(O45=4,"MAYOR","CATASTRÓFICO"))))</f>
        <v>MODERADO</v>
      </c>
      <c r="S45" s="703" t="s">
        <v>2</v>
      </c>
      <c r="T45" s="468"/>
      <c r="U45" s="469"/>
    </row>
    <row r="46" spans="1:21" s="340" customFormat="1" ht="45" x14ac:dyDescent="0.25">
      <c r="A46" s="677"/>
      <c r="B46" s="677"/>
      <c r="C46" s="140" t="s">
        <v>776</v>
      </c>
      <c r="D46" s="712"/>
      <c r="E46" s="140" t="s">
        <v>782</v>
      </c>
      <c r="F46" s="732"/>
      <c r="G46" s="414" t="s">
        <v>1493</v>
      </c>
      <c r="H46" s="712"/>
      <c r="I46" s="712"/>
      <c r="J46" s="677"/>
      <c r="K46" s="677"/>
      <c r="L46" s="701"/>
      <c r="M46" s="704"/>
      <c r="N46" s="723"/>
      <c r="O46" s="723"/>
      <c r="P46" s="701"/>
      <c r="Q46" s="729"/>
      <c r="R46" s="729"/>
      <c r="S46" s="704"/>
      <c r="T46" s="468"/>
      <c r="U46" s="469"/>
    </row>
    <row r="47" spans="1:21" s="340" customFormat="1" ht="45" x14ac:dyDescent="0.25">
      <c r="A47" s="677"/>
      <c r="B47" s="677"/>
      <c r="C47" s="140" t="s">
        <v>777</v>
      </c>
      <c r="D47" s="712"/>
      <c r="E47" s="140" t="s">
        <v>783</v>
      </c>
      <c r="F47" s="732"/>
      <c r="G47" s="414" t="s">
        <v>1490</v>
      </c>
      <c r="H47" s="712"/>
      <c r="I47" s="712"/>
      <c r="J47" s="677"/>
      <c r="K47" s="677"/>
      <c r="L47" s="701"/>
      <c r="M47" s="704"/>
      <c r="N47" s="723"/>
      <c r="O47" s="723"/>
      <c r="P47" s="701"/>
      <c r="Q47" s="729"/>
      <c r="R47" s="729"/>
      <c r="S47" s="704"/>
      <c r="T47" s="468"/>
      <c r="U47" s="469"/>
    </row>
    <row r="48" spans="1:21" s="340" customFormat="1" ht="30" x14ac:dyDescent="0.25">
      <c r="A48" s="677"/>
      <c r="B48" s="677"/>
      <c r="C48" s="140" t="s">
        <v>778</v>
      </c>
      <c r="D48" s="712"/>
      <c r="E48" s="140" t="s">
        <v>784</v>
      </c>
      <c r="F48" s="732"/>
      <c r="G48" s="414" t="s">
        <v>1488</v>
      </c>
      <c r="H48" s="712"/>
      <c r="I48" s="712"/>
      <c r="J48" s="677"/>
      <c r="K48" s="677"/>
      <c r="L48" s="701"/>
      <c r="M48" s="704"/>
      <c r="N48" s="723"/>
      <c r="O48" s="723"/>
      <c r="P48" s="701"/>
      <c r="Q48" s="729"/>
      <c r="R48" s="729"/>
      <c r="S48" s="704"/>
      <c r="T48" s="468"/>
      <c r="U48" s="469"/>
    </row>
    <row r="49" spans="1:21" s="340" customFormat="1" ht="30" x14ac:dyDescent="0.25">
      <c r="A49" s="677"/>
      <c r="B49" s="677"/>
      <c r="C49" s="140" t="s">
        <v>779</v>
      </c>
      <c r="D49" s="712"/>
      <c r="E49" s="140"/>
      <c r="F49" s="732"/>
      <c r="G49" s="414"/>
      <c r="H49" s="712"/>
      <c r="I49" s="712"/>
      <c r="J49" s="677"/>
      <c r="K49" s="677"/>
      <c r="L49" s="701"/>
      <c r="M49" s="704"/>
      <c r="N49" s="723"/>
      <c r="O49" s="723"/>
      <c r="P49" s="701"/>
      <c r="Q49" s="729"/>
      <c r="R49" s="729"/>
      <c r="S49" s="704"/>
      <c r="T49" s="468"/>
      <c r="U49" s="469"/>
    </row>
    <row r="50" spans="1:21" s="340" customFormat="1" ht="30" x14ac:dyDescent="0.25">
      <c r="A50" s="677"/>
      <c r="B50" s="677"/>
      <c r="C50" s="140" t="s">
        <v>786</v>
      </c>
      <c r="D50" s="712"/>
      <c r="E50" s="140"/>
      <c r="F50" s="732"/>
      <c r="G50" s="414"/>
      <c r="H50" s="712"/>
      <c r="I50" s="712"/>
      <c r="J50" s="677"/>
      <c r="K50" s="677"/>
      <c r="L50" s="701"/>
      <c r="M50" s="704"/>
      <c r="N50" s="723"/>
      <c r="O50" s="723"/>
      <c r="P50" s="701"/>
      <c r="Q50" s="729"/>
      <c r="R50" s="729"/>
      <c r="S50" s="704"/>
      <c r="T50" s="468"/>
      <c r="U50" s="469"/>
    </row>
    <row r="51" spans="1:21" s="340" customFormat="1" ht="69" customHeight="1" x14ac:dyDescent="0.25">
      <c r="A51" s="678"/>
      <c r="B51" s="678"/>
      <c r="C51" s="140" t="s">
        <v>787</v>
      </c>
      <c r="D51" s="713"/>
      <c r="E51" s="140"/>
      <c r="F51" s="733"/>
      <c r="G51" s="414"/>
      <c r="H51" s="713"/>
      <c r="I51" s="713"/>
      <c r="J51" s="678"/>
      <c r="K51" s="678"/>
      <c r="L51" s="702"/>
      <c r="M51" s="705"/>
      <c r="N51" s="724"/>
      <c r="O51" s="724"/>
      <c r="P51" s="702"/>
      <c r="Q51" s="730"/>
      <c r="R51" s="730"/>
      <c r="S51" s="705"/>
      <c r="T51" s="468"/>
      <c r="U51" s="469"/>
    </row>
    <row r="52" spans="1:21" ht="135" hidden="1" x14ac:dyDescent="0.25">
      <c r="A52" s="688" t="s">
        <v>1483</v>
      </c>
      <c r="B52" s="688" t="s">
        <v>1463</v>
      </c>
      <c r="C52" s="149" t="s">
        <v>113</v>
      </c>
      <c r="D52" s="691" t="s">
        <v>114</v>
      </c>
      <c r="E52" s="149" t="s">
        <v>770</v>
      </c>
      <c r="F52" s="694" t="s">
        <v>25</v>
      </c>
      <c r="G52" s="414" t="s">
        <v>1488</v>
      </c>
      <c r="H52" s="697" t="s">
        <v>15</v>
      </c>
      <c r="I52" s="697" t="s">
        <v>107</v>
      </c>
      <c r="J52" s="685">
        <f>IF(H52="RARA VEZ (1)",1,IF(H52="IMPROBABLE (2)",2,IF(H52="POSIBLE (3)",3,IF(H52="PROBABLE (4)",4,5))))</f>
        <v>3</v>
      </c>
      <c r="K52" s="685">
        <f>IF(I52="INSIGNIFICANTE (1)",1,IF(I52="MENOR (2)",2,IF(I52="MODERADO (3)",3,IF(I52="MAYOR (4)",4,5))))</f>
        <v>3</v>
      </c>
      <c r="L52" s="679">
        <f>J52*K52</f>
        <v>9</v>
      </c>
      <c r="M52" s="682" t="s">
        <v>103</v>
      </c>
      <c r="N52" s="676">
        <v>2</v>
      </c>
      <c r="O52" s="676">
        <v>1</v>
      </c>
      <c r="P52" s="679">
        <f>N52*O52</f>
        <v>2</v>
      </c>
      <c r="Q52" s="679" t="str">
        <f>IF(N52=1,"RARA VEZ",IF(N52=2,"IMPROBABLE",IF(N52=3,"POSIBLE",IF(N52=4,"PROBABLE","CASI SEGURO"))))</f>
        <v>IMPROBABLE</v>
      </c>
      <c r="R52" s="679" t="str">
        <f>IF(O52=1,"INSIGNIFICANTE",IF(O52=2,"MENOR",IF(O52=3,"MODERADO",IF(O52=4,"MAYOR","CATASTRÓFICO"))))</f>
        <v>INSIGNIFICANTE</v>
      </c>
      <c r="S52" s="682" t="s">
        <v>104</v>
      </c>
      <c r="T52" s="468"/>
      <c r="U52" s="468"/>
    </row>
    <row r="53" spans="1:21" ht="62.1" hidden="1" customHeight="1" x14ac:dyDescent="0.25">
      <c r="A53" s="689"/>
      <c r="B53" s="689"/>
      <c r="C53" s="734" t="s">
        <v>789</v>
      </c>
      <c r="D53" s="692"/>
      <c r="E53" s="247" t="s">
        <v>790</v>
      </c>
      <c r="F53" s="695"/>
      <c r="G53" s="414" t="s">
        <v>1490</v>
      </c>
      <c r="H53" s="698"/>
      <c r="I53" s="698"/>
      <c r="J53" s="686"/>
      <c r="K53" s="686"/>
      <c r="L53" s="680"/>
      <c r="M53" s="683"/>
      <c r="N53" s="677"/>
      <c r="O53" s="677"/>
      <c r="P53" s="680"/>
      <c r="Q53" s="680"/>
      <c r="R53" s="680"/>
      <c r="S53" s="683"/>
      <c r="T53" s="468"/>
      <c r="U53" s="468"/>
    </row>
    <row r="54" spans="1:21" ht="15.75" hidden="1" customHeight="1" x14ac:dyDescent="0.25">
      <c r="A54" s="690"/>
      <c r="B54" s="690"/>
      <c r="C54" s="735"/>
      <c r="D54" s="693"/>
      <c r="E54" s="247" t="s">
        <v>791</v>
      </c>
      <c r="F54" s="696"/>
      <c r="G54" s="414"/>
      <c r="H54" s="699"/>
      <c r="I54" s="699"/>
      <c r="J54" s="687"/>
      <c r="K54" s="687"/>
      <c r="L54" s="681"/>
      <c r="M54" s="684"/>
      <c r="N54" s="678"/>
      <c r="O54" s="678"/>
      <c r="P54" s="681"/>
      <c r="Q54" s="681"/>
      <c r="R54" s="681"/>
      <c r="S54" s="684"/>
      <c r="T54" s="468"/>
      <c r="U54" s="468"/>
    </row>
    <row r="55" spans="1:21" s="340" customFormat="1" ht="90" hidden="1" x14ac:dyDescent="0.25">
      <c r="A55" s="676" t="s">
        <v>1481</v>
      </c>
      <c r="B55" s="676" t="s">
        <v>1463</v>
      </c>
      <c r="C55" s="163" t="s">
        <v>796</v>
      </c>
      <c r="D55" s="691" t="s">
        <v>115</v>
      </c>
      <c r="E55" s="739" t="s">
        <v>797</v>
      </c>
      <c r="F55" s="742" t="s">
        <v>25</v>
      </c>
      <c r="G55" s="414" t="s">
        <v>1494</v>
      </c>
      <c r="H55" s="691" t="s">
        <v>15</v>
      </c>
      <c r="I55" s="691" t="s">
        <v>108</v>
      </c>
      <c r="J55" s="676">
        <f>IF(H55="RARA VEZ (1)",1,IF(H55="IMPROBABLE (2)",2,IF(H55="POSIBLE (3)",3,IF(H55="PROBABLE (4)",4,5))))</f>
        <v>3</v>
      </c>
      <c r="K55" s="676">
        <f>IF(I55="INSIGNIFICANTE (1)",1,IF(I55="MENOR (2)",2,IF(I55="MODERADO (3)",3,IF(I55="MAYOR (4)",4,5))))</f>
        <v>4</v>
      </c>
      <c r="L55" s="700">
        <f>J55*K55</f>
        <v>12</v>
      </c>
      <c r="M55" s="703" t="s">
        <v>102</v>
      </c>
      <c r="N55" s="676">
        <v>1</v>
      </c>
      <c r="O55" s="676">
        <v>1</v>
      </c>
      <c r="P55" s="700">
        <f>N55*O55</f>
        <v>1</v>
      </c>
      <c r="Q55" s="700" t="str">
        <f>IF(N55=1,"RARA VEZ",IF(N55=2,"IMPROBABLE",IF(N55=3,"POSIBLE",IF(N55=4,"PROBABLE","CASI SEGURO"))))</f>
        <v>RARA VEZ</v>
      </c>
      <c r="R55" s="700" t="str">
        <f>IF(O55=1,"INSIGNIFICANTE",IF(O55=2,"MENOR",IF(O55=3,"MODERADO",IF(O55=4,"MAYOR","CATASTRÓFICO"))))</f>
        <v>INSIGNIFICANTE</v>
      </c>
      <c r="S55" s="703" t="s">
        <v>104</v>
      </c>
      <c r="T55" s="468"/>
      <c r="U55" s="469"/>
    </row>
    <row r="56" spans="1:21" s="340" customFormat="1" ht="45" hidden="1" x14ac:dyDescent="0.25">
      <c r="A56" s="677"/>
      <c r="B56" s="677"/>
      <c r="C56" s="163" t="s">
        <v>792</v>
      </c>
      <c r="D56" s="692"/>
      <c r="E56" s="740"/>
      <c r="F56" s="743"/>
      <c r="G56" s="414" t="s">
        <v>1491</v>
      </c>
      <c r="H56" s="692"/>
      <c r="I56" s="692"/>
      <c r="J56" s="677"/>
      <c r="K56" s="677"/>
      <c r="L56" s="701"/>
      <c r="M56" s="704"/>
      <c r="N56" s="677"/>
      <c r="O56" s="677"/>
      <c r="P56" s="701"/>
      <c r="Q56" s="701"/>
      <c r="R56" s="701"/>
      <c r="S56" s="704"/>
      <c r="T56" s="468"/>
      <c r="U56" s="469"/>
    </row>
    <row r="57" spans="1:21" s="340" customFormat="1" ht="45" hidden="1" x14ac:dyDescent="0.25">
      <c r="A57" s="677"/>
      <c r="B57" s="677"/>
      <c r="C57" s="163" t="s">
        <v>793</v>
      </c>
      <c r="D57" s="692"/>
      <c r="E57" s="739" t="s">
        <v>798</v>
      </c>
      <c r="F57" s="743"/>
      <c r="G57" s="414"/>
      <c r="H57" s="692"/>
      <c r="I57" s="692"/>
      <c r="J57" s="677"/>
      <c r="K57" s="677"/>
      <c r="L57" s="701"/>
      <c r="M57" s="704"/>
      <c r="N57" s="677"/>
      <c r="O57" s="677"/>
      <c r="P57" s="701"/>
      <c r="Q57" s="701"/>
      <c r="R57" s="701"/>
      <c r="S57" s="704"/>
      <c r="T57" s="468"/>
      <c r="U57" s="469"/>
    </row>
    <row r="58" spans="1:21" s="340" customFormat="1" ht="30" hidden="1" x14ac:dyDescent="0.25">
      <c r="A58" s="677"/>
      <c r="B58" s="677"/>
      <c r="C58" s="163" t="s">
        <v>794</v>
      </c>
      <c r="D58" s="692"/>
      <c r="E58" s="741"/>
      <c r="F58" s="743"/>
      <c r="G58" s="414"/>
      <c r="H58" s="692"/>
      <c r="I58" s="692"/>
      <c r="J58" s="677"/>
      <c r="K58" s="677"/>
      <c r="L58" s="701"/>
      <c r="M58" s="704"/>
      <c r="N58" s="677"/>
      <c r="O58" s="677"/>
      <c r="P58" s="701"/>
      <c r="Q58" s="701"/>
      <c r="R58" s="701"/>
      <c r="S58" s="704"/>
      <c r="T58" s="468"/>
      <c r="U58" s="469"/>
    </row>
    <row r="59" spans="1:21" s="340" customFormat="1" ht="15.75" hidden="1" customHeight="1" x14ac:dyDescent="0.25">
      <c r="A59" s="678"/>
      <c r="B59" s="678"/>
      <c r="C59" s="163" t="s">
        <v>795</v>
      </c>
      <c r="D59" s="693"/>
      <c r="E59" s="740"/>
      <c r="F59" s="744"/>
      <c r="G59" s="414"/>
      <c r="H59" s="693"/>
      <c r="I59" s="693"/>
      <c r="J59" s="678"/>
      <c r="K59" s="678"/>
      <c r="L59" s="702"/>
      <c r="M59" s="705"/>
      <c r="N59" s="678"/>
      <c r="O59" s="678"/>
      <c r="P59" s="702"/>
      <c r="Q59" s="702"/>
      <c r="R59" s="702"/>
      <c r="S59" s="705"/>
      <c r="T59" s="468"/>
      <c r="U59" s="469"/>
    </row>
    <row r="60" spans="1:21" ht="77.099999999999994" customHeight="1" x14ac:dyDescent="0.25">
      <c r="A60" s="688" t="s">
        <v>1482</v>
      </c>
      <c r="B60" s="688" t="s">
        <v>1477</v>
      </c>
      <c r="C60" s="218" t="s">
        <v>806</v>
      </c>
      <c r="D60" s="736" t="s">
        <v>116</v>
      </c>
      <c r="E60" s="218" t="s">
        <v>785</v>
      </c>
      <c r="F60" s="714" t="s">
        <v>31</v>
      </c>
      <c r="G60" s="414" t="s">
        <v>1490</v>
      </c>
      <c r="H60" s="717" t="s">
        <v>3</v>
      </c>
      <c r="I60" s="717" t="s">
        <v>108</v>
      </c>
      <c r="J60" s="685">
        <f>IF(H60="RARA VEZ (1)",1,IF(H60="IMPROBABLE (2)",2,IF(H60="POSIBLE (3)",3,IF(H60="PROBABLE (4)",4,5))))</f>
        <v>2</v>
      </c>
      <c r="K60" s="685">
        <f>IF(I60="INSIGNIFICANTE (1)",1,IF(I60="MENOR (2)",2,IF(I60="MODERADO (3)",3,IF(I60="MAYOR (4)",4,5))))</f>
        <v>4</v>
      </c>
      <c r="L60" s="679">
        <f>J60*K60</f>
        <v>8</v>
      </c>
      <c r="M60" s="682" t="s">
        <v>103</v>
      </c>
      <c r="N60" s="722">
        <v>1</v>
      </c>
      <c r="O60" s="722">
        <v>2</v>
      </c>
      <c r="P60" s="679">
        <v>3</v>
      </c>
      <c r="Q60" s="725" t="s">
        <v>9</v>
      </c>
      <c r="R60" s="725" t="s">
        <v>2</v>
      </c>
      <c r="S60" s="682" t="s">
        <v>2</v>
      </c>
      <c r="T60" s="468"/>
      <c r="U60" s="468"/>
    </row>
    <row r="61" spans="1:21" ht="45" x14ac:dyDescent="0.25">
      <c r="A61" s="689"/>
      <c r="B61" s="689"/>
      <c r="C61" s="218" t="s">
        <v>799</v>
      </c>
      <c r="D61" s="737"/>
      <c r="E61" s="218" t="s">
        <v>782</v>
      </c>
      <c r="F61" s="715"/>
      <c r="G61" s="414" t="s">
        <v>1492</v>
      </c>
      <c r="H61" s="718"/>
      <c r="I61" s="718"/>
      <c r="J61" s="686"/>
      <c r="K61" s="686"/>
      <c r="L61" s="680"/>
      <c r="M61" s="683"/>
      <c r="N61" s="723"/>
      <c r="O61" s="723"/>
      <c r="P61" s="680"/>
      <c r="Q61" s="726"/>
      <c r="R61" s="726"/>
      <c r="S61" s="683"/>
      <c r="T61" s="468"/>
      <c r="U61" s="468"/>
    </row>
    <row r="62" spans="1:21" ht="60" x14ac:dyDescent="0.25">
      <c r="A62" s="689"/>
      <c r="B62" s="689"/>
      <c r="C62" s="218" t="s">
        <v>800</v>
      </c>
      <c r="D62" s="737"/>
      <c r="E62" s="218" t="s">
        <v>783</v>
      </c>
      <c r="F62" s="715"/>
      <c r="G62" s="414" t="s">
        <v>1493</v>
      </c>
      <c r="H62" s="718"/>
      <c r="I62" s="718"/>
      <c r="J62" s="686"/>
      <c r="K62" s="686"/>
      <c r="L62" s="680"/>
      <c r="M62" s="683"/>
      <c r="N62" s="723"/>
      <c r="O62" s="723"/>
      <c r="P62" s="680"/>
      <c r="Q62" s="726"/>
      <c r="R62" s="726"/>
      <c r="S62" s="683"/>
      <c r="T62" s="468"/>
      <c r="U62" s="468"/>
    </row>
    <row r="63" spans="1:21" ht="45" x14ac:dyDescent="0.25">
      <c r="A63" s="689"/>
      <c r="B63" s="689"/>
      <c r="C63" s="218" t="s">
        <v>801</v>
      </c>
      <c r="D63" s="737"/>
      <c r="E63" s="218" t="s">
        <v>807</v>
      </c>
      <c r="F63" s="715"/>
      <c r="G63" s="414"/>
      <c r="H63" s="718"/>
      <c r="I63" s="718"/>
      <c r="J63" s="686"/>
      <c r="K63" s="686"/>
      <c r="L63" s="680"/>
      <c r="M63" s="683"/>
      <c r="N63" s="723"/>
      <c r="O63" s="723"/>
      <c r="P63" s="680"/>
      <c r="Q63" s="726"/>
      <c r="R63" s="726"/>
      <c r="S63" s="683"/>
      <c r="T63" s="468"/>
      <c r="U63" s="468"/>
    </row>
    <row r="64" spans="1:21" ht="60" x14ac:dyDescent="0.25">
      <c r="A64" s="689"/>
      <c r="B64" s="689"/>
      <c r="C64" s="218" t="s">
        <v>802</v>
      </c>
      <c r="D64" s="737"/>
      <c r="E64" s="218" t="s">
        <v>808</v>
      </c>
      <c r="F64" s="715"/>
      <c r="G64" s="414"/>
      <c r="H64" s="718"/>
      <c r="I64" s="718"/>
      <c r="J64" s="686"/>
      <c r="K64" s="686"/>
      <c r="L64" s="680"/>
      <c r="M64" s="683"/>
      <c r="N64" s="723"/>
      <c r="O64" s="723"/>
      <c r="P64" s="680"/>
      <c r="Q64" s="726"/>
      <c r="R64" s="726"/>
      <c r="S64" s="683"/>
      <c r="T64" s="468"/>
      <c r="U64" s="468"/>
    </row>
    <row r="65" spans="1:21" ht="30" x14ac:dyDescent="0.25">
      <c r="A65" s="689"/>
      <c r="B65" s="689"/>
      <c r="C65" s="218" t="s">
        <v>803</v>
      </c>
      <c r="D65" s="737"/>
      <c r="E65" s="720" t="s">
        <v>809</v>
      </c>
      <c r="F65" s="715"/>
      <c r="G65" s="414"/>
      <c r="H65" s="718"/>
      <c r="I65" s="718"/>
      <c r="J65" s="686"/>
      <c r="K65" s="686"/>
      <c r="L65" s="680"/>
      <c r="M65" s="683"/>
      <c r="N65" s="723"/>
      <c r="O65" s="723"/>
      <c r="P65" s="680"/>
      <c r="Q65" s="726"/>
      <c r="R65" s="726"/>
      <c r="S65" s="683"/>
      <c r="T65" s="468"/>
      <c r="U65" s="468"/>
    </row>
    <row r="66" spans="1:21" ht="15.75" customHeight="1" x14ac:dyDescent="0.25">
      <c r="A66" s="689"/>
      <c r="B66" s="689"/>
      <c r="C66" s="218" t="s">
        <v>804</v>
      </c>
      <c r="D66" s="737"/>
      <c r="E66" s="721"/>
      <c r="F66" s="715"/>
      <c r="G66" s="414"/>
      <c r="H66" s="718"/>
      <c r="I66" s="718"/>
      <c r="J66" s="686"/>
      <c r="K66" s="686"/>
      <c r="L66" s="680"/>
      <c r="M66" s="683"/>
      <c r="N66" s="723"/>
      <c r="O66" s="723"/>
      <c r="P66" s="680"/>
      <c r="Q66" s="726"/>
      <c r="R66" s="726"/>
      <c r="S66" s="683"/>
      <c r="T66" s="468"/>
      <c r="U66" s="468"/>
    </row>
    <row r="67" spans="1:21" ht="75" x14ac:dyDescent="0.25">
      <c r="A67" s="690"/>
      <c r="B67" s="690"/>
      <c r="C67" s="218" t="s">
        <v>805</v>
      </c>
      <c r="D67" s="738"/>
      <c r="E67" s="218"/>
      <c r="F67" s="716"/>
      <c r="G67" s="414"/>
      <c r="H67" s="719"/>
      <c r="I67" s="719"/>
      <c r="J67" s="687"/>
      <c r="K67" s="687"/>
      <c r="L67" s="681"/>
      <c r="M67" s="684"/>
      <c r="N67" s="724"/>
      <c r="O67" s="724"/>
      <c r="P67" s="681"/>
      <c r="Q67" s="727"/>
      <c r="R67" s="727"/>
      <c r="S67" s="684"/>
      <c r="T67" s="468"/>
      <c r="U67" s="468"/>
    </row>
    <row r="68" spans="1:21" s="340" customFormat="1" ht="66" hidden="1" customHeight="1" x14ac:dyDescent="0.25">
      <c r="A68" s="676" t="s">
        <v>1485</v>
      </c>
      <c r="B68" s="676" t="s">
        <v>1463</v>
      </c>
      <c r="C68" s="745" t="s">
        <v>817</v>
      </c>
      <c r="D68" s="691" t="s">
        <v>98</v>
      </c>
      <c r="E68" s="163" t="s">
        <v>818</v>
      </c>
      <c r="F68" s="706" t="s">
        <v>25</v>
      </c>
      <c r="G68" s="414" t="s">
        <v>1488</v>
      </c>
      <c r="H68" s="691" t="s">
        <v>15</v>
      </c>
      <c r="I68" s="691" t="s">
        <v>108</v>
      </c>
      <c r="J68" s="676">
        <f>IF(H68="RARA VEZ (1)",1,IF(H68="IMPROBABLE (2)",2,IF(H68="POSIBLE (3)",3,IF(H68="PROBABLE (4)",4,5))))</f>
        <v>3</v>
      </c>
      <c r="K68" s="676">
        <f>IF(I68="INSIGNIFICANTE (1)",1,IF(I68="MENOR (2)",2,IF(I68="MODERADO (3)",3,IF(I68="MAYOR (4)",4,5))))</f>
        <v>4</v>
      </c>
      <c r="L68" s="700">
        <f>J68*K68</f>
        <v>12</v>
      </c>
      <c r="M68" s="703" t="s">
        <v>102</v>
      </c>
      <c r="N68" s="676">
        <v>1</v>
      </c>
      <c r="O68" s="676">
        <v>2</v>
      </c>
      <c r="P68" s="700">
        <v>3</v>
      </c>
      <c r="Q68" s="700" t="s">
        <v>9</v>
      </c>
      <c r="R68" s="700" t="s">
        <v>2</v>
      </c>
      <c r="S68" s="703" t="s">
        <v>2</v>
      </c>
      <c r="T68" s="468"/>
      <c r="U68" s="469"/>
    </row>
    <row r="69" spans="1:21" s="340" customFormat="1" ht="30.6" hidden="1" customHeight="1" x14ac:dyDescent="0.25">
      <c r="A69" s="677"/>
      <c r="B69" s="677"/>
      <c r="C69" s="746"/>
      <c r="D69" s="692"/>
      <c r="E69" s="163" t="s">
        <v>812</v>
      </c>
      <c r="F69" s="707"/>
      <c r="G69" s="414" t="s">
        <v>1489</v>
      </c>
      <c r="H69" s="692"/>
      <c r="I69" s="692"/>
      <c r="J69" s="677"/>
      <c r="K69" s="677"/>
      <c r="L69" s="701"/>
      <c r="M69" s="704"/>
      <c r="N69" s="677"/>
      <c r="O69" s="677"/>
      <c r="P69" s="701"/>
      <c r="Q69" s="701"/>
      <c r="R69" s="701"/>
      <c r="S69" s="704"/>
      <c r="T69" s="468"/>
      <c r="U69" s="469"/>
    </row>
    <row r="70" spans="1:21" s="340" customFormat="1" ht="30.6" hidden="1" customHeight="1" x14ac:dyDescent="0.25">
      <c r="A70" s="677"/>
      <c r="B70" s="677"/>
      <c r="C70" s="745" t="s">
        <v>810</v>
      </c>
      <c r="D70" s="692"/>
      <c r="E70" s="163" t="s">
        <v>813</v>
      </c>
      <c r="F70" s="707"/>
      <c r="G70" s="414" t="s">
        <v>1490</v>
      </c>
      <c r="H70" s="692"/>
      <c r="I70" s="692"/>
      <c r="J70" s="677"/>
      <c r="K70" s="677"/>
      <c r="L70" s="701"/>
      <c r="M70" s="704"/>
      <c r="N70" s="677"/>
      <c r="O70" s="677"/>
      <c r="P70" s="701"/>
      <c r="Q70" s="701"/>
      <c r="R70" s="701"/>
      <c r="S70" s="704"/>
      <c r="T70" s="468"/>
      <c r="U70" s="469"/>
    </row>
    <row r="71" spans="1:21" s="340" customFormat="1" ht="30.6" hidden="1" customHeight="1" x14ac:dyDescent="0.25">
      <c r="A71" s="677"/>
      <c r="B71" s="677"/>
      <c r="C71" s="746"/>
      <c r="D71" s="692"/>
      <c r="E71" s="163" t="s">
        <v>814</v>
      </c>
      <c r="F71" s="707"/>
      <c r="G71" s="414"/>
      <c r="H71" s="692"/>
      <c r="I71" s="692"/>
      <c r="J71" s="677"/>
      <c r="K71" s="677"/>
      <c r="L71" s="701"/>
      <c r="M71" s="704"/>
      <c r="N71" s="677"/>
      <c r="O71" s="677"/>
      <c r="P71" s="701"/>
      <c r="Q71" s="701"/>
      <c r="R71" s="701"/>
      <c r="S71" s="704"/>
      <c r="T71" s="468"/>
      <c r="U71" s="469"/>
    </row>
    <row r="72" spans="1:21" s="340" customFormat="1" ht="30.6" hidden="1" customHeight="1" x14ac:dyDescent="0.25">
      <c r="A72" s="677"/>
      <c r="B72" s="677"/>
      <c r="C72" s="739" t="s">
        <v>811</v>
      </c>
      <c r="D72" s="692"/>
      <c r="E72" s="163" t="s">
        <v>815</v>
      </c>
      <c r="F72" s="707"/>
      <c r="G72" s="414"/>
      <c r="H72" s="692"/>
      <c r="I72" s="692"/>
      <c r="J72" s="677"/>
      <c r="K72" s="677"/>
      <c r="L72" s="701"/>
      <c r="M72" s="704"/>
      <c r="N72" s="677"/>
      <c r="O72" s="677"/>
      <c r="P72" s="701"/>
      <c r="Q72" s="701"/>
      <c r="R72" s="701"/>
      <c r="S72" s="704"/>
      <c r="T72" s="468"/>
      <c r="U72" s="469"/>
    </row>
    <row r="73" spans="1:21" s="340" customFormat="1" ht="42" hidden="1" customHeight="1" x14ac:dyDescent="0.25">
      <c r="A73" s="678"/>
      <c r="B73" s="678"/>
      <c r="C73" s="740"/>
      <c r="D73" s="693"/>
      <c r="E73" s="163" t="s">
        <v>816</v>
      </c>
      <c r="F73" s="708"/>
      <c r="G73" s="414"/>
      <c r="H73" s="693"/>
      <c r="I73" s="693"/>
      <c r="J73" s="678"/>
      <c r="K73" s="678"/>
      <c r="L73" s="702"/>
      <c r="M73" s="705"/>
      <c r="N73" s="678"/>
      <c r="O73" s="678"/>
      <c r="P73" s="702"/>
      <c r="Q73" s="702"/>
      <c r="R73" s="702"/>
      <c r="S73" s="705"/>
      <c r="T73" s="468"/>
      <c r="U73" s="469"/>
    </row>
    <row r="74" spans="1:21" ht="62.1" hidden="1" customHeight="1" x14ac:dyDescent="0.25">
      <c r="A74" s="676" t="s">
        <v>1485</v>
      </c>
      <c r="B74" s="676" t="s">
        <v>1463</v>
      </c>
      <c r="C74" s="163" t="s">
        <v>823</v>
      </c>
      <c r="D74" s="691" t="s">
        <v>117</v>
      </c>
      <c r="E74" s="163" t="s">
        <v>826</v>
      </c>
      <c r="F74" s="706" t="s">
        <v>25</v>
      </c>
      <c r="G74" s="414" t="s">
        <v>1488</v>
      </c>
      <c r="H74" s="697" t="s">
        <v>15</v>
      </c>
      <c r="I74" s="697" t="s">
        <v>107</v>
      </c>
      <c r="J74" s="685">
        <f>IF(H74="RARA VEZ (1)",1,IF(H74="IMPROBABLE (2)",2,IF(H74="POSIBLE (3)",3,IF(H74="PROBABLE (4)",4,5))))</f>
        <v>3</v>
      </c>
      <c r="K74" s="685">
        <f>IF(I74="INSIGNIFICANTE (1)",1,IF(I74="MENOR (2)",2,IF(I74="MODERADO (3)",3,IF(I74="MAYOR (4)",4,5))))</f>
        <v>3</v>
      </c>
      <c r="L74" s="679">
        <f>J74*K74</f>
        <v>9</v>
      </c>
      <c r="M74" s="682" t="s">
        <v>103</v>
      </c>
      <c r="N74" s="676">
        <v>1</v>
      </c>
      <c r="O74" s="676">
        <v>3</v>
      </c>
      <c r="P74" s="679">
        <f>N74*O74</f>
        <v>3</v>
      </c>
      <c r="Q74" s="679" t="str">
        <f>IF(N74=1,"RARA VEZ",IF(N74=2,"IMPROBABLE",IF(N74=3,"POSIBLE",IF(N74=4,"PROBABLE","CASI SEGURO"))))</f>
        <v>RARA VEZ</v>
      </c>
      <c r="R74" s="679" t="str">
        <f>IF(O74=1,"INSIGNIFICANTE",IF(O74=2,"MENOR",IF(O74=3,"MODERADO",IF(O74=4,"MAYOR","CATASTRÓFICO"))))</f>
        <v>MODERADO</v>
      </c>
      <c r="S74" s="682" t="s">
        <v>2</v>
      </c>
      <c r="T74" s="468"/>
      <c r="U74" s="468"/>
    </row>
    <row r="75" spans="1:21" ht="33" hidden="1" customHeight="1" x14ac:dyDescent="0.25">
      <c r="A75" s="677"/>
      <c r="B75" s="677"/>
      <c r="C75" s="163" t="s">
        <v>819</v>
      </c>
      <c r="D75" s="692"/>
      <c r="E75" s="745" t="s">
        <v>824</v>
      </c>
      <c r="F75" s="707"/>
      <c r="G75" s="414" t="s">
        <v>1489</v>
      </c>
      <c r="H75" s="698"/>
      <c r="I75" s="698"/>
      <c r="J75" s="686"/>
      <c r="K75" s="686"/>
      <c r="L75" s="680"/>
      <c r="M75" s="683"/>
      <c r="N75" s="677"/>
      <c r="O75" s="677"/>
      <c r="P75" s="680"/>
      <c r="Q75" s="680"/>
      <c r="R75" s="680"/>
      <c r="S75" s="683"/>
      <c r="T75" s="468"/>
      <c r="U75" s="468"/>
    </row>
    <row r="76" spans="1:21" ht="33.950000000000003" hidden="1" customHeight="1" x14ac:dyDescent="0.25">
      <c r="A76" s="677"/>
      <c r="B76" s="677"/>
      <c r="C76" s="163" t="s">
        <v>820</v>
      </c>
      <c r="D76" s="692"/>
      <c r="E76" s="746"/>
      <c r="F76" s="707"/>
      <c r="G76" s="414"/>
      <c r="H76" s="698"/>
      <c r="I76" s="698"/>
      <c r="J76" s="686"/>
      <c r="K76" s="686"/>
      <c r="L76" s="680"/>
      <c r="M76" s="683"/>
      <c r="N76" s="677"/>
      <c r="O76" s="677"/>
      <c r="P76" s="680"/>
      <c r="Q76" s="680"/>
      <c r="R76" s="680"/>
      <c r="S76" s="683"/>
      <c r="T76" s="468"/>
      <c r="U76" s="468"/>
    </row>
    <row r="77" spans="1:21" ht="29.1" hidden="1" customHeight="1" x14ac:dyDescent="0.25">
      <c r="A77" s="677"/>
      <c r="B77" s="677"/>
      <c r="C77" s="163" t="s">
        <v>821</v>
      </c>
      <c r="D77" s="692"/>
      <c r="E77" s="745" t="s">
        <v>825</v>
      </c>
      <c r="F77" s="707"/>
      <c r="G77" s="414"/>
      <c r="H77" s="698"/>
      <c r="I77" s="698"/>
      <c r="J77" s="686"/>
      <c r="K77" s="686"/>
      <c r="L77" s="680"/>
      <c r="M77" s="683"/>
      <c r="N77" s="677"/>
      <c r="O77" s="677"/>
      <c r="P77" s="680"/>
      <c r="Q77" s="680"/>
      <c r="R77" s="680"/>
      <c r="S77" s="683"/>
      <c r="T77" s="468"/>
      <c r="U77" s="468"/>
    </row>
    <row r="78" spans="1:21" ht="51" hidden="1" customHeight="1" x14ac:dyDescent="0.25">
      <c r="A78" s="678"/>
      <c r="B78" s="678"/>
      <c r="C78" s="163" t="s">
        <v>822</v>
      </c>
      <c r="D78" s="693"/>
      <c r="E78" s="746"/>
      <c r="F78" s="708"/>
      <c r="G78" s="414"/>
      <c r="H78" s="699"/>
      <c r="I78" s="699"/>
      <c r="J78" s="687"/>
      <c r="K78" s="687"/>
      <c r="L78" s="681"/>
      <c r="M78" s="684"/>
      <c r="N78" s="678"/>
      <c r="O78" s="678"/>
      <c r="P78" s="681"/>
      <c r="Q78" s="681"/>
      <c r="R78" s="681"/>
      <c r="S78" s="684"/>
      <c r="T78" s="468"/>
      <c r="U78" s="468"/>
    </row>
    <row r="79" spans="1:21" s="340" customFormat="1" ht="105" hidden="1" customHeight="1" x14ac:dyDescent="0.25">
      <c r="A79" s="676" t="s">
        <v>1485</v>
      </c>
      <c r="B79" s="676" t="s">
        <v>1469</v>
      </c>
      <c r="C79" s="163" t="s">
        <v>830</v>
      </c>
      <c r="D79" s="691" t="s">
        <v>118</v>
      </c>
      <c r="E79" s="163" t="s">
        <v>835</v>
      </c>
      <c r="F79" s="706" t="s">
        <v>25</v>
      </c>
      <c r="G79" s="414" t="s">
        <v>1490</v>
      </c>
      <c r="H79" s="691" t="s">
        <v>15</v>
      </c>
      <c r="I79" s="691" t="s">
        <v>107</v>
      </c>
      <c r="J79" s="676">
        <f>IF(H79="RARA VEZ (1)",1,IF(H79="IMPROBABLE (2)",2,IF(H79="POSIBLE (3)",3,IF(H79="PROBABLE (4)",4,5))))</f>
        <v>3</v>
      </c>
      <c r="K79" s="676">
        <f>IF(I79="INSIGNIFICANTE (1)",1,IF(I79="MENOR (2)",2,IF(I79="MODERADO (3)",3,IF(I79="MAYOR (4)",4,5))))</f>
        <v>3</v>
      </c>
      <c r="L79" s="700">
        <f>J79*K79</f>
        <v>9</v>
      </c>
      <c r="M79" s="703" t="s">
        <v>103</v>
      </c>
      <c r="N79" s="676">
        <v>1</v>
      </c>
      <c r="O79" s="676">
        <v>3</v>
      </c>
      <c r="P79" s="700">
        <f>N79*O79</f>
        <v>3</v>
      </c>
      <c r="Q79" s="700" t="str">
        <f>IF(N79=1,"RARA VEZ",IF(N79=2,"IMPROBABLE",IF(N79=3,"POSIBLE",IF(N79=4,"PROBABLE","CASI SEGURO"))))</f>
        <v>RARA VEZ</v>
      </c>
      <c r="R79" s="700" t="str">
        <f>IF(O79=1,"INSIGNIFICANTE",IF(O79=2,"MENOR",IF(O79=3,"MODERADO",IF(O79=4,"MAYOR","CATASTRÓFICO"))))</f>
        <v>MODERADO</v>
      </c>
      <c r="S79" s="703" t="s">
        <v>2</v>
      </c>
      <c r="T79" s="468"/>
      <c r="U79" s="469"/>
    </row>
    <row r="80" spans="1:21" s="340" customFormat="1" ht="72" hidden="1" customHeight="1" x14ac:dyDescent="0.25">
      <c r="A80" s="677"/>
      <c r="B80" s="677"/>
      <c r="C80" s="163" t="s">
        <v>827</v>
      </c>
      <c r="D80" s="692"/>
      <c r="E80" s="163" t="s">
        <v>831</v>
      </c>
      <c r="F80" s="707"/>
      <c r="G80" s="414" t="s">
        <v>1488</v>
      </c>
      <c r="H80" s="692"/>
      <c r="I80" s="692"/>
      <c r="J80" s="677"/>
      <c r="K80" s="677"/>
      <c r="L80" s="701"/>
      <c r="M80" s="704"/>
      <c r="N80" s="677"/>
      <c r="O80" s="677"/>
      <c r="P80" s="701"/>
      <c r="Q80" s="701"/>
      <c r="R80" s="701"/>
      <c r="S80" s="704"/>
      <c r="T80" s="468"/>
      <c r="U80" s="469"/>
    </row>
    <row r="81" spans="1:21" s="340" customFormat="1" ht="45.95" hidden="1" customHeight="1" x14ac:dyDescent="0.25">
      <c r="A81" s="677"/>
      <c r="B81" s="677"/>
      <c r="C81" s="163" t="s">
        <v>828</v>
      </c>
      <c r="D81" s="692"/>
      <c r="E81" s="163" t="s">
        <v>832</v>
      </c>
      <c r="F81" s="707"/>
      <c r="G81" s="414"/>
      <c r="H81" s="692"/>
      <c r="I81" s="692"/>
      <c r="J81" s="677"/>
      <c r="K81" s="677"/>
      <c r="L81" s="701"/>
      <c r="M81" s="704"/>
      <c r="N81" s="677"/>
      <c r="O81" s="677"/>
      <c r="P81" s="701"/>
      <c r="Q81" s="701"/>
      <c r="R81" s="701"/>
      <c r="S81" s="704"/>
      <c r="T81" s="468"/>
      <c r="U81" s="469"/>
    </row>
    <row r="82" spans="1:21" s="340" customFormat="1" ht="51.95" hidden="1" customHeight="1" x14ac:dyDescent="0.25">
      <c r="A82" s="677"/>
      <c r="B82" s="677"/>
      <c r="C82" s="745" t="s">
        <v>829</v>
      </c>
      <c r="D82" s="692"/>
      <c r="E82" s="163" t="s">
        <v>833</v>
      </c>
      <c r="F82" s="707"/>
      <c r="G82" s="414"/>
      <c r="H82" s="692"/>
      <c r="I82" s="692"/>
      <c r="J82" s="677"/>
      <c r="K82" s="677"/>
      <c r="L82" s="701"/>
      <c r="M82" s="704"/>
      <c r="N82" s="677"/>
      <c r="O82" s="677"/>
      <c r="P82" s="701"/>
      <c r="Q82" s="701"/>
      <c r="R82" s="701"/>
      <c r="S82" s="704"/>
      <c r="T82" s="468"/>
      <c r="U82" s="469"/>
    </row>
    <row r="83" spans="1:21" s="340" customFormat="1" ht="39.950000000000003" hidden="1" customHeight="1" x14ac:dyDescent="0.25">
      <c r="A83" s="678"/>
      <c r="B83" s="678"/>
      <c r="C83" s="746"/>
      <c r="D83" s="693"/>
      <c r="E83" s="163" t="s">
        <v>834</v>
      </c>
      <c r="F83" s="708"/>
      <c r="G83" s="414"/>
      <c r="H83" s="693"/>
      <c r="I83" s="693"/>
      <c r="J83" s="678"/>
      <c r="K83" s="678"/>
      <c r="L83" s="702"/>
      <c r="M83" s="705"/>
      <c r="N83" s="678"/>
      <c r="O83" s="678"/>
      <c r="P83" s="702"/>
      <c r="Q83" s="702"/>
      <c r="R83" s="702"/>
      <c r="S83" s="705"/>
      <c r="T83" s="468"/>
      <c r="U83" s="469"/>
    </row>
    <row r="84" spans="1:21" s="340" customFormat="1" ht="60" hidden="1" customHeight="1" x14ac:dyDescent="0.25">
      <c r="A84" s="688" t="s">
        <v>1484</v>
      </c>
      <c r="B84" s="688" t="s">
        <v>1474</v>
      </c>
      <c r="C84" s="342" t="s">
        <v>837</v>
      </c>
      <c r="D84" s="691" t="s">
        <v>119</v>
      </c>
      <c r="E84" s="163" t="s">
        <v>842</v>
      </c>
      <c r="F84" s="694" t="s">
        <v>25</v>
      </c>
      <c r="G84" s="414" t="s">
        <v>1488</v>
      </c>
      <c r="H84" s="697" t="s">
        <v>3</v>
      </c>
      <c r="I84" s="697" t="s">
        <v>106</v>
      </c>
      <c r="J84" s="685">
        <f>IF(H84="RARA VEZ (1)",1,IF(H84="IMPROBABLE (2)",2,IF(H84="POSIBLE (3)",3,IF(H84="PROBABLE (4)",4,5))))</f>
        <v>2</v>
      </c>
      <c r="K84" s="685">
        <f>IF(I84="INSIGNIFICANTE (1)",1,IF(I84="MENOR (2)",2,IF(I84="MODERADO (3)",3,IF(I84="MAYOR (4)",4,5))))</f>
        <v>2</v>
      </c>
      <c r="L84" s="679">
        <f>J84*K84</f>
        <v>4</v>
      </c>
      <c r="M84" s="682" t="s">
        <v>104</v>
      </c>
      <c r="N84" s="676">
        <v>1</v>
      </c>
      <c r="O84" s="676">
        <v>2</v>
      </c>
      <c r="P84" s="679">
        <f>N84*O84</f>
        <v>2</v>
      </c>
      <c r="Q84" s="679" t="str">
        <f>IF(N84=1,"RARA VEZ",IF(N84=2,"IMPROBABLE",IF(N84=3,"POSIBLE",IF(N84=4,"PROBABLE","CASI SEGURO"))))</f>
        <v>RARA VEZ</v>
      </c>
      <c r="R84" s="679" t="str">
        <f>IF(O84=1,"INSIGNIFICANTE",IF(O84=2,"MENOR",IF(O84=3,"MODERADO",IF(O84=4,"MAYOR","CATASTRÓFICO"))))</f>
        <v>MENOR</v>
      </c>
      <c r="S84" s="682" t="s">
        <v>104</v>
      </c>
      <c r="T84" s="468"/>
      <c r="U84" s="468"/>
    </row>
    <row r="85" spans="1:21" s="340" customFormat="1" ht="62.1" hidden="1" customHeight="1" x14ac:dyDescent="0.25">
      <c r="A85" s="689"/>
      <c r="B85" s="689"/>
      <c r="C85" s="342" t="s">
        <v>836</v>
      </c>
      <c r="D85" s="692"/>
      <c r="E85" s="163" t="s">
        <v>843</v>
      </c>
      <c r="F85" s="695"/>
      <c r="G85" s="414" t="s">
        <v>1490</v>
      </c>
      <c r="H85" s="698"/>
      <c r="I85" s="698"/>
      <c r="J85" s="686"/>
      <c r="K85" s="686"/>
      <c r="L85" s="680"/>
      <c r="M85" s="683"/>
      <c r="N85" s="677"/>
      <c r="O85" s="677"/>
      <c r="P85" s="680"/>
      <c r="Q85" s="680"/>
      <c r="R85" s="680"/>
      <c r="S85" s="683"/>
      <c r="T85" s="468"/>
      <c r="U85" s="468"/>
    </row>
    <row r="86" spans="1:21" s="340" customFormat="1" ht="57.95" hidden="1" customHeight="1" x14ac:dyDescent="0.25">
      <c r="A86" s="689"/>
      <c r="B86" s="689"/>
      <c r="C86" s="342" t="s">
        <v>838</v>
      </c>
      <c r="D86" s="692"/>
      <c r="E86" s="163" t="s">
        <v>844</v>
      </c>
      <c r="F86" s="695"/>
      <c r="G86" s="414" t="s">
        <v>1492</v>
      </c>
      <c r="H86" s="698"/>
      <c r="I86" s="698"/>
      <c r="J86" s="686"/>
      <c r="K86" s="686"/>
      <c r="L86" s="680"/>
      <c r="M86" s="683"/>
      <c r="N86" s="677"/>
      <c r="O86" s="677"/>
      <c r="P86" s="680"/>
      <c r="Q86" s="680"/>
      <c r="R86" s="680"/>
      <c r="S86" s="683"/>
      <c r="T86" s="468"/>
      <c r="U86" s="468"/>
    </row>
    <row r="87" spans="1:21" s="340" customFormat="1" ht="47.1" hidden="1" customHeight="1" x14ac:dyDescent="0.25">
      <c r="A87" s="689"/>
      <c r="B87" s="689"/>
      <c r="C87" s="342" t="s">
        <v>839</v>
      </c>
      <c r="D87" s="692"/>
      <c r="E87" s="163" t="s">
        <v>845</v>
      </c>
      <c r="F87" s="695"/>
      <c r="G87" s="414"/>
      <c r="H87" s="698"/>
      <c r="I87" s="698"/>
      <c r="J87" s="686"/>
      <c r="K87" s="686"/>
      <c r="L87" s="680"/>
      <c r="M87" s="683"/>
      <c r="N87" s="677"/>
      <c r="O87" s="677"/>
      <c r="P87" s="680"/>
      <c r="Q87" s="680"/>
      <c r="R87" s="680"/>
      <c r="S87" s="683"/>
      <c r="T87" s="468"/>
      <c r="U87" s="468"/>
    </row>
    <row r="88" spans="1:21" s="340" customFormat="1" ht="56.1" hidden="1" customHeight="1" x14ac:dyDescent="0.25">
      <c r="A88" s="689"/>
      <c r="B88" s="689"/>
      <c r="C88" s="342" t="s">
        <v>840</v>
      </c>
      <c r="D88" s="692"/>
      <c r="E88" s="163" t="s">
        <v>846</v>
      </c>
      <c r="F88" s="695"/>
      <c r="G88" s="414"/>
      <c r="H88" s="698"/>
      <c r="I88" s="698"/>
      <c r="J88" s="686"/>
      <c r="K88" s="686"/>
      <c r="L88" s="680"/>
      <c r="M88" s="683"/>
      <c r="N88" s="677"/>
      <c r="O88" s="677"/>
      <c r="P88" s="680"/>
      <c r="Q88" s="680"/>
      <c r="R88" s="680"/>
      <c r="S88" s="683"/>
      <c r="T88" s="468"/>
      <c r="U88" s="468"/>
    </row>
    <row r="89" spans="1:21" ht="97.5" hidden="1" customHeight="1" x14ac:dyDescent="0.25">
      <c r="A89" s="690"/>
      <c r="B89" s="690"/>
      <c r="C89" s="149" t="s">
        <v>841</v>
      </c>
      <c r="D89" s="693"/>
      <c r="E89" s="149" t="s">
        <v>847</v>
      </c>
      <c r="F89" s="696"/>
      <c r="G89" s="414"/>
      <c r="H89" s="699"/>
      <c r="I89" s="699"/>
      <c r="J89" s="687"/>
      <c r="K89" s="687"/>
      <c r="L89" s="681"/>
      <c r="M89" s="684"/>
      <c r="N89" s="678"/>
      <c r="O89" s="678"/>
      <c r="P89" s="681"/>
      <c r="Q89" s="681"/>
      <c r="R89" s="681"/>
      <c r="S89" s="684"/>
      <c r="T89" s="468"/>
      <c r="U89" s="468"/>
    </row>
    <row r="90" spans="1:21" x14ac:dyDescent="0.25">
      <c r="A90" s="239"/>
      <c r="B90" s="239"/>
      <c r="C90" s="239"/>
      <c r="D90" s="239"/>
      <c r="E90" s="239"/>
      <c r="F90" s="239"/>
      <c r="G90" s="239"/>
      <c r="H90" s="239"/>
      <c r="I90" s="239"/>
      <c r="M90" s="239"/>
      <c r="N90" s="239"/>
      <c r="O90" s="239"/>
      <c r="P90" s="239"/>
      <c r="Q90" s="239"/>
      <c r="R90" s="239"/>
      <c r="S90" s="239"/>
      <c r="T90" s="239"/>
      <c r="U90" s="239"/>
    </row>
    <row r="91" spans="1:21" x14ac:dyDescent="0.25">
      <c r="A91" s="239"/>
      <c r="B91" s="239"/>
      <c r="C91" s="239"/>
      <c r="D91" s="239"/>
      <c r="E91" s="239"/>
      <c r="F91" s="239"/>
      <c r="G91" s="239"/>
      <c r="H91" s="239"/>
      <c r="I91" s="239"/>
      <c r="M91" s="239"/>
      <c r="N91" s="239"/>
      <c r="O91" s="239"/>
      <c r="P91" s="239"/>
      <c r="Q91" s="239"/>
      <c r="R91" s="239"/>
      <c r="S91" s="239"/>
      <c r="T91" s="239"/>
      <c r="U91" s="239"/>
    </row>
    <row r="92" spans="1:21" x14ac:dyDescent="0.25">
      <c r="A92" s="239"/>
      <c r="B92" s="239"/>
      <c r="C92" s="239"/>
      <c r="D92" s="239"/>
      <c r="E92" s="239"/>
      <c r="F92" s="239"/>
      <c r="G92" s="239"/>
      <c r="H92" s="239"/>
      <c r="I92" s="239"/>
      <c r="M92" s="239"/>
      <c r="N92" s="239"/>
      <c r="O92" s="239"/>
      <c r="P92" s="239"/>
      <c r="Q92" s="239"/>
      <c r="R92" s="239"/>
      <c r="S92" s="239"/>
      <c r="T92" s="239"/>
      <c r="U92" s="239"/>
    </row>
    <row r="93" spans="1:21" x14ac:dyDescent="0.25">
      <c r="A93" s="239"/>
      <c r="B93" s="239"/>
      <c r="C93" s="239"/>
      <c r="D93" s="239"/>
      <c r="E93" s="239"/>
      <c r="F93" s="239"/>
      <c r="G93" s="239"/>
      <c r="H93" s="239"/>
      <c r="I93" s="239"/>
      <c r="M93" s="239"/>
      <c r="N93" s="239"/>
      <c r="O93" s="239"/>
      <c r="P93" s="239"/>
      <c r="Q93" s="239"/>
      <c r="R93" s="239"/>
      <c r="S93" s="239"/>
      <c r="T93" s="239"/>
      <c r="U93" s="239"/>
    </row>
    <row r="94" spans="1:21" x14ac:dyDescent="0.25">
      <c r="A94" s="239"/>
      <c r="B94" s="239"/>
      <c r="C94" s="239"/>
      <c r="D94" s="239"/>
      <c r="E94" s="239"/>
      <c r="F94" s="239"/>
      <c r="G94" s="239"/>
      <c r="H94" s="239"/>
      <c r="I94" s="239"/>
      <c r="M94" s="239"/>
      <c r="N94" s="239"/>
      <c r="O94" s="239"/>
      <c r="P94" s="239"/>
      <c r="Q94" s="239"/>
      <c r="R94" s="239"/>
      <c r="S94" s="239"/>
      <c r="T94" s="239"/>
      <c r="U94" s="239"/>
    </row>
    <row r="95" spans="1:21" x14ac:dyDescent="0.25">
      <c r="A95" s="239"/>
      <c r="B95" s="239"/>
      <c r="C95" s="239"/>
      <c r="D95" s="239"/>
      <c r="E95" s="239"/>
      <c r="F95" s="239"/>
      <c r="G95" s="239"/>
      <c r="H95" s="239"/>
      <c r="I95" s="239"/>
      <c r="M95" s="239"/>
      <c r="N95" s="239"/>
      <c r="O95" s="239"/>
      <c r="P95" s="239"/>
      <c r="Q95" s="239"/>
      <c r="R95" s="239"/>
      <c r="S95" s="239"/>
      <c r="T95" s="239"/>
      <c r="U95" s="239"/>
    </row>
    <row r="96" spans="1:21" x14ac:dyDescent="0.25">
      <c r="A96" s="239"/>
      <c r="B96" s="239"/>
      <c r="C96" s="239"/>
      <c r="D96" s="239"/>
      <c r="E96" s="239"/>
      <c r="F96" s="239"/>
      <c r="G96" s="239"/>
      <c r="H96" s="239"/>
      <c r="I96" s="239"/>
      <c r="M96" s="239"/>
      <c r="N96" s="239"/>
      <c r="O96" s="239"/>
      <c r="P96" s="239"/>
      <c r="Q96" s="239"/>
      <c r="R96" s="239"/>
      <c r="S96" s="239"/>
      <c r="T96" s="239"/>
      <c r="U96" s="239"/>
    </row>
    <row r="97" spans="1:21" x14ac:dyDescent="0.25">
      <c r="A97" s="239"/>
      <c r="B97" s="239"/>
      <c r="C97" s="239"/>
      <c r="D97" s="239"/>
      <c r="E97" s="239"/>
      <c r="F97" s="239"/>
      <c r="G97" s="239"/>
      <c r="H97" s="239"/>
      <c r="I97" s="239"/>
      <c r="M97" s="239"/>
      <c r="N97" s="239"/>
      <c r="O97" s="239"/>
      <c r="P97" s="239"/>
      <c r="Q97" s="239"/>
      <c r="R97" s="239"/>
      <c r="S97" s="239"/>
      <c r="T97" s="239"/>
      <c r="U97" s="239"/>
    </row>
    <row r="98" spans="1:21" x14ac:dyDescent="0.25">
      <c r="A98" s="239"/>
      <c r="B98" s="239"/>
      <c r="C98" s="239"/>
      <c r="D98" s="239"/>
      <c r="E98" s="239"/>
      <c r="F98" s="239"/>
      <c r="G98" s="239"/>
      <c r="H98" s="239"/>
      <c r="I98" s="239"/>
      <c r="M98" s="239"/>
      <c r="N98" s="239"/>
      <c r="O98" s="239"/>
      <c r="P98" s="239"/>
      <c r="Q98" s="239"/>
      <c r="R98" s="239"/>
      <c r="S98" s="239"/>
      <c r="T98" s="239"/>
      <c r="U98" s="239"/>
    </row>
    <row r="99" spans="1:21" x14ac:dyDescent="0.25">
      <c r="A99" s="239"/>
      <c r="B99" s="239"/>
      <c r="C99" s="239"/>
      <c r="D99" s="239"/>
      <c r="E99" s="239"/>
      <c r="F99" s="239"/>
      <c r="G99" s="239"/>
      <c r="H99" s="239"/>
      <c r="I99" s="239"/>
      <c r="M99" s="239"/>
      <c r="N99" s="239"/>
      <c r="O99" s="239"/>
      <c r="P99" s="239"/>
      <c r="Q99" s="239"/>
      <c r="R99" s="239"/>
      <c r="S99" s="239"/>
      <c r="T99" s="239"/>
      <c r="U99" s="239"/>
    </row>
    <row r="102" spans="1:21" ht="16.5" thickBot="1" x14ac:dyDescent="0.3"/>
    <row r="103" spans="1:21" x14ac:dyDescent="0.2">
      <c r="F103" s="219" t="s">
        <v>25</v>
      </c>
      <c r="G103" s="219"/>
      <c r="H103" s="220" t="s">
        <v>105</v>
      </c>
      <c r="I103" s="221" t="s">
        <v>66</v>
      </c>
      <c r="J103" s="222"/>
      <c r="K103" s="222"/>
      <c r="M103" s="217" t="s">
        <v>102</v>
      </c>
      <c r="Q103" s="220" t="s">
        <v>105</v>
      </c>
      <c r="R103" s="221" t="s">
        <v>66</v>
      </c>
    </row>
    <row r="104" spans="1:21" x14ac:dyDescent="0.2">
      <c r="F104" s="223" t="s">
        <v>31</v>
      </c>
      <c r="G104" s="457"/>
      <c r="H104" s="224" t="s">
        <v>3</v>
      </c>
      <c r="I104" s="221" t="s">
        <v>106</v>
      </c>
      <c r="J104" s="222"/>
      <c r="K104" s="222"/>
      <c r="M104" s="217" t="s">
        <v>103</v>
      </c>
      <c r="Q104" s="224" t="s">
        <v>3</v>
      </c>
      <c r="R104" s="221" t="s">
        <v>106</v>
      </c>
    </row>
    <row r="105" spans="1:21" x14ac:dyDescent="0.25">
      <c r="F105" s="225" t="s">
        <v>32</v>
      </c>
      <c r="G105" s="458"/>
      <c r="H105" s="224" t="s">
        <v>15</v>
      </c>
      <c r="I105" s="221" t="s">
        <v>107</v>
      </c>
      <c r="J105" s="222"/>
      <c r="K105" s="222"/>
      <c r="M105" s="217" t="s">
        <v>2</v>
      </c>
      <c r="Q105" s="224" t="s">
        <v>15</v>
      </c>
      <c r="R105" s="221" t="s">
        <v>107</v>
      </c>
    </row>
    <row r="106" spans="1:21" x14ac:dyDescent="0.2">
      <c r="F106" s="223" t="s">
        <v>33</v>
      </c>
      <c r="G106" s="457"/>
      <c r="H106" s="224" t="s">
        <v>4</v>
      </c>
      <c r="I106" s="221" t="s">
        <v>108</v>
      </c>
      <c r="J106" s="222"/>
      <c r="K106" s="222"/>
      <c r="M106" s="217" t="s">
        <v>104</v>
      </c>
      <c r="Q106" s="224" t="s">
        <v>4</v>
      </c>
      <c r="R106" s="221" t="s">
        <v>108</v>
      </c>
    </row>
    <row r="107" spans="1:21" ht="16.5" thickBot="1" x14ac:dyDescent="0.25">
      <c r="F107" s="223" t="s">
        <v>34</v>
      </c>
      <c r="G107" s="459"/>
      <c r="H107" s="226" t="s">
        <v>67</v>
      </c>
      <c r="I107" s="227" t="s">
        <v>109</v>
      </c>
      <c r="J107" s="222"/>
      <c r="K107" s="222"/>
      <c r="Q107" s="226" t="s">
        <v>67</v>
      </c>
      <c r="R107" s="227" t="s">
        <v>109</v>
      </c>
    </row>
  </sheetData>
  <sheetProtection autoFilter="0"/>
  <autoFilter ref="A8:S89" xr:uid="{00000000-0009-0000-0000-000001000000}"/>
  <mergeCells count="264">
    <mergeCell ref="B84:B89"/>
    <mergeCell ref="A7:B7"/>
    <mergeCell ref="T7:U7"/>
    <mergeCell ref="S84:S89"/>
    <mergeCell ref="R79:R83"/>
    <mergeCell ref="S79:S83"/>
    <mergeCell ref="D84:D89"/>
    <mergeCell ref="A84:A89"/>
    <mergeCell ref="F84:F89"/>
    <mergeCell ref="H84:H89"/>
    <mergeCell ref="I84:I89"/>
    <mergeCell ref="J84:J89"/>
    <mergeCell ref="K84:K89"/>
    <mergeCell ref="L84:L89"/>
    <mergeCell ref="M84:M89"/>
    <mergeCell ref="N84:N89"/>
    <mergeCell ref="O84:O89"/>
    <mergeCell ref="P84:P89"/>
    <mergeCell ref="Q84:Q89"/>
    <mergeCell ref="R84:R89"/>
    <mergeCell ref="R74:R78"/>
    <mergeCell ref="S74:S78"/>
    <mergeCell ref="C82:C83"/>
    <mergeCell ref="A79:A83"/>
    <mergeCell ref="D79:D83"/>
    <mergeCell ref="F79:F83"/>
    <mergeCell ref="H79:H83"/>
    <mergeCell ref="I79:I83"/>
    <mergeCell ref="J79:J83"/>
    <mergeCell ref="K79:K83"/>
    <mergeCell ref="L79:L83"/>
    <mergeCell ref="M79:M83"/>
    <mergeCell ref="B79:B83"/>
    <mergeCell ref="N79:N83"/>
    <mergeCell ref="O79:O83"/>
    <mergeCell ref="P79:P83"/>
    <mergeCell ref="Q79:Q83"/>
    <mergeCell ref="M74:M78"/>
    <mergeCell ref="N74:N78"/>
    <mergeCell ref="O74:O78"/>
    <mergeCell ref="P74:P78"/>
    <mergeCell ref="Q74:Q78"/>
    <mergeCell ref="H74:H78"/>
    <mergeCell ref="I74:I78"/>
    <mergeCell ref="J74:J78"/>
    <mergeCell ref="K74:K78"/>
    <mergeCell ref="L74:L78"/>
    <mergeCell ref="E75:E76"/>
    <mergeCell ref="E77:E78"/>
    <mergeCell ref="A74:A78"/>
    <mergeCell ref="D74:D78"/>
    <mergeCell ref="F74:F78"/>
    <mergeCell ref="A68:A73"/>
    <mergeCell ref="F68:F73"/>
    <mergeCell ref="H68:H73"/>
    <mergeCell ref="I68:I73"/>
    <mergeCell ref="J68:J73"/>
    <mergeCell ref="B68:B73"/>
    <mergeCell ref="B74:B78"/>
    <mergeCell ref="R60:R67"/>
    <mergeCell ref="S60:S67"/>
    <mergeCell ref="C68:C69"/>
    <mergeCell ref="C70:C71"/>
    <mergeCell ref="C72:C73"/>
    <mergeCell ref="D68:D73"/>
    <mergeCell ref="K68:K73"/>
    <mergeCell ref="L68:L73"/>
    <mergeCell ref="M68:M73"/>
    <mergeCell ref="N68:N73"/>
    <mergeCell ref="O68:O73"/>
    <mergeCell ref="P68:P73"/>
    <mergeCell ref="Q68:Q73"/>
    <mergeCell ref="R68:R73"/>
    <mergeCell ref="S68:S73"/>
    <mergeCell ref="N60:N67"/>
    <mergeCell ref="M60:M67"/>
    <mergeCell ref="O60:O67"/>
    <mergeCell ref="P60:P67"/>
    <mergeCell ref="Q60:Q67"/>
    <mergeCell ref="M55:M59"/>
    <mergeCell ref="N55:N59"/>
    <mergeCell ref="O55:O59"/>
    <mergeCell ref="P55:P59"/>
    <mergeCell ref="Q55:Q59"/>
    <mergeCell ref="E65:E66"/>
    <mergeCell ref="D60:D67"/>
    <mergeCell ref="A60:A67"/>
    <mergeCell ref="F60:F67"/>
    <mergeCell ref="H60:H67"/>
    <mergeCell ref="I60:I67"/>
    <mergeCell ref="J60:J67"/>
    <mergeCell ref="K60:K67"/>
    <mergeCell ref="L60:L67"/>
    <mergeCell ref="K55:K59"/>
    <mergeCell ref="L55:L59"/>
    <mergeCell ref="A55:A59"/>
    <mergeCell ref="D55:D59"/>
    <mergeCell ref="E55:E56"/>
    <mergeCell ref="E57:E59"/>
    <mergeCell ref="F55:F59"/>
    <mergeCell ref="B55:B59"/>
    <mergeCell ref="B60:B67"/>
    <mergeCell ref="R55:R59"/>
    <mergeCell ref="S55:S59"/>
    <mergeCell ref="H55:H59"/>
    <mergeCell ref="I55:I59"/>
    <mergeCell ref="J55:J59"/>
    <mergeCell ref="A39:A44"/>
    <mergeCell ref="D39:D44"/>
    <mergeCell ref="F39:F44"/>
    <mergeCell ref="H39:H44"/>
    <mergeCell ref="Q52:Q54"/>
    <mergeCell ref="R52:R54"/>
    <mergeCell ref="S52:S54"/>
    <mergeCell ref="J52:J54"/>
    <mergeCell ref="K52:K54"/>
    <mergeCell ref="L52:L54"/>
    <mergeCell ref="M52:M54"/>
    <mergeCell ref="N52:N54"/>
    <mergeCell ref="O52:O54"/>
    <mergeCell ref="P52:P54"/>
    <mergeCell ref="A52:A54"/>
    <mergeCell ref="C53:C54"/>
    <mergeCell ref="F52:F54"/>
    <mergeCell ref="H52:H54"/>
    <mergeCell ref="I52:I54"/>
    <mergeCell ref="A45:A51"/>
    <mergeCell ref="D45:D51"/>
    <mergeCell ref="F45:F51"/>
    <mergeCell ref="H45:H51"/>
    <mergeCell ref="I45:I51"/>
    <mergeCell ref="A35:A38"/>
    <mergeCell ref="D35:D38"/>
    <mergeCell ref="F35:F38"/>
    <mergeCell ref="H35:H38"/>
    <mergeCell ref="I35:I38"/>
    <mergeCell ref="I39:I44"/>
    <mergeCell ref="B35:B38"/>
    <mergeCell ref="B39:B44"/>
    <mergeCell ref="B45:B51"/>
    <mergeCell ref="B52:B54"/>
    <mergeCell ref="J39:J44"/>
    <mergeCell ref="K39:K44"/>
    <mergeCell ref="L39:L44"/>
    <mergeCell ref="M39:M44"/>
    <mergeCell ref="D52:D54"/>
    <mergeCell ref="S45:S51"/>
    <mergeCell ref="J45:J51"/>
    <mergeCell ref="K45:K51"/>
    <mergeCell ref="L45:L51"/>
    <mergeCell ref="M45:M51"/>
    <mergeCell ref="N45:N51"/>
    <mergeCell ref="N39:N44"/>
    <mergeCell ref="O39:O44"/>
    <mergeCell ref="P39:P44"/>
    <mergeCell ref="Q39:Q44"/>
    <mergeCell ref="R39:R44"/>
    <mergeCell ref="S39:S44"/>
    <mergeCell ref="O45:O51"/>
    <mergeCell ref="P45:P51"/>
    <mergeCell ref="Q45:Q51"/>
    <mergeCell ref="R45:R51"/>
    <mergeCell ref="S35:S38"/>
    <mergeCell ref="N35:N38"/>
    <mergeCell ref="O35:O38"/>
    <mergeCell ref="P35:P38"/>
    <mergeCell ref="Q35:Q38"/>
    <mergeCell ref="J35:J38"/>
    <mergeCell ref="K35:K38"/>
    <mergeCell ref="L35:L38"/>
    <mergeCell ref="M35:M38"/>
    <mergeCell ref="R35:R38"/>
    <mergeCell ref="R18:R25"/>
    <mergeCell ref="S26:S29"/>
    <mergeCell ref="C33:C34"/>
    <mergeCell ref="N30:N34"/>
    <mergeCell ref="O30:O34"/>
    <mergeCell ref="P30:P34"/>
    <mergeCell ref="Q30:Q34"/>
    <mergeCell ref="R30:R34"/>
    <mergeCell ref="S30:S34"/>
    <mergeCell ref="M30:M34"/>
    <mergeCell ref="R26:R29"/>
    <mergeCell ref="S18:S25"/>
    <mergeCell ref="A30:A34"/>
    <mergeCell ref="D30:D34"/>
    <mergeCell ref="F30:F34"/>
    <mergeCell ref="H30:H34"/>
    <mergeCell ref="I30:I34"/>
    <mergeCell ref="J30:J34"/>
    <mergeCell ref="K30:K34"/>
    <mergeCell ref="L30:L34"/>
    <mergeCell ref="B30:B34"/>
    <mergeCell ref="A18:A25"/>
    <mergeCell ref="D18:D25"/>
    <mergeCell ref="C23:C24"/>
    <mergeCell ref="C19:C20"/>
    <mergeCell ref="C21:C22"/>
    <mergeCell ref="J18:J25"/>
    <mergeCell ref="K18:K25"/>
    <mergeCell ref="A13:A17"/>
    <mergeCell ref="P13:P17"/>
    <mergeCell ref="B13:B17"/>
    <mergeCell ref="B26:B29"/>
    <mergeCell ref="Q18:Q25"/>
    <mergeCell ref="A26:A29"/>
    <mergeCell ref="D26:D29"/>
    <mergeCell ref="F26:F29"/>
    <mergeCell ref="H26:H29"/>
    <mergeCell ref="I26:I29"/>
    <mergeCell ref="J26:J29"/>
    <mergeCell ref="K26:K29"/>
    <mergeCell ref="L26:L29"/>
    <mergeCell ref="M26:M29"/>
    <mergeCell ref="N26:N29"/>
    <mergeCell ref="O26:O29"/>
    <mergeCell ref="P26:P29"/>
    <mergeCell ref="Q26:Q29"/>
    <mergeCell ref="L18:L25"/>
    <mergeCell ref="M18:M25"/>
    <mergeCell ref="N18:N25"/>
    <mergeCell ref="O18:O25"/>
    <mergeCell ref="P18:P25"/>
    <mergeCell ref="F18:F25"/>
    <mergeCell ref="B18:B25"/>
    <mergeCell ref="I18:I25"/>
    <mergeCell ref="H18:H25"/>
    <mergeCell ref="R13:R17"/>
    <mergeCell ref="S13:S17"/>
    <mergeCell ref="J13:J17"/>
    <mergeCell ref="K13:K17"/>
    <mergeCell ref="L13:L17"/>
    <mergeCell ref="M13:M17"/>
    <mergeCell ref="N13:N17"/>
    <mergeCell ref="D13:D17"/>
    <mergeCell ref="F13:F17"/>
    <mergeCell ref="H13:H17"/>
    <mergeCell ref="I13:I17"/>
    <mergeCell ref="O13:O17"/>
    <mergeCell ref="Q13:Q17"/>
    <mergeCell ref="A1:B4"/>
    <mergeCell ref="C1:S1"/>
    <mergeCell ref="C2:S2"/>
    <mergeCell ref="C3:S3"/>
    <mergeCell ref="C4:S4"/>
    <mergeCell ref="C7:E7"/>
    <mergeCell ref="H7:M7"/>
    <mergeCell ref="N7:R7"/>
    <mergeCell ref="O9:O12"/>
    <mergeCell ref="P9:P12"/>
    <mergeCell ref="Q9:Q12"/>
    <mergeCell ref="R9:R12"/>
    <mergeCell ref="S9:S12"/>
    <mergeCell ref="J9:J12"/>
    <mergeCell ref="K9:K12"/>
    <mergeCell ref="L9:L12"/>
    <mergeCell ref="M9:M12"/>
    <mergeCell ref="N9:N12"/>
    <mergeCell ref="A9:A12"/>
    <mergeCell ref="D9:D12"/>
    <mergeCell ref="F9:F12"/>
    <mergeCell ref="H9:H12"/>
    <mergeCell ref="I9:I12"/>
    <mergeCell ref="B9:B12"/>
  </mergeCells>
  <conditionalFormatting sqref="M9 S18 M18 M26 S26 M30 S30 M35 S35 S39 S45 S52 S55 S60 S68 S74 S79 S84 U84 U79 U74 U68 U60 U55 U52 U45 U39 U35 U30 U26 U18">
    <cfRule type="containsText" dxfId="259" priority="16" operator="containsText" text="EXTREMO">
      <formula>NOT(ISERROR(SEARCH("EXTREMO",M9)))</formula>
    </cfRule>
    <cfRule type="containsText" dxfId="258" priority="17" operator="containsText" text="ALTO">
      <formula>NOT(ISERROR(SEARCH("ALTO",M9)))</formula>
    </cfRule>
    <cfRule type="containsText" dxfId="257" priority="18" operator="containsText" text="MODERADO">
      <formula>NOT(ISERROR(SEARCH("MODERADO",M9)))</formula>
    </cfRule>
    <cfRule type="containsText" dxfId="256" priority="19" operator="containsText" text="BAJO">
      <formula>NOT(ISERROR(SEARCH("BAJO",M9)))</formula>
    </cfRule>
    <cfRule type="expression" dxfId="255" priority="20">
      <formula>"$K$5=""BAJO"""</formula>
    </cfRule>
  </conditionalFormatting>
  <conditionalFormatting sqref="S9:U9 S13 U13 T10:T89">
    <cfRule type="containsText" dxfId="254" priority="11" operator="containsText" text="EXTREMO">
      <formula>NOT(ISERROR(SEARCH("EXTREMO",S9)))</formula>
    </cfRule>
    <cfRule type="containsText" dxfId="253" priority="12" operator="containsText" text="ALTO">
      <formula>NOT(ISERROR(SEARCH("ALTO",S9)))</formula>
    </cfRule>
    <cfRule type="containsText" dxfId="252" priority="13" operator="containsText" text="MODERADO">
      <formula>NOT(ISERROR(SEARCH("MODERADO",S9)))</formula>
    </cfRule>
    <cfRule type="containsText" dxfId="251" priority="14" operator="containsText" text="BAJO">
      <formula>NOT(ISERROR(SEARCH("BAJO",S9)))</formula>
    </cfRule>
    <cfRule type="expression" dxfId="250" priority="15">
      <formula>"$K$5=""BAJO"""</formula>
    </cfRule>
  </conditionalFormatting>
  <conditionalFormatting sqref="M13">
    <cfRule type="containsText" dxfId="249" priority="6" operator="containsText" text="EXTREMO">
      <formula>NOT(ISERROR(SEARCH("EXTREMO",M13)))</formula>
    </cfRule>
    <cfRule type="containsText" dxfId="248" priority="7" operator="containsText" text="ALTO">
      <formula>NOT(ISERROR(SEARCH("ALTO",M13)))</formula>
    </cfRule>
    <cfRule type="containsText" dxfId="247" priority="8" operator="containsText" text="MODERADO">
      <formula>NOT(ISERROR(SEARCH("MODERADO",M13)))</formula>
    </cfRule>
    <cfRule type="containsText" dxfId="246" priority="9" operator="containsText" text="BAJO">
      <formula>NOT(ISERROR(SEARCH("BAJO",M13)))</formula>
    </cfRule>
    <cfRule type="expression" dxfId="245" priority="10">
      <formula>"$K$5=""BAJO"""</formula>
    </cfRule>
  </conditionalFormatting>
  <conditionalFormatting sqref="M39 M45 M52 M55 M60 M68 M74 M79 M84">
    <cfRule type="containsText" dxfId="244" priority="1" operator="containsText" text="EXTREMO">
      <formula>NOT(ISERROR(SEARCH("EXTREMO",M39)))</formula>
    </cfRule>
    <cfRule type="containsText" dxfId="243" priority="2" operator="containsText" text="ALTO">
      <formula>NOT(ISERROR(SEARCH("ALTO",M39)))</formula>
    </cfRule>
    <cfRule type="containsText" dxfId="242" priority="3" operator="containsText" text="MODERADO">
      <formula>NOT(ISERROR(SEARCH("MODERADO",M39)))</formula>
    </cfRule>
    <cfRule type="containsText" dxfId="241" priority="4" operator="containsText" text="BAJO">
      <formula>NOT(ISERROR(SEARCH("BAJO",M39)))</formula>
    </cfRule>
    <cfRule type="expression" dxfId="240" priority="5">
      <formula>"$K$5=""BAJO"""</formula>
    </cfRule>
  </conditionalFormatting>
  <dataValidations count="7">
    <dataValidation type="list" allowBlank="1" showInputMessage="1" showErrorMessage="1" sqref="F60 F9 F52 F45 F39 F30 F26 F18 F35 F55 F68 F74 F79 F13 F84" xr:uid="{00000000-0002-0000-0100-000000000000}">
      <formula1>$F$103:$F$107</formula1>
    </dataValidation>
    <dataValidation type="list" allowBlank="1" showInputMessage="1" showErrorMessage="1" sqref="H9 H84 H79 H74 H68 H55 H35 H18 H26 H30 H39 H45 H52 H60 H13" xr:uid="{00000000-0002-0000-0100-000001000000}">
      <formula1>$H$103:$H$107</formula1>
    </dataValidation>
    <dataValidation type="list" allowBlank="1" showInputMessage="1" showErrorMessage="1" sqref="I9 I84 I79 I74 I68 I55 I35 I18 I26 I30 I39 I45 I52 I60 I13" xr:uid="{00000000-0002-0000-0100-000002000000}">
      <formula1>$I$103:$I$107</formula1>
    </dataValidation>
    <dataValidation type="list" allowBlank="1" showInputMessage="1" showErrorMessage="1" sqref="M9 U79 U74 M79 U68 M74 U55 M68 U35 M55 U18 M35 U13 M18 M84 M13 U26 M26 U30 M30 U39 M39 U45 M45 U52 M52 U60 M60 U9 S9 S60 S52 S45 S39 S30 S26 S13 S18 S35 S55 S68 S74 S79 S84 U84" xr:uid="{00000000-0002-0000-0100-000003000000}">
      <formula1>$M$103:$M$106</formula1>
    </dataValidation>
    <dataValidation type="list" allowBlank="1" showInputMessage="1" showErrorMessage="1" sqref="T9:T89" xr:uid="{00000000-0002-0000-0100-000004000000}">
      <formula1>$BH$13:$BH$14</formula1>
    </dataValidation>
    <dataValidation type="list" allowBlank="1" showInputMessage="1" showErrorMessage="1" sqref="B18:B89" xr:uid="{00000000-0002-0000-0100-000005000000}">
      <formula1>$CM$8:$CM$22</formula1>
    </dataValidation>
    <dataValidation type="list" allowBlank="1" showInputMessage="1" showErrorMessage="1" sqref="A18:A89" xr:uid="{00000000-0002-0000-0100-000006000000}">
      <formula1>$CM$24:$CM$30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'CONTROLES EXISTENTES'!#REF!</xm:f>
          </x14:formula1>
          <xm:sqref>A9:B13</xm:sqref>
        </x14:dataValidation>
        <x14:dataValidation type="list" allowBlank="1" showInputMessage="1" showErrorMessage="1" xr:uid="{00000000-0002-0000-0100-000009000000}">
          <x14:formula1>
            <xm:f>'CONTROLES EXISTENTES'!$Z$1:$Z$2</xm:f>
          </x14:formula1>
          <xm:sqref>G9:G89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Z205"/>
  <sheetViews>
    <sheetView tabSelected="1" zoomScale="62" zoomScaleNormal="62" workbookViewId="0">
      <pane xSplit="4" ySplit="2" topLeftCell="E41" activePane="bottomRight" state="frozen"/>
      <selection pane="topRight" activeCell="E1" sqref="E1"/>
      <selection pane="bottomLeft" activeCell="A3" sqref="A3"/>
      <selection pane="bottomRight" activeCell="A43" sqref="A43"/>
    </sheetView>
  </sheetViews>
  <sheetFormatPr baseColWidth="10" defaultColWidth="11.42578125" defaultRowHeight="15" x14ac:dyDescent="0.2"/>
  <cols>
    <col min="1" max="1" width="9.85546875" style="238" customWidth="1"/>
    <col min="2" max="2" width="12.28515625" style="238" customWidth="1"/>
    <col min="3" max="3" width="18.5703125" style="348" customWidth="1"/>
    <col min="4" max="4" width="68.7109375" style="562" customWidth="1"/>
    <col min="5" max="5" width="18.42578125" style="426" customWidth="1"/>
    <col min="6" max="6" width="21.42578125" style="547" customWidth="1"/>
    <col min="7" max="7" width="20.5703125" style="573" customWidth="1"/>
    <col min="8" max="8" width="26.140625" style="546" customWidth="1"/>
    <col min="9" max="9" width="30" style="579" customWidth="1"/>
    <col min="10" max="10" width="19.5703125" style="425" customWidth="1"/>
    <col min="11" max="11" width="22.42578125" style="436" customWidth="1"/>
    <col min="12" max="12" width="77.7109375" style="546" customWidth="1"/>
    <col min="13" max="13" width="90.28515625" style="546" customWidth="1"/>
    <col min="14" max="16384" width="11.42578125" style="136"/>
  </cols>
  <sheetData>
    <row r="1" spans="1:26" ht="22.5" customHeight="1" x14ac:dyDescent="0.2">
      <c r="A1" s="228"/>
      <c r="B1" s="228"/>
      <c r="C1" s="345"/>
      <c r="G1" s="565"/>
      <c r="H1" s="539"/>
      <c r="I1" s="574"/>
      <c r="J1" s="750" t="s">
        <v>1678</v>
      </c>
      <c r="K1" s="750"/>
      <c r="L1" s="750"/>
      <c r="M1" s="539"/>
      <c r="Z1" s="461" t="s">
        <v>1488</v>
      </c>
    </row>
    <row r="2" spans="1:26" s="426" customFormat="1" ht="54" customHeight="1" x14ac:dyDescent="0.25">
      <c r="A2" s="601" t="s">
        <v>156</v>
      </c>
      <c r="B2" s="601" t="s">
        <v>183</v>
      </c>
      <c r="C2" s="601" t="s">
        <v>454</v>
      </c>
      <c r="D2" s="602" t="s">
        <v>184</v>
      </c>
      <c r="E2" s="602" t="s">
        <v>1497</v>
      </c>
      <c r="F2" s="604" t="s">
        <v>72</v>
      </c>
      <c r="G2" s="173" t="s">
        <v>123</v>
      </c>
      <c r="H2" s="605" t="s">
        <v>1724</v>
      </c>
      <c r="I2" s="605" t="s">
        <v>1725</v>
      </c>
      <c r="J2" s="412" t="s">
        <v>1448</v>
      </c>
      <c r="K2" s="431" t="s">
        <v>1451</v>
      </c>
      <c r="L2" s="412" t="s">
        <v>1452</v>
      </c>
      <c r="M2" s="603" t="s">
        <v>1704</v>
      </c>
      <c r="Z2" s="606" t="s">
        <v>1489</v>
      </c>
    </row>
    <row r="3" spans="1:26" ht="178.5" customHeight="1" x14ac:dyDescent="0.2">
      <c r="A3" s="229" t="s">
        <v>161</v>
      </c>
      <c r="B3" s="551" t="str">
        <f>'IDENTIFICACIÓN Y VALORACIÓN'!$F$30</f>
        <v>Corrupción-Delitos de la Admón. Pública</v>
      </c>
      <c r="C3" s="343" t="s">
        <v>185</v>
      </c>
      <c r="D3" s="556" t="s">
        <v>1686</v>
      </c>
      <c r="E3" s="416" t="s">
        <v>1499</v>
      </c>
      <c r="F3" s="553" t="s">
        <v>920</v>
      </c>
      <c r="G3" s="566" t="s">
        <v>926</v>
      </c>
      <c r="H3" s="557" t="s">
        <v>932</v>
      </c>
      <c r="I3" s="553" t="s">
        <v>938</v>
      </c>
      <c r="J3" s="430" t="s">
        <v>1449</v>
      </c>
      <c r="K3" s="583" t="s">
        <v>1644</v>
      </c>
      <c r="L3" s="444" t="s">
        <v>1571</v>
      </c>
      <c r="M3" s="540" t="s">
        <v>1726</v>
      </c>
    </row>
    <row r="4" spans="1:26" ht="243.75" customHeight="1" x14ac:dyDescent="0.2">
      <c r="A4" s="343" t="s">
        <v>161</v>
      </c>
      <c r="B4" s="549"/>
      <c r="C4" s="343" t="s">
        <v>185</v>
      </c>
      <c r="D4" s="556" t="s">
        <v>910</v>
      </c>
      <c r="E4" s="416" t="s">
        <v>1499</v>
      </c>
      <c r="F4" s="553" t="s">
        <v>915</v>
      </c>
      <c r="G4" s="566" t="s">
        <v>921</v>
      </c>
      <c r="H4" s="557" t="s">
        <v>927</v>
      </c>
      <c r="I4" s="553" t="s">
        <v>933</v>
      </c>
      <c r="J4" s="430" t="s">
        <v>1450</v>
      </c>
      <c r="K4" s="435">
        <v>44316</v>
      </c>
      <c r="L4" s="554" t="s">
        <v>1634</v>
      </c>
      <c r="M4" s="541" t="s">
        <v>1767</v>
      </c>
    </row>
    <row r="5" spans="1:26" ht="81.75" customHeight="1" x14ac:dyDescent="0.2">
      <c r="A5" s="343" t="s">
        <v>161</v>
      </c>
      <c r="B5" s="549"/>
      <c r="C5" s="343" t="s">
        <v>185</v>
      </c>
      <c r="D5" s="556" t="s">
        <v>911</v>
      </c>
      <c r="E5" s="416" t="s">
        <v>1499</v>
      </c>
      <c r="F5" s="553" t="s">
        <v>916</v>
      </c>
      <c r="G5" s="566" t="s">
        <v>922</v>
      </c>
      <c r="H5" s="557" t="s">
        <v>928</v>
      </c>
      <c r="I5" s="553" t="s">
        <v>934</v>
      </c>
      <c r="J5" s="419" t="s">
        <v>1449</v>
      </c>
      <c r="K5" s="435" t="s">
        <v>1603</v>
      </c>
      <c r="L5" s="554" t="s">
        <v>1604</v>
      </c>
      <c r="M5" s="540" t="s">
        <v>1727</v>
      </c>
    </row>
    <row r="6" spans="1:26" ht="276" customHeight="1" x14ac:dyDescent="0.2">
      <c r="A6" s="343" t="s">
        <v>161</v>
      </c>
      <c r="B6" s="549"/>
      <c r="C6" s="343" t="s">
        <v>185</v>
      </c>
      <c r="D6" s="556" t="s">
        <v>912</v>
      </c>
      <c r="E6" s="416" t="s">
        <v>1498</v>
      </c>
      <c r="F6" s="553" t="s">
        <v>917</v>
      </c>
      <c r="G6" s="566" t="s">
        <v>923</v>
      </c>
      <c r="H6" s="557" t="s">
        <v>929</v>
      </c>
      <c r="I6" s="553" t="s">
        <v>935</v>
      </c>
      <c r="J6" s="419" t="s">
        <v>1449</v>
      </c>
      <c r="K6" s="435" t="s">
        <v>1594</v>
      </c>
      <c r="L6" s="554" t="s">
        <v>1709</v>
      </c>
      <c r="M6" s="541" t="s">
        <v>1721</v>
      </c>
    </row>
    <row r="7" spans="1:26" ht="109.5" customHeight="1" x14ac:dyDescent="0.2">
      <c r="A7" s="343" t="s">
        <v>161</v>
      </c>
      <c r="B7" s="549"/>
      <c r="C7" s="343" t="s">
        <v>185</v>
      </c>
      <c r="D7" s="556" t="s">
        <v>913</v>
      </c>
      <c r="E7" s="416" t="s">
        <v>1499</v>
      </c>
      <c r="F7" s="553" t="s">
        <v>918</v>
      </c>
      <c r="G7" s="566" t="s">
        <v>924</v>
      </c>
      <c r="H7" s="557" t="s">
        <v>930</v>
      </c>
      <c r="I7" s="553" t="s">
        <v>936</v>
      </c>
      <c r="J7" s="584" t="s">
        <v>1449</v>
      </c>
      <c r="K7" s="585" t="s">
        <v>1661</v>
      </c>
      <c r="L7" s="444" t="s">
        <v>1679</v>
      </c>
      <c r="M7" s="540" t="s">
        <v>1728</v>
      </c>
    </row>
    <row r="8" spans="1:26" ht="98.25" customHeight="1" x14ac:dyDescent="0.2">
      <c r="A8" s="343" t="s">
        <v>161</v>
      </c>
      <c r="B8" s="549"/>
      <c r="C8" s="343" t="s">
        <v>185</v>
      </c>
      <c r="D8" s="556" t="s">
        <v>914</v>
      </c>
      <c r="E8" s="416" t="s">
        <v>1499</v>
      </c>
      <c r="F8" s="553" t="s">
        <v>919</v>
      </c>
      <c r="G8" s="566" t="s">
        <v>925</v>
      </c>
      <c r="H8" s="557" t="s">
        <v>931</v>
      </c>
      <c r="I8" s="553" t="s">
        <v>937</v>
      </c>
      <c r="J8" s="535" t="s">
        <v>1450</v>
      </c>
      <c r="K8" s="435" t="s">
        <v>1583</v>
      </c>
      <c r="L8" s="554" t="s">
        <v>1584</v>
      </c>
      <c r="M8" s="540" t="s">
        <v>1770</v>
      </c>
    </row>
    <row r="9" spans="1:26" ht="59.25" customHeight="1" x14ac:dyDescent="0.2">
      <c r="A9" s="343" t="s">
        <v>161</v>
      </c>
      <c r="B9" s="549"/>
      <c r="C9" s="550" t="s">
        <v>186</v>
      </c>
      <c r="D9" s="556" t="s">
        <v>939</v>
      </c>
      <c r="E9" s="416" t="s">
        <v>1498</v>
      </c>
      <c r="F9" s="553" t="s">
        <v>1705</v>
      </c>
      <c r="G9" s="566" t="s">
        <v>942</v>
      </c>
      <c r="H9" s="553" t="s">
        <v>944</v>
      </c>
      <c r="I9" s="553" t="s">
        <v>945</v>
      </c>
      <c r="J9" s="419" t="s">
        <v>1449</v>
      </c>
      <c r="K9" s="435" t="s">
        <v>1603</v>
      </c>
      <c r="L9" s="554" t="s">
        <v>1680</v>
      </c>
      <c r="M9" s="540" t="s">
        <v>1729</v>
      </c>
    </row>
    <row r="10" spans="1:26" ht="183" customHeight="1" x14ac:dyDescent="0.2">
      <c r="A10" s="343" t="s">
        <v>161</v>
      </c>
      <c r="B10" s="549"/>
      <c r="C10" s="550" t="s">
        <v>186</v>
      </c>
      <c r="D10" s="556" t="s">
        <v>1687</v>
      </c>
      <c r="E10" s="416" t="s">
        <v>1499</v>
      </c>
      <c r="F10" s="553" t="s">
        <v>940</v>
      </c>
      <c r="G10" s="566" t="s">
        <v>902</v>
      </c>
      <c r="H10" s="553" t="s">
        <v>943</v>
      </c>
      <c r="I10" s="553" t="s">
        <v>946</v>
      </c>
      <c r="J10" s="586" t="s">
        <v>1449</v>
      </c>
      <c r="K10" s="587" t="s">
        <v>1639</v>
      </c>
      <c r="L10" s="588" t="s">
        <v>1671</v>
      </c>
      <c r="M10" s="540" t="s">
        <v>1730</v>
      </c>
    </row>
    <row r="11" spans="1:26" ht="83.25" customHeight="1" x14ac:dyDescent="0.2">
      <c r="A11" s="343" t="s">
        <v>161</v>
      </c>
      <c r="B11" s="549"/>
      <c r="C11" s="550" t="s">
        <v>187</v>
      </c>
      <c r="D11" s="556" t="s">
        <v>947</v>
      </c>
      <c r="E11" s="416" t="s">
        <v>1498</v>
      </c>
      <c r="F11" s="553" t="s">
        <v>949</v>
      </c>
      <c r="G11" s="566" t="s">
        <v>951</v>
      </c>
      <c r="H11" s="553" t="s">
        <v>953</v>
      </c>
      <c r="I11" s="553" t="s">
        <v>955</v>
      </c>
      <c r="J11" s="419" t="s">
        <v>1449</v>
      </c>
      <c r="K11" s="435" t="s">
        <v>1603</v>
      </c>
      <c r="L11" s="554" t="s">
        <v>1680</v>
      </c>
      <c r="M11" s="540" t="s">
        <v>1731</v>
      </c>
    </row>
    <row r="12" spans="1:26" ht="160.5" customHeight="1" x14ac:dyDescent="0.2">
      <c r="A12" s="343" t="s">
        <v>161</v>
      </c>
      <c r="B12" s="549"/>
      <c r="C12" s="550" t="s">
        <v>187</v>
      </c>
      <c r="D12" s="556" t="s">
        <v>948</v>
      </c>
      <c r="E12" s="416" t="s">
        <v>1498</v>
      </c>
      <c r="F12" s="553" t="s">
        <v>950</v>
      </c>
      <c r="G12" s="566" t="s">
        <v>952</v>
      </c>
      <c r="H12" s="553" t="s">
        <v>954</v>
      </c>
      <c r="I12" s="553" t="s">
        <v>956</v>
      </c>
      <c r="J12" s="586" t="s">
        <v>1449</v>
      </c>
      <c r="K12" s="587" t="s">
        <v>1639</v>
      </c>
      <c r="L12" s="588" t="s">
        <v>1671</v>
      </c>
      <c r="M12" s="540" t="s">
        <v>1732</v>
      </c>
    </row>
    <row r="13" spans="1:26" ht="187.5" customHeight="1" x14ac:dyDescent="0.2">
      <c r="A13" s="343" t="s">
        <v>161</v>
      </c>
      <c r="B13" s="549"/>
      <c r="C13" s="343" t="s">
        <v>188</v>
      </c>
      <c r="D13" s="556" t="s">
        <v>1455</v>
      </c>
      <c r="E13" s="416" t="s">
        <v>1499</v>
      </c>
      <c r="F13" s="553" t="s">
        <v>961</v>
      </c>
      <c r="G13" s="566" t="s">
        <v>964</v>
      </c>
      <c r="H13" s="553" t="s">
        <v>967</v>
      </c>
      <c r="I13" s="537" t="s">
        <v>1456</v>
      </c>
      <c r="J13" s="430" t="s">
        <v>1449</v>
      </c>
      <c r="K13" s="589" t="s">
        <v>1645</v>
      </c>
      <c r="L13" s="444" t="s">
        <v>1572</v>
      </c>
      <c r="M13" s="540" t="s">
        <v>1733</v>
      </c>
    </row>
    <row r="14" spans="1:26" ht="132.75" customHeight="1" x14ac:dyDescent="0.2">
      <c r="A14" s="343" t="s">
        <v>161</v>
      </c>
      <c r="B14" s="549"/>
      <c r="C14" s="343" t="s">
        <v>188</v>
      </c>
      <c r="D14" s="556" t="s">
        <v>957</v>
      </c>
      <c r="E14" s="416" t="s">
        <v>1499</v>
      </c>
      <c r="F14" s="553" t="s">
        <v>959</v>
      </c>
      <c r="G14" s="566" t="s">
        <v>962</v>
      </c>
      <c r="H14" s="553" t="s">
        <v>965</v>
      </c>
      <c r="I14" s="553" t="s">
        <v>968</v>
      </c>
      <c r="J14" s="430" t="s">
        <v>1450</v>
      </c>
      <c r="K14" s="435">
        <v>44316</v>
      </c>
      <c r="L14" s="554" t="s">
        <v>1601</v>
      </c>
      <c r="M14" s="540" t="s">
        <v>1734</v>
      </c>
    </row>
    <row r="15" spans="1:26" ht="137.25" customHeight="1" x14ac:dyDescent="0.2">
      <c r="A15" s="343" t="s">
        <v>161</v>
      </c>
      <c r="B15" s="549"/>
      <c r="C15" s="343" t="s">
        <v>188</v>
      </c>
      <c r="D15" s="556" t="s">
        <v>958</v>
      </c>
      <c r="E15" s="416" t="s">
        <v>1499</v>
      </c>
      <c r="F15" s="553" t="s">
        <v>960</v>
      </c>
      <c r="G15" s="566" t="s">
        <v>963</v>
      </c>
      <c r="H15" s="553" t="s">
        <v>966</v>
      </c>
      <c r="I15" s="553" t="s">
        <v>969</v>
      </c>
      <c r="J15" s="419" t="s">
        <v>1450</v>
      </c>
      <c r="K15" s="435" t="s">
        <v>1605</v>
      </c>
      <c r="L15" s="554" t="s">
        <v>1606</v>
      </c>
      <c r="M15" s="540" t="s">
        <v>1778</v>
      </c>
    </row>
    <row r="16" spans="1:26" ht="165.75" customHeight="1" x14ac:dyDescent="0.2">
      <c r="A16" s="343" t="s">
        <v>161</v>
      </c>
      <c r="B16" s="549"/>
      <c r="C16" s="343" t="s">
        <v>189</v>
      </c>
      <c r="D16" s="556" t="s">
        <v>607</v>
      </c>
      <c r="E16" s="416" t="s">
        <v>1498</v>
      </c>
      <c r="F16" s="553" t="s">
        <v>221</v>
      </c>
      <c r="G16" s="567" t="s">
        <v>237</v>
      </c>
      <c r="H16" s="555" t="s">
        <v>614</v>
      </c>
      <c r="I16" s="553" t="s">
        <v>246</v>
      </c>
      <c r="J16" s="419" t="s">
        <v>1449</v>
      </c>
      <c r="K16" s="435" t="s">
        <v>1603</v>
      </c>
      <c r="L16" s="554" t="s">
        <v>1624</v>
      </c>
      <c r="M16" s="540" t="s">
        <v>1735</v>
      </c>
    </row>
    <row r="17" spans="1:13" s="428" customFormat="1" ht="186" customHeight="1" x14ac:dyDescent="0.2">
      <c r="A17" s="427" t="s">
        <v>162</v>
      </c>
      <c r="B17" s="552" t="str">
        <f>'IDENTIFICACIÓN Y VALORACIÓN'!$F$35</f>
        <v>Corrupción-Visibilidad</v>
      </c>
      <c r="C17" s="351" t="s">
        <v>190</v>
      </c>
      <c r="D17" s="581" t="s">
        <v>1688</v>
      </c>
      <c r="E17" s="416" t="s">
        <v>1499</v>
      </c>
      <c r="F17" s="581" t="s">
        <v>997</v>
      </c>
      <c r="G17" s="568" t="s">
        <v>996</v>
      </c>
      <c r="H17" s="581" t="s">
        <v>1460</v>
      </c>
      <c r="I17" s="581" t="s">
        <v>1722</v>
      </c>
      <c r="J17" s="430" t="s">
        <v>1450</v>
      </c>
      <c r="K17" s="534">
        <v>44287</v>
      </c>
      <c r="L17" s="557" t="s">
        <v>1580</v>
      </c>
      <c r="M17" s="607" t="s">
        <v>1768</v>
      </c>
    </row>
    <row r="18" spans="1:13" s="352" customFormat="1" ht="141" customHeight="1" x14ac:dyDescent="0.2">
      <c r="A18" s="427" t="s">
        <v>162</v>
      </c>
      <c r="B18" s="354"/>
      <c r="C18" s="351" t="s">
        <v>190</v>
      </c>
      <c r="D18" s="556" t="s">
        <v>970</v>
      </c>
      <c r="E18" s="416" t="s">
        <v>1499</v>
      </c>
      <c r="F18" s="556" t="s">
        <v>980</v>
      </c>
      <c r="G18" s="429" t="s">
        <v>989</v>
      </c>
      <c r="H18" s="556" t="s">
        <v>998</v>
      </c>
      <c r="I18" s="556" t="s">
        <v>1005</v>
      </c>
      <c r="J18" s="419" t="s">
        <v>1449</v>
      </c>
      <c r="K18" s="435" t="s">
        <v>1603</v>
      </c>
      <c r="L18" s="554" t="s">
        <v>1607</v>
      </c>
      <c r="M18" s="541" t="s">
        <v>1757</v>
      </c>
    </row>
    <row r="19" spans="1:13" s="352" customFormat="1" ht="204" customHeight="1" x14ac:dyDescent="0.2">
      <c r="A19" s="427" t="s">
        <v>162</v>
      </c>
      <c r="B19" s="354"/>
      <c r="C19" s="351" t="s">
        <v>190</v>
      </c>
      <c r="D19" s="556" t="s">
        <v>971</v>
      </c>
      <c r="E19" s="416" t="s">
        <v>1499</v>
      </c>
      <c r="F19" s="556" t="s">
        <v>981</v>
      </c>
      <c r="G19" s="429" t="s">
        <v>990</v>
      </c>
      <c r="H19" s="556" t="s">
        <v>999</v>
      </c>
      <c r="I19" s="556" t="s">
        <v>1006</v>
      </c>
      <c r="J19" s="419" t="s">
        <v>1449</v>
      </c>
      <c r="K19" s="435" t="s">
        <v>1625</v>
      </c>
      <c r="L19" s="554" t="s">
        <v>1626</v>
      </c>
      <c r="M19" s="541" t="s">
        <v>1758</v>
      </c>
    </row>
    <row r="20" spans="1:13" s="352" customFormat="1" ht="195" customHeight="1" x14ac:dyDescent="0.2">
      <c r="A20" s="427" t="s">
        <v>162</v>
      </c>
      <c r="B20" s="354"/>
      <c r="C20" s="351" t="s">
        <v>190</v>
      </c>
      <c r="D20" s="556" t="s">
        <v>972</v>
      </c>
      <c r="E20" s="416" t="s">
        <v>1499</v>
      </c>
      <c r="F20" s="556" t="s">
        <v>982</v>
      </c>
      <c r="G20" s="429" t="s">
        <v>991</v>
      </c>
      <c r="H20" s="556" t="s">
        <v>1000</v>
      </c>
      <c r="I20" s="556" t="s">
        <v>1007</v>
      </c>
      <c r="J20" s="419" t="s">
        <v>1449</v>
      </c>
      <c r="K20" s="435" t="s">
        <v>1594</v>
      </c>
      <c r="L20" s="554" t="s">
        <v>1632</v>
      </c>
      <c r="M20" s="541" t="s">
        <v>1763</v>
      </c>
    </row>
    <row r="21" spans="1:13" s="352" customFormat="1" ht="120.75" customHeight="1" x14ac:dyDescent="0.2">
      <c r="A21" s="427" t="s">
        <v>162</v>
      </c>
      <c r="B21" s="354"/>
      <c r="C21" s="351" t="s">
        <v>190</v>
      </c>
      <c r="D21" s="556" t="s">
        <v>973</v>
      </c>
      <c r="E21" s="416" t="s">
        <v>1498</v>
      </c>
      <c r="F21" s="556" t="s">
        <v>983</v>
      </c>
      <c r="G21" s="429" t="s">
        <v>992</v>
      </c>
      <c r="H21" s="556" t="s">
        <v>1001</v>
      </c>
      <c r="I21" s="556" t="s">
        <v>1008</v>
      </c>
      <c r="J21" s="414" t="s">
        <v>1450</v>
      </c>
      <c r="K21" s="434">
        <v>44316</v>
      </c>
      <c r="L21" s="553" t="s">
        <v>1615</v>
      </c>
      <c r="M21" s="540" t="s">
        <v>1748</v>
      </c>
    </row>
    <row r="22" spans="1:13" s="352" customFormat="1" ht="107.25" customHeight="1" x14ac:dyDescent="0.2">
      <c r="A22" s="427" t="s">
        <v>162</v>
      </c>
      <c r="B22" s="354"/>
      <c r="C22" s="351" t="s">
        <v>190</v>
      </c>
      <c r="D22" s="556" t="s">
        <v>974</v>
      </c>
      <c r="E22" s="416" t="s">
        <v>1499</v>
      </c>
      <c r="F22" s="556" t="s">
        <v>985</v>
      </c>
      <c r="G22" s="429" t="s">
        <v>992</v>
      </c>
      <c r="H22" s="556" t="s">
        <v>1001</v>
      </c>
      <c r="I22" s="556" t="s">
        <v>1008</v>
      </c>
      <c r="J22" s="414" t="s">
        <v>1450</v>
      </c>
      <c r="K22" s="434">
        <v>44316</v>
      </c>
      <c r="L22" s="553" t="s">
        <v>1616</v>
      </c>
      <c r="M22" s="540" t="s">
        <v>1749</v>
      </c>
    </row>
    <row r="23" spans="1:13" s="352" customFormat="1" ht="208.5" customHeight="1" x14ac:dyDescent="0.2">
      <c r="A23" s="427" t="s">
        <v>162</v>
      </c>
      <c r="B23" s="354"/>
      <c r="C23" s="351" t="s">
        <v>190</v>
      </c>
      <c r="D23" s="556" t="s">
        <v>975</v>
      </c>
      <c r="E23" s="416" t="s">
        <v>1499</v>
      </c>
      <c r="F23" s="556" t="s">
        <v>984</v>
      </c>
      <c r="G23" s="429" t="s">
        <v>992</v>
      </c>
      <c r="H23" s="556" t="s">
        <v>1001</v>
      </c>
      <c r="I23" s="556" t="s">
        <v>1008</v>
      </c>
      <c r="J23" s="414" t="s">
        <v>1450</v>
      </c>
      <c r="K23" s="434">
        <v>44316</v>
      </c>
      <c r="L23" s="553" t="s">
        <v>1617</v>
      </c>
      <c r="M23" s="541" t="s">
        <v>1759</v>
      </c>
    </row>
    <row r="24" spans="1:13" s="352" customFormat="1" ht="105" customHeight="1" x14ac:dyDescent="0.2">
      <c r="A24" s="427" t="s">
        <v>162</v>
      </c>
      <c r="B24" s="354"/>
      <c r="C24" s="351" t="s">
        <v>190</v>
      </c>
      <c r="D24" s="556" t="s">
        <v>976</v>
      </c>
      <c r="E24" s="416" t="s">
        <v>1499</v>
      </c>
      <c r="F24" s="556" t="s">
        <v>986</v>
      </c>
      <c r="G24" s="429" t="s">
        <v>993</v>
      </c>
      <c r="H24" s="556" t="s">
        <v>1002</v>
      </c>
      <c r="I24" s="556" t="s">
        <v>1009</v>
      </c>
      <c r="J24" s="585" t="s">
        <v>1449</v>
      </c>
      <c r="K24" s="585" t="s">
        <v>1662</v>
      </c>
      <c r="L24" s="590" t="s">
        <v>1663</v>
      </c>
      <c r="M24" s="540" t="s">
        <v>1750</v>
      </c>
    </row>
    <row r="25" spans="1:13" s="352" customFormat="1" ht="133.5" customHeight="1" x14ac:dyDescent="0.2">
      <c r="A25" s="427" t="s">
        <v>162</v>
      </c>
      <c r="B25" s="354"/>
      <c r="C25" s="351" t="s">
        <v>190</v>
      </c>
      <c r="D25" s="556" t="s">
        <v>977</v>
      </c>
      <c r="E25" s="416" t="s">
        <v>1499</v>
      </c>
      <c r="F25" s="556" t="s">
        <v>987</v>
      </c>
      <c r="G25" s="429" t="s">
        <v>994</v>
      </c>
      <c r="H25" s="556" t="s">
        <v>1003</v>
      </c>
      <c r="I25" s="556" t="s">
        <v>1010</v>
      </c>
      <c r="J25" s="414" t="s">
        <v>1449</v>
      </c>
      <c r="K25" s="434" t="s">
        <v>1653</v>
      </c>
      <c r="L25" s="555" t="s">
        <v>1654</v>
      </c>
      <c r="M25" s="540" t="s">
        <v>1751</v>
      </c>
    </row>
    <row r="26" spans="1:13" s="352" customFormat="1" ht="164.25" customHeight="1" x14ac:dyDescent="0.2">
      <c r="A26" s="427" t="s">
        <v>162</v>
      </c>
      <c r="B26" s="354"/>
      <c r="C26" s="351" t="s">
        <v>190</v>
      </c>
      <c r="D26" s="556" t="s">
        <v>978</v>
      </c>
      <c r="E26" s="416" t="s">
        <v>1499</v>
      </c>
      <c r="F26" s="556" t="s">
        <v>988</v>
      </c>
      <c r="G26" s="429" t="s">
        <v>995</v>
      </c>
      <c r="H26" s="556" t="s">
        <v>1004</v>
      </c>
      <c r="I26" s="556" t="s">
        <v>1011</v>
      </c>
      <c r="J26" s="419" t="s">
        <v>1449</v>
      </c>
      <c r="K26" s="435" t="s">
        <v>1594</v>
      </c>
      <c r="L26" s="554" t="s">
        <v>1633</v>
      </c>
      <c r="M26" s="540" t="s">
        <v>1703</v>
      </c>
    </row>
    <row r="27" spans="1:13" s="352" customFormat="1" ht="86.25" customHeight="1" x14ac:dyDescent="0.2">
      <c r="A27" s="427" t="s">
        <v>162</v>
      </c>
      <c r="B27" s="353" t="str">
        <f>'IDENTIFICACIÓN Y VALORACIÓN'!$F$35</f>
        <v>Corrupción-Visibilidad</v>
      </c>
      <c r="C27" s="751" t="s">
        <v>191</v>
      </c>
      <c r="D27" s="556" t="s">
        <v>1013</v>
      </c>
      <c r="E27" s="416" t="s">
        <v>1499</v>
      </c>
      <c r="F27" s="556" t="s">
        <v>1015</v>
      </c>
      <c r="G27" s="429" t="s">
        <v>903</v>
      </c>
      <c r="H27" s="556" t="s">
        <v>1018</v>
      </c>
      <c r="I27" s="556" t="s">
        <v>1020</v>
      </c>
      <c r="J27" s="430" t="s">
        <v>1450</v>
      </c>
      <c r="K27" s="435" t="s">
        <v>1597</v>
      </c>
      <c r="L27" s="558" t="s">
        <v>1598</v>
      </c>
      <c r="M27" s="540" t="s">
        <v>1752</v>
      </c>
    </row>
    <row r="28" spans="1:13" s="352" customFormat="1" ht="98.45" customHeight="1" x14ac:dyDescent="0.2">
      <c r="A28" s="427" t="s">
        <v>162</v>
      </c>
      <c r="B28" s="353"/>
      <c r="C28" s="751"/>
      <c r="D28" s="556" t="s">
        <v>1012</v>
      </c>
      <c r="E28" s="416" t="s">
        <v>1499</v>
      </c>
      <c r="F28" s="556" t="s">
        <v>1014</v>
      </c>
      <c r="G28" s="429" t="s">
        <v>1016</v>
      </c>
      <c r="H28" s="556" t="s">
        <v>1017</v>
      </c>
      <c r="I28" s="556" t="s">
        <v>1019</v>
      </c>
      <c r="J28" s="419" t="s">
        <v>1449</v>
      </c>
      <c r="K28" s="435" t="s">
        <v>1670</v>
      </c>
      <c r="L28" s="554" t="s">
        <v>1669</v>
      </c>
      <c r="M28" s="540" t="s">
        <v>1777</v>
      </c>
    </row>
    <row r="29" spans="1:13" s="352" customFormat="1" ht="200.25" customHeight="1" x14ac:dyDescent="0.2">
      <c r="A29" s="427" t="s">
        <v>162</v>
      </c>
      <c r="B29" s="353" t="str">
        <f>'IDENTIFICACIÓN Y VALORACIÓN'!$F$35</f>
        <v>Corrupción-Visibilidad</v>
      </c>
      <c r="C29" s="351" t="s">
        <v>192</v>
      </c>
      <c r="D29" s="556" t="s">
        <v>1689</v>
      </c>
      <c r="E29" s="416" t="s">
        <v>1499</v>
      </c>
      <c r="F29" s="556" t="s">
        <v>604</v>
      </c>
      <c r="G29" s="429" t="s">
        <v>1027</v>
      </c>
      <c r="H29" s="556" t="s">
        <v>1030</v>
      </c>
      <c r="I29" s="556" t="s">
        <v>1032</v>
      </c>
      <c r="J29" s="536" t="s">
        <v>1450</v>
      </c>
      <c r="K29" s="435" t="s">
        <v>1638</v>
      </c>
      <c r="L29" s="554" t="s">
        <v>1637</v>
      </c>
      <c r="M29" s="540" t="s">
        <v>1753</v>
      </c>
    </row>
    <row r="30" spans="1:13" s="352" customFormat="1" ht="78.75" customHeight="1" x14ac:dyDescent="0.2">
      <c r="A30" s="427" t="s">
        <v>162</v>
      </c>
      <c r="B30" s="353"/>
      <c r="C30" s="351" t="s">
        <v>192</v>
      </c>
      <c r="D30" s="556" t="s">
        <v>1021</v>
      </c>
      <c r="E30" s="416" t="s">
        <v>1499</v>
      </c>
      <c r="F30" s="556" t="s">
        <v>1024</v>
      </c>
      <c r="G30" s="429" t="s">
        <v>1026</v>
      </c>
      <c r="H30" s="556" t="s">
        <v>1028</v>
      </c>
      <c r="I30" s="556" t="s">
        <v>1031</v>
      </c>
      <c r="J30" s="536" t="s">
        <v>1449</v>
      </c>
      <c r="K30" s="592" t="s">
        <v>1639</v>
      </c>
      <c r="L30" s="588" t="s">
        <v>1672</v>
      </c>
      <c r="M30" s="541" t="s">
        <v>1754</v>
      </c>
    </row>
    <row r="31" spans="1:13" s="352" customFormat="1" ht="123.75" customHeight="1" x14ac:dyDescent="0.2">
      <c r="A31" s="427" t="s">
        <v>162</v>
      </c>
      <c r="B31" s="353"/>
      <c r="C31" s="351" t="s">
        <v>192</v>
      </c>
      <c r="D31" s="556" t="s">
        <v>1022</v>
      </c>
      <c r="E31" s="416" t="s">
        <v>1498</v>
      </c>
      <c r="F31" s="556" t="s">
        <v>1025</v>
      </c>
      <c r="G31" s="429" t="s">
        <v>907</v>
      </c>
      <c r="H31" s="556" t="s">
        <v>1029</v>
      </c>
      <c r="I31" s="556" t="s">
        <v>908</v>
      </c>
      <c r="J31" s="536" t="s">
        <v>1449</v>
      </c>
      <c r="K31" s="592" t="s">
        <v>1639</v>
      </c>
      <c r="L31" s="588" t="s">
        <v>1673</v>
      </c>
      <c r="M31" s="541" t="s">
        <v>1755</v>
      </c>
    </row>
    <row r="32" spans="1:13" s="352" customFormat="1" ht="77.25" customHeight="1" x14ac:dyDescent="0.2">
      <c r="A32" s="548" t="s">
        <v>162</v>
      </c>
      <c r="B32" s="353" t="str">
        <f>'IDENTIFICACIÓN Y VALORACIÓN'!$F$35</f>
        <v>Corrupción-Visibilidad</v>
      </c>
      <c r="C32" s="351" t="s">
        <v>193</v>
      </c>
      <c r="D32" s="556" t="s">
        <v>126</v>
      </c>
      <c r="E32" s="416" t="s">
        <v>1499</v>
      </c>
      <c r="F32" s="556" t="s">
        <v>222</v>
      </c>
      <c r="G32" s="429" t="s">
        <v>238</v>
      </c>
      <c r="H32" s="559" t="s">
        <v>618</v>
      </c>
      <c r="I32" s="556" t="s">
        <v>247</v>
      </c>
      <c r="J32" s="419" t="s">
        <v>1449</v>
      </c>
      <c r="K32" s="435" t="s">
        <v>1627</v>
      </c>
      <c r="L32" s="554" t="s">
        <v>1628</v>
      </c>
      <c r="M32" s="540" t="s">
        <v>1756</v>
      </c>
    </row>
    <row r="33" spans="1:13" ht="173.25" customHeight="1" x14ac:dyDescent="0.2">
      <c r="A33" s="591" t="s">
        <v>163</v>
      </c>
      <c r="B33" s="137" t="str">
        <f>'IDENTIFICACIÓN Y VALORACIÓN'!$F$39</f>
        <v>Corrupción-Delitos de la Admón. Pública</v>
      </c>
      <c r="C33" s="343" t="s">
        <v>194</v>
      </c>
      <c r="D33" s="537" t="s">
        <v>1457</v>
      </c>
      <c r="E33" s="416" t="s">
        <v>1499</v>
      </c>
      <c r="F33" s="553" t="s">
        <v>1044</v>
      </c>
      <c r="G33" s="566" t="s">
        <v>1050</v>
      </c>
      <c r="H33" s="553" t="s">
        <v>1056</v>
      </c>
      <c r="I33" s="560" t="s">
        <v>1458</v>
      </c>
      <c r="J33" s="430" t="s">
        <v>1449</v>
      </c>
      <c r="K33" s="533" t="s">
        <v>1644</v>
      </c>
      <c r="L33" s="444" t="s">
        <v>1572</v>
      </c>
      <c r="M33" s="540" t="s">
        <v>1766</v>
      </c>
    </row>
    <row r="34" spans="1:13" ht="157.5" customHeight="1" x14ac:dyDescent="0.2">
      <c r="A34" s="591" t="s">
        <v>163</v>
      </c>
      <c r="B34" s="158"/>
      <c r="C34" s="343" t="s">
        <v>194</v>
      </c>
      <c r="D34" s="556" t="s">
        <v>1033</v>
      </c>
      <c r="E34" s="416" t="s">
        <v>1499</v>
      </c>
      <c r="F34" s="553" t="s">
        <v>1039</v>
      </c>
      <c r="G34" s="566" t="s">
        <v>1045</v>
      </c>
      <c r="H34" s="553" t="s">
        <v>1051</v>
      </c>
      <c r="I34" s="553" t="s">
        <v>1057</v>
      </c>
      <c r="J34" s="593" t="s">
        <v>1449</v>
      </c>
      <c r="K34" s="593" t="s">
        <v>1662</v>
      </c>
      <c r="L34" s="590" t="s">
        <v>1664</v>
      </c>
      <c r="M34" s="540" t="s">
        <v>1736</v>
      </c>
    </row>
    <row r="35" spans="1:13" ht="180" customHeight="1" x14ac:dyDescent="0.2">
      <c r="A35" s="591" t="s">
        <v>163</v>
      </c>
      <c r="B35" s="158"/>
      <c r="C35" s="343" t="s">
        <v>194</v>
      </c>
      <c r="D35" s="556" t="s">
        <v>1034</v>
      </c>
      <c r="E35" s="416" t="s">
        <v>1499</v>
      </c>
      <c r="F35" s="553" t="s">
        <v>1040</v>
      </c>
      <c r="G35" s="566" t="s">
        <v>1046</v>
      </c>
      <c r="H35" s="553" t="s">
        <v>1052</v>
      </c>
      <c r="I35" s="553" t="s">
        <v>1058</v>
      </c>
      <c r="J35" s="419" t="s">
        <v>1449</v>
      </c>
      <c r="K35" s="435" t="s">
        <v>1611</v>
      </c>
      <c r="L35" s="554" t="s">
        <v>1612</v>
      </c>
      <c r="M35" s="540" t="s">
        <v>1737</v>
      </c>
    </row>
    <row r="36" spans="1:13" ht="129.75" customHeight="1" x14ac:dyDescent="0.2">
      <c r="A36" s="591" t="s">
        <v>163</v>
      </c>
      <c r="B36" s="158"/>
      <c r="C36" s="343" t="s">
        <v>194</v>
      </c>
      <c r="D36" s="556" t="s">
        <v>1035</v>
      </c>
      <c r="E36" s="416" t="s">
        <v>1499</v>
      </c>
      <c r="F36" s="553" t="s">
        <v>1041</v>
      </c>
      <c r="G36" s="566" t="s">
        <v>1047</v>
      </c>
      <c r="H36" s="553" t="s">
        <v>1053</v>
      </c>
      <c r="I36" s="553" t="s">
        <v>1059</v>
      </c>
      <c r="J36" s="419" t="s">
        <v>1449</v>
      </c>
      <c r="K36" s="435" t="s">
        <v>1608</v>
      </c>
      <c r="L36" s="554" t="s">
        <v>1604</v>
      </c>
      <c r="M36" s="540" t="s">
        <v>1738</v>
      </c>
    </row>
    <row r="37" spans="1:13" ht="96" customHeight="1" x14ac:dyDescent="0.2">
      <c r="A37" s="591" t="s">
        <v>163</v>
      </c>
      <c r="B37" s="158"/>
      <c r="C37" s="343" t="s">
        <v>194</v>
      </c>
      <c r="D37" s="556" t="s">
        <v>1037</v>
      </c>
      <c r="E37" s="416" t="s">
        <v>1498</v>
      </c>
      <c r="F37" s="553" t="s">
        <v>1042</v>
      </c>
      <c r="G37" s="566" t="s">
        <v>1048</v>
      </c>
      <c r="H37" s="553" t="s">
        <v>1054</v>
      </c>
      <c r="I37" s="553" t="s">
        <v>1060</v>
      </c>
      <c r="J37" s="584" t="s">
        <v>1449</v>
      </c>
      <c r="K37" s="585" t="s">
        <v>1661</v>
      </c>
      <c r="L37" s="594" t="s">
        <v>1665</v>
      </c>
      <c r="M37" s="540" t="s">
        <v>1739</v>
      </c>
    </row>
    <row r="38" spans="1:13" ht="123" customHeight="1" x14ac:dyDescent="0.2">
      <c r="A38" s="591" t="s">
        <v>163</v>
      </c>
      <c r="B38" s="158"/>
      <c r="C38" s="343" t="s">
        <v>194</v>
      </c>
      <c r="D38" s="556" t="s">
        <v>1038</v>
      </c>
      <c r="E38" s="416" t="s">
        <v>1499</v>
      </c>
      <c r="F38" s="553" t="s">
        <v>1043</v>
      </c>
      <c r="G38" s="566" t="s">
        <v>1049</v>
      </c>
      <c r="H38" s="553" t="s">
        <v>1055</v>
      </c>
      <c r="I38" s="553" t="s">
        <v>1061</v>
      </c>
      <c r="J38" s="535" t="s">
        <v>1450</v>
      </c>
      <c r="K38" s="435" t="s">
        <v>1585</v>
      </c>
      <c r="L38" s="554" t="s">
        <v>1586</v>
      </c>
      <c r="M38" s="540" t="s">
        <v>1740</v>
      </c>
    </row>
    <row r="39" spans="1:13" ht="208.5" customHeight="1" x14ac:dyDescent="0.2">
      <c r="A39" s="591" t="s">
        <v>163</v>
      </c>
      <c r="B39" s="139" t="str">
        <f>'IDENTIFICACIÓN Y VALORACIÓN'!$F$39</f>
        <v>Corrupción-Delitos de la Admón. Pública</v>
      </c>
      <c r="C39" s="343" t="s">
        <v>195</v>
      </c>
      <c r="D39" s="556" t="s">
        <v>1062</v>
      </c>
      <c r="E39" s="416" t="s">
        <v>1498</v>
      </c>
      <c r="F39" s="553" t="s">
        <v>1063</v>
      </c>
      <c r="G39" s="566" t="s">
        <v>1064</v>
      </c>
      <c r="H39" s="553" t="s">
        <v>1065</v>
      </c>
      <c r="I39" s="553" t="s">
        <v>1066</v>
      </c>
      <c r="J39" s="419" t="s">
        <v>1449</v>
      </c>
      <c r="K39" s="435" t="s">
        <v>1594</v>
      </c>
      <c r="L39" s="554" t="s">
        <v>1595</v>
      </c>
      <c r="M39" s="541" t="s">
        <v>1720</v>
      </c>
    </row>
    <row r="40" spans="1:13" ht="132" customHeight="1" x14ac:dyDescent="0.2">
      <c r="A40" s="591" t="s">
        <v>163</v>
      </c>
      <c r="B40" s="139" t="str">
        <f>'IDENTIFICACIÓN Y VALORACIÓN'!$F$39</f>
        <v>Corrupción-Delitos de la Admón. Pública</v>
      </c>
      <c r="C40" s="752" t="s">
        <v>196</v>
      </c>
      <c r="D40" s="556" t="s">
        <v>1070</v>
      </c>
      <c r="E40" s="416" t="s">
        <v>1499</v>
      </c>
      <c r="F40" s="553" t="s">
        <v>1074</v>
      </c>
      <c r="G40" s="566" t="s">
        <v>1078</v>
      </c>
      <c r="H40" s="553" t="s">
        <v>1082</v>
      </c>
      <c r="I40" s="553" t="s">
        <v>1086</v>
      </c>
      <c r="J40" s="430" t="s">
        <v>1449</v>
      </c>
      <c r="K40" s="433" t="s">
        <v>1635</v>
      </c>
      <c r="L40" s="444" t="s">
        <v>1636</v>
      </c>
      <c r="M40" s="540" t="s">
        <v>1741</v>
      </c>
    </row>
    <row r="41" spans="1:13" ht="105" x14ac:dyDescent="0.2">
      <c r="A41" s="591" t="s">
        <v>163</v>
      </c>
      <c r="B41" s="139"/>
      <c r="C41" s="752"/>
      <c r="D41" s="556" t="s">
        <v>1067</v>
      </c>
      <c r="E41" s="416" t="s">
        <v>1499</v>
      </c>
      <c r="F41" s="553" t="s">
        <v>1071</v>
      </c>
      <c r="G41" s="566" t="s">
        <v>1075</v>
      </c>
      <c r="H41" s="553" t="s">
        <v>1079</v>
      </c>
      <c r="I41" s="553" t="s">
        <v>1083</v>
      </c>
      <c r="J41" s="414" t="s">
        <v>1449</v>
      </c>
      <c r="K41" s="433" t="s">
        <v>1578</v>
      </c>
      <c r="L41" s="444" t="s">
        <v>1579</v>
      </c>
      <c r="M41" s="540" t="s">
        <v>1742</v>
      </c>
    </row>
    <row r="42" spans="1:13" ht="99.75" customHeight="1" x14ac:dyDescent="0.2">
      <c r="A42" s="591" t="s">
        <v>163</v>
      </c>
      <c r="B42" s="139"/>
      <c r="C42" s="752"/>
      <c r="D42" s="556" t="s">
        <v>1068</v>
      </c>
      <c r="E42" s="416" t="s">
        <v>1499</v>
      </c>
      <c r="F42" s="553" t="s">
        <v>1072</v>
      </c>
      <c r="G42" s="566" t="s">
        <v>1076</v>
      </c>
      <c r="H42" s="553" t="s">
        <v>1080</v>
      </c>
      <c r="I42" s="553" t="s">
        <v>1084</v>
      </c>
      <c r="J42" s="414" t="s">
        <v>1449</v>
      </c>
      <c r="K42" s="434" t="s">
        <v>1587</v>
      </c>
      <c r="L42" s="553" t="s">
        <v>1588</v>
      </c>
      <c r="M42" s="540" t="s">
        <v>1771</v>
      </c>
    </row>
    <row r="43" spans="1:13" ht="159.75" customHeight="1" x14ac:dyDescent="0.2">
      <c r="A43" s="591" t="s">
        <v>163</v>
      </c>
      <c r="B43" s="139"/>
      <c r="C43" s="752"/>
      <c r="D43" s="556" t="s">
        <v>1690</v>
      </c>
      <c r="E43" s="416" t="s">
        <v>1499</v>
      </c>
      <c r="F43" s="553" t="s">
        <v>1073</v>
      </c>
      <c r="G43" s="566" t="s">
        <v>1077</v>
      </c>
      <c r="H43" s="553" t="s">
        <v>1081</v>
      </c>
      <c r="I43" s="553" t="s">
        <v>1085</v>
      </c>
      <c r="J43" s="585" t="s">
        <v>1449</v>
      </c>
      <c r="K43" s="585" t="s">
        <v>1662</v>
      </c>
      <c r="L43" s="590" t="s">
        <v>1666</v>
      </c>
      <c r="M43" s="540" t="s">
        <v>1743</v>
      </c>
    </row>
    <row r="44" spans="1:13" ht="129" customHeight="1" x14ac:dyDescent="0.2">
      <c r="A44" s="591" t="s">
        <v>163</v>
      </c>
      <c r="B44" s="139" t="str">
        <f>'IDENTIFICACIÓN Y VALORACIÓN'!$F$39</f>
        <v>Corrupción-Delitos de la Admón. Pública</v>
      </c>
      <c r="C44" s="550" t="s">
        <v>197</v>
      </c>
      <c r="D44" s="556" t="s">
        <v>1691</v>
      </c>
      <c r="E44" s="416" t="s">
        <v>1499</v>
      </c>
      <c r="F44" s="553" t="s">
        <v>1089</v>
      </c>
      <c r="G44" s="566" t="s">
        <v>1091</v>
      </c>
      <c r="H44" s="553" t="s">
        <v>1093</v>
      </c>
      <c r="I44" s="553" t="s">
        <v>1095</v>
      </c>
      <c r="J44" s="586" t="s">
        <v>1449</v>
      </c>
      <c r="K44" s="587" t="s">
        <v>1639</v>
      </c>
      <c r="L44" s="595" t="s">
        <v>1640</v>
      </c>
      <c r="M44" s="540" t="s">
        <v>1744</v>
      </c>
    </row>
    <row r="45" spans="1:13" ht="129" customHeight="1" x14ac:dyDescent="0.2">
      <c r="A45" s="591" t="s">
        <v>163</v>
      </c>
      <c r="B45" s="139"/>
      <c r="C45" s="550" t="s">
        <v>197</v>
      </c>
      <c r="D45" s="556" t="s">
        <v>1087</v>
      </c>
      <c r="E45" s="416" t="s">
        <v>1498</v>
      </c>
      <c r="F45" s="553" t="s">
        <v>1090</v>
      </c>
      <c r="G45" s="566" t="s">
        <v>1092</v>
      </c>
      <c r="H45" s="553" t="s">
        <v>1094</v>
      </c>
      <c r="I45" s="553" t="s">
        <v>1096</v>
      </c>
      <c r="J45" s="586" t="s">
        <v>1449</v>
      </c>
      <c r="K45" s="587" t="s">
        <v>1639</v>
      </c>
      <c r="L45" s="588" t="s">
        <v>1674</v>
      </c>
      <c r="M45" s="540" t="s">
        <v>1745</v>
      </c>
    </row>
    <row r="46" spans="1:13" ht="169.5" customHeight="1" x14ac:dyDescent="0.2">
      <c r="A46" s="591" t="s">
        <v>163</v>
      </c>
      <c r="B46" s="139" t="str">
        <f>'IDENTIFICACIÓN Y VALORACIÓN'!$F$39</f>
        <v>Corrupción-Delitos de la Admón. Pública</v>
      </c>
      <c r="C46" s="343" t="s">
        <v>198</v>
      </c>
      <c r="D46" s="556" t="s">
        <v>602</v>
      </c>
      <c r="E46" s="416" t="s">
        <v>1499</v>
      </c>
      <c r="F46" s="553" t="s">
        <v>223</v>
      </c>
      <c r="G46" s="566" t="s">
        <v>1459</v>
      </c>
      <c r="H46" s="553" t="s">
        <v>610</v>
      </c>
      <c r="I46" s="555" t="s">
        <v>248</v>
      </c>
      <c r="J46" s="430" t="s">
        <v>1449</v>
      </c>
      <c r="K46" s="533">
        <v>44224</v>
      </c>
      <c r="L46" s="444" t="s">
        <v>1573</v>
      </c>
      <c r="M46" s="540" t="s">
        <v>1746</v>
      </c>
    </row>
    <row r="47" spans="1:13" s="352" customFormat="1" ht="138.75" customHeight="1" x14ac:dyDescent="0.2">
      <c r="A47" s="349" t="s">
        <v>164</v>
      </c>
      <c r="B47" s="350" t="str">
        <f>'IDENTIFICACIÓN Y VALORACIÓN'!$F$45</f>
        <v>Corrupción-Delitos de la Admón. Pública</v>
      </c>
      <c r="C47" s="351" t="s">
        <v>199</v>
      </c>
      <c r="D47" s="537" t="s">
        <v>1457</v>
      </c>
      <c r="E47" s="416" t="s">
        <v>1499</v>
      </c>
      <c r="F47" s="556" t="s">
        <v>1112</v>
      </c>
      <c r="G47" s="429" t="s">
        <v>926</v>
      </c>
      <c r="H47" s="556" t="s">
        <v>1127</v>
      </c>
      <c r="I47" s="560" t="s">
        <v>1718</v>
      </c>
      <c r="J47" s="430" t="s">
        <v>1449</v>
      </c>
      <c r="K47" s="596" t="s">
        <v>1644</v>
      </c>
      <c r="L47" s="444" t="s">
        <v>1571</v>
      </c>
      <c r="M47" s="540" t="s">
        <v>1764</v>
      </c>
    </row>
    <row r="48" spans="1:13" s="352" customFormat="1" ht="93" customHeight="1" x14ac:dyDescent="0.2">
      <c r="A48" s="349" t="s">
        <v>164</v>
      </c>
      <c r="B48" s="354"/>
      <c r="C48" s="351" t="s">
        <v>199</v>
      </c>
      <c r="D48" s="556" t="s">
        <v>1097</v>
      </c>
      <c r="E48" s="416" t="s">
        <v>1499</v>
      </c>
      <c r="F48" s="556" t="s">
        <v>1104</v>
      </c>
      <c r="G48" s="429" t="s">
        <v>1113</v>
      </c>
      <c r="H48" s="556" t="s">
        <v>1120</v>
      </c>
      <c r="I48" s="556" t="s">
        <v>1128</v>
      </c>
      <c r="J48" s="430" t="s">
        <v>1450</v>
      </c>
      <c r="K48" s="435" t="s">
        <v>1684</v>
      </c>
      <c r="L48" s="554" t="s">
        <v>1685</v>
      </c>
      <c r="M48" s="540" t="s">
        <v>1760</v>
      </c>
    </row>
    <row r="49" spans="1:13" s="352" customFormat="1" ht="199.5" customHeight="1" x14ac:dyDescent="0.2">
      <c r="A49" s="349" t="s">
        <v>164</v>
      </c>
      <c r="B49" s="354"/>
      <c r="C49" s="351" t="s">
        <v>199</v>
      </c>
      <c r="D49" s="556" t="s">
        <v>1098</v>
      </c>
      <c r="E49" s="416" t="s">
        <v>1499</v>
      </c>
      <c r="F49" s="556" t="s">
        <v>1105</v>
      </c>
      <c r="G49" s="429" t="s">
        <v>1114</v>
      </c>
      <c r="H49" s="556" t="s">
        <v>1121</v>
      </c>
      <c r="I49" s="556" t="s">
        <v>1129</v>
      </c>
      <c r="J49" s="419" t="s">
        <v>1449</v>
      </c>
      <c r="K49" s="435" t="s">
        <v>1625</v>
      </c>
      <c r="L49" s="554" t="s">
        <v>1626</v>
      </c>
      <c r="M49" s="541" t="s">
        <v>1762</v>
      </c>
    </row>
    <row r="50" spans="1:13" s="352" customFormat="1" ht="126.75" customHeight="1" x14ac:dyDescent="0.2">
      <c r="A50" s="427" t="s">
        <v>164</v>
      </c>
      <c r="B50" s="354"/>
      <c r="C50" s="351" t="s">
        <v>199</v>
      </c>
      <c r="D50" s="581" t="s">
        <v>1099</v>
      </c>
      <c r="E50" s="416" t="s">
        <v>1499</v>
      </c>
      <c r="F50" s="581" t="s">
        <v>1107</v>
      </c>
      <c r="G50" s="568" t="s">
        <v>1115</v>
      </c>
      <c r="H50" s="581" t="s">
        <v>1122</v>
      </c>
      <c r="I50" s="581" t="s">
        <v>1130</v>
      </c>
      <c r="J50" s="414" t="s">
        <v>1450</v>
      </c>
      <c r="K50" s="432">
        <v>44316</v>
      </c>
      <c r="L50" s="557" t="s">
        <v>1617</v>
      </c>
      <c r="M50" s="540" t="s">
        <v>1774</v>
      </c>
    </row>
    <row r="51" spans="1:13" s="352" customFormat="1" ht="129.75" customHeight="1" x14ac:dyDescent="0.2">
      <c r="A51" s="349" t="s">
        <v>164</v>
      </c>
      <c r="B51" s="354"/>
      <c r="C51" s="351" t="s">
        <v>199</v>
      </c>
      <c r="D51" s="556" t="s">
        <v>1100</v>
      </c>
      <c r="E51" s="416" t="s">
        <v>1498</v>
      </c>
      <c r="F51" s="556" t="s">
        <v>1108</v>
      </c>
      <c r="G51" s="429" t="s">
        <v>1116</v>
      </c>
      <c r="H51" s="556" t="s">
        <v>1123</v>
      </c>
      <c r="I51" s="556" t="s">
        <v>1131</v>
      </c>
      <c r="J51" s="414" t="s">
        <v>1450</v>
      </c>
      <c r="K51" s="434">
        <v>44316</v>
      </c>
      <c r="L51" s="553" t="s">
        <v>1615</v>
      </c>
      <c r="M51" s="540" t="s">
        <v>1719</v>
      </c>
    </row>
    <row r="52" spans="1:13" s="352" customFormat="1" ht="139.5" customHeight="1" x14ac:dyDescent="0.2">
      <c r="A52" s="349" t="s">
        <v>164</v>
      </c>
      <c r="B52" s="354"/>
      <c r="C52" s="351" t="s">
        <v>199</v>
      </c>
      <c r="D52" s="556" t="s">
        <v>1101</v>
      </c>
      <c r="E52" s="416" t="s">
        <v>1499</v>
      </c>
      <c r="F52" s="556" t="s">
        <v>1109</v>
      </c>
      <c r="G52" s="429" t="s">
        <v>1117</v>
      </c>
      <c r="H52" s="556" t="s">
        <v>1124</v>
      </c>
      <c r="I52" s="556" t="s">
        <v>1132</v>
      </c>
      <c r="J52" s="414" t="s">
        <v>1450</v>
      </c>
      <c r="K52" s="434">
        <v>44316</v>
      </c>
      <c r="L52" s="553" t="s">
        <v>1616</v>
      </c>
      <c r="M52" s="540" t="s">
        <v>1761</v>
      </c>
    </row>
    <row r="53" spans="1:13" s="352" customFormat="1" ht="106.5" customHeight="1" x14ac:dyDescent="0.2">
      <c r="A53" s="349" t="s">
        <v>164</v>
      </c>
      <c r="B53" s="354"/>
      <c r="C53" s="351" t="s">
        <v>199</v>
      </c>
      <c r="D53" s="556" t="s">
        <v>1102</v>
      </c>
      <c r="E53" s="416" t="s">
        <v>1499</v>
      </c>
      <c r="F53" s="556" t="s">
        <v>1110</v>
      </c>
      <c r="G53" s="429" t="s">
        <v>1118</v>
      </c>
      <c r="H53" s="556" t="s">
        <v>1125</v>
      </c>
      <c r="I53" s="556" t="s">
        <v>1133</v>
      </c>
      <c r="J53" s="414" t="s">
        <v>1450</v>
      </c>
      <c r="K53" s="434">
        <v>44316</v>
      </c>
      <c r="L53" s="553" t="s">
        <v>1618</v>
      </c>
      <c r="M53" s="540" t="s">
        <v>1775</v>
      </c>
    </row>
    <row r="54" spans="1:13" s="352" customFormat="1" ht="156.75" customHeight="1" x14ac:dyDescent="0.2">
      <c r="A54" s="349" t="s">
        <v>164</v>
      </c>
      <c r="B54" s="354"/>
      <c r="C54" s="351" t="s">
        <v>199</v>
      </c>
      <c r="D54" s="556" t="s">
        <v>913</v>
      </c>
      <c r="E54" s="416" t="s">
        <v>1499</v>
      </c>
      <c r="F54" s="556" t="s">
        <v>918</v>
      </c>
      <c r="G54" s="429" t="s">
        <v>924</v>
      </c>
      <c r="H54" s="556" t="s">
        <v>930</v>
      </c>
      <c r="I54" s="556" t="s">
        <v>936</v>
      </c>
      <c r="J54" s="584" t="s">
        <v>1449</v>
      </c>
      <c r="K54" s="585" t="s">
        <v>1661</v>
      </c>
      <c r="L54" s="444" t="s">
        <v>1667</v>
      </c>
      <c r="M54" s="540" t="s">
        <v>1728</v>
      </c>
    </row>
    <row r="55" spans="1:13" s="352" customFormat="1" ht="149.25" customHeight="1" x14ac:dyDescent="0.2">
      <c r="A55" s="349" t="s">
        <v>164</v>
      </c>
      <c r="B55" s="353" t="str">
        <f>'IDENTIFICACIÓN Y VALORACIÓN'!$F$45</f>
        <v>Corrupción-Delitos de la Admón. Pública</v>
      </c>
      <c r="C55" s="351" t="s">
        <v>200</v>
      </c>
      <c r="D55" s="556" t="s">
        <v>1103</v>
      </c>
      <c r="E55" s="416" t="s">
        <v>1499</v>
      </c>
      <c r="F55" s="556" t="s">
        <v>1111</v>
      </c>
      <c r="G55" s="429" t="s">
        <v>1119</v>
      </c>
      <c r="H55" s="556" t="s">
        <v>1126</v>
      </c>
      <c r="I55" s="556" t="s">
        <v>1134</v>
      </c>
      <c r="J55" s="414" t="s">
        <v>1449</v>
      </c>
      <c r="K55" s="434" t="s">
        <v>1655</v>
      </c>
      <c r="L55" s="553" t="s">
        <v>1656</v>
      </c>
      <c r="M55" s="540" t="s">
        <v>1751</v>
      </c>
    </row>
    <row r="56" spans="1:13" s="352" customFormat="1" ht="214.5" customHeight="1" x14ac:dyDescent="0.2">
      <c r="A56" s="349" t="s">
        <v>164</v>
      </c>
      <c r="B56" s="353"/>
      <c r="C56" s="351" t="s">
        <v>200</v>
      </c>
      <c r="D56" s="556" t="s">
        <v>1062</v>
      </c>
      <c r="E56" s="416" t="s">
        <v>1498</v>
      </c>
      <c r="F56" s="556" t="s">
        <v>1137</v>
      </c>
      <c r="G56" s="429" t="s">
        <v>1064</v>
      </c>
      <c r="H56" s="556" t="s">
        <v>1065</v>
      </c>
      <c r="I56" s="556" t="s">
        <v>1066</v>
      </c>
      <c r="J56" s="419" t="s">
        <v>1449</v>
      </c>
      <c r="K56" s="435" t="s">
        <v>1594</v>
      </c>
      <c r="L56" s="554" t="s">
        <v>1723</v>
      </c>
      <c r="M56" s="541" t="s">
        <v>1720</v>
      </c>
    </row>
    <row r="57" spans="1:13" s="352" customFormat="1" ht="151.5" customHeight="1" x14ac:dyDescent="0.2">
      <c r="A57" s="349" t="s">
        <v>164</v>
      </c>
      <c r="B57" s="353" t="str">
        <f>'IDENTIFICACIÓN Y VALORACIÓN'!$F$45</f>
        <v>Corrupción-Delitos de la Admón. Pública</v>
      </c>
      <c r="C57" s="351" t="s">
        <v>201</v>
      </c>
      <c r="D57" s="556" t="s">
        <v>1707</v>
      </c>
      <c r="E57" s="416" t="s">
        <v>1499</v>
      </c>
      <c r="F57" s="556" t="s">
        <v>1138</v>
      </c>
      <c r="G57" s="429" t="s">
        <v>1139</v>
      </c>
      <c r="H57" s="556" t="s">
        <v>1140</v>
      </c>
      <c r="I57" s="556" t="s">
        <v>1141</v>
      </c>
      <c r="J57" s="414" t="s">
        <v>1449</v>
      </c>
      <c r="K57" s="434" t="s">
        <v>1589</v>
      </c>
      <c r="L57" s="553" t="s">
        <v>1590</v>
      </c>
      <c r="M57" s="541" t="s">
        <v>1708</v>
      </c>
    </row>
    <row r="58" spans="1:13" s="352" customFormat="1" ht="121.5" customHeight="1" x14ac:dyDescent="0.2">
      <c r="A58" s="349" t="s">
        <v>164</v>
      </c>
      <c r="B58" s="353"/>
      <c r="C58" s="351" t="s">
        <v>201</v>
      </c>
      <c r="D58" s="556" t="s">
        <v>1692</v>
      </c>
      <c r="E58" s="416" t="s">
        <v>1499</v>
      </c>
      <c r="F58" s="556" t="s">
        <v>1151</v>
      </c>
      <c r="G58" s="429" t="s">
        <v>1156</v>
      </c>
      <c r="H58" s="556" t="s">
        <v>1161</v>
      </c>
      <c r="I58" s="556" t="s">
        <v>1166</v>
      </c>
      <c r="J58" s="430" t="s">
        <v>1450</v>
      </c>
      <c r="K58" s="435" t="s">
        <v>1597</v>
      </c>
      <c r="L58" s="558" t="s">
        <v>1599</v>
      </c>
      <c r="M58" s="540" t="s">
        <v>1713</v>
      </c>
    </row>
    <row r="59" spans="1:13" s="352" customFormat="1" ht="99" customHeight="1" x14ac:dyDescent="0.2">
      <c r="A59" s="349" t="s">
        <v>164</v>
      </c>
      <c r="B59" s="353"/>
      <c r="C59" s="351" t="s">
        <v>201</v>
      </c>
      <c r="D59" s="556" t="s">
        <v>1142</v>
      </c>
      <c r="E59" s="416" t="s">
        <v>1498</v>
      </c>
      <c r="F59" s="556" t="s">
        <v>1147</v>
      </c>
      <c r="G59" s="429" t="s">
        <v>1152</v>
      </c>
      <c r="H59" s="556" t="s">
        <v>1157</v>
      </c>
      <c r="I59" s="556" t="s">
        <v>1162</v>
      </c>
      <c r="J59" s="419" t="s">
        <v>1449</v>
      </c>
      <c r="K59" s="435" t="s">
        <v>1603</v>
      </c>
      <c r="L59" s="554" t="s">
        <v>1629</v>
      </c>
      <c r="M59" s="540" t="s">
        <v>1772</v>
      </c>
    </row>
    <row r="60" spans="1:13" s="352" customFormat="1" ht="88.5" customHeight="1" x14ac:dyDescent="0.2">
      <c r="A60" s="349" t="s">
        <v>164</v>
      </c>
      <c r="B60" s="353"/>
      <c r="C60" s="351" t="s">
        <v>201</v>
      </c>
      <c r="D60" s="556" t="s">
        <v>1143</v>
      </c>
      <c r="E60" s="416" t="s">
        <v>1498</v>
      </c>
      <c r="F60" s="556" t="s">
        <v>1148</v>
      </c>
      <c r="G60" s="429" t="s">
        <v>1153</v>
      </c>
      <c r="H60" s="556" t="s">
        <v>1158</v>
      </c>
      <c r="I60" s="556" t="s">
        <v>1163</v>
      </c>
      <c r="J60" s="419" t="s">
        <v>1449</v>
      </c>
      <c r="K60" s="435" t="s">
        <v>1603</v>
      </c>
      <c r="L60" s="554" t="s">
        <v>1609</v>
      </c>
      <c r="M60" s="540" t="s">
        <v>1711</v>
      </c>
    </row>
    <row r="61" spans="1:13" s="352" customFormat="1" ht="122.25" customHeight="1" x14ac:dyDescent="0.2">
      <c r="A61" s="349" t="s">
        <v>164</v>
      </c>
      <c r="B61" s="353"/>
      <c r="C61" s="351" t="s">
        <v>201</v>
      </c>
      <c r="D61" s="556" t="s">
        <v>1144</v>
      </c>
      <c r="E61" s="416" t="s">
        <v>1499</v>
      </c>
      <c r="F61" s="556" t="s">
        <v>1149</v>
      </c>
      <c r="G61" s="429" t="s">
        <v>1154</v>
      </c>
      <c r="H61" s="556" t="s">
        <v>1159</v>
      </c>
      <c r="I61" s="556" t="s">
        <v>1164</v>
      </c>
      <c r="J61" s="419" t="s">
        <v>1449</v>
      </c>
      <c r="K61" s="435" t="s">
        <v>1608</v>
      </c>
      <c r="L61" s="554" t="s">
        <v>1610</v>
      </c>
      <c r="M61" s="541" t="s">
        <v>1712</v>
      </c>
    </row>
    <row r="62" spans="1:13" s="352" customFormat="1" ht="149.25" customHeight="1" x14ac:dyDescent="0.2">
      <c r="A62" s="349" t="s">
        <v>164</v>
      </c>
      <c r="B62" s="353" t="str">
        <f>'IDENTIFICACIÓN Y VALORACIÓN'!$F$45</f>
        <v>Corrupción-Delitos de la Admón. Pública</v>
      </c>
      <c r="C62" s="351" t="s">
        <v>202</v>
      </c>
      <c r="D62" s="556" t="s">
        <v>1145</v>
      </c>
      <c r="E62" s="416" t="s">
        <v>1499</v>
      </c>
      <c r="F62" s="556" t="s">
        <v>1150</v>
      </c>
      <c r="G62" s="429" t="s">
        <v>1155</v>
      </c>
      <c r="H62" s="556" t="s">
        <v>1160</v>
      </c>
      <c r="I62" s="556" t="s">
        <v>1165</v>
      </c>
      <c r="J62" s="414" t="s">
        <v>1449</v>
      </c>
      <c r="K62" s="434" t="s">
        <v>1589</v>
      </c>
      <c r="L62" s="553" t="s">
        <v>1681</v>
      </c>
      <c r="M62" s="540" t="s">
        <v>1710</v>
      </c>
    </row>
    <row r="63" spans="1:13" s="352" customFormat="1" ht="127.5" customHeight="1" x14ac:dyDescent="0.2">
      <c r="A63" s="349" t="s">
        <v>164</v>
      </c>
      <c r="B63" s="353"/>
      <c r="C63" s="351" t="s">
        <v>202</v>
      </c>
      <c r="D63" s="556" t="s">
        <v>1693</v>
      </c>
      <c r="E63" s="416" t="s">
        <v>1499</v>
      </c>
      <c r="F63" s="556" t="s">
        <v>1170</v>
      </c>
      <c r="G63" s="429" t="s">
        <v>1171</v>
      </c>
      <c r="H63" s="556" t="s">
        <v>1172</v>
      </c>
      <c r="I63" s="559" t="s">
        <v>1174</v>
      </c>
      <c r="J63" s="586" t="s">
        <v>1449</v>
      </c>
      <c r="K63" s="587" t="s">
        <v>1639</v>
      </c>
      <c r="L63" s="595" t="s">
        <v>1641</v>
      </c>
      <c r="M63" s="540" t="s">
        <v>1715</v>
      </c>
    </row>
    <row r="64" spans="1:13" s="352" customFormat="1" ht="153.75" customHeight="1" x14ac:dyDescent="0.2">
      <c r="A64" s="349" t="s">
        <v>164</v>
      </c>
      <c r="B64" s="353"/>
      <c r="C64" s="351" t="s">
        <v>202</v>
      </c>
      <c r="D64" s="556" t="s">
        <v>1694</v>
      </c>
      <c r="E64" s="416" t="s">
        <v>1498</v>
      </c>
      <c r="F64" s="556" t="s">
        <v>1169</v>
      </c>
      <c r="G64" s="429" t="s">
        <v>1092</v>
      </c>
      <c r="H64" s="556" t="s">
        <v>1094</v>
      </c>
      <c r="I64" s="559" t="s">
        <v>1173</v>
      </c>
      <c r="J64" s="586" t="s">
        <v>1449</v>
      </c>
      <c r="K64" s="587" t="s">
        <v>1639</v>
      </c>
      <c r="L64" s="588" t="s">
        <v>1675</v>
      </c>
      <c r="M64" s="541" t="s">
        <v>1716</v>
      </c>
    </row>
    <row r="65" spans="1:15" s="352" customFormat="1" ht="98.25" customHeight="1" x14ac:dyDescent="0.2">
      <c r="A65" s="349" t="s">
        <v>164</v>
      </c>
      <c r="B65" s="353"/>
      <c r="C65" s="351"/>
      <c r="D65" s="140" t="s">
        <v>1706</v>
      </c>
      <c r="E65" s="416" t="s">
        <v>1499</v>
      </c>
      <c r="F65" s="556" t="s">
        <v>223</v>
      </c>
      <c r="G65" s="140" t="s">
        <v>1574</v>
      </c>
      <c r="H65" s="556" t="s">
        <v>1575</v>
      </c>
      <c r="I65" s="582" t="s">
        <v>1576</v>
      </c>
      <c r="J65" s="414" t="s">
        <v>1449</v>
      </c>
      <c r="K65" s="434">
        <v>44197</v>
      </c>
      <c r="L65" s="553" t="s">
        <v>1577</v>
      </c>
      <c r="M65" s="540" t="s">
        <v>1776</v>
      </c>
    </row>
    <row r="66" spans="1:15" s="352" customFormat="1" ht="151.5" customHeight="1" x14ac:dyDescent="0.2">
      <c r="A66" s="349" t="s">
        <v>164</v>
      </c>
      <c r="B66" s="353" t="str">
        <f>'IDENTIFICACIÓN Y VALORACIÓN'!$F$45</f>
        <v>Corrupción-Delitos de la Admón. Pública</v>
      </c>
      <c r="C66" s="351" t="s">
        <v>203</v>
      </c>
      <c r="D66" s="581" t="s">
        <v>1695</v>
      </c>
      <c r="E66" s="416" t="s">
        <v>1499</v>
      </c>
      <c r="F66" s="556" t="s">
        <v>1180</v>
      </c>
      <c r="G66" s="429" t="s">
        <v>1189</v>
      </c>
      <c r="H66" s="556" t="s">
        <v>1185</v>
      </c>
      <c r="I66" s="556" t="s">
        <v>1188</v>
      </c>
      <c r="J66" s="430" t="s">
        <v>1450</v>
      </c>
      <c r="K66" s="435" t="s">
        <v>1597</v>
      </c>
      <c r="L66" s="558" t="s">
        <v>1600</v>
      </c>
      <c r="M66" s="541" t="s">
        <v>1714</v>
      </c>
    </row>
    <row r="67" spans="1:15" s="352" customFormat="1" ht="109.5" customHeight="1" x14ac:dyDescent="0.2">
      <c r="A67" s="349" t="s">
        <v>164</v>
      </c>
      <c r="B67" s="353"/>
      <c r="C67" s="351" t="s">
        <v>203</v>
      </c>
      <c r="D67" s="556" t="s">
        <v>1175</v>
      </c>
      <c r="E67" s="416" t="s">
        <v>1499</v>
      </c>
      <c r="F67" s="556" t="s">
        <v>1178</v>
      </c>
      <c r="G67" s="429" t="s">
        <v>1181</v>
      </c>
      <c r="H67" s="556" t="s">
        <v>1183</v>
      </c>
      <c r="I67" s="556" t="s">
        <v>1186</v>
      </c>
      <c r="J67" s="586" t="s">
        <v>1449</v>
      </c>
      <c r="K67" s="587" t="s">
        <v>1639</v>
      </c>
      <c r="L67" s="588" t="s">
        <v>1676</v>
      </c>
      <c r="M67" s="540" t="s">
        <v>1717</v>
      </c>
    </row>
    <row r="68" spans="1:15" s="352" customFormat="1" ht="97.5" customHeight="1" x14ac:dyDescent="0.2">
      <c r="A68" s="349" t="s">
        <v>164</v>
      </c>
      <c r="B68" s="353"/>
      <c r="C68" s="351" t="s">
        <v>203</v>
      </c>
      <c r="D68" s="556" t="s">
        <v>1696</v>
      </c>
      <c r="E68" s="416" t="s">
        <v>1499</v>
      </c>
      <c r="F68" s="556" t="s">
        <v>1179</v>
      </c>
      <c r="G68" s="429" t="s">
        <v>1182</v>
      </c>
      <c r="H68" s="556" t="s">
        <v>1184</v>
      </c>
      <c r="I68" s="556" t="s">
        <v>1187</v>
      </c>
      <c r="J68" s="414" t="s">
        <v>1449</v>
      </c>
      <c r="K68" s="434" t="s">
        <v>1589</v>
      </c>
      <c r="L68" s="553" t="s">
        <v>1682</v>
      </c>
      <c r="M68" s="540" t="s">
        <v>1773</v>
      </c>
    </row>
    <row r="69" spans="1:15" s="352" customFormat="1" ht="164.25" customHeight="1" x14ac:dyDescent="0.2">
      <c r="A69" s="349" t="s">
        <v>164</v>
      </c>
      <c r="B69" s="353" t="str">
        <f>'IDENTIFICACIÓN Y VALORACIÓN'!$F$45</f>
        <v>Corrupción-Delitos de la Admón. Pública</v>
      </c>
      <c r="C69" s="351" t="s">
        <v>204</v>
      </c>
      <c r="D69" s="556" t="s">
        <v>465</v>
      </c>
      <c r="E69" s="416" t="s">
        <v>1499</v>
      </c>
      <c r="F69" s="556" t="s">
        <v>225</v>
      </c>
      <c r="G69" s="429" t="s">
        <v>239</v>
      </c>
      <c r="H69" s="556" t="s">
        <v>612</v>
      </c>
      <c r="I69" s="556" t="s">
        <v>249</v>
      </c>
      <c r="J69" s="586" t="s">
        <v>1449</v>
      </c>
      <c r="K69" s="587" t="s">
        <v>1639</v>
      </c>
      <c r="L69" s="595" t="s">
        <v>1642</v>
      </c>
      <c r="M69" s="540" t="s">
        <v>1769</v>
      </c>
    </row>
    <row r="70" spans="1:15" ht="142.5" customHeight="1" x14ac:dyDescent="0.2">
      <c r="A70" s="231" t="s">
        <v>167</v>
      </c>
      <c r="B70" s="102" t="str">
        <f>'IDENTIFICACIÓN Y VALORACIÓN'!$F$60</f>
        <v>Corrupción-Institucionalidad</v>
      </c>
      <c r="C70" s="343" t="s">
        <v>205</v>
      </c>
      <c r="D70" s="560" t="s">
        <v>1697</v>
      </c>
      <c r="E70" s="416" t="s">
        <v>1499</v>
      </c>
      <c r="F70" s="553" t="s">
        <v>1227</v>
      </c>
      <c r="G70" s="566" t="s">
        <v>1050</v>
      </c>
      <c r="H70" s="553" t="s">
        <v>1234</v>
      </c>
      <c r="I70" s="560" t="s">
        <v>1458</v>
      </c>
      <c r="J70" s="430" t="s">
        <v>1449</v>
      </c>
      <c r="K70" s="533" t="s">
        <v>1644</v>
      </c>
      <c r="L70" s="444" t="s">
        <v>1571</v>
      </c>
      <c r="M70" s="540" t="s">
        <v>1765</v>
      </c>
    </row>
    <row r="71" spans="1:15" ht="170.25" customHeight="1" x14ac:dyDescent="0.2">
      <c r="A71" s="532" t="s">
        <v>167</v>
      </c>
      <c r="B71" s="241"/>
      <c r="C71" s="343" t="s">
        <v>205</v>
      </c>
      <c r="D71" s="556" t="s">
        <v>1205</v>
      </c>
      <c r="E71" s="416" t="s">
        <v>1499</v>
      </c>
      <c r="F71" s="553" t="s">
        <v>1216</v>
      </c>
      <c r="G71" s="566" t="s">
        <v>1228</v>
      </c>
      <c r="H71" s="553" t="s">
        <v>1231</v>
      </c>
      <c r="I71" s="553" t="s">
        <v>1235</v>
      </c>
      <c r="J71" s="419" t="s">
        <v>1449</v>
      </c>
      <c r="K71" s="435" t="s">
        <v>1611</v>
      </c>
      <c r="L71" s="554" t="s">
        <v>1613</v>
      </c>
      <c r="M71" s="540" t="s">
        <v>1779</v>
      </c>
      <c r="N71" s="136" t="s">
        <v>1797</v>
      </c>
    </row>
    <row r="72" spans="1:15" ht="146.25" customHeight="1" x14ac:dyDescent="0.2">
      <c r="A72" s="532" t="s">
        <v>167</v>
      </c>
      <c r="B72" s="241"/>
      <c r="C72" s="343" t="s">
        <v>205</v>
      </c>
      <c r="D72" s="556" t="s">
        <v>1796</v>
      </c>
      <c r="E72" s="416" t="s">
        <v>1499</v>
      </c>
      <c r="F72" s="553" t="s">
        <v>1217</v>
      </c>
      <c r="G72" s="566" t="s">
        <v>1229</v>
      </c>
      <c r="H72" s="553" t="s">
        <v>1232</v>
      </c>
      <c r="I72" s="553" t="s">
        <v>1236</v>
      </c>
      <c r="J72" s="584" t="s">
        <v>1449</v>
      </c>
      <c r="K72" s="585" t="s">
        <v>1661</v>
      </c>
      <c r="L72" s="444" t="s">
        <v>1667</v>
      </c>
      <c r="M72" s="540" t="s">
        <v>1780</v>
      </c>
    </row>
    <row r="73" spans="1:15" ht="147" customHeight="1" x14ac:dyDescent="0.2">
      <c r="A73" s="532" t="s">
        <v>167</v>
      </c>
      <c r="B73" s="241"/>
      <c r="C73" s="343" t="s">
        <v>205</v>
      </c>
      <c r="D73" s="597" t="s">
        <v>1206</v>
      </c>
      <c r="E73" s="416" t="s">
        <v>1499</v>
      </c>
      <c r="F73" s="553" t="s">
        <v>1220</v>
      </c>
      <c r="G73" s="598" t="s">
        <v>1230</v>
      </c>
      <c r="H73" s="553" t="s">
        <v>1233</v>
      </c>
      <c r="I73" s="598" t="s">
        <v>1237</v>
      </c>
      <c r="J73" s="599" t="s">
        <v>1450</v>
      </c>
      <c r="K73" s="600">
        <v>44316</v>
      </c>
      <c r="L73" s="553" t="s">
        <v>1668</v>
      </c>
      <c r="M73" s="540" t="s">
        <v>1781</v>
      </c>
      <c r="N73" s="136" t="s">
        <v>1797</v>
      </c>
    </row>
    <row r="74" spans="1:15" ht="72.95" customHeight="1" x14ac:dyDescent="0.2">
      <c r="A74" s="753" t="s">
        <v>167</v>
      </c>
      <c r="B74" s="241"/>
      <c r="C74" s="752" t="s">
        <v>205</v>
      </c>
      <c r="D74" s="759" t="s">
        <v>1207</v>
      </c>
      <c r="E74" s="758" t="s">
        <v>1499</v>
      </c>
      <c r="F74" s="757" t="s">
        <v>1219</v>
      </c>
      <c r="G74" s="756" t="s">
        <v>1230</v>
      </c>
      <c r="H74" s="757" t="s">
        <v>1233</v>
      </c>
      <c r="I74" s="756" t="s">
        <v>1237</v>
      </c>
      <c r="J74" s="414" t="s">
        <v>1450</v>
      </c>
      <c r="K74" s="432">
        <v>44316</v>
      </c>
      <c r="L74" s="553" t="s">
        <v>1619</v>
      </c>
      <c r="M74" s="540" t="s">
        <v>1804</v>
      </c>
    </row>
    <row r="75" spans="1:15" ht="72.95" customHeight="1" x14ac:dyDescent="0.2">
      <c r="A75" s="754"/>
      <c r="B75" s="241"/>
      <c r="C75" s="752"/>
      <c r="D75" s="759"/>
      <c r="E75" s="758"/>
      <c r="F75" s="757"/>
      <c r="G75" s="756"/>
      <c r="H75" s="757"/>
      <c r="I75" s="756"/>
      <c r="J75" s="414" t="s">
        <v>1450</v>
      </c>
      <c r="K75" s="432">
        <v>44316</v>
      </c>
      <c r="L75" s="553" t="s">
        <v>1620</v>
      </c>
      <c r="M75" s="540" t="s">
        <v>1804</v>
      </c>
    </row>
    <row r="76" spans="1:15" ht="45" customHeight="1" x14ac:dyDescent="0.2">
      <c r="A76" s="755"/>
      <c r="B76" s="241"/>
      <c r="C76" s="752"/>
      <c r="D76" s="759"/>
      <c r="E76" s="758"/>
      <c r="F76" s="757"/>
      <c r="G76" s="756"/>
      <c r="H76" s="757"/>
      <c r="I76" s="756"/>
      <c r="J76" s="599" t="s">
        <v>1450</v>
      </c>
      <c r="K76" s="600">
        <v>44316</v>
      </c>
      <c r="L76" s="553" t="s">
        <v>1621</v>
      </c>
      <c r="M76" s="540" t="s">
        <v>1804</v>
      </c>
    </row>
    <row r="77" spans="1:15" ht="94.5" customHeight="1" x14ac:dyDescent="0.25">
      <c r="A77" s="532" t="s">
        <v>167</v>
      </c>
      <c r="B77" s="241"/>
      <c r="C77" s="343" t="s">
        <v>205</v>
      </c>
      <c r="D77" s="597" t="s">
        <v>1208</v>
      </c>
      <c r="E77" s="416" t="s">
        <v>1499</v>
      </c>
      <c r="F77" s="553" t="s">
        <v>1218</v>
      </c>
      <c r="G77" s="598" t="s">
        <v>1230</v>
      </c>
      <c r="H77" s="553" t="s">
        <v>1233</v>
      </c>
      <c r="I77" s="598" t="s">
        <v>1237</v>
      </c>
      <c r="J77" s="599" t="s">
        <v>1450</v>
      </c>
      <c r="K77" s="600">
        <v>44316</v>
      </c>
      <c r="L77" s="553" t="s">
        <v>1622</v>
      </c>
      <c r="M77" s="540" t="s">
        <v>1798</v>
      </c>
      <c r="O77" s="610"/>
    </row>
    <row r="78" spans="1:15" ht="288.75" customHeight="1" x14ac:dyDescent="0.25">
      <c r="A78" s="532" t="s">
        <v>167</v>
      </c>
      <c r="B78" s="241"/>
      <c r="C78" s="343" t="s">
        <v>205</v>
      </c>
      <c r="D78" s="556" t="s">
        <v>1209</v>
      </c>
      <c r="E78" s="416" t="s">
        <v>1498</v>
      </c>
      <c r="F78" s="553" t="s">
        <v>1221</v>
      </c>
      <c r="G78" s="566" t="s">
        <v>1230</v>
      </c>
      <c r="H78" s="553" t="s">
        <v>1233</v>
      </c>
      <c r="I78" s="553" t="s">
        <v>1237</v>
      </c>
      <c r="J78" s="419" t="s">
        <v>1449</v>
      </c>
      <c r="K78" s="435" t="s">
        <v>1611</v>
      </c>
      <c r="L78" s="554" t="s">
        <v>1614</v>
      </c>
      <c r="M78" s="540" t="s">
        <v>1782</v>
      </c>
      <c r="O78" s="610"/>
    </row>
    <row r="79" spans="1:15" ht="143.1" customHeight="1" x14ac:dyDescent="0.25">
      <c r="A79" s="532" t="s">
        <v>167</v>
      </c>
      <c r="B79" s="241"/>
      <c r="C79" s="343" t="s">
        <v>205</v>
      </c>
      <c r="D79" s="556" t="s">
        <v>1210</v>
      </c>
      <c r="E79" s="416" t="s">
        <v>1499</v>
      </c>
      <c r="F79" s="553" t="s">
        <v>1222</v>
      </c>
      <c r="G79" s="566" t="s">
        <v>1230</v>
      </c>
      <c r="H79" s="581" t="s">
        <v>1454</v>
      </c>
      <c r="I79" s="553" t="s">
        <v>1237</v>
      </c>
      <c r="J79" s="414" t="s">
        <v>1450</v>
      </c>
      <c r="K79" s="432">
        <v>44316</v>
      </c>
      <c r="L79" s="557" t="s">
        <v>1623</v>
      </c>
      <c r="M79" s="540" t="s">
        <v>1783</v>
      </c>
      <c r="O79" s="610"/>
    </row>
    <row r="80" spans="1:15" ht="71.45" customHeight="1" x14ac:dyDescent="0.25">
      <c r="A80" s="532" t="s">
        <v>167</v>
      </c>
      <c r="B80" s="241"/>
      <c r="C80" s="343" t="s">
        <v>205</v>
      </c>
      <c r="D80" s="556" t="s">
        <v>1211</v>
      </c>
      <c r="E80" s="416" t="s">
        <v>1499</v>
      </c>
      <c r="F80" s="553" t="s">
        <v>1225</v>
      </c>
      <c r="G80" s="566" t="s">
        <v>1230</v>
      </c>
      <c r="H80" s="581" t="s">
        <v>1453</v>
      </c>
      <c r="I80" s="553" t="s">
        <v>1237</v>
      </c>
      <c r="J80" s="414" t="s">
        <v>1449</v>
      </c>
      <c r="K80" s="434" t="s">
        <v>1646</v>
      </c>
      <c r="L80" s="557" t="s">
        <v>1647</v>
      </c>
      <c r="M80" s="540" t="s">
        <v>1784</v>
      </c>
      <c r="O80" s="610"/>
    </row>
    <row r="81" spans="1:15" ht="105" customHeight="1" x14ac:dyDescent="0.2">
      <c r="A81" s="532" t="s">
        <v>167</v>
      </c>
      <c r="B81" s="241"/>
      <c r="C81" s="343" t="s">
        <v>205</v>
      </c>
      <c r="D81" s="556" t="s">
        <v>1212</v>
      </c>
      <c r="E81" s="416" t="s">
        <v>1499</v>
      </c>
      <c r="F81" s="553" t="s">
        <v>1225</v>
      </c>
      <c r="G81" s="566" t="s">
        <v>1230</v>
      </c>
      <c r="H81" s="553" t="s">
        <v>1233</v>
      </c>
      <c r="I81" s="553" t="s">
        <v>1237</v>
      </c>
      <c r="J81" s="414" t="s">
        <v>1449</v>
      </c>
      <c r="K81" s="434" t="s">
        <v>1646</v>
      </c>
      <c r="L81" s="557" t="s">
        <v>1648</v>
      </c>
      <c r="M81" s="540" t="s">
        <v>1785</v>
      </c>
    </row>
    <row r="82" spans="1:15" ht="102.75" customHeight="1" x14ac:dyDescent="0.2">
      <c r="A82" s="532" t="s">
        <v>167</v>
      </c>
      <c r="B82" s="241"/>
      <c r="C82" s="343" t="s">
        <v>205</v>
      </c>
      <c r="D82" s="556" t="s">
        <v>1213</v>
      </c>
      <c r="E82" s="416" t="s">
        <v>1498</v>
      </c>
      <c r="F82" s="553" t="s">
        <v>1224</v>
      </c>
      <c r="G82" s="566" t="s">
        <v>1230</v>
      </c>
      <c r="H82" s="553" t="s">
        <v>1233</v>
      </c>
      <c r="I82" s="553" t="s">
        <v>1237</v>
      </c>
      <c r="J82" s="414" t="s">
        <v>1449</v>
      </c>
      <c r="K82" s="434" t="s">
        <v>1646</v>
      </c>
      <c r="L82" s="557" t="s">
        <v>1649</v>
      </c>
      <c r="M82" s="540" t="s">
        <v>1786</v>
      </c>
    </row>
    <row r="83" spans="1:15" ht="92.25" customHeight="1" x14ac:dyDescent="0.2">
      <c r="A83" s="532" t="s">
        <v>167</v>
      </c>
      <c r="B83" s="241"/>
      <c r="C83" s="343" t="s">
        <v>205</v>
      </c>
      <c r="D83" s="556" t="s">
        <v>1214</v>
      </c>
      <c r="E83" s="416" t="s">
        <v>1498</v>
      </c>
      <c r="F83" s="553" t="s">
        <v>1223</v>
      </c>
      <c r="G83" s="566" t="s">
        <v>1230</v>
      </c>
      <c r="H83" s="553" t="s">
        <v>1233</v>
      </c>
      <c r="I83" s="553" t="s">
        <v>1237</v>
      </c>
      <c r="J83" s="414" t="s">
        <v>1449</v>
      </c>
      <c r="K83" s="434" t="s">
        <v>1646</v>
      </c>
      <c r="L83" s="557" t="s">
        <v>1650</v>
      </c>
      <c r="M83" s="540" t="s">
        <v>1787</v>
      </c>
    </row>
    <row r="84" spans="1:15" ht="201.75" customHeight="1" x14ac:dyDescent="0.2">
      <c r="A84" s="532" t="s">
        <v>167</v>
      </c>
      <c r="B84" s="241"/>
      <c r="C84" s="343" t="s">
        <v>205</v>
      </c>
      <c r="D84" s="556" t="s">
        <v>1215</v>
      </c>
      <c r="E84" s="416" t="s">
        <v>1499</v>
      </c>
      <c r="F84" s="553" t="s">
        <v>1226</v>
      </c>
      <c r="G84" s="566" t="s">
        <v>1230</v>
      </c>
      <c r="H84" s="553" t="s">
        <v>1233</v>
      </c>
      <c r="I84" s="553" t="s">
        <v>1237</v>
      </c>
      <c r="J84" s="414" t="s">
        <v>1449</v>
      </c>
      <c r="K84" s="434" t="s">
        <v>1651</v>
      </c>
      <c r="L84" s="561" t="s">
        <v>1652</v>
      </c>
      <c r="M84" s="540" t="s">
        <v>1788</v>
      </c>
    </row>
    <row r="85" spans="1:15" ht="312.75" customHeight="1" x14ac:dyDescent="0.2">
      <c r="A85" s="532" t="s">
        <v>167</v>
      </c>
      <c r="B85" s="103" t="str">
        <f>'IDENTIFICACIÓN Y VALORACIÓN'!$F$60</f>
        <v>Corrupción-Institucionalidad</v>
      </c>
      <c r="C85" s="343" t="s">
        <v>206</v>
      </c>
      <c r="D85" s="556" t="s">
        <v>1136</v>
      </c>
      <c r="E85" s="416" t="s">
        <v>1498</v>
      </c>
      <c r="F85" s="553" t="s">
        <v>1240</v>
      </c>
      <c r="G85" s="566" t="s">
        <v>1064</v>
      </c>
      <c r="H85" s="553" t="s">
        <v>1065</v>
      </c>
      <c r="I85" s="553" t="s">
        <v>1066</v>
      </c>
      <c r="J85" s="419" t="s">
        <v>1449</v>
      </c>
      <c r="K85" s="435" t="s">
        <v>1594</v>
      </c>
      <c r="L85" s="554" t="s">
        <v>1596</v>
      </c>
      <c r="M85" s="541" t="s">
        <v>1720</v>
      </c>
    </row>
    <row r="86" spans="1:15" ht="71.25" customHeight="1" x14ac:dyDescent="0.25">
      <c r="A86" s="532" t="s">
        <v>167</v>
      </c>
      <c r="B86" s="103"/>
      <c r="C86" s="343" t="s">
        <v>206</v>
      </c>
      <c r="D86" s="556" t="s">
        <v>1698</v>
      </c>
      <c r="E86" s="416" t="s">
        <v>1499</v>
      </c>
      <c r="F86" s="553" t="s">
        <v>1239</v>
      </c>
      <c r="G86" s="566" t="s">
        <v>1241</v>
      </c>
      <c r="H86" s="553" t="s">
        <v>1242</v>
      </c>
      <c r="I86" s="553" t="s">
        <v>1243</v>
      </c>
      <c r="J86" s="414" t="s">
        <v>1449</v>
      </c>
      <c r="K86" s="434" t="s">
        <v>1589</v>
      </c>
      <c r="L86" s="553" t="s">
        <v>1591</v>
      </c>
      <c r="M86" s="540" t="s">
        <v>1799</v>
      </c>
      <c r="O86" s="610"/>
    </row>
    <row r="87" spans="1:15" ht="119.25" customHeight="1" x14ac:dyDescent="0.2">
      <c r="A87" s="532" t="s">
        <v>167</v>
      </c>
      <c r="B87" s="103" t="str">
        <f>'IDENTIFICACIÓN Y VALORACIÓN'!$F$60</f>
        <v>Corrupción-Institucionalidad</v>
      </c>
      <c r="C87" s="343" t="s">
        <v>207</v>
      </c>
      <c r="D87" s="556" t="s">
        <v>1699</v>
      </c>
      <c r="E87" s="416" t="s">
        <v>1499</v>
      </c>
      <c r="F87" s="553" t="s">
        <v>1251</v>
      </c>
      <c r="G87" s="566" t="s">
        <v>1254</v>
      </c>
      <c r="H87" s="553" t="s">
        <v>1258</v>
      </c>
      <c r="I87" s="553" t="s">
        <v>1262</v>
      </c>
      <c r="J87" s="536" t="s">
        <v>1449</v>
      </c>
      <c r="K87" s="435" t="s">
        <v>1657</v>
      </c>
      <c r="L87" s="554" t="s">
        <v>1658</v>
      </c>
      <c r="M87" s="540" t="s">
        <v>1800</v>
      </c>
    </row>
    <row r="88" spans="1:15" ht="131.25" customHeight="1" x14ac:dyDescent="0.25">
      <c r="A88" s="532" t="s">
        <v>167</v>
      </c>
      <c r="B88" s="103"/>
      <c r="C88" s="343" t="s">
        <v>207</v>
      </c>
      <c r="D88" s="556" t="s">
        <v>1244</v>
      </c>
      <c r="E88" s="416" t="s">
        <v>1499</v>
      </c>
      <c r="F88" s="553" t="s">
        <v>1248</v>
      </c>
      <c r="G88" s="566" t="s">
        <v>1252</v>
      </c>
      <c r="H88" s="553" t="s">
        <v>1255</v>
      </c>
      <c r="I88" s="553" t="s">
        <v>1259</v>
      </c>
      <c r="J88" s="419" t="s">
        <v>1449</v>
      </c>
      <c r="K88" s="435" t="s">
        <v>1660</v>
      </c>
      <c r="L88" s="554" t="s">
        <v>1659</v>
      </c>
      <c r="M88" s="540" t="s">
        <v>1801</v>
      </c>
      <c r="O88" s="610"/>
    </row>
    <row r="89" spans="1:15" ht="63.75" customHeight="1" x14ac:dyDescent="0.2">
      <c r="A89" s="532" t="s">
        <v>167</v>
      </c>
      <c r="B89" s="103"/>
      <c r="C89" s="343" t="s">
        <v>207</v>
      </c>
      <c r="D89" s="556" t="s">
        <v>1245</v>
      </c>
      <c r="E89" s="416" t="s">
        <v>1498</v>
      </c>
      <c r="F89" s="553" t="s">
        <v>1249</v>
      </c>
      <c r="G89" s="566" t="s">
        <v>1076</v>
      </c>
      <c r="H89" s="553" t="s">
        <v>1256</v>
      </c>
      <c r="I89" s="553" t="s">
        <v>1260</v>
      </c>
      <c r="J89" s="419" t="s">
        <v>1449</v>
      </c>
      <c r="K89" s="435" t="s">
        <v>1603</v>
      </c>
      <c r="L89" s="554" t="s">
        <v>1683</v>
      </c>
      <c r="M89" s="540" t="s">
        <v>1747</v>
      </c>
    </row>
    <row r="90" spans="1:15" ht="151.5" customHeight="1" x14ac:dyDescent="0.25">
      <c r="A90" s="532" t="s">
        <v>167</v>
      </c>
      <c r="B90" s="103"/>
      <c r="C90" s="343" t="s">
        <v>207</v>
      </c>
      <c r="D90" s="556" t="s">
        <v>1246</v>
      </c>
      <c r="E90" s="416" t="s">
        <v>1499</v>
      </c>
      <c r="F90" s="553" t="s">
        <v>1250</v>
      </c>
      <c r="G90" s="566" t="s">
        <v>1253</v>
      </c>
      <c r="H90" s="553" t="s">
        <v>1257</v>
      </c>
      <c r="I90" s="553" t="s">
        <v>1261</v>
      </c>
      <c r="J90" s="414" t="s">
        <v>1581</v>
      </c>
      <c r="K90" s="434" t="s">
        <v>1583</v>
      </c>
      <c r="L90" s="553" t="s">
        <v>1582</v>
      </c>
      <c r="M90" s="540" t="s">
        <v>1802</v>
      </c>
      <c r="O90" s="610"/>
    </row>
    <row r="91" spans="1:15" ht="150" x14ac:dyDescent="0.25">
      <c r="A91" s="532" t="s">
        <v>167</v>
      </c>
      <c r="B91" s="103" t="str">
        <f>'IDENTIFICACIÓN Y VALORACIÓN'!$F$60</f>
        <v>Corrupción-Institucionalidad</v>
      </c>
      <c r="C91" s="343" t="s">
        <v>208</v>
      </c>
      <c r="D91" s="556" t="s">
        <v>1700</v>
      </c>
      <c r="E91" s="416" t="s">
        <v>1498</v>
      </c>
      <c r="F91" s="553" t="s">
        <v>456</v>
      </c>
      <c r="G91" s="566" t="s">
        <v>243</v>
      </c>
      <c r="H91" s="555" t="s">
        <v>244</v>
      </c>
      <c r="I91" s="553" t="s">
        <v>252</v>
      </c>
      <c r="J91" s="586" t="s">
        <v>1449</v>
      </c>
      <c r="K91" s="587" t="s">
        <v>1639</v>
      </c>
      <c r="L91" s="595" t="s">
        <v>1643</v>
      </c>
      <c r="M91" s="608" t="s">
        <v>1789</v>
      </c>
      <c r="O91" s="610"/>
    </row>
    <row r="92" spans="1:15" ht="116.25" customHeight="1" x14ac:dyDescent="0.25">
      <c r="A92" s="532" t="s">
        <v>167</v>
      </c>
      <c r="B92" s="103" t="str">
        <f>'IDENTIFICACIÓN Y VALORACIÓN'!$F$60</f>
        <v>Corrupción-Institucionalidad</v>
      </c>
      <c r="C92" s="343" t="s">
        <v>209</v>
      </c>
      <c r="D92" s="556" t="s">
        <v>1701</v>
      </c>
      <c r="E92" s="416" t="s">
        <v>1498</v>
      </c>
      <c r="F92" s="553" t="s">
        <v>1265</v>
      </c>
      <c r="G92" s="566" t="s">
        <v>1268</v>
      </c>
      <c r="H92" s="553" t="s">
        <v>1269</v>
      </c>
      <c r="I92" s="553" t="s">
        <v>1272</v>
      </c>
      <c r="J92" s="536" t="s">
        <v>1449</v>
      </c>
      <c r="K92" s="435" t="s">
        <v>1630</v>
      </c>
      <c r="L92" s="554" t="s">
        <v>1631</v>
      </c>
      <c r="M92" s="540" t="s">
        <v>1803</v>
      </c>
      <c r="O92" s="610"/>
    </row>
    <row r="93" spans="1:15" ht="135" x14ac:dyDescent="0.25">
      <c r="A93" s="532" t="s">
        <v>167</v>
      </c>
      <c r="B93" s="103"/>
      <c r="C93" s="343" t="s">
        <v>209</v>
      </c>
      <c r="D93" s="556" t="s">
        <v>1263</v>
      </c>
      <c r="E93" s="416" t="s">
        <v>1499</v>
      </c>
      <c r="F93" s="553" t="s">
        <v>1266</v>
      </c>
      <c r="G93" s="566" t="s">
        <v>1267</v>
      </c>
      <c r="H93" s="553" t="s">
        <v>1270</v>
      </c>
      <c r="I93" s="553" t="s">
        <v>1271</v>
      </c>
      <c r="J93" s="586" t="s">
        <v>1449</v>
      </c>
      <c r="K93" s="587" t="s">
        <v>1639</v>
      </c>
      <c r="L93" s="588" t="s">
        <v>1677</v>
      </c>
      <c r="M93" s="540" t="s">
        <v>1790</v>
      </c>
      <c r="O93" s="610"/>
    </row>
    <row r="94" spans="1:15" ht="96.75" customHeight="1" x14ac:dyDescent="0.25">
      <c r="A94" s="532" t="s">
        <v>167</v>
      </c>
      <c r="B94" s="103" t="str">
        <f>'IDENTIFICACIÓN Y VALORACIÓN'!$F$60</f>
        <v>Corrupción-Institucionalidad</v>
      </c>
      <c r="C94" s="343" t="s">
        <v>210</v>
      </c>
      <c r="D94" s="556" t="s">
        <v>129</v>
      </c>
      <c r="E94" s="416" t="s">
        <v>1498</v>
      </c>
      <c r="F94" s="553" t="s">
        <v>228</v>
      </c>
      <c r="G94" s="567" t="s">
        <v>242</v>
      </c>
      <c r="H94" s="553" t="s">
        <v>615</v>
      </c>
      <c r="I94" s="555" t="s">
        <v>250</v>
      </c>
      <c r="J94" s="419" t="s">
        <v>1449</v>
      </c>
      <c r="K94" s="435" t="s">
        <v>1603</v>
      </c>
      <c r="L94" s="554" t="s">
        <v>1624</v>
      </c>
      <c r="M94" s="608" t="s">
        <v>1791</v>
      </c>
      <c r="O94" s="610"/>
    </row>
    <row r="95" spans="1:15" ht="180" x14ac:dyDescent="0.25">
      <c r="A95" s="532" t="s">
        <v>167</v>
      </c>
      <c r="B95" s="103" t="str">
        <f>'IDENTIFICACIÓN Y VALORACIÓN'!$F$60</f>
        <v>Corrupción-Institucionalidad</v>
      </c>
      <c r="C95" s="343" t="s">
        <v>211</v>
      </c>
      <c r="D95" s="556" t="s">
        <v>131</v>
      </c>
      <c r="E95" s="416" t="s">
        <v>1499</v>
      </c>
      <c r="F95" s="553" t="s">
        <v>227</v>
      </c>
      <c r="G95" s="566" t="s">
        <v>241</v>
      </c>
      <c r="H95" s="555" t="s">
        <v>245</v>
      </c>
      <c r="I95" s="555" t="s">
        <v>251</v>
      </c>
      <c r="J95" s="430" t="s">
        <v>1450</v>
      </c>
      <c r="K95" s="438" t="s">
        <v>1597</v>
      </c>
      <c r="L95" s="558" t="s">
        <v>1601</v>
      </c>
      <c r="M95" s="609" t="s">
        <v>1792</v>
      </c>
      <c r="O95" s="610"/>
    </row>
    <row r="96" spans="1:15" ht="105" x14ac:dyDescent="0.2">
      <c r="A96" s="532" t="s">
        <v>167</v>
      </c>
      <c r="B96" s="108" t="str">
        <f>'IDENTIFICACIÓN Y VALORACIÓN'!$F$60</f>
        <v>Corrupción-Institucionalidad</v>
      </c>
      <c r="C96" s="343" t="s">
        <v>212</v>
      </c>
      <c r="D96" s="556" t="s">
        <v>1702</v>
      </c>
      <c r="E96" s="416" t="s">
        <v>1499</v>
      </c>
      <c r="F96" s="553" t="s">
        <v>1278</v>
      </c>
      <c r="G96" s="566" t="s">
        <v>1281</v>
      </c>
      <c r="H96" s="553" t="s">
        <v>1284</v>
      </c>
      <c r="I96" s="553" t="s">
        <v>1287</v>
      </c>
      <c r="J96" s="430" t="s">
        <v>1450</v>
      </c>
      <c r="K96" s="435" t="s">
        <v>1597</v>
      </c>
      <c r="L96" s="558" t="s">
        <v>1602</v>
      </c>
      <c r="M96" s="540" t="s">
        <v>1793</v>
      </c>
    </row>
    <row r="97" spans="1:13" ht="104.25" customHeight="1" x14ac:dyDescent="0.2">
      <c r="A97" s="532" t="s">
        <v>167</v>
      </c>
      <c r="B97" s="103"/>
      <c r="C97" s="343" t="s">
        <v>212</v>
      </c>
      <c r="D97" s="556" t="s">
        <v>1273</v>
      </c>
      <c r="E97" s="416" t="s">
        <v>1499</v>
      </c>
      <c r="F97" s="553" t="s">
        <v>1276</v>
      </c>
      <c r="G97" s="566" t="s">
        <v>1279</v>
      </c>
      <c r="H97" s="553" t="s">
        <v>1282</v>
      </c>
      <c r="I97" s="553" t="s">
        <v>1285</v>
      </c>
      <c r="J97" s="414" t="s">
        <v>1449</v>
      </c>
      <c r="K97" s="434" t="s">
        <v>1589</v>
      </c>
      <c r="L97" s="553" t="s">
        <v>1592</v>
      </c>
      <c r="M97" s="540" t="s">
        <v>1794</v>
      </c>
    </row>
    <row r="98" spans="1:13" ht="103.5" customHeight="1" x14ac:dyDescent="0.2">
      <c r="A98" s="532" t="s">
        <v>167</v>
      </c>
      <c r="B98" s="103"/>
      <c r="C98" s="343" t="s">
        <v>212</v>
      </c>
      <c r="D98" s="556" t="s">
        <v>1274</v>
      </c>
      <c r="E98" s="416" t="s">
        <v>1499</v>
      </c>
      <c r="F98" s="553" t="s">
        <v>1277</v>
      </c>
      <c r="G98" s="566" t="s">
        <v>1280</v>
      </c>
      <c r="H98" s="553" t="s">
        <v>1283</v>
      </c>
      <c r="I98" s="553" t="s">
        <v>1286</v>
      </c>
      <c r="J98" s="414" t="s">
        <v>1449</v>
      </c>
      <c r="K98" s="434" t="s">
        <v>1589</v>
      </c>
      <c r="L98" s="553" t="s">
        <v>1593</v>
      </c>
      <c r="M98" s="540" t="s">
        <v>1795</v>
      </c>
    </row>
    <row r="99" spans="1:13" s="202" customFormat="1" x14ac:dyDescent="0.2">
      <c r="A99" s="235"/>
      <c r="B99" s="235"/>
      <c r="C99" s="346"/>
      <c r="D99" s="563"/>
      <c r="E99" s="538"/>
      <c r="F99" s="580"/>
      <c r="G99" s="569"/>
      <c r="H99" s="542"/>
      <c r="I99" s="575"/>
      <c r="J99" s="421"/>
      <c r="K99" s="439"/>
      <c r="L99" s="542"/>
      <c r="M99" s="542"/>
    </row>
    <row r="100" spans="1:13" s="202" customFormat="1" x14ac:dyDescent="0.2">
      <c r="A100" s="235"/>
      <c r="B100" s="235"/>
      <c r="C100" s="346"/>
      <c r="D100" s="563"/>
      <c r="E100" s="538"/>
      <c r="F100" s="580"/>
      <c r="G100" s="569"/>
      <c r="H100" s="542"/>
      <c r="I100" s="575"/>
      <c r="J100" s="421"/>
      <c r="K100" s="439"/>
      <c r="L100" s="542"/>
      <c r="M100" s="542"/>
    </row>
    <row r="101" spans="1:13" s="202" customFormat="1" x14ac:dyDescent="0.2">
      <c r="A101" s="235"/>
      <c r="B101" s="235"/>
      <c r="C101" s="346"/>
      <c r="D101" s="563"/>
      <c r="E101" s="538"/>
      <c r="F101" s="580"/>
      <c r="G101" s="569"/>
      <c r="H101" s="542"/>
      <c r="I101" s="575"/>
      <c r="J101" s="421"/>
      <c r="K101" s="439"/>
      <c r="L101" s="542"/>
      <c r="M101" s="542"/>
    </row>
    <row r="102" spans="1:13" s="202" customFormat="1" x14ac:dyDescent="0.2">
      <c r="A102" s="235"/>
      <c r="B102" s="235"/>
      <c r="C102" s="346"/>
      <c r="D102" s="563"/>
      <c r="E102" s="538"/>
      <c r="F102" s="580"/>
      <c r="G102" s="569"/>
      <c r="H102" s="542"/>
      <c r="I102" s="575"/>
      <c r="J102" s="421"/>
      <c r="K102" s="439"/>
      <c r="L102" s="542"/>
      <c r="M102" s="542"/>
    </row>
    <row r="103" spans="1:13" s="202" customFormat="1" x14ac:dyDescent="0.2">
      <c r="A103" s="235"/>
      <c r="B103" s="235"/>
      <c r="C103" s="346"/>
      <c r="D103" s="563"/>
      <c r="E103" s="538"/>
      <c r="F103" s="580"/>
      <c r="G103" s="569"/>
      <c r="H103" s="542"/>
      <c r="I103" s="575"/>
      <c r="J103" s="421"/>
      <c r="K103" s="439"/>
      <c r="L103" s="542"/>
      <c r="M103" s="542"/>
    </row>
    <row r="104" spans="1:13" s="202" customFormat="1" x14ac:dyDescent="0.2">
      <c r="A104" s="235"/>
      <c r="B104" s="235"/>
      <c r="C104" s="346"/>
      <c r="D104" s="563"/>
      <c r="E104" s="538"/>
      <c r="F104" s="580"/>
      <c r="G104" s="569"/>
      <c r="H104" s="542"/>
      <c r="I104" s="575"/>
      <c r="J104" s="421"/>
      <c r="K104" s="439"/>
      <c r="L104" s="542"/>
      <c r="M104" s="542"/>
    </row>
    <row r="105" spans="1:13" s="202" customFormat="1" x14ac:dyDescent="0.2">
      <c r="A105" s="235"/>
      <c r="B105" s="235"/>
      <c r="C105" s="346"/>
      <c r="D105" s="563"/>
      <c r="E105" s="538"/>
      <c r="F105" s="580"/>
      <c r="G105" s="569"/>
      <c r="H105" s="542"/>
      <c r="I105" s="575"/>
      <c r="J105" s="421"/>
      <c r="K105" s="439"/>
      <c r="L105" s="542"/>
      <c r="M105" s="542"/>
    </row>
    <row r="106" spans="1:13" s="202" customFormat="1" x14ac:dyDescent="0.2">
      <c r="A106" s="235"/>
      <c r="B106" s="235"/>
      <c r="C106" s="346"/>
      <c r="D106" s="563"/>
      <c r="E106" s="538"/>
      <c r="F106" s="580"/>
      <c r="G106" s="569"/>
      <c r="H106" s="542"/>
      <c r="I106" s="575"/>
      <c r="J106" s="421"/>
      <c r="K106" s="439"/>
      <c r="L106" s="542"/>
      <c r="M106" s="542"/>
    </row>
    <row r="107" spans="1:13" s="202" customFormat="1" x14ac:dyDescent="0.2">
      <c r="A107" s="235"/>
      <c r="B107" s="235"/>
      <c r="C107" s="346"/>
      <c r="D107" s="563"/>
      <c r="E107" s="538"/>
      <c r="F107" s="580"/>
      <c r="G107" s="569"/>
      <c r="H107" s="542"/>
      <c r="I107" s="575"/>
      <c r="J107" s="421"/>
      <c r="K107" s="439"/>
      <c r="L107" s="542"/>
      <c r="M107" s="542"/>
    </row>
    <row r="108" spans="1:13" s="202" customFormat="1" x14ac:dyDescent="0.2">
      <c r="A108" s="235"/>
      <c r="B108" s="235"/>
      <c r="C108" s="346"/>
      <c r="D108" s="563"/>
      <c r="E108" s="538"/>
      <c r="F108" s="580"/>
      <c r="G108" s="569"/>
      <c r="H108" s="542"/>
      <c r="I108" s="575"/>
      <c r="J108" s="421"/>
      <c r="K108" s="439"/>
      <c r="L108" s="542"/>
      <c r="M108" s="542"/>
    </row>
    <row r="109" spans="1:13" s="202" customFormat="1" x14ac:dyDescent="0.2">
      <c r="A109" s="235"/>
      <c r="B109" s="235"/>
      <c r="C109" s="346"/>
      <c r="D109" s="563"/>
      <c r="E109" s="538"/>
      <c r="F109" s="580"/>
      <c r="G109" s="569"/>
      <c r="H109" s="542"/>
      <c r="I109" s="575"/>
      <c r="J109" s="421"/>
      <c r="K109" s="439"/>
      <c r="L109" s="542"/>
      <c r="M109" s="542"/>
    </row>
    <row r="110" spans="1:13" s="202" customFormat="1" x14ac:dyDescent="0.2">
      <c r="A110" s="235"/>
      <c r="B110" s="235"/>
      <c r="C110" s="346"/>
      <c r="D110" s="563"/>
      <c r="E110" s="538"/>
      <c r="F110" s="580"/>
      <c r="G110" s="569"/>
      <c r="H110" s="542"/>
      <c r="I110" s="575"/>
      <c r="J110" s="421"/>
      <c r="K110" s="439"/>
      <c r="L110" s="542"/>
      <c r="M110" s="542"/>
    </row>
    <row r="111" spans="1:13" s="202" customFormat="1" x14ac:dyDescent="0.2">
      <c r="A111" s="235"/>
      <c r="B111" s="235"/>
      <c r="C111" s="346"/>
      <c r="D111" s="563"/>
      <c r="E111" s="538"/>
      <c r="F111" s="580"/>
      <c r="G111" s="569"/>
      <c r="H111" s="542"/>
      <c r="I111" s="575"/>
      <c r="J111" s="421"/>
      <c r="K111" s="439"/>
      <c r="L111" s="542"/>
      <c r="M111" s="542"/>
    </row>
    <row r="112" spans="1:13" s="202" customFormat="1" x14ac:dyDescent="0.2">
      <c r="A112" s="235"/>
      <c r="B112" s="235"/>
      <c r="C112" s="346"/>
      <c r="D112" s="563"/>
      <c r="E112" s="538"/>
      <c r="F112" s="580"/>
      <c r="G112" s="569"/>
      <c r="H112" s="542"/>
      <c r="I112" s="575"/>
      <c r="J112" s="421"/>
      <c r="K112" s="439"/>
      <c r="L112" s="542"/>
      <c r="M112" s="542"/>
    </row>
    <row r="113" spans="1:13" s="202" customFormat="1" x14ac:dyDescent="0.2">
      <c r="A113" s="235"/>
      <c r="B113" s="235"/>
      <c r="C113" s="346"/>
      <c r="D113" s="563"/>
      <c r="E113" s="538"/>
      <c r="F113" s="580"/>
      <c r="G113" s="569"/>
      <c r="H113" s="542"/>
      <c r="I113" s="575"/>
      <c r="J113" s="421"/>
      <c r="K113" s="439"/>
      <c r="L113" s="542"/>
      <c r="M113" s="542"/>
    </row>
    <row r="114" spans="1:13" s="202" customFormat="1" x14ac:dyDescent="0.2">
      <c r="A114" s="235"/>
      <c r="B114" s="235"/>
      <c r="C114" s="346"/>
      <c r="D114" s="563"/>
      <c r="E114" s="538"/>
      <c r="F114" s="580"/>
      <c r="G114" s="569"/>
      <c r="H114" s="542"/>
      <c r="I114" s="575"/>
      <c r="J114" s="421"/>
      <c r="K114" s="439"/>
      <c r="L114" s="542"/>
      <c r="M114" s="542"/>
    </row>
    <row r="115" spans="1:13" s="202" customFormat="1" x14ac:dyDescent="0.2">
      <c r="A115" s="235"/>
      <c r="B115" s="235"/>
      <c r="C115" s="346"/>
      <c r="D115" s="563"/>
      <c r="E115" s="538"/>
      <c r="F115" s="580"/>
      <c r="G115" s="569"/>
      <c r="H115" s="542"/>
      <c r="I115" s="575"/>
      <c r="J115" s="421"/>
      <c r="K115" s="439"/>
      <c r="L115" s="542"/>
      <c r="M115" s="542"/>
    </row>
    <row r="116" spans="1:13" s="202" customFormat="1" x14ac:dyDescent="0.2">
      <c r="A116" s="235"/>
      <c r="B116" s="235"/>
      <c r="C116" s="346"/>
      <c r="D116" s="563"/>
      <c r="E116" s="538"/>
      <c r="F116" s="580"/>
      <c r="G116" s="569"/>
      <c r="H116" s="542"/>
      <c r="I116" s="575"/>
      <c r="J116" s="421"/>
      <c r="K116" s="439"/>
      <c r="L116" s="542"/>
      <c r="M116" s="542"/>
    </row>
    <row r="117" spans="1:13" s="202" customFormat="1" x14ac:dyDescent="0.2">
      <c r="A117" s="235"/>
      <c r="B117" s="235"/>
      <c r="C117" s="346"/>
      <c r="D117" s="563"/>
      <c r="E117" s="538"/>
      <c r="F117" s="580"/>
      <c r="G117" s="569"/>
      <c r="H117" s="542"/>
      <c r="I117" s="575"/>
      <c r="J117" s="421"/>
      <c r="K117" s="439"/>
      <c r="L117" s="542"/>
      <c r="M117" s="542"/>
    </row>
    <row r="118" spans="1:13" s="202" customFormat="1" x14ac:dyDescent="0.2">
      <c r="A118" s="235"/>
      <c r="B118" s="235"/>
      <c r="C118" s="346"/>
      <c r="D118" s="563"/>
      <c r="E118" s="538"/>
      <c r="F118" s="580"/>
      <c r="G118" s="569"/>
      <c r="H118" s="542"/>
      <c r="I118" s="575"/>
      <c r="J118" s="421"/>
      <c r="K118" s="439"/>
      <c r="L118" s="542"/>
      <c r="M118" s="542"/>
    </row>
    <row r="119" spans="1:13" s="202" customFormat="1" x14ac:dyDescent="0.2">
      <c r="A119" s="235"/>
      <c r="B119" s="235"/>
      <c r="C119" s="346"/>
      <c r="D119" s="563"/>
      <c r="E119" s="538"/>
      <c r="F119" s="580"/>
      <c r="G119" s="569"/>
      <c r="H119" s="542"/>
      <c r="I119" s="575"/>
      <c r="J119" s="421"/>
      <c r="K119" s="439"/>
      <c r="L119" s="542"/>
      <c r="M119" s="542"/>
    </row>
    <row r="120" spans="1:13" s="202" customFormat="1" x14ac:dyDescent="0.2">
      <c r="A120" s="235"/>
      <c r="B120" s="235"/>
      <c r="C120" s="346"/>
      <c r="D120" s="563"/>
      <c r="E120" s="538"/>
      <c r="F120" s="580"/>
      <c r="G120" s="569"/>
      <c r="H120" s="542"/>
      <c r="I120" s="575"/>
      <c r="J120" s="421"/>
      <c r="K120" s="439"/>
      <c r="L120" s="542"/>
      <c r="M120" s="542"/>
    </row>
    <row r="121" spans="1:13" s="202" customFormat="1" x14ac:dyDescent="0.2">
      <c r="A121" s="235"/>
      <c r="B121" s="235"/>
      <c r="C121" s="346"/>
      <c r="D121" s="563"/>
      <c r="E121" s="538"/>
      <c r="F121" s="580"/>
      <c r="G121" s="569"/>
      <c r="H121" s="542"/>
      <c r="I121" s="575"/>
      <c r="J121" s="421"/>
      <c r="K121" s="439"/>
      <c r="L121" s="542"/>
      <c r="M121" s="542"/>
    </row>
    <row r="122" spans="1:13" s="202" customFormat="1" x14ac:dyDescent="0.2">
      <c r="A122" s="235"/>
      <c r="B122" s="235"/>
      <c r="C122" s="346"/>
      <c r="D122" s="563"/>
      <c r="E122" s="538"/>
      <c r="F122" s="580"/>
      <c r="G122" s="569"/>
      <c r="H122" s="542"/>
      <c r="I122" s="575"/>
      <c r="J122" s="421"/>
      <c r="K122" s="439"/>
      <c r="L122" s="542"/>
      <c r="M122" s="542"/>
    </row>
    <row r="123" spans="1:13" s="202" customFormat="1" x14ac:dyDescent="0.2">
      <c r="A123" s="235"/>
      <c r="B123" s="235"/>
      <c r="C123" s="346"/>
      <c r="D123" s="563"/>
      <c r="E123" s="538"/>
      <c r="F123" s="580"/>
      <c r="G123" s="569"/>
      <c r="H123" s="542"/>
      <c r="I123" s="575"/>
      <c r="J123" s="421"/>
      <c r="K123" s="439"/>
      <c r="L123" s="542"/>
      <c r="M123" s="542"/>
    </row>
    <row r="124" spans="1:13" s="202" customFormat="1" x14ac:dyDescent="0.2">
      <c r="A124" s="235"/>
      <c r="B124" s="235"/>
      <c r="C124" s="346"/>
      <c r="D124" s="563"/>
      <c r="E124" s="538"/>
      <c r="F124" s="580"/>
      <c r="G124" s="569"/>
      <c r="H124" s="542"/>
      <c r="I124" s="575"/>
      <c r="J124" s="421"/>
      <c r="K124" s="439"/>
      <c r="L124" s="542"/>
      <c r="M124" s="542"/>
    </row>
    <row r="125" spans="1:13" s="202" customFormat="1" x14ac:dyDescent="0.2">
      <c r="A125" s="235"/>
      <c r="B125" s="235"/>
      <c r="C125" s="346"/>
      <c r="D125" s="563"/>
      <c r="E125" s="538"/>
      <c r="F125" s="580"/>
      <c r="G125" s="569"/>
      <c r="H125" s="542"/>
      <c r="I125" s="575"/>
      <c r="J125" s="421"/>
      <c r="K125" s="439"/>
      <c r="L125" s="542"/>
      <c r="M125" s="542"/>
    </row>
    <row r="126" spans="1:13" s="202" customFormat="1" x14ac:dyDescent="0.2">
      <c r="A126" s="235"/>
      <c r="B126" s="235"/>
      <c r="C126" s="346"/>
      <c r="D126" s="563"/>
      <c r="E126" s="538"/>
      <c r="F126" s="580"/>
      <c r="G126" s="569"/>
      <c r="H126" s="542"/>
      <c r="I126" s="575"/>
      <c r="J126" s="421"/>
      <c r="K126" s="439"/>
      <c r="L126" s="542"/>
      <c r="M126" s="542"/>
    </row>
    <row r="127" spans="1:13" s="202" customFormat="1" x14ac:dyDescent="0.2">
      <c r="A127" s="235"/>
      <c r="B127" s="235"/>
      <c r="C127" s="346"/>
      <c r="D127" s="563"/>
      <c r="E127" s="538"/>
      <c r="F127" s="580"/>
      <c r="G127" s="569"/>
      <c r="H127" s="542"/>
      <c r="I127" s="575"/>
      <c r="J127" s="421"/>
      <c r="K127" s="439"/>
      <c r="L127" s="542"/>
      <c r="M127" s="542"/>
    </row>
    <row r="128" spans="1:13" s="202" customFormat="1" x14ac:dyDescent="0.2">
      <c r="A128" s="235"/>
      <c r="B128" s="235"/>
      <c r="C128" s="346"/>
      <c r="D128" s="563"/>
      <c r="E128" s="538"/>
      <c r="F128" s="580"/>
      <c r="G128" s="569"/>
      <c r="H128" s="542"/>
      <c r="I128" s="575"/>
      <c r="J128" s="421"/>
      <c r="K128" s="439"/>
      <c r="L128" s="542"/>
      <c r="M128" s="542"/>
    </row>
    <row r="129" spans="1:13" s="202" customFormat="1" x14ac:dyDescent="0.2">
      <c r="A129" s="235"/>
      <c r="B129" s="235"/>
      <c r="C129" s="346"/>
      <c r="D129" s="563"/>
      <c r="E129" s="538"/>
      <c r="F129" s="580"/>
      <c r="G129" s="569"/>
      <c r="H129" s="542"/>
      <c r="I129" s="575"/>
      <c r="J129" s="421"/>
      <c r="K129" s="439"/>
      <c r="L129" s="542"/>
      <c r="M129" s="542"/>
    </row>
    <row r="130" spans="1:13" s="202" customFormat="1" x14ac:dyDescent="0.2">
      <c r="A130" s="235"/>
      <c r="B130" s="235"/>
      <c r="C130" s="346"/>
      <c r="D130" s="563"/>
      <c r="E130" s="538"/>
      <c r="F130" s="580"/>
      <c r="G130" s="569"/>
      <c r="H130" s="542"/>
      <c r="I130" s="575"/>
      <c r="J130" s="421"/>
      <c r="K130" s="439"/>
      <c r="L130" s="542"/>
      <c r="M130" s="542"/>
    </row>
    <row r="131" spans="1:13" s="202" customFormat="1" x14ac:dyDescent="0.2">
      <c r="A131" s="235"/>
      <c r="B131" s="235"/>
      <c r="C131" s="346"/>
      <c r="D131" s="563"/>
      <c r="E131" s="538"/>
      <c r="F131" s="580"/>
      <c r="G131" s="569"/>
      <c r="H131" s="542"/>
      <c r="I131" s="575"/>
      <c r="J131" s="421"/>
      <c r="K131" s="439"/>
      <c r="L131" s="542"/>
      <c r="M131" s="542"/>
    </row>
    <row r="132" spans="1:13" s="202" customFormat="1" ht="15.75" thickBot="1" x14ac:dyDescent="0.25">
      <c r="A132" s="235"/>
      <c r="B132" s="235"/>
      <c r="C132" s="346"/>
      <c r="D132" s="563"/>
      <c r="E132" s="538"/>
      <c r="F132" s="580"/>
      <c r="G132" s="569" t="s">
        <v>35</v>
      </c>
      <c r="H132" s="542"/>
      <c r="I132" s="575"/>
      <c r="J132" s="421"/>
      <c r="K132" s="439"/>
      <c r="L132" s="542"/>
      <c r="M132" s="542"/>
    </row>
    <row r="133" spans="1:13" s="202" customFormat="1" ht="15.75" x14ac:dyDescent="0.2">
      <c r="A133" s="235"/>
      <c r="B133" s="235"/>
      <c r="C133" s="346"/>
      <c r="D133" s="563"/>
      <c r="E133" s="538"/>
      <c r="F133" s="580"/>
      <c r="G133" s="570" t="s">
        <v>19</v>
      </c>
      <c r="H133" s="543"/>
      <c r="I133" s="576"/>
      <c r="J133" s="422"/>
      <c r="K133" s="440"/>
      <c r="L133" s="543"/>
      <c r="M133" s="543"/>
    </row>
    <row r="134" spans="1:13" s="202" customFormat="1" ht="15.75" x14ac:dyDescent="0.2">
      <c r="A134" s="235"/>
      <c r="B134" s="235"/>
      <c r="C134" s="346"/>
      <c r="D134" s="563"/>
      <c r="E134" s="538"/>
      <c r="F134" s="580"/>
      <c r="G134" s="571" t="s">
        <v>9</v>
      </c>
      <c r="H134" s="543"/>
      <c r="I134" s="576"/>
      <c r="J134" s="422"/>
      <c r="K134" s="440"/>
      <c r="L134" s="543"/>
      <c r="M134" s="543"/>
    </row>
    <row r="135" spans="1:13" s="202" customFormat="1" ht="15.75" x14ac:dyDescent="0.2">
      <c r="A135" s="235"/>
      <c r="B135" s="235"/>
      <c r="C135" s="346"/>
      <c r="D135" s="563"/>
      <c r="E135" s="538"/>
      <c r="F135" s="580"/>
      <c r="G135" s="571" t="s">
        <v>10</v>
      </c>
      <c r="H135" s="544"/>
      <c r="I135" s="577"/>
      <c r="J135" s="423"/>
      <c r="K135" s="441"/>
      <c r="L135" s="544"/>
      <c r="M135" s="544"/>
    </row>
    <row r="136" spans="1:13" s="202" customFormat="1" ht="15.75" x14ac:dyDescent="0.2">
      <c r="A136" s="235"/>
      <c r="B136" s="235"/>
      <c r="C136" s="346"/>
      <c r="D136" s="563"/>
      <c r="E136" s="538"/>
      <c r="F136" s="580"/>
      <c r="G136" s="571" t="s">
        <v>11</v>
      </c>
      <c r="H136" s="544"/>
      <c r="I136" s="577"/>
      <c r="J136" s="423"/>
      <c r="K136" s="441"/>
      <c r="L136" s="544"/>
      <c r="M136" s="544"/>
    </row>
    <row r="137" spans="1:13" s="202" customFormat="1" ht="16.5" thickBot="1" x14ac:dyDescent="0.25">
      <c r="A137" s="235"/>
      <c r="B137" s="235"/>
      <c r="C137" s="346"/>
      <c r="D137" s="563"/>
      <c r="E137" s="538"/>
      <c r="F137" s="580"/>
      <c r="G137" s="572" t="s">
        <v>12</v>
      </c>
      <c r="H137" s="545"/>
      <c r="I137" s="578"/>
      <c r="J137" s="424"/>
      <c r="K137" s="442"/>
      <c r="L137" s="545"/>
      <c r="M137" s="545"/>
    </row>
    <row r="138" spans="1:13" s="202" customFormat="1" x14ac:dyDescent="0.2">
      <c r="A138" s="235"/>
      <c r="B138" s="235"/>
      <c r="C138" s="346"/>
      <c r="D138" s="563"/>
      <c r="E138" s="538"/>
      <c r="F138" s="580"/>
      <c r="G138" s="569"/>
      <c r="H138" s="542"/>
      <c r="I138" s="575"/>
      <c r="J138" s="421"/>
      <c r="K138" s="439"/>
      <c r="L138" s="542"/>
      <c r="M138" s="542"/>
    </row>
    <row r="139" spans="1:13" s="202" customFormat="1" x14ac:dyDescent="0.2">
      <c r="A139" s="235"/>
      <c r="B139" s="235"/>
      <c r="C139" s="346"/>
      <c r="D139" s="563"/>
      <c r="E139" s="538"/>
      <c r="F139" s="580"/>
      <c r="G139" s="569"/>
      <c r="H139" s="542"/>
      <c r="I139" s="575"/>
      <c r="J139" s="421"/>
      <c r="K139" s="439"/>
      <c r="L139" s="542"/>
      <c r="M139" s="542"/>
    </row>
    <row r="140" spans="1:13" s="202" customFormat="1" x14ac:dyDescent="0.2">
      <c r="A140" s="235"/>
      <c r="B140" s="235"/>
      <c r="C140" s="346"/>
      <c r="D140" s="563"/>
      <c r="E140" s="538"/>
      <c r="F140" s="580"/>
      <c r="G140" s="569"/>
      <c r="H140" s="542"/>
      <c r="I140" s="575"/>
      <c r="J140" s="421"/>
      <c r="K140" s="439"/>
      <c r="L140" s="542"/>
      <c r="M140" s="542"/>
    </row>
    <row r="141" spans="1:13" s="202" customFormat="1" x14ac:dyDescent="0.2">
      <c r="A141" s="235"/>
      <c r="B141" s="235"/>
      <c r="C141" s="346"/>
      <c r="D141" s="563"/>
      <c r="E141" s="538"/>
      <c r="F141" s="580"/>
      <c r="G141" s="569"/>
      <c r="H141" s="542"/>
      <c r="I141" s="575"/>
      <c r="J141" s="421"/>
      <c r="K141" s="439"/>
      <c r="L141" s="542"/>
      <c r="M141" s="542"/>
    </row>
    <row r="142" spans="1:13" s="202" customFormat="1" x14ac:dyDescent="0.2">
      <c r="A142" s="235"/>
      <c r="B142" s="235"/>
      <c r="C142" s="346"/>
      <c r="D142" s="563"/>
      <c r="E142" s="538"/>
      <c r="F142" s="580"/>
      <c r="G142" s="569"/>
      <c r="H142" s="542"/>
      <c r="I142" s="575"/>
      <c r="J142" s="421"/>
      <c r="K142" s="439"/>
      <c r="L142" s="542"/>
      <c r="M142" s="542"/>
    </row>
    <row r="143" spans="1:13" s="202" customFormat="1" x14ac:dyDescent="0.2">
      <c r="A143" s="235"/>
      <c r="C143" s="346"/>
      <c r="D143" s="563"/>
      <c r="E143" s="538"/>
      <c r="F143" s="580"/>
      <c r="G143" s="569"/>
      <c r="H143" s="542"/>
      <c r="I143" s="575"/>
      <c r="J143" s="421"/>
      <c r="K143" s="439"/>
      <c r="L143" s="542"/>
      <c r="M143" s="542"/>
    </row>
    <row r="144" spans="1:13" s="202" customFormat="1" x14ac:dyDescent="0.2">
      <c r="A144" s="235"/>
      <c r="B144" s="235"/>
      <c r="C144" s="346"/>
      <c r="D144" s="563"/>
      <c r="E144" s="538"/>
      <c r="F144" s="580"/>
      <c r="G144" s="569"/>
      <c r="H144" s="542"/>
      <c r="I144" s="575"/>
      <c r="J144" s="421"/>
      <c r="K144" s="439"/>
      <c r="L144" s="542"/>
      <c r="M144" s="542"/>
    </row>
    <row r="145" spans="1:13" s="202" customFormat="1" x14ac:dyDescent="0.2">
      <c r="A145" s="235"/>
      <c r="B145" s="235"/>
      <c r="C145" s="346"/>
      <c r="D145" s="563"/>
      <c r="E145" s="538"/>
      <c r="F145" s="580"/>
      <c r="G145" s="569"/>
      <c r="H145" s="542"/>
      <c r="I145" s="575"/>
      <c r="J145" s="421"/>
      <c r="K145" s="439"/>
      <c r="L145" s="542"/>
      <c r="M145" s="542"/>
    </row>
    <row r="146" spans="1:13" s="202" customFormat="1" x14ac:dyDescent="0.2">
      <c r="A146" s="235"/>
      <c r="B146" s="235"/>
      <c r="C146" s="346"/>
      <c r="D146" s="563"/>
      <c r="E146" s="538"/>
      <c r="F146" s="580"/>
      <c r="G146" s="569"/>
      <c r="H146" s="542"/>
      <c r="I146" s="575"/>
      <c r="J146" s="421"/>
      <c r="K146" s="439"/>
      <c r="L146" s="542"/>
      <c r="M146" s="542"/>
    </row>
    <row r="147" spans="1:13" s="202" customFormat="1" x14ac:dyDescent="0.2">
      <c r="A147" s="235"/>
      <c r="B147" s="235"/>
      <c r="C147" s="346"/>
      <c r="D147" s="563"/>
      <c r="E147" s="538"/>
      <c r="F147" s="580"/>
      <c r="G147" s="569"/>
      <c r="H147" s="542"/>
      <c r="I147" s="575"/>
      <c r="J147" s="421"/>
      <c r="K147" s="439"/>
      <c r="L147" s="542"/>
      <c r="M147" s="542"/>
    </row>
    <row r="148" spans="1:13" s="202" customFormat="1" x14ac:dyDescent="0.2">
      <c r="A148" s="235"/>
      <c r="B148" s="235"/>
      <c r="C148" s="346"/>
      <c r="D148" s="563"/>
      <c r="E148" s="538"/>
      <c r="F148" s="580"/>
      <c r="G148" s="569"/>
      <c r="H148" s="542"/>
      <c r="I148" s="575"/>
      <c r="J148" s="421"/>
      <c r="K148" s="439"/>
      <c r="L148" s="542"/>
      <c r="M148" s="542"/>
    </row>
    <row r="149" spans="1:13" s="202" customFormat="1" x14ac:dyDescent="0.2">
      <c r="A149" s="235"/>
      <c r="B149" s="235"/>
      <c r="C149" s="346"/>
      <c r="D149" s="563"/>
      <c r="E149" s="538"/>
      <c r="F149" s="580"/>
      <c r="G149" s="569"/>
      <c r="H149" s="542"/>
      <c r="I149" s="575"/>
      <c r="J149" s="421"/>
      <c r="K149" s="439"/>
      <c r="L149" s="542"/>
      <c r="M149" s="542"/>
    </row>
    <row r="150" spans="1:13" s="202" customFormat="1" x14ac:dyDescent="0.2">
      <c r="A150" s="235"/>
      <c r="B150" s="235"/>
      <c r="C150" s="346"/>
      <c r="D150" s="563"/>
      <c r="E150" s="538"/>
      <c r="F150" s="580"/>
      <c r="G150" s="569"/>
      <c r="H150" s="542"/>
      <c r="I150" s="575"/>
      <c r="J150" s="421"/>
      <c r="K150" s="439"/>
      <c r="L150" s="542"/>
      <c r="M150" s="542"/>
    </row>
    <row r="151" spans="1:13" s="202" customFormat="1" x14ac:dyDescent="0.2">
      <c r="A151" s="235"/>
      <c r="B151" s="235"/>
      <c r="C151" s="346"/>
      <c r="D151" s="563"/>
      <c r="E151" s="538"/>
      <c r="F151" s="580"/>
      <c r="G151" s="569"/>
      <c r="H151" s="542"/>
      <c r="I151" s="575"/>
      <c r="J151" s="421"/>
      <c r="K151" s="439"/>
      <c r="L151" s="542"/>
      <c r="M151" s="542"/>
    </row>
    <row r="152" spans="1:13" s="202" customFormat="1" x14ac:dyDescent="0.2">
      <c r="A152" s="235"/>
      <c r="B152" s="235"/>
      <c r="C152" s="346"/>
      <c r="D152" s="563"/>
      <c r="E152" s="538"/>
      <c r="F152" s="580"/>
      <c r="G152" s="569"/>
      <c r="H152" s="542"/>
      <c r="I152" s="575"/>
      <c r="J152" s="421"/>
      <c r="K152" s="439"/>
      <c r="L152" s="542"/>
      <c r="M152" s="542"/>
    </row>
    <row r="153" spans="1:13" s="202" customFormat="1" x14ac:dyDescent="0.2">
      <c r="A153" s="235"/>
      <c r="B153" s="235"/>
      <c r="C153" s="346"/>
      <c r="D153" s="563"/>
      <c r="E153" s="538"/>
      <c r="F153" s="580"/>
      <c r="G153" s="569"/>
      <c r="H153" s="542"/>
      <c r="I153" s="575"/>
      <c r="J153" s="421"/>
      <c r="K153" s="439"/>
      <c r="L153" s="542"/>
      <c r="M153" s="542"/>
    </row>
    <row r="154" spans="1:13" s="202" customFormat="1" x14ac:dyDescent="0.2">
      <c r="A154" s="235"/>
      <c r="B154" s="235"/>
      <c r="C154" s="346"/>
      <c r="D154" s="563"/>
      <c r="E154" s="538"/>
      <c r="F154" s="580"/>
      <c r="G154" s="569"/>
      <c r="H154" s="542"/>
      <c r="I154" s="575"/>
      <c r="J154" s="421"/>
      <c r="K154" s="439"/>
      <c r="L154" s="542"/>
      <c r="M154" s="542"/>
    </row>
    <row r="155" spans="1:13" s="202" customFormat="1" x14ac:dyDescent="0.2">
      <c r="A155" s="235"/>
      <c r="B155" s="235"/>
      <c r="C155" s="346"/>
      <c r="D155" s="563"/>
      <c r="E155" s="538"/>
      <c r="F155" s="580"/>
      <c r="G155" s="569"/>
      <c r="H155" s="542"/>
      <c r="I155" s="575"/>
      <c r="J155" s="421"/>
      <c r="K155" s="439"/>
      <c r="L155" s="542"/>
      <c r="M155" s="542"/>
    </row>
    <row r="156" spans="1:13" s="202" customFormat="1" x14ac:dyDescent="0.2">
      <c r="A156" s="235"/>
      <c r="B156" s="235"/>
      <c r="C156" s="346"/>
      <c r="D156" s="563"/>
      <c r="E156" s="538"/>
      <c r="F156" s="580"/>
      <c r="G156" s="569"/>
      <c r="H156" s="542"/>
      <c r="I156" s="575"/>
      <c r="J156" s="421"/>
      <c r="K156" s="439"/>
      <c r="L156" s="542"/>
      <c r="M156" s="542"/>
    </row>
    <row r="157" spans="1:13" s="202" customFormat="1" x14ac:dyDescent="0.2">
      <c r="A157" s="235"/>
      <c r="B157" s="235"/>
      <c r="C157" s="346"/>
      <c r="D157" s="563"/>
      <c r="E157" s="538"/>
      <c r="F157" s="580"/>
      <c r="G157" s="569"/>
      <c r="H157" s="542"/>
      <c r="I157" s="575"/>
      <c r="J157" s="421"/>
      <c r="K157" s="439"/>
      <c r="L157" s="542"/>
      <c r="M157" s="542"/>
    </row>
    <row r="158" spans="1:13" s="202" customFormat="1" x14ac:dyDescent="0.2">
      <c r="A158" s="235"/>
      <c r="B158" s="235"/>
      <c r="C158" s="346"/>
      <c r="D158" s="563"/>
      <c r="E158" s="538"/>
      <c r="F158" s="580"/>
      <c r="G158" s="569"/>
      <c r="H158" s="542"/>
      <c r="I158" s="575"/>
      <c r="J158" s="421"/>
      <c r="K158" s="439"/>
      <c r="L158" s="542"/>
      <c r="M158" s="542"/>
    </row>
    <row r="159" spans="1:13" s="202" customFormat="1" x14ac:dyDescent="0.2">
      <c r="A159" s="235"/>
      <c r="B159" s="235"/>
      <c r="C159" s="346"/>
      <c r="D159" s="563"/>
      <c r="E159" s="538"/>
      <c r="F159" s="580"/>
      <c r="G159" s="569"/>
      <c r="H159" s="542"/>
      <c r="I159" s="575"/>
      <c r="J159" s="421"/>
      <c r="K159" s="439"/>
      <c r="L159" s="542"/>
      <c r="M159" s="542"/>
    </row>
    <row r="160" spans="1:13" s="202" customFormat="1" x14ac:dyDescent="0.2">
      <c r="A160" s="235"/>
      <c r="B160" s="235"/>
      <c r="C160" s="346"/>
      <c r="D160" s="563"/>
      <c r="E160" s="538"/>
      <c r="F160" s="580"/>
      <c r="G160" s="569"/>
      <c r="H160" s="542"/>
      <c r="I160" s="575"/>
      <c r="J160" s="421"/>
      <c r="K160" s="439"/>
      <c r="L160" s="542"/>
      <c r="M160" s="542"/>
    </row>
    <row r="161" spans="1:13" s="202" customFormat="1" x14ac:dyDescent="0.2">
      <c r="A161" s="235"/>
      <c r="B161" s="235"/>
      <c r="C161" s="346"/>
      <c r="D161" s="563"/>
      <c r="E161" s="538"/>
      <c r="F161" s="580"/>
      <c r="G161" s="569"/>
      <c r="H161" s="542"/>
      <c r="I161" s="575"/>
      <c r="J161" s="421"/>
      <c r="K161" s="439"/>
      <c r="L161" s="542"/>
      <c r="M161" s="542"/>
    </row>
    <row r="162" spans="1:13" s="202" customFormat="1" x14ac:dyDescent="0.2">
      <c r="A162" s="235"/>
      <c r="B162" s="235"/>
      <c r="C162" s="346"/>
      <c r="D162" s="563"/>
      <c r="E162" s="538"/>
      <c r="F162" s="580"/>
      <c r="G162" s="569"/>
      <c r="H162" s="542"/>
      <c r="I162" s="575"/>
      <c r="J162" s="421"/>
      <c r="K162" s="439"/>
      <c r="L162" s="542"/>
      <c r="M162" s="542"/>
    </row>
    <row r="163" spans="1:13" s="202" customFormat="1" x14ac:dyDescent="0.2">
      <c r="A163" s="235"/>
      <c r="B163" s="235"/>
      <c r="C163" s="346"/>
      <c r="D163" s="563"/>
      <c r="E163" s="538"/>
      <c r="F163" s="580"/>
      <c r="G163" s="569"/>
      <c r="H163" s="542"/>
      <c r="I163" s="575"/>
      <c r="J163" s="421"/>
      <c r="K163" s="439"/>
      <c r="L163" s="542"/>
      <c r="M163" s="542"/>
    </row>
    <row r="164" spans="1:13" s="202" customFormat="1" x14ac:dyDescent="0.2">
      <c r="A164" s="235"/>
      <c r="B164" s="235"/>
      <c r="C164" s="346"/>
      <c r="D164" s="563"/>
      <c r="E164" s="538"/>
      <c r="F164" s="580"/>
      <c r="G164" s="569"/>
      <c r="H164" s="542"/>
      <c r="I164" s="575"/>
      <c r="J164" s="421"/>
      <c r="K164" s="439"/>
      <c r="L164" s="542"/>
      <c r="M164" s="542"/>
    </row>
    <row r="165" spans="1:13" s="202" customFormat="1" x14ac:dyDescent="0.2">
      <c r="A165" s="235"/>
      <c r="B165" s="235"/>
      <c r="C165" s="346"/>
      <c r="D165" s="563"/>
      <c r="E165" s="538"/>
      <c r="F165" s="580"/>
      <c r="G165" s="569"/>
      <c r="H165" s="542"/>
      <c r="I165" s="575"/>
      <c r="J165" s="421"/>
      <c r="K165" s="439"/>
      <c r="L165" s="542"/>
      <c r="M165" s="542"/>
    </row>
    <row r="166" spans="1:13" s="202" customFormat="1" x14ac:dyDescent="0.2">
      <c r="A166" s="235"/>
      <c r="B166" s="235"/>
      <c r="C166" s="346"/>
      <c r="D166" s="563"/>
      <c r="E166" s="538"/>
      <c r="F166" s="580"/>
      <c r="G166" s="569"/>
      <c r="H166" s="542"/>
      <c r="I166" s="575"/>
      <c r="J166" s="421"/>
      <c r="K166" s="439"/>
      <c r="L166" s="542"/>
      <c r="M166" s="542"/>
    </row>
    <row r="167" spans="1:13" s="202" customFormat="1" x14ac:dyDescent="0.2">
      <c r="A167" s="235"/>
      <c r="B167" s="235"/>
      <c r="C167" s="346"/>
      <c r="D167" s="563"/>
      <c r="E167" s="538"/>
      <c r="F167" s="580"/>
      <c r="G167" s="569"/>
      <c r="H167" s="542"/>
      <c r="I167" s="575"/>
      <c r="J167" s="421"/>
      <c r="K167" s="439"/>
      <c r="L167" s="542"/>
      <c r="M167" s="542"/>
    </row>
    <row r="168" spans="1:13" s="202" customFormat="1" x14ac:dyDescent="0.2">
      <c r="A168" s="235"/>
      <c r="B168" s="235"/>
      <c r="C168" s="346"/>
      <c r="D168" s="563"/>
      <c r="E168" s="538"/>
      <c r="F168" s="580"/>
      <c r="G168" s="569"/>
      <c r="H168" s="542"/>
      <c r="I168" s="575"/>
      <c r="J168" s="421"/>
      <c r="K168" s="439"/>
      <c r="L168" s="542"/>
      <c r="M168" s="542"/>
    </row>
    <row r="169" spans="1:13" s="202" customFormat="1" x14ac:dyDescent="0.2">
      <c r="A169" s="235"/>
      <c r="B169" s="235"/>
      <c r="C169" s="346"/>
      <c r="D169" s="563"/>
      <c r="E169" s="538"/>
      <c r="F169" s="580"/>
      <c r="G169" s="569"/>
      <c r="H169" s="542"/>
      <c r="I169" s="575"/>
      <c r="J169" s="421"/>
      <c r="K169" s="439"/>
      <c r="L169" s="542"/>
      <c r="M169" s="542"/>
    </row>
    <row r="170" spans="1:13" s="202" customFormat="1" x14ac:dyDescent="0.2">
      <c r="A170" s="235"/>
      <c r="B170" s="235"/>
      <c r="C170" s="346"/>
      <c r="D170" s="563"/>
      <c r="E170" s="538"/>
      <c r="F170" s="580"/>
      <c r="G170" s="569"/>
      <c r="H170" s="542"/>
      <c r="I170" s="575"/>
      <c r="J170" s="421"/>
      <c r="K170" s="439"/>
      <c r="L170" s="542"/>
      <c r="M170" s="542"/>
    </row>
    <row r="171" spans="1:13" s="202" customFormat="1" x14ac:dyDescent="0.2">
      <c r="A171" s="235"/>
      <c r="B171" s="235"/>
      <c r="C171" s="346"/>
      <c r="D171" s="563"/>
      <c r="E171" s="538"/>
      <c r="F171" s="580"/>
      <c r="G171" s="569"/>
      <c r="H171" s="542"/>
      <c r="I171" s="575"/>
      <c r="J171" s="421"/>
      <c r="K171" s="439"/>
      <c r="L171" s="542"/>
      <c r="M171" s="542"/>
    </row>
    <row r="172" spans="1:13" s="202" customFormat="1" x14ac:dyDescent="0.2">
      <c r="A172" s="235"/>
      <c r="B172" s="235"/>
      <c r="C172" s="346"/>
      <c r="D172" s="563"/>
      <c r="E172" s="538"/>
      <c r="F172" s="580"/>
      <c r="G172" s="569"/>
      <c r="H172" s="542"/>
      <c r="I172" s="575"/>
      <c r="J172" s="421"/>
      <c r="K172" s="439"/>
      <c r="L172" s="542"/>
      <c r="M172" s="542"/>
    </row>
    <row r="173" spans="1:13" x14ac:dyDescent="0.2">
      <c r="A173" s="236"/>
      <c r="B173" s="236"/>
      <c r="C173" s="347"/>
    </row>
    <row r="174" spans="1:13" x14ac:dyDescent="0.2">
      <c r="A174" s="236"/>
      <c r="B174" s="236"/>
      <c r="C174" s="347"/>
    </row>
    <row r="175" spans="1:13" x14ac:dyDescent="0.2">
      <c r="A175" s="236"/>
      <c r="B175" s="236"/>
      <c r="C175" s="347"/>
    </row>
    <row r="176" spans="1:13" x14ac:dyDescent="0.2">
      <c r="A176" s="236"/>
      <c r="B176" s="236"/>
      <c r="C176" s="347"/>
    </row>
    <row r="177" spans="1:13" x14ac:dyDescent="0.2">
      <c r="A177" s="236"/>
      <c r="B177" s="236"/>
      <c r="C177" s="347"/>
    </row>
    <row r="178" spans="1:13" x14ac:dyDescent="0.2">
      <c r="A178" s="236"/>
      <c r="B178" s="236"/>
      <c r="C178" s="347"/>
    </row>
    <row r="179" spans="1:13" x14ac:dyDescent="0.2">
      <c r="A179" s="236"/>
      <c r="B179" s="236"/>
      <c r="C179" s="347"/>
    </row>
    <row r="180" spans="1:13" x14ac:dyDescent="0.2">
      <c r="A180" s="236"/>
      <c r="B180" s="236"/>
      <c r="C180" s="347"/>
    </row>
    <row r="181" spans="1:13" x14ac:dyDescent="0.2">
      <c r="A181" s="236"/>
      <c r="B181" s="236"/>
      <c r="C181" s="347"/>
    </row>
    <row r="182" spans="1:13" x14ac:dyDescent="0.2">
      <c r="A182" s="236"/>
      <c r="B182" s="236"/>
      <c r="C182" s="347"/>
    </row>
    <row r="183" spans="1:13" x14ac:dyDescent="0.2">
      <c r="A183" s="236"/>
      <c r="B183" s="236"/>
      <c r="C183" s="347"/>
    </row>
    <row r="184" spans="1:13" x14ac:dyDescent="0.2">
      <c r="A184" s="236"/>
      <c r="B184" s="236"/>
      <c r="C184" s="347"/>
    </row>
    <row r="185" spans="1:13" x14ac:dyDescent="0.2">
      <c r="A185" s="236"/>
      <c r="B185" s="236"/>
      <c r="C185" s="347"/>
    </row>
    <row r="186" spans="1:13" x14ac:dyDescent="0.2">
      <c r="A186" s="236"/>
      <c r="B186" s="236"/>
      <c r="C186" s="347"/>
    </row>
    <row r="187" spans="1:13" x14ac:dyDescent="0.2">
      <c r="A187" s="236"/>
      <c r="B187" s="236"/>
      <c r="C187" s="347"/>
      <c r="G187" s="564"/>
      <c r="H187" s="547"/>
      <c r="I187" s="562"/>
      <c r="J187" s="426"/>
      <c r="K187" s="443"/>
      <c r="L187" s="547"/>
      <c r="M187" s="547"/>
    </row>
    <row r="188" spans="1:13" x14ac:dyDescent="0.2">
      <c r="A188" s="237"/>
      <c r="B188" s="237"/>
      <c r="G188" s="564"/>
      <c r="H188" s="547"/>
      <c r="I188" s="562"/>
      <c r="J188" s="426"/>
      <c r="K188" s="443"/>
      <c r="L188" s="547"/>
      <c r="M188" s="547"/>
    </row>
    <row r="189" spans="1:13" x14ac:dyDescent="0.2">
      <c r="A189" s="237"/>
      <c r="B189" s="237"/>
      <c r="G189" s="564"/>
      <c r="H189" s="547"/>
      <c r="I189" s="562"/>
      <c r="J189" s="426"/>
      <c r="K189" s="443"/>
      <c r="L189" s="547"/>
      <c r="M189" s="547"/>
    </row>
    <row r="190" spans="1:13" x14ac:dyDescent="0.2">
      <c r="A190" s="237"/>
      <c r="B190" s="237"/>
      <c r="G190" s="564"/>
      <c r="H190" s="547"/>
      <c r="I190" s="562"/>
      <c r="J190" s="426"/>
      <c r="K190" s="443"/>
      <c r="L190" s="547"/>
      <c r="M190" s="547"/>
    </row>
    <row r="191" spans="1:13" x14ac:dyDescent="0.2">
      <c r="A191" s="237"/>
      <c r="B191" s="237"/>
      <c r="G191" s="564"/>
      <c r="H191" s="547"/>
      <c r="I191" s="562"/>
      <c r="J191" s="426"/>
      <c r="K191" s="443"/>
      <c r="L191" s="547"/>
      <c r="M191" s="547"/>
    </row>
    <row r="192" spans="1:13" x14ac:dyDescent="0.2">
      <c r="A192" s="237"/>
      <c r="B192" s="237"/>
      <c r="G192" s="564"/>
      <c r="H192" s="547"/>
      <c r="I192" s="562"/>
      <c r="J192" s="426"/>
      <c r="K192" s="443"/>
      <c r="L192" s="547"/>
      <c r="M192" s="547"/>
    </row>
    <row r="193" spans="1:13" x14ac:dyDescent="0.2">
      <c r="A193" s="237"/>
      <c r="B193" s="237"/>
      <c r="G193" s="564"/>
      <c r="H193" s="547"/>
      <c r="I193" s="562"/>
      <c r="J193" s="426"/>
      <c r="K193" s="443"/>
      <c r="L193" s="547"/>
      <c r="M193" s="547"/>
    </row>
    <row r="194" spans="1:13" x14ac:dyDescent="0.2">
      <c r="A194" s="237" t="s">
        <v>172</v>
      </c>
      <c r="B194" s="237"/>
      <c r="G194" s="564"/>
      <c r="H194" s="547"/>
      <c r="I194" s="562"/>
      <c r="J194" s="426"/>
      <c r="K194" s="443"/>
      <c r="L194" s="547"/>
      <c r="M194" s="547"/>
    </row>
    <row r="195" spans="1:13" x14ac:dyDescent="0.2">
      <c r="A195" s="237" t="s">
        <v>173</v>
      </c>
      <c r="B195" s="237"/>
      <c r="G195" s="564"/>
      <c r="H195" s="547"/>
      <c r="I195" s="562"/>
      <c r="J195" s="426"/>
      <c r="K195" s="443"/>
      <c r="L195" s="547"/>
      <c r="M195" s="547"/>
    </row>
    <row r="196" spans="1:13" x14ac:dyDescent="0.2">
      <c r="A196" s="237" t="s">
        <v>174</v>
      </c>
      <c r="B196" s="237"/>
      <c r="G196" s="564"/>
      <c r="H196" s="547"/>
      <c r="I196" s="562"/>
      <c r="J196" s="426"/>
      <c r="K196" s="443"/>
      <c r="L196" s="547"/>
      <c r="M196" s="547"/>
    </row>
    <row r="197" spans="1:13" x14ac:dyDescent="0.2">
      <c r="A197" s="237" t="s">
        <v>175</v>
      </c>
      <c r="B197" s="237"/>
      <c r="G197" s="564"/>
      <c r="H197" s="547"/>
      <c r="I197" s="562"/>
      <c r="J197" s="426"/>
      <c r="K197" s="443"/>
      <c r="L197" s="547"/>
      <c r="M197" s="547"/>
    </row>
    <row r="198" spans="1:13" x14ac:dyDescent="0.2">
      <c r="A198" s="237" t="s">
        <v>176</v>
      </c>
      <c r="B198" s="237"/>
      <c r="G198" s="564"/>
      <c r="H198" s="547"/>
      <c r="I198" s="562"/>
      <c r="J198" s="426"/>
      <c r="K198" s="443"/>
      <c r="L198" s="547"/>
      <c r="M198" s="547"/>
    </row>
    <row r="199" spans="1:13" x14ac:dyDescent="0.2">
      <c r="A199" s="237" t="s">
        <v>177</v>
      </c>
      <c r="B199" s="237"/>
      <c r="G199" s="564"/>
      <c r="H199" s="547"/>
      <c r="I199" s="562"/>
      <c r="J199" s="426"/>
      <c r="K199" s="443"/>
      <c r="L199" s="547"/>
      <c r="M199" s="547"/>
    </row>
    <row r="200" spans="1:13" x14ac:dyDescent="0.2">
      <c r="A200" s="237" t="s">
        <v>178</v>
      </c>
      <c r="B200" s="237"/>
      <c r="G200" s="564"/>
      <c r="H200" s="547"/>
      <c r="I200" s="562"/>
      <c r="J200" s="426"/>
      <c r="K200" s="443"/>
      <c r="L200" s="547"/>
      <c r="M200" s="547"/>
    </row>
    <row r="201" spans="1:13" x14ac:dyDescent="0.2">
      <c r="A201" s="237" t="s">
        <v>179</v>
      </c>
      <c r="B201" s="237"/>
      <c r="G201" s="564"/>
      <c r="H201" s="547"/>
      <c r="I201" s="562"/>
      <c r="J201" s="426"/>
      <c r="K201" s="443"/>
      <c r="L201" s="547"/>
      <c r="M201" s="547"/>
    </row>
    <row r="202" spans="1:13" x14ac:dyDescent="0.2">
      <c r="A202" s="237" t="s">
        <v>180</v>
      </c>
      <c r="B202" s="237"/>
      <c r="G202" s="564"/>
      <c r="H202" s="547"/>
      <c r="I202" s="562"/>
      <c r="J202" s="426"/>
      <c r="K202" s="443"/>
      <c r="L202" s="547"/>
      <c r="M202" s="547"/>
    </row>
    <row r="203" spans="1:13" x14ac:dyDescent="0.2">
      <c r="A203" s="237" t="s">
        <v>175</v>
      </c>
      <c r="B203" s="237"/>
      <c r="G203" s="564"/>
      <c r="H203" s="547"/>
      <c r="I203" s="562"/>
      <c r="J203" s="426"/>
      <c r="K203" s="443"/>
      <c r="L203" s="547"/>
      <c r="M203" s="547"/>
    </row>
    <row r="204" spans="1:13" x14ac:dyDescent="0.2">
      <c r="A204" s="237" t="s">
        <v>181</v>
      </c>
      <c r="B204" s="237"/>
      <c r="G204" s="564"/>
      <c r="H204" s="547"/>
      <c r="I204" s="562"/>
      <c r="J204" s="426"/>
      <c r="K204" s="443"/>
      <c r="L204" s="547"/>
      <c r="M204" s="547"/>
    </row>
    <row r="205" spans="1:13" x14ac:dyDescent="0.2">
      <c r="A205" s="237" t="s">
        <v>182</v>
      </c>
      <c r="B205" s="237"/>
      <c r="G205" s="564"/>
      <c r="H205" s="547"/>
      <c r="I205" s="562"/>
      <c r="J205" s="426"/>
      <c r="K205" s="443"/>
      <c r="L205" s="547"/>
      <c r="M205" s="547"/>
    </row>
  </sheetData>
  <sheetProtection autoFilter="0"/>
  <autoFilter ref="A2:Z98" xr:uid="{00000000-0009-0000-0000-000002000000}"/>
  <mergeCells count="11">
    <mergeCell ref="J1:L1"/>
    <mergeCell ref="C27:C28"/>
    <mergeCell ref="C40:C43"/>
    <mergeCell ref="A74:A76"/>
    <mergeCell ref="I74:I76"/>
    <mergeCell ref="H74:H76"/>
    <mergeCell ref="G74:G76"/>
    <mergeCell ref="F74:F76"/>
    <mergeCell ref="E74:E76"/>
    <mergeCell ref="D74:D76"/>
    <mergeCell ref="C74:C76"/>
  </mergeCells>
  <dataValidations count="7">
    <dataValidation type="list" allowBlank="1" showInputMessage="1" showErrorMessage="1" sqref="E77:E98 E3:E49 E70:E74" xr:uid="{00000000-0002-0000-0200-000000000000}">
      <formula1>#REF!</formula1>
    </dataValidation>
    <dataValidation type="list" allowBlank="1" showInputMessage="1" showErrorMessage="1" sqref="J3 J29 J46:J47 J13 J40 J92 J33 J17 J70 J87" xr:uid="{00000000-0002-0000-0200-000001000000}">
      <formula1>$O$3:$O$11</formula1>
    </dataValidation>
    <dataValidation type="list" allowBlank="1" showErrorMessage="1" sqref="J44:J45 J63:J64 J69 J91 J10 J12 J30:J31 J67 J93" xr:uid="{00000000-0002-0000-0200-000002000000}">
      <formula1>$O$3:$O$11</formula1>
    </dataValidation>
    <dataValidation type="list" allowBlank="1" showInputMessage="1" showErrorMessage="1" sqref="E50:E69" xr:uid="{00000000-0002-0000-0200-000003000000}">
      <formula1>$AK$3:$AK$5</formula1>
    </dataValidation>
    <dataValidation type="list" allowBlank="1" showInputMessage="1" showErrorMessage="1" sqref="J65" xr:uid="{00000000-0002-0000-0200-000004000000}">
      <formula1>$AG$2:$AG$4</formula1>
    </dataValidation>
    <dataValidation type="list" allowBlank="1" showInputMessage="1" showErrorMessage="1" sqref="J71 J11 J18:J23 J68 J41:J42 J32 J8:J9 J88:J90 J25:J28 J48:J53 J14:J16 J4:J6 J94:J98 J66 J38:J39 J35:J36 J55:J62 J73:J86" xr:uid="{00000000-0002-0000-0200-000005000000}">
      <formula1>#REF!</formula1>
    </dataValidation>
    <dataValidation type="list" allowBlank="1" showErrorMessage="1" sqref="J7 J72 J54 J43 J37 J34 J24" xr:uid="{00000000-0002-0000-0200-000008000000}">
      <formula1>#REF!</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AH369"/>
  <sheetViews>
    <sheetView zoomScale="80" zoomScaleNormal="80" workbookViewId="0">
      <selection activeCell="H1" sqref="H1"/>
    </sheetView>
  </sheetViews>
  <sheetFormatPr baseColWidth="10" defaultColWidth="11.42578125" defaultRowHeight="15" x14ac:dyDescent="0.25"/>
  <cols>
    <col min="1" max="1" width="8.42578125" style="118" customWidth="1"/>
    <col min="2" max="2" width="6.7109375" style="118" hidden="1" customWidth="1"/>
    <col min="3" max="3" width="7.140625" style="118" hidden="1" customWidth="1"/>
    <col min="4" max="4" width="18.85546875" style="118" customWidth="1"/>
    <col min="5" max="5" width="8.140625" style="366" customWidth="1"/>
    <col min="6" max="6" width="11" style="118" customWidth="1"/>
    <col min="7" max="7" width="18.28515625" style="118" customWidth="1"/>
    <col min="8" max="8" width="74.140625" style="118" customWidth="1"/>
    <col min="9" max="9" width="61.28515625" style="118" customWidth="1"/>
    <col min="10" max="10" width="29" style="449" customWidth="1"/>
    <col min="11" max="11" width="47.7109375" style="118" customWidth="1"/>
    <col min="12" max="13" width="36.7109375" style="118" customWidth="1"/>
    <col min="14" max="14" width="48.140625" style="118" customWidth="1"/>
    <col min="15" max="18" width="36.7109375" style="118" hidden="1" customWidth="1"/>
    <col min="19" max="19" width="8.140625" style="116" customWidth="1"/>
    <col min="20" max="20" width="27.85546875" style="116" hidden="1" customWidth="1"/>
    <col min="21" max="21" width="47.5703125" style="116" hidden="1" customWidth="1"/>
    <col min="22" max="22" width="14.7109375" style="117" hidden="1" customWidth="1"/>
    <col min="23" max="23" width="31.7109375" style="116" hidden="1" customWidth="1"/>
    <col min="24" max="24" width="6.140625" style="116" hidden="1" customWidth="1"/>
    <col min="25" max="25" width="27.85546875" style="116" hidden="1" customWidth="1"/>
    <col min="26" max="26" width="43.28515625" style="116" hidden="1" customWidth="1"/>
    <col min="27" max="27" width="14.140625" style="117" hidden="1" customWidth="1"/>
    <col min="28" max="28" width="31.7109375" style="116" hidden="1" customWidth="1"/>
    <col min="29" max="29" width="47" style="118" hidden="1" customWidth="1"/>
    <col min="30" max="30" width="51.85546875" style="118" customWidth="1"/>
    <col min="31" max="16384" width="11.42578125" style="118"/>
  </cols>
  <sheetData>
    <row r="2" spans="1:34" ht="36" customHeight="1" x14ac:dyDescent="0.25">
      <c r="A2" s="115"/>
      <c r="B2" s="115"/>
      <c r="C2" s="115"/>
      <c r="D2" s="115"/>
      <c r="E2" s="355"/>
      <c r="F2" s="115"/>
      <c r="G2" s="115"/>
      <c r="H2" s="115"/>
      <c r="I2" s="115"/>
      <c r="J2" s="445"/>
      <c r="K2" s="115"/>
      <c r="L2" s="115"/>
      <c r="M2" s="115"/>
      <c r="N2" s="115"/>
      <c r="O2" s="115"/>
      <c r="P2" s="115"/>
      <c r="Q2" s="115"/>
      <c r="R2" s="115"/>
      <c r="AH2" s="118" t="s">
        <v>1444</v>
      </c>
    </row>
    <row r="3" spans="1:34" ht="28.5" customHeight="1" x14ac:dyDescent="0.25">
      <c r="A3" s="115"/>
      <c r="B3" s="115"/>
      <c r="C3" s="115"/>
      <c r="D3" s="115"/>
      <c r="E3" s="355"/>
      <c r="F3" s="115"/>
      <c r="G3" s="115"/>
      <c r="H3" s="115"/>
      <c r="I3" s="115"/>
      <c r="J3" s="445"/>
      <c r="K3" s="115"/>
      <c r="L3" s="115"/>
      <c r="M3" s="115"/>
      <c r="N3" s="115"/>
      <c r="O3" s="115"/>
      <c r="P3" s="115"/>
      <c r="Q3" s="115"/>
      <c r="R3" s="115"/>
      <c r="AH3" s="118" t="s">
        <v>16</v>
      </c>
    </row>
    <row r="4" spans="1:34" ht="45" customHeight="1" x14ac:dyDescent="0.25">
      <c r="A4" s="813" t="s">
        <v>1447</v>
      </c>
      <c r="B4" s="814"/>
      <c r="C4" s="814"/>
      <c r="D4" s="813"/>
      <c r="E4" s="813"/>
      <c r="F4" s="813"/>
      <c r="G4" s="813"/>
      <c r="H4" s="813"/>
      <c r="I4" s="813"/>
      <c r="J4" s="446"/>
      <c r="K4" s="119"/>
      <c r="L4" s="119"/>
      <c r="M4" s="119"/>
      <c r="N4" s="119"/>
      <c r="O4" s="119"/>
      <c r="P4" s="119"/>
      <c r="Q4" s="119"/>
      <c r="R4" s="119"/>
      <c r="S4" s="120"/>
      <c r="T4" s="120"/>
      <c r="U4" s="120"/>
      <c r="V4" s="120"/>
      <c r="W4" s="120"/>
      <c r="X4" s="120"/>
      <c r="Y4" s="120"/>
      <c r="Z4" s="120"/>
      <c r="AA4" s="120"/>
      <c r="AB4" s="120"/>
    </row>
    <row r="5" spans="1:34" ht="58.5" customHeight="1" x14ac:dyDescent="0.25">
      <c r="A5" s="824" t="s">
        <v>122</v>
      </c>
      <c r="B5" s="825"/>
      <c r="C5" s="825"/>
      <c r="D5" s="826"/>
      <c r="E5" s="826"/>
      <c r="F5" s="826"/>
      <c r="G5" s="826"/>
      <c r="H5" s="826"/>
      <c r="I5" s="827"/>
      <c r="J5" s="823" t="s">
        <v>1530</v>
      </c>
      <c r="K5" s="823"/>
      <c r="L5" s="823"/>
      <c r="M5" s="823"/>
      <c r="N5" s="411" t="s">
        <v>1445</v>
      </c>
      <c r="O5" s="823" t="s">
        <v>260</v>
      </c>
      <c r="P5" s="823"/>
      <c r="Q5" s="823"/>
      <c r="R5" s="823"/>
      <c r="S5" s="120"/>
      <c r="T5" s="109"/>
      <c r="U5" s="110"/>
      <c r="V5" s="111"/>
      <c r="W5" s="112"/>
      <c r="X5" s="121"/>
      <c r="Y5" s="109"/>
      <c r="Z5" s="110"/>
      <c r="AA5" s="111"/>
      <c r="AB5" s="112"/>
    </row>
    <row r="6" spans="1:34" ht="51" customHeight="1" x14ac:dyDescent="0.25">
      <c r="A6" s="831" t="s">
        <v>156</v>
      </c>
      <c r="B6" s="133" t="s">
        <v>27</v>
      </c>
      <c r="C6" s="133" t="s">
        <v>28</v>
      </c>
      <c r="D6" s="833" t="s">
        <v>253</v>
      </c>
      <c r="E6" s="833" t="s">
        <v>254</v>
      </c>
      <c r="F6" s="833" t="s">
        <v>259</v>
      </c>
      <c r="G6" s="833" t="s">
        <v>261</v>
      </c>
      <c r="H6" s="821" t="s">
        <v>262</v>
      </c>
      <c r="I6" s="830" t="s">
        <v>263</v>
      </c>
      <c r="J6" s="819" t="s">
        <v>306</v>
      </c>
      <c r="K6" s="820" t="s">
        <v>255</v>
      </c>
      <c r="L6" s="820" t="s">
        <v>256</v>
      </c>
      <c r="M6" s="820"/>
      <c r="N6" s="828" t="s">
        <v>1446</v>
      </c>
      <c r="O6" s="820" t="s">
        <v>306</v>
      </c>
      <c r="P6" s="820" t="s">
        <v>255</v>
      </c>
      <c r="Q6" s="820" t="s">
        <v>256</v>
      </c>
      <c r="R6" s="820"/>
      <c r="S6" s="122"/>
      <c r="T6" s="817"/>
      <c r="U6" s="817"/>
      <c r="V6" s="815"/>
      <c r="W6" s="818"/>
      <c r="X6" s="356"/>
      <c r="Y6" s="816"/>
      <c r="Z6" s="817"/>
      <c r="AA6" s="815"/>
      <c r="AB6" s="816"/>
    </row>
    <row r="7" spans="1:34" ht="13.5" customHeight="1" x14ac:dyDescent="0.25">
      <c r="A7" s="832"/>
      <c r="B7" s="133"/>
      <c r="C7" s="133"/>
      <c r="D7" s="834"/>
      <c r="E7" s="835"/>
      <c r="F7" s="835"/>
      <c r="G7" s="835"/>
      <c r="H7" s="822"/>
      <c r="I7" s="822"/>
      <c r="J7" s="819"/>
      <c r="K7" s="820"/>
      <c r="L7" s="372" t="s">
        <v>257</v>
      </c>
      <c r="M7" s="372" t="s">
        <v>258</v>
      </c>
      <c r="N7" s="829"/>
      <c r="O7" s="820"/>
      <c r="P7" s="820"/>
      <c r="Q7" s="372" t="s">
        <v>257</v>
      </c>
      <c r="R7" s="372" t="s">
        <v>258</v>
      </c>
      <c r="S7" s="122"/>
      <c r="T7" s="817"/>
      <c r="U7" s="817"/>
      <c r="X7" s="356"/>
      <c r="Y7" s="816"/>
      <c r="Z7" s="817"/>
      <c r="AA7" s="357"/>
      <c r="AB7" s="357"/>
    </row>
    <row r="8" spans="1:34" ht="38.25" x14ac:dyDescent="0.25">
      <c r="A8" s="766" t="s">
        <v>157</v>
      </c>
      <c r="B8" s="389">
        <f>'IDENTIFICACIÓN Y VALORACIÓN'!N9</f>
        <v>3</v>
      </c>
      <c r="C8" s="106">
        <f>'IDENTIFICACIÓN Y VALORACIÓN'!O9</f>
        <v>3</v>
      </c>
      <c r="D8" s="770" t="str">
        <f>'IDENTIFICACIÓN Y VALORACIÓN'!$S$9</f>
        <v>BAJO</v>
      </c>
      <c r="E8" s="791" t="str">
        <f>'IDENTIFICACIÓN Y VALORACIÓN'!$F$9</f>
        <v>Gestión</v>
      </c>
      <c r="F8" s="775" t="s">
        <v>71</v>
      </c>
      <c r="G8" s="796" t="str">
        <f>IF(F8="Aceptar el riesgo","No se adopta ninguna medida que afecte probabilidad o impacto del riesgo, se mantienen los controles y se les hará seguimiento periódico.",IF(F8="Evitar el riesgo","Se abandonan las actividades que dan lugar al riesgo y no se inician o no continúan las actividades que lo causan",IF(F8="Compartir / transferir el riesgo","Se transfiere o comparte una parte del riesgo. Ej.: seguros y tercerización para reducir probabilidad o impacto del riesgo",IF(F8="Reducir el riesgo","Se adoptan medidas para reducir probabilidad o impacto o ambos, se implementarán controles adicionales."))))</f>
        <v>No se adopta ninguna medida que afecte probabilidad o impacto del riesgo, se mantienen los controles y se les hará seguimiento periódico.</v>
      </c>
      <c r="H8" s="367" t="s">
        <v>1531</v>
      </c>
      <c r="I8" s="367" t="s">
        <v>213</v>
      </c>
      <c r="J8" s="432"/>
      <c r="K8" s="432"/>
      <c r="L8" s="432"/>
      <c r="M8" s="432"/>
      <c r="N8" s="367"/>
      <c r="O8" s="367"/>
      <c r="P8" s="367"/>
      <c r="Q8" s="358"/>
      <c r="R8" s="367"/>
      <c r="S8" s="123"/>
      <c r="T8" s="113"/>
      <c r="U8" s="113"/>
      <c r="W8" s="113"/>
      <c r="X8" s="124"/>
      <c r="Y8" s="113"/>
      <c r="Z8" s="113"/>
      <c r="AA8" s="118"/>
      <c r="AB8" s="113"/>
    </row>
    <row r="9" spans="1:34" ht="38.25" x14ac:dyDescent="0.25">
      <c r="A9" s="767"/>
      <c r="B9" s="385"/>
      <c r="C9" s="107"/>
      <c r="D9" s="770"/>
      <c r="E9" s="792"/>
      <c r="F9" s="776"/>
      <c r="G9" s="796"/>
      <c r="H9" s="367" t="s">
        <v>1531</v>
      </c>
      <c r="I9" s="367" t="s">
        <v>859</v>
      </c>
      <c r="J9" s="432"/>
      <c r="K9" s="432"/>
      <c r="L9" s="432"/>
      <c r="M9" s="432"/>
      <c r="N9" s="367"/>
      <c r="O9" s="367"/>
      <c r="P9" s="367"/>
      <c r="Q9" s="358"/>
      <c r="R9" s="367"/>
      <c r="S9" s="123"/>
      <c r="T9" s="113"/>
      <c r="U9" s="113"/>
      <c r="V9" s="114"/>
      <c r="W9" s="113"/>
      <c r="X9" s="124"/>
      <c r="Y9" s="113"/>
      <c r="Z9" s="113"/>
      <c r="AA9" s="358"/>
      <c r="AB9" s="113"/>
    </row>
    <row r="10" spans="1:34" ht="38.25" x14ac:dyDescent="0.25">
      <c r="A10" s="767"/>
      <c r="B10" s="385"/>
      <c r="C10" s="107"/>
      <c r="D10" s="770"/>
      <c r="E10" s="792"/>
      <c r="F10" s="776"/>
      <c r="G10" s="796"/>
      <c r="H10" s="367" t="s">
        <v>1531</v>
      </c>
      <c r="I10" s="367" t="s">
        <v>855</v>
      </c>
      <c r="J10" s="432"/>
      <c r="K10" s="432"/>
      <c r="L10" s="432"/>
      <c r="M10" s="432"/>
      <c r="N10" s="367"/>
      <c r="O10" s="367"/>
      <c r="P10" s="367"/>
      <c r="Q10" s="358"/>
      <c r="R10" s="367"/>
      <c r="S10" s="123"/>
      <c r="T10" s="113"/>
      <c r="U10" s="113"/>
      <c r="V10" s="114"/>
      <c r="W10" s="113"/>
      <c r="X10" s="124"/>
      <c r="Y10" s="113"/>
      <c r="Z10" s="113"/>
      <c r="AA10" s="358"/>
      <c r="AB10" s="113"/>
    </row>
    <row r="11" spans="1:34" ht="38.25" x14ac:dyDescent="0.25">
      <c r="A11" s="767"/>
      <c r="B11" s="385"/>
      <c r="C11" s="107"/>
      <c r="D11" s="770"/>
      <c r="E11" s="792"/>
      <c r="F11" s="776"/>
      <c r="G11" s="796"/>
      <c r="H11" s="367" t="s">
        <v>1531</v>
      </c>
      <c r="I11" s="367" t="s">
        <v>856</v>
      </c>
      <c r="J11" s="432"/>
      <c r="K11" s="432"/>
      <c r="L11" s="432"/>
      <c r="M11" s="432"/>
      <c r="N11" s="367"/>
      <c r="O11" s="367"/>
      <c r="P11" s="367"/>
      <c r="Q11" s="358"/>
      <c r="R11" s="367"/>
      <c r="S11" s="123"/>
      <c r="T11" s="113"/>
      <c r="U11" s="113"/>
      <c r="V11" s="114"/>
      <c r="W11" s="113"/>
      <c r="X11" s="124"/>
      <c r="Y11" s="113"/>
      <c r="Z11" s="113"/>
      <c r="AA11" s="358"/>
      <c r="AB11" s="113"/>
    </row>
    <row r="12" spans="1:34" ht="38.25" x14ac:dyDescent="0.25">
      <c r="A12" s="767"/>
      <c r="B12" s="385"/>
      <c r="C12" s="107"/>
      <c r="D12" s="770"/>
      <c r="E12" s="792"/>
      <c r="F12" s="776"/>
      <c r="G12" s="796"/>
      <c r="H12" s="367" t="s">
        <v>1531</v>
      </c>
      <c r="I12" s="367" t="s">
        <v>857</v>
      </c>
      <c r="J12" s="432"/>
      <c r="K12" s="432"/>
      <c r="L12" s="432"/>
      <c r="M12" s="432"/>
      <c r="N12" s="367"/>
      <c r="O12" s="367"/>
      <c r="P12" s="367"/>
      <c r="Q12" s="358"/>
      <c r="R12" s="367"/>
      <c r="S12" s="123"/>
      <c r="T12" s="113"/>
      <c r="U12" s="113"/>
      <c r="V12" s="114"/>
      <c r="W12" s="113"/>
      <c r="X12" s="124"/>
      <c r="Y12" s="113"/>
      <c r="Z12" s="113"/>
      <c r="AA12" s="358"/>
      <c r="AB12" s="113"/>
    </row>
    <row r="13" spans="1:34" ht="51.6" customHeight="1" x14ac:dyDescent="0.25">
      <c r="A13" s="767"/>
      <c r="B13" s="385"/>
      <c r="C13" s="107"/>
      <c r="D13" s="770"/>
      <c r="E13" s="792"/>
      <c r="F13" s="776"/>
      <c r="G13" s="796"/>
      <c r="H13" s="367" t="s">
        <v>1531</v>
      </c>
      <c r="I13" s="779" t="s">
        <v>1330</v>
      </c>
      <c r="J13" s="432"/>
      <c r="K13" s="432"/>
      <c r="L13" s="432"/>
      <c r="M13" s="432"/>
      <c r="N13" s="367"/>
      <c r="O13" s="367"/>
      <c r="P13" s="367"/>
      <c r="Q13" s="358"/>
      <c r="R13" s="367"/>
      <c r="S13" s="123"/>
      <c r="T13" s="113"/>
      <c r="U13" s="113"/>
      <c r="V13" s="114"/>
      <c r="W13" s="113"/>
      <c r="X13" s="124"/>
      <c r="Y13" s="113"/>
      <c r="Z13" s="113"/>
      <c r="AA13" s="358"/>
      <c r="AB13" s="113"/>
    </row>
    <row r="14" spans="1:34" ht="51.6" customHeight="1" x14ac:dyDescent="0.25">
      <c r="A14" s="767"/>
      <c r="B14" s="385"/>
      <c r="C14" s="107"/>
      <c r="D14" s="770"/>
      <c r="E14" s="792"/>
      <c r="F14" s="776"/>
      <c r="G14" s="796"/>
      <c r="H14" s="367" t="s">
        <v>1531</v>
      </c>
      <c r="I14" s="780"/>
      <c r="J14" s="432"/>
      <c r="K14" s="432"/>
      <c r="L14" s="432"/>
      <c r="M14" s="432"/>
      <c r="N14" s="367"/>
      <c r="O14" s="367"/>
      <c r="P14" s="367"/>
      <c r="Q14" s="358"/>
      <c r="R14" s="367"/>
      <c r="S14" s="123"/>
      <c r="T14" s="113"/>
      <c r="U14" s="113"/>
      <c r="V14" s="114"/>
      <c r="W14" s="113"/>
      <c r="X14" s="124"/>
      <c r="Y14" s="113"/>
      <c r="Z14" s="113"/>
      <c r="AA14" s="358"/>
      <c r="AB14" s="113"/>
    </row>
    <row r="15" spans="1:34" ht="51.6" customHeight="1" x14ac:dyDescent="0.25">
      <c r="A15" s="767"/>
      <c r="B15" s="385"/>
      <c r="C15" s="107"/>
      <c r="D15" s="770"/>
      <c r="E15" s="792"/>
      <c r="F15" s="776"/>
      <c r="G15" s="796"/>
      <c r="H15" s="367" t="s">
        <v>1531</v>
      </c>
      <c r="I15" s="780"/>
      <c r="J15" s="432"/>
      <c r="K15" s="432"/>
      <c r="L15" s="432"/>
      <c r="M15" s="432"/>
      <c r="N15" s="367"/>
      <c r="O15" s="367"/>
      <c r="P15" s="367"/>
      <c r="Q15" s="358"/>
      <c r="R15" s="367"/>
      <c r="S15" s="123"/>
      <c r="T15" s="113"/>
      <c r="U15" s="113"/>
      <c r="V15" s="114"/>
      <c r="W15" s="113"/>
      <c r="X15" s="124"/>
      <c r="Y15" s="113"/>
      <c r="Z15" s="113"/>
      <c r="AA15" s="358"/>
      <c r="AB15" s="113"/>
    </row>
    <row r="16" spans="1:34" ht="51.6" customHeight="1" x14ac:dyDescent="0.25">
      <c r="A16" s="767"/>
      <c r="B16" s="385"/>
      <c r="C16" s="107"/>
      <c r="D16" s="770"/>
      <c r="E16" s="792"/>
      <c r="F16" s="776"/>
      <c r="G16" s="796"/>
      <c r="H16" s="367" t="s">
        <v>1531</v>
      </c>
      <c r="I16" s="781"/>
      <c r="J16" s="432"/>
      <c r="K16" s="432"/>
      <c r="L16" s="432"/>
      <c r="M16" s="432"/>
      <c r="N16" s="367"/>
      <c r="O16" s="367"/>
      <c r="P16" s="367"/>
      <c r="Q16" s="358"/>
      <c r="R16" s="367"/>
      <c r="S16" s="123"/>
      <c r="T16" s="113"/>
      <c r="U16" s="113"/>
      <c r="V16" s="114"/>
      <c r="W16" s="113"/>
      <c r="X16" s="124"/>
      <c r="Y16" s="113"/>
      <c r="Z16" s="113"/>
      <c r="AA16" s="358"/>
      <c r="AB16" s="113"/>
    </row>
    <row r="17" spans="1:28" ht="38.25" x14ac:dyDescent="0.25">
      <c r="A17" s="767"/>
      <c r="B17" s="385"/>
      <c r="C17" s="107"/>
      <c r="D17" s="770"/>
      <c r="E17" s="792"/>
      <c r="F17" s="776"/>
      <c r="G17" s="796"/>
      <c r="H17" s="367" t="s">
        <v>1531</v>
      </c>
      <c r="I17" s="367" t="s">
        <v>1329</v>
      </c>
      <c r="J17" s="432"/>
      <c r="K17" s="432"/>
      <c r="L17" s="432"/>
      <c r="M17" s="432"/>
      <c r="N17" s="367"/>
      <c r="O17" s="367"/>
      <c r="P17" s="367"/>
      <c r="Q17" s="358"/>
      <c r="R17" s="367"/>
      <c r="S17" s="123"/>
      <c r="T17" s="113"/>
      <c r="U17" s="113"/>
      <c r="V17" s="114"/>
      <c r="W17" s="113"/>
      <c r="X17" s="124"/>
      <c r="Y17" s="113"/>
      <c r="Z17" s="113"/>
      <c r="AA17" s="358"/>
      <c r="AB17" s="113"/>
    </row>
    <row r="18" spans="1:28" ht="26.45" customHeight="1" x14ac:dyDescent="0.25">
      <c r="A18" s="767"/>
      <c r="B18" s="385"/>
      <c r="C18" s="107"/>
      <c r="D18" s="770"/>
      <c r="E18" s="792"/>
      <c r="F18" s="776"/>
      <c r="G18" s="796"/>
      <c r="H18" s="367" t="s">
        <v>1531</v>
      </c>
      <c r="I18" s="367" t="s">
        <v>858</v>
      </c>
      <c r="J18" s="432"/>
      <c r="K18" s="432"/>
      <c r="L18" s="432"/>
      <c r="M18" s="432"/>
      <c r="N18" s="367"/>
      <c r="O18" s="367"/>
      <c r="P18" s="367"/>
      <c r="Q18" s="358"/>
      <c r="R18" s="367"/>
      <c r="S18" s="123"/>
      <c r="T18" s="113"/>
      <c r="U18" s="113"/>
      <c r="V18" s="114"/>
      <c r="W18" s="113"/>
      <c r="X18" s="124"/>
      <c r="Y18" s="113"/>
      <c r="Z18" s="113"/>
      <c r="AA18" s="358"/>
      <c r="AB18" s="113"/>
    </row>
    <row r="19" spans="1:28" ht="24" customHeight="1" x14ac:dyDescent="0.25">
      <c r="A19" s="767"/>
      <c r="B19" s="385"/>
      <c r="C19" s="107"/>
      <c r="D19" s="770"/>
      <c r="E19" s="792"/>
      <c r="F19" s="776"/>
      <c r="G19" s="796"/>
      <c r="H19" s="367" t="s">
        <v>1531</v>
      </c>
      <c r="I19" s="367" t="s">
        <v>457</v>
      </c>
      <c r="J19" s="432"/>
      <c r="K19" s="432"/>
      <c r="L19" s="432"/>
      <c r="M19" s="432"/>
      <c r="N19" s="367"/>
      <c r="O19" s="367"/>
      <c r="P19" s="367"/>
      <c r="Q19" s="358"/>
      <c r="R19" s="367"/>
      <c r="S19" s="123"/>
      <c r="T19" s="113"/>
      <c r="U19" s="113"/>
      <c r="V19" s="114"/>
      <c r="W19" s="113"/>
      <c r="X19" s="124"/>
      <c r="Y19" s="113"/>
      <c r="Z19" s="113"/>
      <c r="AA19" s="358"/>
      <c r="AB19" s="113"/>
    </row>
    <row r="20" spans="1:28" ht="33" customHeight="1" x14ac:dyDescent="0.25">
      <c r="A20" s="767"/>
      <c r="B20" s="385"/>
      <c r="C20" s="107"/>
      <c r="D20" s="770"/>
      <c r="E20" s="792"/>
      <c r="F20" s="776"/>
      <c r="G20" s="796"/>
      <c r="H20" s="367" t="s">
        <v>1531</v>
      </c>
      <c r="I20" s="367" t="s">
        <v>860</v>
      </c>
      <c r="J20" s="432"/>
      <c r="K20" s="432"/>
      <c r="L20" s="432"/>
      <c r="M20" s="432"/>
      <c r="N20" s="367"/>
      <c r="O20" s="367"/>
      <c r="P20" s="367"/>
      <c r="Q20" s="358"/>
      <c r="R20" s="367"/>
      <c r="S20" s="123"/>
      <c r="T20" s="113"/>
      <c r="U20" s="113"/>
      <c r="V20" s="114"/>
      <c r="W20" s="113"/>
      <c r="X20" s="124"/>
      <c r="Y20" s="113"/>
      <c r="Z20" s="113"/>
      <c r="AA20" s="358"/>
      <c r="AB20" s="113"/>
    </row>
    <row r="21" spans="1:28" ht="38.25" x14ac:dyDescent="0.25">
      <c r="A21" s="767"/>
      <c r="B21" s="385"/>
      <c r="C21" s="107"/>
      <c r="D21" s="770"/>
      <c r="E21" s="792"/>
      <c r="F21" s="776"/>
      <c r="G21" s="796"/>
      <c r="H21" s="367" t="s">
        <v>1531</v>
      </c>
      <c r="I21" s="367" t="s">
        <v>863</v>
      </c>
      <c r="J21" s="432"/>
      <c r="K21" s="432"/>
      <c r="L21" s="432"/>
      <c r="M21" s="432"/>
      <c r="N21" s="367"/>
      <c r="O21" s="367"/>
      <c r="P21" s="367"/>
      <c r="Q21" s="358"/>
      <c r="R21" s="367"/>
      <c r="S21" s="123"/>
      <c r="T21" s="113"/>
      <c r="U21" s="113"/>
      <c r="V21" s="114"/>
      <c r="W21" s="113"/>
      <c r="X21" s="124"/>
      <c r="Y21" s="113"/>
      <c r="Z21" s="113"/>
      <c r="AA21" s="358"/>
      <c r="AB21" s="113"/>
    </row>
    <row r="22" spans="1:28" ht="38.25" x14ac:dyDescent="0.25">
      <c r="A22" s="767"/>
      <c r="B22" s="385"/>
      <c r="C22" s="107"/>
      <c r="D22" s="770"/>
      <c r="E22" s="792"/>
      <c r="F22" s="776"/>
      <c r="G22" s="796"/>
      <c r="H22" s="367" t="s">
        <v>1531</v>
      </c>
      <c r="I22" s="367" t="s">
        <v>1331</v>
      </c>
      <c r="J22" s="432"/>
      <c r="K22" s="432"/>
      <c r="L22" s="432"/>
      <c r="M22" s="432"/>
      <c r="N22" s="367"/>
      <c r="O22" s="367"/>
      <c r="P22" s="367"/>
      <c r="Q22" s="358"/>
      <c r="R22" s="367"/>
      <c r="S22" s="123"/>
      <c r="T22" s="113"/>
      <c r="U22" s="113"/>
      <c r="V22" s="114"/>
      <c r="W22" s="113"/>
      <c r="X22" s="124"/>
      <c r="Y22" s="113"/>
      <c r="Z22" s="113"/>
      <c r="AA22" s="358"/>
      <c r="AB22" s="113"/>
    </row>
    <row r="23" spans="1:28" ht="90.95" customHeight="1" x14ac:dyDescent="0.25">
      <c r="A23" s="767"/>
      <c r="B23" s="385"/>
      <c r="C23" s="107"/>
      <c r="D23" s="770"/>
      <c r="E23" s="792"/>
      <c r="F23" s="776"/>
      <c r="G23" s="796"/>
      <c r="H23" s="367" t="s">
        <v>1531</v>
      </c>
      <c r="I23" s="782" t="s">
        <v>861</v>
      </c>
      <c r="J23" s="432"/>
      <c r="K23" s="432"/>
      <c r="L23" s="432"/>
      <c r="M23" s="432"/>
      <c r="N23" s="367"/>
      <c r="O23" s="367"/>
      <c r="P23" s="367"/>
      <c r="Q23" s="358"/>
      <c r="R23" s="367"/>
      <c r="S23" s="123"/>
      <c r="T23" s="113"/>
      <c r="U23" s="113"/>
      <c r="V23" s="114"/>
      <c r="W23" s="113"/>
      <c r="X23" s="124"/>
      <c r="Y23" s="113"/>
      <c r="Z23" s="113"/>
      <c r="AA23" s="358"/>
      <c r="AB23" s="113"/>
    </row>
    <row r="24" spans="1:28" ht="38.25" x14ac:dyDescent="0.25">
      <c r="A24" s="767"/>
      <c r="B24" s="385"/>
      <c r="C24" s="107"/>
      <c r="D24" s="770"/>
      <c r="E24" s="792"/>
      <c r="F24" s="776"/>
      <c r="G24" s="796"/>
      <c r="H24" s="367" t="s">
        <v>1531</v>
      </c>
      <c r="I24" s="783"/>
      <c r="J24" s="432"/>
      <c r="K24" s="432"/>
      <c r="L24" s="432"/>
      <c r="M24" s="432"/>
      <c r="N24" s="367"/>
      <c r="O24" s="367"/>
      <c r="P24" s="367"/>
      <c r="Q24" s="358"/>
      <c r="R24" s="367"/>
      <c r="S24" s="123"/>
      <c r="T24" s="113"/>
      <c r="U24" s="113"/>
      <c r="V24" s="114"/>
      <c r="W24" s="113"/>
      <c r="X24" s="124"/>
      <c r="Y24" s="113"/>
      <c r="Z24" s="113"/>
      <c r="AA24" s="358"/>
      <c r="AB24" s="113"/>
    </row>
    <row r="25" spans="1:28" ht="38.25" x14ac:dyDescent="0.25">
      <c r="A25" s="767"/>
      <c r="B25" s="385"/>
      <c r="C25" s="107"/>
      <c r="D25" s="770"/>
      <c r="E25" s="792"/>
      <c r="F25" s="776"/>
      <c r="G25" s="796"/>
      <c r="H25" s="367" t="s">
        <v>1531</v>
      </c>
      <c r="I25" s="783"/>
      <c r="J25" s="432"/>
      <c r="K25" s="432"/>
      <c r="L25" s="432"/>
      <c r="M25" s="432"/>
      <c r="N25" s="367"/>
      <c r="O25" s="367"/>
      <c r="P25" s="367"/>
      <c r="Q25" s="358"/>
      <c r="R25" s="367"/>
      <c r="S25" s="123"/>
      <c r="T25" s="113"/>
      <c r="U25" s="113"/>
      <c r="V25" s="114"/>
      <c r="W25" s="113"/>
      <c r="X25" s="124"/>
      <c r="Y25" s="113"/>
      <c r="Z25" s="113"/>
      <c r="AA25" s="358"/>
      <c r="AB25" s="113"/>
    </row>
    <row r="26" spans="1:28" ht="38.25" x14ac:dyDescent="0.25">
      <c r="A26" s="767"/>
      <c r="B26" s="385"/>
      <c r="C26" s="107"/>
      <c r="D26" s="770"/>
      <c r="E26" s="792"/>
      <c r="F26" s="776"/>
      <c r="G26" s="796"/>
      <c r="H26" s="367" t="s">
        <v>1531</v>
      </c>
      <c r="I26" s="784"/>
      <c r="J26" s="432"/>
      <c r="K26" s="432"/>
      <c r="L26" s="432"/>
      <c r="M26" s="432"/>
      <c r="N26" s="367"/>
      <c r="O26" s="367"/>
      <c r="P26" s="367"/>
      <c r="Q26" s="358"/>
      <c r="R26" s="367"/>
      <c r="S26" s="123"/>
      <c r="T26" s="113"/>
      <c r="U26" s="113"/>
      <c r="V26" s="114"/>
      <c r="W26" s="113"/>
      <c r="X26" s="124"/>
      <c r="Y26" s="113"/>
      <c r="Z26" s="113"/>
      <c r="AA26" s="358"/>
      <c r="AB26" s="113"/>
    </row>
    <row r="27" spans="1:28" ht="38.25" x14ac:dyDescent="0.25">
      <c r="A27" s="768"/>
      <c r="B27" s="385"/>
      <c r="C27" s="107"/>
      <c r="D27" s="770"/>
      <c r="E27" s="793"/>
      <c r="F27" s="777"/>
      <c r="G27" s="796"/>
      <c r="H27" s="367" t="s">
        <v>1531</v>
      </c>
      <c r="I27" s="371" t="s">
        <v>862</v>
      </c>
      <c r="J27" s="432"/>
      <c r="K27" s="432"/>
      <c r="L27" s="432"/>
      <c r="M27" s="432"/>
      <c r="N27" s="371"/>
      <c r="O27" s="371"/>
      <c r="P27" s="371"/>
      <c r="Q27" s="358"/>
      <c r="R27" s="371"/>
      <c r="S27" s="123"/>
      <c r="T27" s="113"/>
      <c r="U27" s="113"/>
      <c r="V27" s="114"/>
      <c r="W27" s="113"/>
      <c r="X27" s="124"/>
      <c r="Y27" s="113"/>
      <c r="Z27" s="113"/>
      <c r="AA27" s="358"/>
      <c r="AB27" s="113"/>
    </row>
    <row r="28" spans="1:28" x14ac:dyDescent="0.25">
      <c r="A28" s="797"/>
      <c r="B28" s="798"/>
      <c r="C28" s="798"/>
      <c r="D28" s="797"/>
      <c r="E28" s="797"/>
      <c r="F28" s="797"/>
      <c r="G28" s="797"/>
      <c r="H28" s="797"/>
      <c r="I28" s="797"/>
      <c r="J28" s="797"/>
      <c r="K28" s="797"/>
      <c r="L28" s="797"/>
      <c r="M28" s="797"/>
      <c r="N28" s="394"/>
      <c r="O28" s="371"/>
      <c r="P28" s="371"/>
      <c r="Q28" s="358"/>
      <c r="R28" s="371"/>
      <c r="S28" s="123"/>
      <c r="T28" s="113"/>
      <c r="U28" s="113"/>
      <c r="V28" s="114"/>
      <c r="W28" s="113"/>
      <c r="X28" s="124"/>
      <c r="Y28" s="113"/>
      <c r="Z28" s="113"/>
      <c r="AA28" s="358"/>
      <c r="AB28" s="113"/>
    </row>
    <row r="29" spans="1:28" s="116" customFormat="1" ht="23.1" customHeight="1" x14ac:dyDescent="0.25">
      <c r="A29" s="765" t="s">
        <v>158</v>
      </c>
      <c r="B29" s="390">
        <f>'IDENTIFICACIÓN Y VALORACIÓN'!N13</f>
        <v>1</v>
      </c>
      <c r="C29" s="104">
        <f>'IDENTIFICACIÓN Y VALORACIÓN'!O13</f>
        <v>1</v>
      </c>
      <c r="D29" s="778" t="str">
        <f>'IDENTIFICACIÓN Y VALORACIÓN'!$S$13</f>
        <v>BAJO</v>
      </c>
      <c r="E29" s="764" t="str">
        <f>'IDENTIFICACIÓN Y VALORACIÓN'!$F$13</f>
        <v>Gestión</v>
      </c>
      <c r="F29" s="763" t="s">
        <v>71</v>
      </c>
      <c r="G29" s="760" t="str">
        <f>IF(F29="Aceptar el riesgo","No se adopta ninguna medida que afecte probabilidad o impacto del riesgo, se mantienen los controles y se les hará seguimiento periódico.",IF(F29="Evitar el riesgo","Se abandonan las actividades que dan lugar al riesgo y no se inician o no continúan las actividades que lo causan",IF(F29="Compartir / transferir el riesgo","Se transfiere o comparte una parte del riesgo. Ej.: seguros y tercerización para reducir probabilidad o impacto del riesgo",IF(F29="Reducir el riesgo","Se adoptan medidas para reducir probabilidad o impacto o ambos, se implementarán controles adicionales."))))</f>
        <v>No se adopta ninguna medida que afecte probabilidad o impacto del riesgo, se mantienen los controles y se les hará seguimiento periódico.</v>
      </c>
      <c r="H29" s="367" t="s">
        <v>1531</v>
      </c>
      <c r="I29" s="370" t="s">
        <v>1333</v>
      </c>
      <c r="J29" s="432"/>
      <c r="K29" s="432"/>
      <c r="L29" s="432"/>
      <c r="M29" s="432"/>
      <c r="N29" s="370"/>
      <c r="O29" s="370"/>
      <c r="P29" s="370"/>
      <c r="Q29" s="358"/>
      <c r="R29" s="370"/>
      <c r="S29" s="123"/>
      <c r="T29" s="373"/>
      <c r="U29" s="373"/>
      <c r="V29" s="374"/>
      <c r="W29" s="373"/>
      <c r="X29" s="124"/>
      <c r="Y29" s="373"/>
      <c r="Z29" s="373"/>
      <c r="AA29" s="359"/>
      <c r="AB29" s="373"/>
    </row>
    <row r="30" spans="1:28" s="116" customFormat="1" ht="38.25" x14ac:dyDescent="0.25">
      <c r="A30" s="765"/>
      <c r="B30" s="387"/>
      <c r="C30" s="240"/>
      <c r="D30" s="778"/>
      <c r="E30" s="764"/>
      <c r="F30" s="763"/>
      <c r="G30" s="761"/>
      <c r="H30" s="367" t="s">
        <v>1531</v>
      </c>
      <c r="I30" s="370" t="s">
        <v>1332</v>
      </c>
      <c r="J30" s="432"/>
      <c r="K30" s="432"/>
      <c r="L30" s="432"/>
      <c r="M30" s="432"/>
      <c r="N30" s="370"/>
      <c r="O30" s="370"/>
      <c r="P30" s="370"/>
      <c r="Q30" s="358"/>
      <c r="R30" s="370"/>
      <c r="S30" s="123"/>
      <c r="T30" s="373"/>
      <c r="U30" s="373"/>
      <c r="V30" s="374"/>
      <c r="W30" s="373"/>
      <c r="X30" s="124"/>
      <c r="Y30" s="373"/>
      <c r="Z30" s="373"/>
      <c r="AA30" s="359"/>
      <c r="AB30" s="373"/>
    </row>
    <row r="31" spans="1:28" s="116" customFormat="1" ht="38.25" x14ac:dyDescent="0.25">
      <c r="A31" s="765"/>
      <c r="B31" s="245"/>
      <c r="C31" s="105"/>
      <c r="D31" s="778"/>
      <c r="E31" s="764"/>
      <c r="F31" s="763"/>
      <c r="G31" s="761"/>
      <c r="H31" s="367" t="s">
        <v>1531</v>
      </c>
      <c r="I31" s="370" t="s">
        <v>214</v>
      </c>
      <c r="J31" s="432"/>
      <c r="K31" s="432"/>
      <c r="L31" s="432"/>
      <c r="M31" s="432"/>
      <c r="N31" s="370"/>
      <c r="O31" s="370"/>
      <c r="P31" s="370"/>
      <c r="Q31" s="358"/>
      <c r="R31" s="370"/>
      <c r="S31" s="123"/>
      <c r="T31" s="373"/>
      <c r="U31" s="373"/>
      <c r="V31" s="374"/>
      <c r="W31" s="373"/>
      <c r="X31" s="124"/>
      <c r="Y31" s="373"/>
      <c r="Z31" s="373"/>
      <c r="AA31" s="359"/>
      <c r="AB31" s="373"/>
    </row>
    <row r="32" spans="1:28" s="116" customFormat="1" ht="174" customHeight="1" x14ac:dyDescent="0.25">
      <c r="A32" s="765"/>
      <c r="B32" s="245"/>
      <c r="C32" s="105"/>
      <c r="D32" s="778"/>
      <c r="E32" s="764"/>
      <c r="F32" s="763"/>
      <c r="G32" s="761"/>
      <c r="H32" s="367" t="s">
        <v>1531</v>
      </c>
      <c r="I32" s="370" t="s">
        <v>869</v>
      </c>
      <c r="J32" s="432"/>
      <c r="K32" s="432"/>
      <c r="L32" s="432"/>
      <c r="M32" s="432"/>
      <c r="N32" s="370"/>
      <c r="O32" s="370"/>
      <c r="P32" s="370"/>
      <c r="Q32" s="358"/>
      <c r="R32" s="370"/>
      <c r="S32" s="123"/>
      <c r="T32" s="373"/>
      <c r="U32" s="373"/>
      <c r="V32" s="374"/>
      <c r="W32" s="373"/>
      <c r="X32" s="124"/>
      <c r="Y32" s="373"/>
      <c r="Z32" s="373"/>
      <c r="AA32" s="359"/>
      <c r="AB32" s="373"/>
    </row>
    <row r="33" spans="1:29" s="116" customFormat="1" ht="38.25" x14ac:dyDescent="0.25">
      <c r="A33" s="765"/>
      <c r="B33" s="245"/>
      <c r="C33" s="105"/>
      <c r="D33" s="778"/>
      <c r="E33" s="764"/>
      <c r="F33" s="763"/>
      <c r="G33" s="761"/>
      <c r="H33" s="367" t="s">
        <v>1531</v>
      </c>
      <c r="I33" s="370" t="s">
        <v>868</v>
      </c>
      <c r="J33" s="432"/>
      <c r="K33" s="432"/>
      <c r="L33" s="432"/>
      <c r="M33" s="432"/>
      <c r="N33" s="370"/>
      <c r="O33" s="370"/>
      <c r="P33" s="370"/>
      <c r="Q33" s="358"/>
      <c r="R33" s="370"/>
      <c r="S33" s="123"/>
      <c r="T33" s="373"/>
      <c r="U33" s="373"/>
      <c r="V33" s="374"/>
      <c r="W33" s="373"/>
      <c r="X33" s="124"/>
      <c r="Y33" s="373"/>
      <c r="Z33" s="373"/>
      <c r="AA33" s="359"/>
      <c r="AB33" s="373"/>
    </row>
    <row r="34" spans="1:29" s="116" customFormat="1" ht="72" customHeight="1" x14ac:dyDescent="0.25">
      <c r="A34" s="765"/>
      <c r="B34" s="245"/>
      <c r="C34" s="105"/>
      <c r="D34" s="778"/>
      <c r="E34" s="764"/>
      <c r="F34" s="763"/>
      <c r="G34" s="761"/>
      <c r="H34" s="367" t="s">
        <v>1531</v>
      </c>
      <c r="I34" s="370" t="s">
        <v>216</v>
      </c>
      <c r="J34" s="432"/>
      <c r="K34" s="432"/>
      <c r="L34" s="432"/>
      <c r="M34" s="432"/>
      <c r="N34" s="370"/>
      <c r="O34" s="370"/>
      <c r="P34" s="370"/>
      <c r="Q34" s="358"/>
      <c r="R34" s="370"/>
      <c r="S34" s="123"/>
      <c r="T34" s="373"/>
      <c r="U34" s="373"/>
      <c r="V34" s="374"/>
      <c r="W34" s="373"/>
      <c r="X34" s="124"/>
      <c r="Y34" s="373"/>
      <c r="Z34" s="373"/>
      <c r="AA34" s="359"/>
      <c r="AB34" s="373"/>
    </row>
    <row r="35" spans="1:29" s="116" customFormat="1" ht="38.25" x14ac:dyDescent="0.25">
      <c r="A35" s="765"/>
      <c r="B35" s="391"/>
      <c r="C35" s="243"/>
      <c r="D35" s="778"/>
      <c r="E35" s="764"/>
      <c r="F35" s="763"/>
      <c r="G35" s="762"/>
      <c r="H35" s="367" t="s">
        <v>1531</v>
      </c>
      <c r="I35" s="370" t="s">
        <v>215</v>
      </c>
      <c r="J35" s="432"/>
      <c r="K35" s="432"/>
      <c r="L35" s="432"/>
      <c r="M35" s="432"/>
      <c r="N35" s="370"/>
      <c r="O35" s="370"/>
      <c r="P35" s="370"/>
      <c r="Q35" s="358"/>
      <c r="R35" s="370"/>
      <c r="S35" s="123"/>
      <c r="T35" s="373"/>
      <c r="U35" s="373"/>
      <c r="V35" s="374"/>
      <c r="W35" s="373"/>
      <c r="X35" s="124"/>
      <c r="Y35" s="373"/>
      <c r="Z35" s="373"/>
      <c r="AA35" s="359"/>
      <c r="AB35" s="373"/>
    </row>
    <row r="36" spans="1:29" s="381" customFormat="1" ht="21" customHeight="1" x14ac:dyDescent="0.25">
      <c r="A36" s="395"/>
      <c r="B36" s="388"/>
      <c r="C36" s="105"/>
      <c r="D36" s="397"/>
      <c r="E36" s="401"/>
      <c r="F36" s="402"/>
      <c r="G36" s="403"/>
      <c r="H36" s="375"/>
      <c r="I36" s="375"/>
      <c r="J36" s="450"/>
      <c r="K36" s="450"/>
      <c r="L36" s="450"/>
      <c r="M36" s="450"/>
      <c r="N36" s="375"/>
      <c r="O36" s="375"/>
      <c r="P36" s="375"/>
      <c r="Q36" s="380"/>
      <c r="R36" s="375"/>
      <c r="S36" s="376"/>
      <c r="T36" s="373"/>
      <c r="U36" s="373"/>
      <c r="V36" s="374"/>
      <c r="W36" s="373"/>
      <c r="X36" s="124"/>
      <c r="Y36" s="373"/>
      <c r="Z36" s="373"/>
      <c r="AA36" s="359"/>
      <c r="AB36" s="373"/>
      <c r="AC36" s="116"/>
    </row>
    <row r="37" spans="1:29" ht="38.25" x14ac:dyDescent="0.25">
      <c r="A37" s="766" t="s">
        <v>159</v>
      </c>
      <c r="B37" s="389">
        <f>'IDENTIFICACIÓN Y VALORACIÓN'!N18</f>
        <v>1</v>
      </c>
      <c r="C37" s="106">
        <f>'IDENTIFICACIÓN Y VALORACIÓN'!O18</f>
        <v>1</v>
      </c>
      <c r="D37" s="805" t="str">
        <f>'IDENTIFICACIÓN Y VALORACIÓN'!$S$18</f>
        <v>BAJO</v>
      </c>
      <c r="E37" s="791" t="str">
        <f>'IDENTIFICACIÓN Y VALORACIÓN'!$F$18</f>
        <v>Gestión</v>
      </c>
      <c r="F37" s="775" t="s">
        <v>71</v>
      </c>
      <c r="G37" s="799" t="str">
        <f>IF(F37="Aceptar el riesgo","No se adopta ninguna medida que afecte probabilidad o impacto del riesgo, se mantienen los controles y se les hará seguimiento periódico.",IF(F37="Evitar el riesgo","Se abandonan las actividades que dan lugar al riesgo y no se inician o no continúan las actividades que lo causan",IF(F37="Compartir / transferir el riesgo","Se transfiere o comparte una parte del riesgo. Ej.: seguros y tercerización para reducir probabilidad o impacto del riesgo",IF(F37="Reducir el riesgo","Se adoptan medidas para reducir probabilidad o impacto o ambos, se implementarán controles adicionales."))))</f>
        <v>No se adopta ninguna medida que afecte probabilidad o impacto del riesgo, se mantienen los controles y se les hará seguimiento periódico.</v>
      </c>
      <c r="H37" s="367" t="s">
        <v>1531</v>
      </c>
      <c r="I37" s="367" t="s">
        <v>217</v>
      </c>
      <c r="J37" s="432"/>
      <c r="K37" s="432"/>
      <c r="L37" s="432"/>
      <c r="M37" s="432"/>
      <c r="N37" s="367"/>
      <c r="O37" s="367"/>
      <c r="P37" s="367"/>
      <c r="Q37" s="358"/>
      <c r="R37" s="367"/>
      <c r="S37" s="123"/>
      <c r="T37" s="113"/>
      <c r="U37" s="113"/>
      <c r="V37" s="114"/>
      <c r="W37" s="113"/>
      <c r="X37" s="124"/>
      <c r="Y37" s="113"/>
      <c r="Z37" s="113"/>
      <c r="AA37" s="358"/>
      <c r="AB37" s="113"/>
    </row>
    <row r="38" spans="1:29" ht="56.45" customHeight="1" x14ac:dyDescent="0.25">
      <c r="A38" s="767"/>
      <c r="B38" s="385"/>
      <c r="C38" s="107"/>
      <c r="D38" s="806"/>
      <c r="E38" s="792"/>
      <c r="F38" s="776"/>
      <c r="G38" s="800"/>
      <c r="H38" s="367" t="s">
        <v>1531</v>
      </c>
      <c r="I38" s="367" t="s">
        <v>879</v>
      </c>
      <c r="J38" s="432"/>
      <c r="K38" s="432"/>
      <c r="L38" s="432"/>
      <c r="M38" s="432"/>
      <c r="N38" s="367"/>
      <c r="O38" s="367"/>
      <c r="P38" s="367"/>
      <c r="Q38" s="358"/>
      <c r="R38" s="367"/>
      <c r="S38" s="123"/>
      <c r="T38" s="113"/>
      <c r="U38" s="113"/>
      <c r="V38" s="114"/>
      <c r="W38" s="113"/>
      <c r="X38" s="124"/>
      <c r="Y38" s="113"/>
      <c r="Z38" s="113"/>
      <c r="AA38" s="358"/>
      <c r="AB38" s="113"/>
    </row>
    <row r="39" spans="1:29" ht="38.25" x14ac:dyDescent="0.25">
      <c r="A39" s="767"/>
      <c r="B39" s="385"/>
      <c r="C39" s="107"/>
      <c r="D39" s="806"/>
      <c r="E39" s="792"/>
      <c r="F39" s="776"/>
      <c r="G39" s="800"/>
      <c r="H39" s="367" t="s">
        <v>1531</v>
      </c>
      <c r="I39" s="367" t="s">
        <v>876</v>
      </c>
      <c r="J39" s="432"/>
      <c r="K39" s="432"/>
      <c r="L39" s="432"/>
      <c r="M39" s="432"/>
      <c r="N39" s="367"/>
      <c r="O39" s="367"/>
      <c r="P39" s="367"/>
      <c r="Q39" s="358"/>
      <c r="R39" s="367"/>
      <c r="S39" s="123"/>
      <c r="T39" s="113"/>
      <c r="U39" s="113"/>
      <c r="V39" s="114"/>
      <c r="W39" s="113"/>
      <c r="X39" s="124"/>
      <c r="Y39" s="113"/>
      <c r="Z39" s="113"/>
      <c r="AA39" s="358"/>
      <c r="AB39" s="113"/>
    </row>
    <row r="40" spans="1:29" ht="38.25" x14ac:dyDescent="0.25">
      <c r="A40" s="767"/>
      <c r="B40" s="385"/>
      <c r="C40" s="107"/>
      <c r="D40" s="806"/>
      <c r="E40" s="792"/>
      <c r="F40" s="776"/>
      <c r="G40" s="800"/>
      <c r="H40" s="367" t="s">
        <v>1531</v>
      </c>
      <c r="I40" s="367" t="s">
        <v>877</v>
      </c>
      <c r="J40" s="432"/>
      <c r="K40" s="432"/>
      <c r="L40" s="432"/>
      <c r="M40" s="432"/>
      <c r="N40" s="367"/>
      <c r="O40" s="367"/>
      <c r="P40" s="367"/>
      <c r="Q40" s="358"/>
      <c r="R40" s="367"/>
      <c r="S40" s="123"/>
      <c r="T40" s="113"/>
      <c r="U40" s="113"/>
      <c r="V40" s="114"/>
      <c r="W40" s="113"/>
      <c r="X40" s="124"/>
      <c r="Y40" s="113"/>
      <c r="Z40" s="113"/>
      <c r="AA40" s="358"/>
      <c r="AB40" s="113"/>
    </row>
    <row r="41" spans="1:29" ht="38.25" x14ac:dyDescent="0.25">
      <c r="A41" s="767"/>
      <c r="B41" s="385"/>
      <c r="C41" s="107"/>
      <c r="D41" s="806"/>
      <c r="E41" s="792"/>
      <c r="F41" s="776"/>
      <c r="G41" s="800"/>
      <c r="H41" s="367" t="s">
        <v>1531</v>
      </c>
      <c r="I41" s="367" t="s">
        <v>878</v>
      </c>
      <c r="J41" s="432"/>
      <c r="K41" s="432"/>
      <c r="L41" s="432"/>
      <c r="M41" s="432"/>
      <c r="N41" s="367"/>
      <c r="O41" s="367"/>
      <c r="P41" s="367"/>
      <c r="Q41" s="358"/>
      <c r="R41" s="367"/>
      <c r="S41" s="123"/>
      <c r="T41" s="113"/>
      <c r="U41" s="113"/>
      <c r="V41" s="114"/>
      <c r="W41" s="113"/>
      <c r="X41" s="124"/>
      <c r="Y41" s="113"/>
      <c r="Z41" s="113"/>
      <c r="AA41" s="358"/>
      <c r="AB41" s="113"/>
    </row>
    <row r="42" spans="1:29" ht="44.1" customHeight="1" x14ac:dyDescent="0.25">
      <c r="A42" s="767"/>
      <c r="B42" s="385"/>
      <c r="C42" s="107"/>
      <c r="D42" s="806"/>
      <c r="E42" s="792"/>
      <c r="F42" s="776"/>
      <c r="G42" s="800"/>
      <c r="H42" s="367" t="s">
        <v>1531</v>
      </c>
      <c r="I42" s="367" t="s">
        <v>218</v>
      </c>
      <c r="J42" s="432"/>
      <c r="K42" s="432"/>
      <c r="L42" s="432"/>
      <c r="M42" s="432"/>
      <c r="N42" s="367"/>
      <c r="O42" s="367"/>
      <c r="P42" s="367"/>
      <c r="Q42" s="358"/>
      <c r="R42" s="367"/>
      <c r="S42" s="123"/>
      <c r="T42" s="113"/>
      <c r="U42" s="113"/>
      <c r="V42" s="114"/>
      <c r="W42" s="113"/>
      <c r="X42" s="124"/>
      <c r="Y42" s="113"/>
      <c r="Z42" s="113"/>
      <c r="AA42" s="358"/>
      <c r="AB42" s="113"/>
    </row>
    <row r="43" spans="1:29" ht="38.25" x14ac:dyDescent="0.25">
      <c r="A43" s="767"/>
      <c r="B43" s="385"/>
      <c r="C43" s="107"/>
      <c r="D43" s="806"/>
      <c r="E43" s="792"/>
      <c r="F43" s="776"/>
      <c r="G43" s="800"/>
      <c r="H43" s="367" t="s">
        <v>1531</v>
      </c>
      <c r="I43" s="367" t="s">
        <v>883</v>
      </c>
      <c r="J43" s="432"/>
      <c r="K43" s="432"/>
      <c r="L43" s="432"/>
      <c r="M43" s="432"/>
      <c r="N43" s="367"/>
      <c r="O43" s="367"/>
      <c r="P43" s="367"/>
      <c r="Q43" s="358"/>
      <c r="R43" s="367"/>
      <c r="S43" s="123"/>
      <c r="T43" s="113"/>
      <c r="U43" s="113"/>
      <c r="V43" s="114"/>
      <c r="W43" s="113"/>
      <c r="X43" s="124"/>
      <c r="Y43" s="113"/>
      <c r="Z43" s="113"/>
      <c r="AA43" s="358"/>
      <c r="AB43" s="113"/>
    </row>
    <row r="44" spans="1:29" ht="38.25" x14ac:dyDescent="0.25">
      <c r="A44" s="767"/>
      <c r="B44" s="385"/>
      <c r="C44" s="107"/>
      <c r="D44" s="806"/>
      <c r="E44" s="792"/>
      <c r="F44" s="776"/>
      <c r="G44" s="800"/>
      <c r="H44" s="367" t="s">
        <v>1531</v>
      </c>
      <c r="I44" s="367" t="s">
        <v>884</v>
      </c>
      <c r="J44" s="432"/>
      <c r="K44" s="432"/>
      <c r="L44" s="432"/>
      <c r="M44" s="432"/>
      <c r="N44" s="367"/>
      <c r="O44" s="367"/>
      <c r="P44" s="367"/>
      <c r="Q44" s="358"/>
      <c r="R44" s="367"/>
      <c r="S44" s="123"/>
      <c r="T44" s="113"/>
      <c r="U44" s="113"/>
      <c r="V44" s="114"/>
      <c r="W44" s="113"/>
      <c r="X44" s="124"/>
      <c r="Y44" s="113"/>
      <c r="Z44" s="113"/>
      <c r="AA44" s="358"/>
      <c r="AB44" s="113"/>
    </row>
    <row r="45" spans="1:29" ht="38.25" x14ac:dyDescent="0.25">
      <c r="A45" s="767"/>
      <c r="B45" s="385"/>
      <c r="C45" s="107"/>
      <c r="D45" s="806"/>
      <c r="E45" s="792"/>
      <c r="F45" s="776"/>
      <c r="G45" s="800"/>
      <c r="H45" s="367" t="s">
        <v>1531</v>
      </c>
      <c r="I45" s="367" t="s">
        <v>888</v>
      </c>
      <c r="J45" s="432"/>
      <c r="K45" s="432"/>
      <c r="L45" s="432"/>
      <c r="M45" s="432"/>
      <c r="N45" s="367"/>
      <c r="O45" s="367"/>
      <c r="P45" s="367"/>
      <c r="Q45" s="358"/>
      <c r="R45" s="367"/>
      <c r="S45" s="123"/>
      <c r="T45" s="113"/>
      <c r="U45" s="113"/>
      <c r="V45" s="114"/>
      <c r="W45" s="113"/>
      <c r="X45" s="124"/>
      <c r="Y45" s="113"/>
      <c r="Z45" s="113"/>
      <c r="AA45" s="358"/>
      <c r="AB45" s="113"/>
    </row>
    <row r="46" spans="1:29" ht="38.25" x14ac:dyDescent="0.25">
      <c r="A46" s="767"/>
      <c r="B46" s="385"/>
      <c r="C46" s="107"/>
      <c r="D46" s="806"/>
      <c r="E46" s="792"/>
      <c r="F46" s="776"/>
      <c r="G46" s="800"/>
      <c r="H46" s="367" t="s">
        <v>1531</v>
      </c>
      <c r="I46" s="367" t="s">
        <v>1334</v>
      </c>
      <c r="J46" s="432"/>
      <c r="K46" s="432"/>
      <c r="L46" s="432"/>
      <c r="M46" s="432"/>
      <c r="N46" s="367"/>
      <c r="O46" s="367"/>
      <c r="P46" s="367"/>
      <c r="Q46" s="358"/>
      <c r="R46" s="367"/>
      <c r="S46" s="123"/>
      <c r="T46" s="113"/>
      <c r="U46" s="113"/>
      <c r="V46" s="114"/>
      <c r="W46" s="113"/>
      <c r="X46" s="124"/>
      <c r="Y46" s="113"/>
      <c r="Z46" s="113"/>
      <c r="AA46" s="358"/>
      <c r="AB46" s="113"/>
    </row>
    <row r="47" spans="1:29" ht="30.95" customHeight="1" x14ac:dyDescent="0.25">
      <c r="A47" s="767"/>
      <c r="B47" s="385"/>
      <c r="C47" s="107"/>
      <c r="D47" s="806"/>
      <c r="E47" s="792"/>
      <c r="F47" s="776"/>
      <c r="G47" s="800"/>
      <c r="H47" s="367" t="s">
        <v>1531</v>
      </c>
      <c r="I47" s="370" t="s">
        <v>892</v>
      </c>
      <c r="J47" s="437"/>
      <c r="K47" s="437"/>
      <c r="L47" s="432"/>
      <c r="M47" s="432"/>
      <c r="N47" s="367"/>
      <c r="O47" s="367"/>
      <c r="P47" s="367"/>
      <c r="Q47" s="358"/>
      <c r="R47" s="367"/>
      <c r="S47" s="123"/>
      <c r="T47" s="113"/>
      <c r="U47" s="113"/>
      <c r="V47" s="114"/>
      <c r="W47" s="113"/>
      <c r="X47" s="124"/>
      <c r="Y47" s="113"/>
      <c r="Z47" s="113"/>
      <c r="AA47" s="358"/>
      <c r="AB47" s="113"/>
    </row>
    <row r="48" spans="1:29" ht="20.45" customHeight="1" x14ac:dyDescent="0.25">
      <c r="A48" s="767"/>
      <c r="B48" s="385"/>
      <c r="C48" s="107"/>
      <c r="D48" s="806"/>
      <c r="E48" s="792"/>
      <c r="F48" s="776"/>
      <c r="G48" s="800"/>
      <c r="H48" s="367" t="s">
        <v>1531</v>
      </c>
      <c r="I48" s="367" t="s">
        <v>891</v>
      </c>
      <c r="J48" s="432"/>
      <c r="K48" s="432"/>
      <c r="L48" s="432"/>
      <c r="M48" s="432"/>
      <c r="N48" s="367"/>
      <c r="O48" s="367"/>
      <c r="P48" s="367"/>
      <c r="Q48" s="358"/>
      <c r="R48" s="367"/>
      <c r="S48" s="123"/>
      <c r="T48" s="113"/>
      <c r="U48" s="113"/>
      <c r="V48" s="114"/>
      <c r="W48" s="113"/>
      <c r="X48" s="124"/>
      <c r="Y48" s="113"/>
      <c r="Z48" s="113"/>
      <c r="AA48" s="358"/>
      <c r="AB48" s="113"/>
    </row>
    <row r="49" spans="1:28" ht="38.25" x14ac:dyDescent="0.25">
      <c r="A49" s="767"/>
      <c r="B49" s="385"/>
      <c r="C49" s="107"/>
      <c r="D49" s="806"/>
      <c r="E49" s="792"/>
      <c r="F49" s="776"/>
      <c r="G49" s="800"/>
      <c r="H49" s="367" t="s">
        <v>1531</v>
      </c>
      <c r="I49" s="367" t="s">
        <v>220</v>
      </c>
      <c r="J49" s="432"/>
      <c r="K49" s="432"/>
      <c r="L49" s="432"/>
      <c r="M49" s="432"/>
      <c r="N49" s="367"/>
      <c r="O49" s="367"/>
      <c r="P49" s="367"/>
      <c r="Q49" s="358"/>
      <c r="R49" s="367"/>
      <c r="S49" s="123"/>
      <c r="T49" s="113"/>
      <c r="U49" s="113"/>
      <c r="V49" s="114"/>
      <c r="W49" s="113"/>
      <c r="X49" s="124"/>
      <c r="Y49" s="113"/>
      <c r="Z49" s="113"/>
      <c r="AA49" s="358"/>
      <c r="AB49" s="113"/>
    </row>
    <row r="50" spans="1:28" ht="21.6" customHeight="1" x14ac:dyDescent="0.25">
      <c r="A50" s="767"/>
      <c r="B50" s="385"/>
      <c r="C50" s="107"/>
      <c r="D50" s="806"/>
      <c r="E50" s="792"/>
      <c r="F50" s="776"/>
      <c r="G50" s="800"/>
      <c r="H50" s="367" t="s">
        <v>1531</v>
      </c>
      <c r="I50" s="367" t="s">
        <v>219</v>
      </c>
      <c r="J50" s="432"/>
      <c r="K50" s="432"/>
      <c r="L50" s="432"/>
      <c r="M50" s="432"/>
      <c r="N50" s="367"/>
      <c r="O50" s="367"/>
      <c r="P50" s="367"/>
      <c r="Q50" s="358"/>
      <c r="R50" s="367"/>
      <c r="S50" s="123"/>
      <c r="T50" s="113"/>
      <c r="U50" s="113"/>
      <c r="V50" s="114"/>
      <c r="W50" s="113"/>
      <c r="X50" s="124"/>
      <c r="Y50" s="113"/>
      <c r="Z50" s="113"/>
      <c r="AA50" s="358"/>
      <c r="AB50" s="113"/>
    </row>
    <row r="51" spans="1:28" ht="38.25" x14ac:dyDescent="0.25">
      <c r="A51" s="767"/>
      <c r="B51" s="385"/>
      <c r="C51" s="107"/>
      <c r="D51" s="806"/>
      <c r="E51" s="792"/>
      <c r="F51" s="776"/>
      <c r="G51" s="800"/>
      <c r="H51" s="367" t="s">
        <v>1531</v>
      </c>
      <c r="I51" s="367" t="s">
        <v>896</v>
      </c>
      <c r="J51" s="432"/>
      <c r="K51" s="432"/>
      <c r="L51" s="432"/>
      <c r="M51" s="432"/>
      <c r="N51" s="367"/>
      <c r="O51" s="367"/>
      <c r="P51" s="367"/>
      <c r="Q51" s="358"/>
      <c r="R51" s="367"/>
      <c r="S51" s="123"/>
      <c r="T51" s="113"/>
      <c r="U51" s="113"/>
      <c r="V51" s="114"/>
      <c r="W51" s="113"/>
      <c r="X51" s="124"/>
      <c r="Y51" s="113"/>
      <c r="Z51" s="113"/>
      <c r="AA51" s="358"/>
      <c r="AB51" s="113"/>
    </row>
    <row r="52" spans="1:28" ht="38.25" x14ac:dyDescent="0.25">
      <c r="A52" s="768"/>
      <c r="B52" s="385"/>
      <c r="C52" s="107"/>
      <c r="D52" s="807"/>
      <c r="E52" s="793"/>
      <c r="F52" s="777"/>
      <c r="G52" s="801"/>
      <c r="H52" s="367" t="s">
        <v>1531</v>
      </c>
      <c r="I52" s="370" t="s">
        <v>895</v>
      </c>
      <c r="J52" s="432"/>
      <c r="K52" s="432"/>
      <c r="L52" s="432"/>
      <c r="M52" s="432"/>
      <c r="N52" s="367"/>
      <c r="O52" s="367"/>
      <c r="P52" s="367"/>
      <c r="Q52" s="358"/>
      <c r="R52" s="367"/>
      <c r="S52" s="123"/>
      <c r="T52" s="113"/>
      <c r="U52" s="113"/>
      <c r="V52" s="114"/>
      <c r="W52" s="113"/>
      <c r="X52" s="124"/>
      <c r="Y52" s="113"/>
      <c r="Z52" s="113"/>
      <c r="AA52" s="358"/>
      <c r="AB52" s="113"/>
    </row>
    <row r="53" spans="1:28" s="381" customFormat="1" ht="16.5" customHeight="1" x14ac:dyDescent="0.25">
      <c r="A53" s="394"/>
      <c r="B53" s="385"/>
      <c r="C53" s="107"/>
      <c r="D53" s="397"/>
      <c r="E53" s="398"/>
      <c r="F53" s="399"/>
      <c r="G53" s="400"/>
      <c r="H53" s="375"/>
      <c r="I53" s="375"/>
      <c r="J53" s="450"/>
      <c r="K53" s="450"/>
      <c r="L53" s="450"/>
      <c r="M53" s="450"/>
      <c r="N53" s="375"/>
      <c r="O53" s="375"/>
      <c r="P53" s="375"/>
      <c r="Q53" s="380"/>
      <c r="R53" s="375"/>
      <c r="S53" s="376"/>
      <c r="T53" s="377"/>
      <c r="U53" s="377"/>
      <c r="V53" s="378"/>
      <c r="W53" s="377"/>
      <c r="X53" s="379"/>
      <c r="Y53" s="377"/>
      <c r="Z53" s="377"/>
      <c r="AA53" s="380"/>
      <c r="AB53" s="377"/>
    </row>
    <row r="54" spans="1:28" s="116" customFormat="1" ht="33.6" customHeight="1" x14ac:dyDescent="0.25">
      <c r="A54" s="765" t="s">
        <v>160</v>
      </c>
      <c r="B54" s="392">
        <f>'IDENTIFICACIÓN Y VALORACIÓN'!N26</f>
        <v>1</v>
      </c>
      <c r="C54" s="104">
        <f>'IDENTIFICACIÓN Y VALORACIÓN'!O26</f>
        <v>1</v>
      </c>
      <c r="D54" s="802" t="str">
        <f>'IDENTIFICACIÓN Y VALORACIÓN'!$S$26</f>
        <v>BAJO</v>
      </c>
      <c r="E54" s="808" t="str">
        <f>'IDENTIFICACIÓN Y VALORACIÓN'!$F$26</f>
        <v>Gestión</v>
      </c>
      <c r="F54" s="763" t="s">
        <v>71</v>
      </c>
      <c r="G54" s="771" t="str">
        <f>IF(F54="Aceptar el riesgo","No se adopta ninguna medida que afecte probabilidad o impacto del riesgo, se mantienen los controles y se les hará seguimiento periódico.",IF(F54="Evitar el riesgo","Se abandonan las actividades que dan lugar al riesgo y no se inician o no continúan las actividades que lo causan",IF(F54="Compartir / transferir el riesgo","Se transfiere o comparte una parte del riesgo. Ej.: seguros y tercerización para reducir probabilidad o impacto del riesgo",IF(F54="Reducir el riesgo","Se adoptan medidas para reducir probabilidad o impacto o ambos, se implementarán controles adicionales."))))</f>
        <v>No se adopta ninguna medida que afecte probabilidad o impacto del riesgo, se mantienen los controles y se les hará seguimiento periódico.</v>
      </c>
      <c r="H54" s="367" t="s">
        <v>1531</v>
      </c>
      <c r="I54" s="370" t="s">
        <v>899</v>
      </c>
      <c r="J54" s="432"/>
      <c r="K54" s="432"/>
      <c r="L54" s="432"/>
      <c r="M54" s="432"/>
      <c r="N54" s="370"/>
      <c r="O54" s="370"/>
      <c r="P54" s="370"/>
      <c r="Q54" s="358"/>
      <c r="R54" s="370"/>
      <c r="S54" s="123"/>
      <c r="T54" s="373"/>
      <c r="U54" s="373"/>
      <c r="V54" s="374"/>
      <c r="W54" s="373"/>
      <c r="X54" s="124"/>
      <c r="Y54" s="373"/>
      <c r="Z54" s="373"/>
      <c r="AA54" s="359"/>
      <c r="AB54" s="373"/>
    </row>
    <row r="55" spans="1:28" s="116" customFormat="1" ht="38.25" x14ac:dyDescent="0.25">
      <c r="A55" s="765"/>
      <c r="B55" s="386"/>
      <c r="C55" s="240"/>
      <c r="D55" s="803"/>
      <c r="E55" s="809"/>
      <c r="F55" s="763"/>
      <c r="G55" s="771"/>
      <c r="H55" s="367" t="s">
        <v>1531</v>
      </c>
      <c r="I55" s="370" t="s">
        <v>897</v>
      </c>
      <c r="J55" s="432"/>
      <c r="K55" s="432"/>
      <c r="L55" s="432"/>
      <c r="M55" s="432"/>
      <c r="N55" s="370"/>
      <c r="O55" s="370"/>
      <c r="P55" s="370"/>
      <c r="Q55" s="358"/>
      <c r="R55" s="370"/>
      <c r="S55" s="123"/>
      <c r="T55" s="373"/>
      <c r="U55" s="373"/>
      <c r="V55" s="374"/>
      <c r="W55" s="373"/>
      <c r="X55" s="124"/>
      <c r="Y55" s="373"/>
      <c r="Z55" s="373"/>
      <c r="AA55" s="359"/>
      <c r="AB55" s="373"/>
    </row>
    <row r="56" spans="1:28" s="116" customFormat="1" ht="38.25" x14ac:dyDescent="0.25">
      <c r="A56" s="765"/>
      <c r="B56" s="386"/>
      <c r="C56" s="240"/>
      <c r="D56" s="803"/>
      <c r="E56" s="809"/>
      <c r="F56" s="763"/>
      <c r="G56" s="771"/>
      <c r="H56" s="367" t="s">
        <v>1531</v>
      </c>
      <c r="I56" s="370" t="s">
        <v>898</v>
      </c>
      <c r="J56" s="432"/>
      <c r="K56" s="432"/>
      <c r="L56" s="432"/>
      <c r="M56" s="432"/>
      <c r="N56" s="370"/>
      <c r="O56" s="370"/>
      <c r="P56" s="370"/>
      <c r="Q56" s="358"/>
      <c r="R56" s="370"/>
      <c r="S56" s="123"/>
      <c r="T56" s="373"/>
      <c r="U56" s="373"/>
      <c r="V56" s="374"/>
      <c r="W56" s="373"/>
      <c r="X56" s="124"/>
      <c r="Y56" s="373"/>
      <c r="Z56" s="373"/>
      <c r="AA56" s="359"/>
      <c r="AB56" s="373"/>
    </row>
    <row r="57" spans="1:28" s="116" customFormat="1" ht="42.95" customHeight="1" x14ac:dyDescent="0.25">
      <c r="A57" s="765"/>
      <c r="B57" s="386"/>
      <c r="C57" s="240"/>
      <c r="D57" s="803"/>
      <c r="E57" s="809"/>
      <c r="F57" s="763"/>
      <c r="G57" s="771"/>
      <c r="H57" s="367" t="s">
        <v>1531</v>
      </c>
      <c r="I57" s="370" t="s">
        <v>1335</v>
      </c>
      <c r="J57" s="432"/>
      <c r="K57" s="432"/>
      <c r="L57" s="432"/>
      <c r="M57" s="432"/>
      <c r="N57" s="370"/>
      <c r="O57" s="370"/>
      <c r="P57" s="370"/>
      <c r="Q57" s="358"/>
      <c r="R57" s="370"/>
      <c r="S57" s="123"/>
      <c r="T57" s="373"/>
      <c r="U57" s="373"/>
      <c r="V57" s="374"/>
      <c r="W57" s="373"/>
      <c r="X57" s="124"/>
      <c r="Y57" s="373"/>
      <c r="Z57" s="373"/>
      <c r="AA57" s="359"/>
      <c r="AB57" s="373"/>
    </row>
    <row r="58" spans="1:28" s="116" customFormat="1" ht="31.5" customHeight="1" x14ac:dyDescent="0.25">
      <c r="A58" s="765"/>
      <c r="B58" s="388"/>
      <c r="C58" s="105"/>
      <c r="D58" s="803"/>
      <c r="E58" s="809"/>
      <c r="F58" s="763"/>
      <c r="G58" s="771"/>
      <c r="H58" s="367" t="s">
        <v>1531</v>
      </c>
      <c r="I58" s="370" t="s">
        <v>901</v>
      </c>
      <c r="J58" s="432"/>
      <c r="K58" s="432"/>
      <c r="L58" s="432"/>
      <c r="M58" s="432"/>
      <c r="N58" s="370"/>
      <c r="O58" s="370"/>
      <c r="P58" s="370"/>
      <c r="Q58" s="358"/>
      <c r="R58" s="370"/>
      <c r="S58" s="123"/>
      <c r="T58" s="373"/>
      <c r="U58" s="373"/>
      <c r="V58" s="374"/>
      <c r="W58" s="373"/>
      <c r="X58" s="124"/>
      <c r="Y58" s="373"/>
      <c r="Z58" s="373"/>
      <c r="AA58" s="359"/>
      <c r="AB58" s="373"/>
    </row>
    <row r="59" spans="1:28" s="116" customFormat="1" ht="38.25" x14ac:dyDescent="0.25">
      <c r="A59" s="765"/>
      <c r="B59" s="388"/>
      <c r="C59" s="105"/>
      <c r="D59" s="803"/>
      <c r="E59" s="809"/>
      <c r="F59" s="763"/>
      <c r="G59" s="771"/>
      <c r="H59" s="367" t="s">
        <v>1531</v>
      </c>
      <c r="I59" s="370" t="s">
        <v>900</v>
      </c>
      <c r="J59" s="432"/>
      <c r="K59" s="432"/>
      <c r="L59" s="432"/>
      <c r="M59" s="432"/>
      <c r="N59" s="370"/>
      <c r="O59" s="370"/>
      <c r="P59" s="370"/>
      <c r="Q59" s="358"/>
      <c r="R59" s="370"/>
      <c r="S59" s="123"/>
      <c r="T59" s="373"/>
      <c r="U59" s="373"/>
      <c r="V59" s="374"/>
      <c r="W59" s="373"/>
      <c r="X59" s="124"/>
      <c r="Y59" s="373"/>
      <c r="Z59" s="373"/>
      <c r="AA59" s="359"/>
      <c r="AB59" s="373"/>
    </row>
    <row r="60" spans="1:28" s="116" customFormat="1" ht="17.100000000000001" customHeight="1" x14ac:dyDescent="0.25">
      <c r="A60" s="765"/>
      <c r="B60" s="388"/>
      <c r="C60" s="105"/>
      <c r="D60" s="803"/>
      <c r="E60" s="809"/>
      <c r="F60" s="763"/>
      <c r="G60" s="771"/>
      <c r="H60" s="367" t="s">
        <v>1531</v>
      </c>
      <c r="I60" s="370" t="s">
        <v>906</v>
      </c>
      <c r="J60" s="432"/>
      <c r="K60" s="432"/>
      <c r="L60" s="432"/>
      <c r="M60" s="432"/>
      <c r="N60" s="370"/>
      <c r="O60" s="370"/>
      <c r="P60" s="370"/>
      <c r="Q60" s="358"/>
      <c r="R60" s="370"/>
      <c r="S60" s="123"/>
      <c r="T60" s="373"/>
      <c r="U60" s="373"/>
      <c r="V60" s="374"/>
      <c r="W60" s="373"/>
      <c r="X60" s="124"/>
      <c r="Y60" s="373"/>
      <c r="Z60" s="373"/>
      <c r="AA60" s="359"/>
      <c r="AB60" s="373"/>
    </row>
    <row r="61" spans="1:28" s="116" customFormat="1" ht="38.25" x14ac:dyDescent="0.25">
      <c r="A61" s="765"/>
      <c r="B61" s="388"/>
      <c r="C61" s="105"/>
      <c r="D61" s="803"/>
      <c r="E61" s="809"/>
      <c r="F61" s="763"/>
      <c r="G61" s="771"/>
      <c r="H61" s="367" t="s">
        <v>1531</v>
      </c>
      <c r="I61" s="370" t="s">
        <v>904</v>
      </c>
      <c r="J61" s="432"/>
      <c r="K61" s="432"/>
      <c r="L61" s="432"/>
      <c r="M61" s="432"/>
      <c r="N61" s="370"/>
      <c r="O61" s="370"/>
      <c r="P61" s="370"/>
      <c r="Q61" s="358"/>
      <c r="R61" s="370"/>
      <c r="S61" s="123"/>
      <c r="T61" s="373"/>
      <c r="U61" s="373"/>
      <c r="V61" s="374"/>
      <c r="W61" s="373"/>
      <c r="X61" s="124"/>
      <c r="Y61" s="373"/>
      <c r="Z61" s="373"/>
      <c r="AA61" s="359"/>
      <c r="AB61" s="373"/>
    </row>
    <row r="62" spans="1:28" s="116" customFormat="1" ht="38.25" x14ac:dyDescent="0.25">
      <c r="A62" s="765"/>
      <c r="B62" s="388"/>
      <c r="C62" s="105"/>
      <c r="D62" s="803"/>
      <c r="E62" s="809"/>
      <c r="F62" s="763"/>
      <c r="G62" s="771"/>
      <c r="H62" s="367" t="s">
        <v>1531</v>
      </c>
      <c r="I62" s="370" t="s">
        <v>905</v>
      </c>
      <c r="J62" s="432"/>
      <c r="K62" s="432"/>
      <c r="L62" s="432"/>
      <c r="M62" s="432"/>
      <c r="N62" s="370"/>
      <c r="O62" s="370"/>
      <c r="P62" s="370"/>
      <c r="Q62" s="358"/>
      <c r="R62" s="370"/>
      <c r="S62" s="123"/>
      <c r="T62" s="373"/>
      <c r="U62" s="373"/>
      <c r="V62" s="374"/>
      <c r="W62" s="373"/>
      <c r="X62" s="124"/>
      <c r="Y62" s="373"/>
      <c r="Z62" s="373"/>
      <c r="AA62" s="359"/>
      <c r="AB62" s="373"/>
    </row>
    <row r="63" spans="1:28" s="116" customFormat="1" ht="38.25" x14ac:dyDescent="0.25">
      <c r="A63" s="765"/>
      <c r="B63" s="388"/>
      <c r="C63" s="105"/>
      <c r="D63" s="803"/>
      <c r="E63" s="809"/>
      <c r="F63" s="763"/>
      <c r="G63" s="771"/>
      <c r="H63" s="367" t="s">
        <v>1531</v>
      </c>
      <c r="I63" s="370" t="s">
        <v>1337</v>
      </c>
      <c r="J63" s="432"/>
      <c r="K63" s="432"/>
      <c r="L63" s="432"/>
      <c r="M63" s="432"/>
      <c r="N63" s="370"/>
      <c r="O63" s="370"/>
      <c r="P63" s="370"/>
      <c r="Q63" s="358"/>
      <c r="R63" s="370"/>
      <c r="S63" s="123"/>
      <c r="T63" s="373"/>
      <c r="U63" s="373"/>
      <c r="V63" s="374"/>
      <c r="W63" s="373"/>
      <c r="X63" s="124"/>
      <c r="Y63" s="373"/>
      <c r="Z63" s="373"/>
      <c r="AA63" s="359"/>
      <c r="AB63" s="373"/>
    </row>
    <row r="64" spans="1:28" s="116" customFormat="1" ht="38.25" x14ac:dyDescent="0.25">
      <c r="A64" s="765"/>
      <c r="B64" s="388"/>
      <c r="C64" s="105"/>
      <c r="D64" s="804"/>
      <c r="E64" s="810"/>
      <c r="F64" s="763"/>
      <c r="G64" s="771"/>
      <c r="H64" s="367" t="s">
        <v>1531</v>
      </c>
      <c r="I64" s="370" t="s">
        <v>909</v>
      </c>
      <c r="J64" s="432"/>
      <c r="K64" s="432"/>
      <c r="L64" s="432"/>
      <c r="M64" s="432"/>
      <c r="N64" s="370"/>
      <c r="O64" s="370"/>
      <c r="P64" s="370"/>
      <c r="Q64" s="358"/>
      <c r="R64" s="370"/>
      <c r="S64" s="123"/>
      <c r="T64" s="373"/>
      <c r="U64" s="373"/>
      <c r="V64" s="374"/>
      <c r="W64" s="373"/>
      <c r="X64" s="124"/>
      <c r="Y64" s="373"/>
      <c r="Z64" s="373"/>
      <c r="AA64" s="359"/>
      <c r="AB64" s="373"/>
    </row>
    <row r="65" spans="1:28" s="381" customFormat="1" ht="18" customHeight="1" x14ac:dyDescent="0.25">
      <c r="A65" s="395"/>
      <c r="B65" s="388"/>
      <c r="C65" s="105"/>
      <c r="D65" s="397"/>
      <c r="E65" s="401"/>
      <c r="F65" s="402"/>
      <c r="G65" s="403"/>
      <c r="H65" s="375"/>
      <c r="I65" s="375"/>
      <c r="J65" s="450"/>
      <c r="K65" s="450"/>
      <c r="L65" s="450"/>
      <c r="M65" s="450"/>
      <c r="N65" s="375"/>
      <c r="O65" s="375"/>
      <c r="P65" s="375"/>
      <c r="Q65" s="380"/>
      <c r="R65" s="375"/>
      <c r="S65" s="376"/>
      <c r="T65" s="377"/>
      <c r="U65" s="377"/>
      <c r="V65" s="378"/>
      <c r="W65" s="377"/>
      <c r="X65" s="379"/>
      <c r="Y65" s="377"/>
      <c r="Z65" s="377"/>
      <c r="AA65" s="380"/>
      <c r="AB65" s="377"/>
    </row>
    <row r="66" spans="1:28" ht="23.1" customHeight="1" x14ac:dyDescent="0.25">
      <c r="A66" s="766" t="s">
        <v>161</v>
      </c>
      <c r="B66" s="389">
        <f>'IDENTIFICACIÓN Y VALORACIÓN'!N30</f>
        <v>1</v>
      </c>
      <c r="C66" s="106">
        <f>'IDENTIFICACIÓN Y VALORACIÓN'!O30</f>
        <v>2</v>
      </c>
      <c r="D66" s="770" t="str">
        <f>'IDENTIFICACIÓN Y VALORACIÓN'!$S$30</f>
        <v>MODERADO</v>
      </c>
      <c r="E66" s="791" t="str">
        <f>'IDENTIFICACIÓN Y VALORACIÓN'!$F$30</f>
        <v>Corrupción-Delitos de la Admón. Pública</v>
      </c>
      <c r="F66" s="788" t="s">
        <v>23</v>
      </c>
      <c r="G66" s="796" t="str">
        <f>IF(F66="Aceptar el riesgo","No se adopta ninguna medida que afecte probabilidad o impacto del riesgo, se mantienen los controles y se les hará seguimiento periódico.",IF(F66="Evitar el riesgo","Se abandonan las actividades que dan lugar al riesgo y no se inician o no continúan las actividades que lo causan",IF(F66="Compartir / transferir el riesgo","Se transfiere o comparte una parte del riesgo. Ej.: seguros y tercerización para reducir probabilidad o impacto del riesgo",IF(F66="Reducir el riesgo","Se adoptan medidas para reducir probabilidad o impacto o ambos, se implementarán controles adicionales."))))</f>
        <v>Se adoptan medidas para reducir probabilidad o impacto o ambos, se implementarán controles adicionales.</v>
      </c>
      <c r="H66" s="369" t="s">
        <v>1344</v>
      </c>
      <c r="I66" s="369" t="s">
        <v>1346</v>
      </c>
      <c r="J66" s="432"/>
      <c r="K66" s="432"/>
      <c r="L66" s="432"/>
      <c r="M66" s="432"/>
      <c r="N66" s="369"/>
      <c r="O66" s="369"/>
      <c r="P66" s="369"/>
      <c r="Q66" s="358"/>
      <c r="R66" s="369"/>
      <c r="S66" s="123"/>
      <c r="T66" s="113"/>
      <c r="U66" s="113"/>
      <c r="V66" s="114"/>
      <c r="W66" s="113"/>
      <c r="X66" s="124"/>
      <c r="Y66" s="113"/>
      <c r="Z66" s="113"/>
      <c r="AA66" s="358"/>
      <c r="AB66" s="113"/>
    </row>
    <row r="67" spans="1:28" x14ac:dyDescent="0.25">
      <c r="A67" s="767"/>
      <c r="B67" s="384"/>
      <c r="C67" s="130"/>
      <c r="D67" s="770"/>
      <c r="E67" s="792"/>
      <c r="F67" s="789"/>
      <c r="G67" s="796"/>
      <c r="H67" s="369" t="s">
        <v>1338</v>
      </c>
      <c r="I67" s="369" t="s">
        <v>915</v>
      </c>
      <c r="J67" s="432"/>
      <c r="K67" s="432"/>
      <c r="L67" s="432"/>
      <c r="M67" s="432"/>
      <c r="N67" s="369"/>
      <c r="O67" s="369"/>
      <c r="P67" s="369"/>
      <c r="Q67" s="358"/>
      <c r="R67" s="369"/>
      <c r="S67" s="123"/>
      <c r="T67" s="113"/>
      <c r="U67" s="113"/>
      <c r="V67" s="114"/>
      <c r="W67" s="113"/>
      <c r="X67" s="124"/>
      <c r="Y67" s="113"/>
      <c r="Z67" s="113"/>
      <c r="AA67" s="358"/>
      <c r="AB67" s="113"/>
    </row>
    <row r="68" spans="1:28" ht="38.25" x14ac:dyDescent="0.25">
      <c r="A68" s="767"/>
      <c r="B68" s="384"/>
      <c r="C68" s="130"/>
      <c r="D68" s="770"/>
      <c r="E68" s="792"/>
      <c r="F68" s="789"/>
      <c r="G68" s="796"/>
      <c r="H68" s="369" t="s">
        <v>1339</v>
      </c>
      <c r="I68" s="769" t="s">
        <v>916</v>
      </c>
      <c r="J68" s="432"/>
      <c r="K68" s="417"/>
      <c r="L68" s="415"/>
      <c r="M68" s="417"/>
      <c r="N68" s="369"/>
      <c r="O68" s="369"/>
      <c r="P68" s="369"/>
      <c r="Q68" s="358"/>
      <c r="R68" s="369"/>
      <c r="S68" s="123"/>
      <c r="T68" s="113"/>
      <c r="U68" s="113"/>
      <c r="V68" s="114"/>
      <c r="W68" s="113"/>
      <c r="X68" s="124"/>
      <c r="Y68" s="113"/>
      <c r="Z68" s="113"/>
      <c r="AA68" s="358"/>
      <c r="AB68" s="113"/>
    </row>
    <row r="69" spans="1:28" ht="38.25" x14ac:dyDescent="0.25">
      <c r="A69" s="767"/>
      <c r="B69" s="384"/>
      <c r="C69" s="130"/>
      <c r="D69" s="770"/>
      <c r="E69" s="792"/>
      <c r="F69" s="789"/>
      <c r="G69" s="796"/>
      <c r="H69" s="369" t="s">
        <v>1340</v>
      </c>
      <c r="I69" s="769"/>
      <c r="J69" s="432"/>
      <c r="K69" s="417"/>
      <c r="L69" s="415"/>
      <c r="M69" s="417"/>
      <c r="N69" s="369"/>
      <c r="O69" s="369"/>
      <c r="P69" s="369"/>
      <c r="Q69" s="358"/>
      <c r="R69" s="369"/>
      <c r="S69" s="123"/>
      <c r="T69" s="113"/>
      <c r="U69" s="113"/>
      <c r="V69" s="114"/>
      <c r="W69" s="113"/>
      <c r="X69" s="124"/>
      <c r="Y69" s="113"/>
      <c r="Z69" s="113"/>
      <c r="AA69" s="358"/>
      <c r="AB69" s="113"/>
    </row>
    <row r="70" spans="1:28" x14ac:dyDescent="0.25">
      <c r="A70" s="767"/>
      <c r="B70" s="384"/>
      <c r="C70" s="130"/>
      <c r="D70" s="770"/>
      <c r="E70" s="792"/>
      <c r="F70" s="789"/>
      <c r="G70" s="796"/>
      <c r="H70" s="369" t="s">
        <v>1342</v>
      </c>
      <c r="I70" s="369" t="s">
        <v>917</v>
      </c>
      <c r="J70" s="432"/>
      <c r="K70" s="432"/>
      <c r="L70" s="432"/>
      <c r="M70" s="432"/>
      <c r="N70" s="369"/>
      <c r="O70" s="369"/>
      <c r="P70" s="369"/>
      <c r="Q70" s="358"/>
      <c r="R70" s="369"/>
      <c r="S70" s="123"/>
      <c r="T70" s="113"/>
      <c r="U70" s="113"/>
      <c r="V70" s="114"/>
      <c r="W70" s="113"/>
      <c r="X70" s="124"/>
      <c r="Y70" s="113"/>
      <c r="Z70" s="113"/>
      <c r="AA70" s="358"/>
      <c r="AB70" s="113"/>
    </row>
    <row r="71" spans="1:28" ht="25.5" x14ac:dyDescent="0.25">
      <c r="A71" s="767"/>
      <c r="B71" s="384"/>
      <c r="C71" s="130"/>
      <c r="D71" s="770"/>
      <c r="E71" s="792"/>
      <c r="F71" s="789"/>
      <c r="G71" s="796"/>
      <c r="H71" s="369" t="s">
        <v>1341</v>
      </c>
      <c r="I71" s="369" t="s">
        <v>918</v>
      </c>
      <c r="J71" s="432"/>
      <c r="K71" s="432"/>
      <c r="L71" s="432"/>
      <c r="M71" s="432"/>
      <c r="N71" s="369"/>
      <c r="O71" s="369"/>
      <c r="P71" s="369"/>
      <c r="Q71" s="358"/>
      <c r="R71" s="369"/>
      <c r="S71" s="123"/>
      <c r="T71" s="113"/>
      <c r="U71" s="113"/>
      <c r="V71" s="114"/>
      <c r="W71" s="113"/>
      <c r="X71" s="124"/>
      <c r="Y71" s="113"/>
      <c r="Z71" s="113"/>
      <c r="AA71" s="358"/>
      <c r="AB71" s="113"/>
    </row>
    <row r="72" spans="1:28" ht="38.25" x14ac:dyDescent="0.25">
      <c r="A72" s="767"/>
      <c r="B72" s="384"/>
      <c r="C72" s="130"/>
      <c r="D72" s="770"/>
      <c r="E72" s="792"/>
      <c r="F72" s="789"/>
      <c r="G72" s="796"/>
      <c r="H72" s="369" t="s">
        <v>1343</v>
      </c>
      <c r="I72" s="369" t="s">
        <v>1345</v>
      </c>
      <c r="J72" s="432"/>
      <c r="K72" s="432"/>
      <c r="L72" s="432"/>
      <c r="M72" s="432"/>
      <c r="N72" s="369"/>
      <c r="O72" s="369"/>
      <c r="P72" s="369"/>
      <c r="Q72" s="358"/>
      <c r="R72" s="369"/>
      <c r="S72" s="123"/>
      <c r="T72" s="113"/>
      <c r="U72" s="113"/>
      <c r="V72" s="114"/>
      <c r="W72" s="113"/>
      <c r="X72" s="124"/>
      <c r="Y72" s="113"/>
      <c r="Z72" s="113"/>
      <c r="AA72" s="358"/>
      <c r="AB72" s="113"/>
    </row>
    <row r="73" spans="1:28" ht="29.45" customHeight="1" x14ac:dyDescent="0.25">
      <c r="A73" s="767"/>
      <c r="B73" s="244"/>
      <c r="C73" s="107"/>
      <c r="D73" s="770"/>
      <c r="E73" s="792"/>
      <c r="F73" s="789"/>
      <c r="G73" s="796"/>
      <c r="H73" s="368" t="s">
        <v>1349</v>
      </c>
      <c r="I73" s="769" t="s">
        <v>941</v>
      </c>
      <c r="J73" s="432"/>
      <c r="K73" s="432"/>
      <c r="L73" s="432"/>
      <c r="M73" s="432"/>
      <c r="N73" s="369"/>
      <c r="O73" s="369"/>
      <c r="P73" s="369"/>
      <c r="Q73" s="358"/>
      <c r="R73" s="369"/>
      <c r="S73" s="123"/>
      <c r="T73" s="113"/>
      <c r="U73" s="113"/>
      <c r="V73" s="114"/>
      <c r="W73" s="113"/>
      <c r="X73" s="124"/>
      <c r="Y73" s="113"/>
      <c r="Z73" s="113"/>
      <c r="AA73" s="358"/>
      <c r="AB73" s="113"/>
    </row>
    <row r="74" spans="1:28" ht="38.25" x14ac:dyDescent="0.25">
      <c r="A74" s="767"/>
      <c r="B74" s="244"/>
      <c r="C74" s="107"/>
      <c r="D74" s="770"/>
      <c r="E74" s="792"/>
      <c r="F74" s="789"/>
      <c r="G74" s="796"/>
      <c r="H74" s="368" t="s">
        <v>1347</v>
      </c>
      <c r="I74" s="769"/>
      <c r="J74" s="432"/>
      <c r="K74" s="432"/>
      <c r="L74" s="432"/>
      <c r="M74" s="432"/>
      <c r="N74" s="369"/>
      <c r="O74" s="369"/>
      <c r="P74" s="369"/>
      <c r="Q74" s="358"/>
      <c r="R74" s="369"/>
      <c r="S74" s="123"/>
      <c r="T74" s="113"/>
      <c r="U74" s="113"/>
      <c r="V74" s="114"/>
      <c r="W74" s="113"/>
      <c r="X74" s="124"/>
      <c r="Y74" s="113"/>
      <c r="Z74" s="113"/>
      <c r="AA74" s="358"/>
      <c r="AB74" s="113"/>
    </row>
    <row r="75" spans="1:28" x14ac:dyDescent="0.25">
      <c r="A75" s="767"/>
      <c r="B75" s="244"/>
      <c r="C75" s="107"/>
      <c r="D75" s="770"/>
      <c r="E75" s="792"/>
      <c r="F75" s="789"/>
      <c r="G75" s="796"/>
      <c r="H75" s="368" t="s">
        <v>1348</v>
      </c>
      <c r="I75" s="369" t="s">
        <v>940</v>
      </c>
      <c r="J75" s="432"/>
      <c r="K75" s="432"/>
      <c r="L75" s="432"/>
      <c r="M75" s="432"/>
      <c r="N75" s="369"/>
      <c r="O75" s="369"/>
      <c r="P75" s="369"/>
      <c r="Q75" s="358"/>
      <c r="R75" s="369"/>
      <c r="S75" s="123"/>
      <c r="T75" s="113"/>
      <c r="U75" s="113"/>
      <c r="V75" s="114"/>
      <c r="W75" s="113"/>
      <c r="X75" s="124"/>
      <c r="Y75" s="113"/>
      <c r="Z75" s="113"/>
      <c r="AA75" s="358"/>
      <c r="AB75" s="113"/>
    </row>
    <row r="76" spans="1:28" ht="33" customHeight="1" x14ac:dyDescent="0.25">
      <c r="A76" s="767"/>
      <c r="B76" s="244"/>
      <c r="C76" s="107"/>
      <c r="D76" s="770"/>
      <c r="E76" s="792"/>
      <c r="F76" s="789"/>
      <c r="G76" s="796"/>
      <c r="H76" s="368" t="s">
        <v>1352</v>
      </c>
      <c r="I76" s="369" t="s">
        <v>1351</v>
      </c>
      <c r="J76" s="432"/>
      <c r="K76" s="432"/>
      <c r="L76" s="432"/>
      <c r="M76" s="432"/>
      <c r="N76" s="369"/>
      <c r="O76" s="369"/>
      <c r="P76" s="369"/>
      <c r="Q76" s="358"/>
      <c r="R76" s="369"/>
      <c r="S76" s="123"/>
      <c r="T76" s="113"/>
      <c r="U76" s="113"/>
      <c r="V76" s="114"/>
      <c r="W76" s="113"/>
      <c r="X76" s="124"/>
      <c r="Y76" s="113"/>
      <c r="Z76" s="113"/>
      <c r="AA76" s="358"/>
      <c r="AB76" s="113"/>
    </row>
    <row r="77" spans="1:28" x14ac:dyDescent="0.25">
      <c r="A77" s="767"/>
      <c r="B77" s="244"/>
      <c r="C77" s="107"/>
      <c r="D77" s="770"/>
      <c r="E77" s="792"/>
      <c r="F77" s="789"/>
      <c r="G77" s="796"/>
      <c r="H77" s="368" t="s">
        <v>1350</v>
      </c>
      <c r="I77" s="369" t="s">
        <v>950</v>
      </c>
      <c r="J77" s="432"/>
      <c r="K77" s="432"/>
      <c r="L77" s="432"/>
      <c r="M77" s="432"/>
      <c r="N77" s="369"/>
      <c r="O77" s="369"/>
      <c r="P77" s="369"/>
      <c r="Q77" s="358"/>
      <c r="R77" s="369"/>
      <c r="S77" s="123"/>
      <c r="T77" s="113"/>
      <c r="U77" s="113"/>
      <c r="V77" s="114"/>
      <c r="W77" s="113"/>
      <c r="X77" s="124"/>
      <c r="Y77" s="113"/>
      <c r="Z77" s="113"/>
      <c r="AA77" s="358"/>
      <c r="AB77" s="113"/>
    </row>
    <row r="78" spans="1:28" ht="21" customHeight="1" x14ac:dyDescent="0.25">
      <c r="A78" s="767"/>
      <c r="B78" s="244"/>
      <c r="C78" s="107"/>
      <c r="D78" s="770"/>
      <c r="E78" s="792"/>
      <c r="F78" s="789"/>
      <c r="G78" s="796"/>
      <c r="H78" s="368" t="s">
        <v>1355</v>
      </c>
      <c r="I78" s="369" t="s">
        <v>961</v>
      </c>
      <c r="J78" s="432"/>
      <c r="K78" s="432"/>
      <c r="L78" s="432"/>
      <c r="M78" s="432"/>
      <c r="N78" s="369"/>
      <c r="O78" s="369"/>
      <c r="P78" s="369"/>
      <c r="Q78" s="358"/>
      <c r="R78" s="369"/>
      <c r="S78" s="123"/>
      <c r="T78" s="113"/>
      <c r="U78" s="113"/>
      <c r="V78" s="114"/>
      <c r="W78" s="113"/>
      <c r="X78" s="124"/>
      <c r="Y78" s="113"/>
      <c r="Z78" s="113"/>
      <c r="AA78" s="358"/>
      <c r="AB78" s="113"/>
    </row>
    <row r="79" spans="1:28" x14ac:dyDescent="0.25">
      <c r="A79" s="767"/>
      <c r="B79" s="244"/>
      <c r="C79" s="107"/>
      <c r="D79" s="770"/>
      <c r="E79" s="792"/>
      <c r="F79" s="789"/>
      <c r="G79" s="796"/>
      <c r="H79" s="368" t="s">
        <v>1353</v>
      </c>
      <c r="I79" s="369" t="s">
        <v>959</v>
      </c>
      <c r="J79" s="432"/>
      <c r="K79" s="432"/>
      <c r="L79" s="432"/>
      <c r="M79" s="432"/>
      <c r="N79" s="369"/>
      <c r="O79" s="369"/>
      <c r="P79" s="369"/>
      <c r="Q79" s="358"/>
      <c r="R79" s="369"/>
      <c r="S79" s="123"/>
      <c r="T79" s="113"/>
      <c r="U79" s="113"/>
      <c r="V79" s="114"/>
      <c r="W79" s="113"/>
      <c r="X79" s="124"/>
      <c r="Y79" s="113"/>
      <c r="Z79" s="113"/>
      <c r="AA79" s="358"/>
      <c r="AB79" s="113"/>
    </row>
    <row r="80" spans="1:28" ht="25.5" x14ac:dyDescent="0.25">
      <c r="A80" s="767"/>
      <c r="B80" s="244"/>
      <c r="C80" s="107"/>
      <c r="D80" s="770"/>
      <c r="E80" s="792"/>
      <c r="F80" s="789"/>
      <c r="G80" s="796"/>
      <c r="H80" s="368" t="s">
        <v>1354</v>
      </c>
      <c r="I80" s="369" t="s">
        <v>960</v>
      </c>
      <c r="J80" s="432"/>
      <c r="K80" s="432"/>
      <c r="L80" s="432"/>
      <c r="M80" s="432"/>
      <c r="N80" s="369"/>
      <c r="O80" s="369"/>
      <c r="P80" s="369"/>
      <c r="Q80" s="358"/>
      <c r="R80" s="369"/>
      <c r="S80" s="123"/>
      <c r="T80" s="113"/>
      <c r="U80" s="113"/>
      <c r="V80" s="114"/>
      <c r="W80" s="113"/>
      <c r="X80" s="124"/>
      <c r="Y80" s="113"/>
      <c r="Z80" s="113"/>
      <c r="AA80" s="358"/>
      <c r="AB80" s="113"/>
    </row>
    <row r="81" spans="1:28" ht="25.5" x14ac:dyDescent="0.25">
      <c r="A81" s="768"/>
      <c r="B81" s="244"/>
      <c r="C81" s="107"/>
      <c r="D81" s="770"/>
      <c r="E81" s="793"/>
      <c r="F81" s="790"/>
      <c r="G81" s="796"/>
      <c r="H81" s="368" t="s">
        <v>1328</v>
      </c>
      <c r="I81" s="367" t="s">
        <v>221</v>
      </c>
      <c r="J81" s="432"/>
      <c r="K81" s="432"/>
      <c r="L81" s="432"/>
      <c r="M81" s="432"/>
      <c r="N81" s="367"/>
      <c r="O81" s="367"/>
      <c r="P81" s="367"/>
      <c r="Q81" s="358"/>
      <c r="R81" s="367"/>
      <c r="S81" s="123"/>
      <c r="T81" s="113"/>
      <c r="U81" s="113"/>
      <c r="V81" s="114"/>
      <c r="W81" s="113"/>
      <c r="X81" s="124"/>
      <c r="Y81" s="113"/>
      <c r="Z81" s="113"/>
      <c r="AA81" s="358"/>
      <c r="AB81" s="113"/>
    </row>
    <row r="82" spans="1:28" s="381" customFormat="1" ht="17.100000000000001" customHeight="1" x14ac:dyDescent="0.25">
      <c r="A82" s="394"/>
      <c r="B82" s="385"/>
      <c r="C82" s="107"/>
      <c r="D82" s="397"/>
      <c r="E82" s="398"/>
      <c r="F82" s="404"/>
      <c r="G82" s="403"/>
      <c r="H82" s="375"/>
      <c r="I82" s="375"/>
      <c r="J82" s="450"/>
      <c r="K82" s="450"/>
      <c r="L82" s="450"/>
      <c r="M82" s="450"/>
      <c r="N82" s="375"/>
      <c r="O82" s="375"/>
      <c r="P82" s="375"/>
      <c r="Q82" s="380"/>
      <c r="R82" s="375"/>
      <c r="S82" s="376"/>
      <c r="T82" s="377"/>
      <c r="U82" s="377"/>
      <c r="V82" s="378"/>
      <c r="W82" s="377"/>
      <c r="X82" s="379"/>
      <c r="Y82" s="377"/>
      <c r="Z82" s="377"/>
      <c r="AA82" s="380"/>
      <c r="AB82" s="377"/>
    </row>
    <row r="83" spans="1:28" s="116" customFormat="1" ht="43.5" customHeight="1" x14ac:dyDescent="0.25">
      <c r="A83" s="765" t="s">
        <v>162</v>
      </c>
      <c r="B83" s="392">
        <f>'IDENTIFICACIÓN Y VALORACIÓN'!N35</f>
        <v>1</v>
      </c>
      <c r="C83" s="104">
        <f>'IDENTIFICACIÓN Y VALORACIÓN'!O35</f>
        <v>3</v>
      </c>
      <c r="D83" s="778" t="str">
        <f>'IDENTIFICACIÓN Y VALORACIÓN'!$S$35</f>
        <v>MODERADO</v>
      </c>
      <c r="E83" s="764" t="str">
        <f>'IDENTIFICACIÓN Y VALORACIÓN'!$F$35</f>
        <v>Corrupción-Visibilidad</v>
      </c>
      <c r="F83" s="811" t="s">
        <v>23</v>
      </c>
      <c r="G83" s="771" t="str">
        <f>IF(F83="Aceptar el riesgo","No se adopta ninguna medida que afecte probabilidad o impacto del riesgo, se mantienen los controles y se les hará seguimiento periódico.",IF(F83="Evitar el riesgo","Se abandonan las actividades que dan lugar al riesgo y no se inician o no continúan las actividades que lo causan",IF(F83="Compartir / transferir el riesgo","Se transfiere o comparte una parte del riesgo. Ej.: seguros y tercerización para reducir probabilidad o impacto del riesgo",IF(F83="Reducir el riesgo","Se adoptan medidas para reducir probabilidad o impacto o ambos, se implementarán controles adicionales."))))</f>
        <v>Se adoptan medidas para reducir probabilidad o impacto o ambos, se implementarán controles adicionales.</v>
      </c>
      <c r="H83" s="382" t="s">
        <v>1363</v>
      </c>
      <c r="I83" s="382" t="s">
        <v>1366</v>
      </c>
      <c r="J83" s="432"/>
      <c r="K83" s="432"/>
      <c r="L83" s="432"/>
      <c r="M83" s="432"/>
      <c r="N83" s="382"/>
      <c r="O83" s="382"/>
      <c r="P83" s="382"/>
      <c r="Q83" s="358"/>
      <c r="R83" s="382"/>
      <c r="S83" s="123"/>
      <c r="T83" s="373"/>
      <c r="U83" s="373"/>
      <c r="V83" s="374"/>
      <c r="W83" s="373"/>
      <c r="X83" s="124"/>
      <c r="Y83" s="373"/>
      <c r="Z83" s="373"/>
      <c r="AA83" s="359"/>
      <c r="AB83" s="373"/>
    </row>
    <row r="84" spans="1:28" s="116" customFormat="1" ht="38.25" x14ac:dyDescent="0.25">
      <c r="A84" s="765"/>
      <c r="B84" s="386"/>
      <c r="C84" s="240"/>
      <c r="D84" s="778"/>
      <c r="E84" s="764"/>
      <c r="F84" s="811"/>
      <c r="G84" s="771"/>
      <c r="H84" s="519" t="s">
        <v>1356</v>
      </c>
      <c r="I84" s="413" t="s">
        <v>980</v>
      </c>
      <c r="J84" s="432"/>
      <c r="K84" s="432"/>
      <c r="L84" s="432"/>
      <c r="M84" s="432"/>
      <c r="N84" s="382"/>
      <c r="O84" s="382"/>
      <c r="P84" s="382"/>
      <c r="Q84" s="358"/>
      <c r="R84" s="382"/>
      <c r="S84" s="123"/>
      <c r="T84" s="373"/>
      <c r="U84" s="373"/>
      <c r="V84" s="374"/>
      <c r="W84" s="373"/>
      <c r="X84" s="124"/>
      <c r="Y84" s="373"/>
      <c r="Z84" s="373"/>
      <c r="AA84" s="359"/>
      <c r="AB84" s="373"/>
    </row>
    <row r="85" spans="1:28" s="116" customFormat="1" ht="25.5" x14ac:dyDescent="0.25">
      <c r="A85" s="765"/>
      <c r="B85" s="386"/>
      <c r="C85" s="240"/>
      <c r="D85" s="778"/>
      <c r="E85" s="764"/>
      <c r="F85" s="811"/>
      <c r="G85" s="771"/>
      <c r="H85" s="382" t="s">
        <v>1357</v>
      </c>
      <c r="I85" s="382" t="s">
        <v>981</v>
      </c>
      <c r="J85" s="432"/>
      <c r="K85" s="432"/>
      <c r="L85" s="432"/>
      <c r="M85" s="432"/>
      <c r="N85" s="382"/>
      <c r="O85" s="382"/>
      <c r="P85" s="382"/>
      <c r="Q85" s="358"/>
      <c r="R85" s="382"/>
      <c r="S85" s="123"/>
      <c r="T85" s="373"/>
      <c r="U85" s="373"/>
      <c r="V85" s="374"/>
      <c r="W85" s="373"/>
      <c r="X85" s="124"/>
      <c r="Y85" s="373"/>
      <c r="Z85" s="373"/>
      <c r="AA85" s="359"/>
      <c r="AB85" s="373"/>
    </row>
    <row r="86" spans="1:28" s="116" customFormat="1" ht="25.5" x14ac:dyDescent="0.25">
      <c r="A86" s="765"/>
      <c r="B86" s="386"/>
      <c r="C86" s="240"/>
      <c r="D86" s="778"/>
      <c r="E86" s="764"/>
      <c r="F86" s="811"/>
      <c r="G86" s="771"/>
      <c r="H86" s="382" t="s">
        <v>1358</v>
      </c>
      <c r="I86" s="382" t="s">
        <v>982</v>
      </c>
      <c r="J86" s="432"/>
      <c r="K86" s="432"/>
      <c r="L86" s="432"/>
      <c r="M86" s="432"/>
      <c r="N86" s="382"/>
      <c r="O86" s="382"/>
      <c r="P86" s="382"/>
      <c r="Q86" s="358"/>
      <c r="R86" s="382"/>
      <c r="S86" s="123"/>
      <c r="T86" s="373"/>
      <c r="U86" s="373"/>
      <c r="V86" s="374"/>
      <c r="W86" s="373"/>
      <c r="X86" s="124"/>
      <c r="Y86" s="373"/>
      <c r="Z86" s="373"/>
      <c r="AA86" s="359"/>
      <c r="AB86" s="373"/>
    </row>
    <row r="87" spans="1:28" s="116" customFormat="1" ht="38.25" x14ac:dyDescent="0.25">
      <c r="A87" s="765"/>
      <c r="B87" s="386"/>
      <c r="C87" s="240"/>
      <c r="D87" s="778"/>
      <c r="E87" s="764"/>
      <c r="F87" s="811"/>
      <c r="G87" s="771"/>
      <c r="H87" s="382" t="s">
        <v>1359</v>
      </c>
      <c r="I87" s="382" t="s">
        <v>1364</v>
      </c>
      <c r="J87" s="432"/>
      <c r="K87" s="432"/>
      <c r="L87" s="432"/>
      <c r="M87" s="432"/>
      <c r="N87" s="382"/>
      <c r="O87" s="382"/>
      <c r="P87" s="382"/>
      <c r="Q87" s="358"/>
      <c r="R87" s="382"/>
      <c r="S87" s="123"/>
      <c r="T87" s="373"/>
      <c r="U87" s="373"/>
      <c r="V87" s="374"/>
      <c r="W87" s="373"/>
      <c r="X87" s="124"/>
      <c r="Y87" s="373"/>
      <c r="Z87" s="373"/>
      <c r="AA87" s="359"/>
      <c r="AB87" s="373"/>
    </row>
    <row r="88" spans="1:28" s="116" customFormat="1" ht="51" x14ac:dyDescent="0.25">
      <c r="A88" s="765"/>
      <c r="B88" s="386"/>
      <c r="C88" s="240"/>
      <c r="D88" s="778"/>
      <c r="E88" s="764"/>
      <c r="F88" s="811"/>
      <c r="G88" s="771"/>
      <c r="H88" s="382" t="s">
        <v>1360</v>
      </c>
      <c r="I88" s="382" t="s">
        <v>986</v>
      </c>
      <c r="J88" s="432"/>
      <c r="K88" s="432"/>
      <c r="L88" s="432"/>
      <c r="M88" s="432"/>
      <c r="N88" s="382"/>
      <c r="O88" s="382"/>
      <c r="P88" s="382"/>
      <c r="Q88" s="358"/>
      <c r="R88" s="382"/>
      <c r="S88" s="123"/>
      <c r="T88" s="373"/>
      <c r="U88" s="373"/>
      <c r="V88" s="374"/>
      <c r="W88" s="373"/>
      <c r="X88" s="124"/>
      <c r="Y88" s="373"/>
      <c r="Z88" s="373"/>
      <c r="AA88" s="359"/>
      <c r="AB88" s="373"/>
    </row>
    <row r="89" spans="1:28" s="116" customFormat="1" ht="25.5" x14ac:dyDescent="0.25">
      <c r="A89" s="765"/>
      <c r="B89" s="386"/>
      <c r="C89" s="240"/>
      <c r="D89" s="778"/>
      <c r="E89" s="764"/>
      <c r="F89" s="811"/>
      <c r="G89" s="771"/>
      <c r="H89" s="382" t="s">
        <v>1361</v>
      </c>
      <c r="I89" s="382" t="s">
        <v>987</v>
      </c>
      <c r="J89" s="432"/>
      <c r="K89" s="432"/>
      <c r="L89" s="432"/>
      <c r="M89" s="432"/>
      <c r="N89" s="382"/>
      <c r="O89" s="382"/>
      <c r="P89" s="382"/>
      <c r="Q89" s="358"/>
      <c r="R89" s="382"/>
      <c r="S89" s="123"/>
      <c r="T89" s="373"/>
      <c r="U89" s="373"/>
      <c r="V89" s="374"/>
      <c r="W89" s="373"/>
      <c r="X89" s="124"/>
      <c r="Y89" s="373"/>
      <c r="Z89" s="373"/>
      <c r="AA89" s="359"/>
      <c r="AB89" s="373"/>
    </row>
    <row r="90" spans="1:28" s="116" customFormat="1" ht="25.5" x14ac:dyDescent="0.25">
      <c r="A90" s="765"/>
      <c r="B90" s="386"/>
      <c r="C90" s="240"/>
      <c r="D90" s="778"/>
      <c r="E90" s="764"/>
      <c r="F90" s="811"/>
      <c r="G90" s="771"/>
      <c r="H90" s="382" t="s">
        <v>1362</v>
      </c>
      <c r="I90" s="382" t="s">
        <v>1365</v>
      </c>
      <c r="J90" s="432"/>
      <c r="K90" s="432"/>
      <c r="L90" s="432"/>
      <c r="M90" s="432"/>
      <c r="N90" s="382"/>
      <c r="O90" s="382"/>
      <c r="P90" s="382"/>
      <c r="Q90" s="358"/>
      <c r="R90" s="382"/>
      <c r="S90" s="123"/>
      <c r="T90" s="373"/>
      <c r="U90" s="373"/>
      <c r="V90" s="374"/>
      <c r="W90" s="373"/>
      <c r="X90" s="124"/>
      <c r="Y90" s="373"/>
      <c r="Z90" s="373"/>
      <c r="AA90" s="359"/>
      <c r="AB90" s="373"/>
    </row>
    <row r="91" spans="1:28" s="116" customFormat="1" ht="25.5" x14ac:dyDescent="0.25">
      <c r="A91" s="765"/>
      <c r="B91" s="388"/>
      <c r="C91" s="105"/>
      <c r="D91" s="778"/>
      <c r="E91" s="764"/>
      <c r="F91" s="811"/>
      <c r="G91" s="771"/>
      <c r="H91" s="370" t="s">
        <v>1368</v>
      </c>
      <c r="I91" s="370" t="s">
        <v>1015</v>
      </c>
      <c r="J91" s="432"/>
      <c r="K91" s="432"/>
      <c r="L91" s="432"/>
      <c r="M91" s="432"/>
      <c r="N91" s="370"/>
      <c r="O91" s="370"/>
      <c r="P91" s="370"/>
      <c r="Q91" s="358"/>
      <c r="R91" s="370"/>
      <c r="S91" s="123"/>
      <c r="T91" s="373"/>
      <c r="U91" s="373"/>
      <c r="V91" s="374"/>
      <c r="W91" s="373"/>
      <c r="X91" s="124"/>
      <c r="Y91" s="373"/>
      <c r="Z91" s="373"/>
      <c r="AA91" s="359"/>
      <c r="AB91" s="373"/>
    </row>
    <row r="92" spans="1:28" s="116" customFormat="1" ht="38.25" x14ac:dyDescent="0.25">
      <c r="A92" s="765"/>
      <c r="B92" s="388"/>
      <c r="C92" s="105"/>
      <c r="D92" s="778"/>
      <c r="E92" s="764"/>
      <c r="F92" s="811"/>
      <c r="G92" s="771"/>
      <c r="H92" s="370" t="s">
        <v>1367</v>
      </c>
      <c r="I92" s="370" t="s">
        <v>1014</v>
      </c>
      <c r="J92" s="432"/>
      <c r="K92" s="432"/>
      <c r="L92" s="432"/>
      <c r="M92" s="432"/>
      <c r="N92" s="370"/>
      <c r="O92" s="370"/>
      <c r="P92" s="370"/>
      <c r="Q92" s="358"/>
      <c r="R92" s="370"/>
      <c r="S92" s="123"/>
      <c r="T92" s="373"/>
      <c r="U92" s="373"/>
      <c r="V92" s="374"/>
      <c r="W92" s="373"/>
      <c r="X92" s="124"/>
      <c r="Y92" s="373"/>
      <c r="Z92" s="373"/>
      <c r="AA92" s="359"/>
      <c r="AB92" s="373"/>
    </row>
    <row r="93" spans="1:28" s="116" customFormat="1" ht="21" customHeight="1" x14ac:dyDescent="0.25">
      <c r="A93" s="765"/>
      <c r="B93" s="388"/>
      <c r="C93" s="105"/>
      <c r="D93" s="778"/>
      <c r="E93" s="764"/>
      <c r="F93" s="811"/>
      <c r="G93" s="771"/>
      <c r="H93" s="370" t="s">
        <v>1371</v>
      </c>
      <c r="I93" s="370" t="s">
        <v>885</v>
      </c>
      <c r="J93" s="437"/>
      <c r="K93" s="437"/>
      <c r="L93" s="437"/>
      <c r="M93" s="437"/>
      <c r="N93" s="370"/>
      <c r="O93" s="370"/>
      <c r="P93" s="370"/>
      <c r="Q93" s="358"/>
      <c r="R93" s="370"/>
      <c r="S93" s="123"/>
      <c r="T93" s="373"/>
      <c r="U93" s="373"/>
      <c r="V93" s="374"/>
      <c r="W93" s="373"/>
      <c r="X93" s="124"/>
      <c r="Y93" s="373"/>
      <c r="Z93" s="373"/>
      <c r="AA93" s="359"/>
      <c r="AB93" s="373"/>
    </row>
    <row r="94" spans="1:28" s="116" customFormat="1" x14ac:dyDescent="0.25">
      <c r="A94" s="765"/>
      <c r="B94" s="388"/>
      <c r="C94" s="105"/>
      <c r="D94" s="778"/>
      <c r="E94" s="764"/>
      <c r="F94" s="811"/>
      <c r="G94" s="771"/>
      <c r="H94" s="370" t="s">
        <v>1369</v>
      </c>
      <c r="I94" s="794" t="s">
        <v>1372</v>
      </c>
      <c r="J94" s="432"/>
      <c r="K94" s="432"/>
      <c r="L94" s="432"/>
      <c r="M94" s="432"/>
      <c r="N94" s="370"/>
      <c r="O94" s="370"/>
      <c r="P94" s="370"/>
      <c r="Q94" s="358"/>
      <c r="R94" s="370"/>
      <c r="S94" s="123"/>
      <c r="T94" s="373"/>
      <c r="U94" s="373"/>
      <c r="V94" s="374"/>
      <c r="W94" s="373"/>
      <c r="X94" s="124"/>
      <c r="Y94" s="373"/>
      <c r="Z94" s="373"/>
      <c r="AA94" s="359"/>
      <c r="AB94" s="373"/>
    </row>
    <row r="95" spans="1:28" s="116" customFormat="1" x14ac:dyDescent="0.25">
      <c r="A95" s="765"/>
      <c r="B95" s="388"/>
      <c r="C95" s="105"/>
      <c r="D95" s="778"/>
      <c r="E95" s="764"/>
      <c r="F95" s="811"/>
      <c r="G95" s="771"/>
      <c r="H95" s="370" t="s">
        <v>1370</v>
      </c>
      <c r="I95" s="794"/>
      <c r="J95" s="432"/>
      <c r="K95" s="432"/>
      <c r="L95" s="432"/>
      <c r="M95" s="432"/>
      <c r="N95" s="370"/>
      <c r="O95" s="370"/>
      <c r="P95" s="370"/>
      <c r="Q95" s="358"/>
      <c r="R95" s="370"/>
      <c r="S95" s="123"/>
      <c r="T95" s="373"/>
      <c r="U95" s="373"/>
      <c r="V95" s="374"/>
      <c r="W95" s="373"/>
      <c r="X95" s="124"/>
      <c r="Y95" s="373"/>
      <c r="Z95" s="373"/>
      <c r="AA95" s="359"/>
      <c r="AB95" s="373"/>
    </row>
    <row r="96" spans="1:28" s="116" customFormat="1" ht="60.6" customHeight="1" x14ac:dyDescent="0.25">
      <c r="A96" s="765"/>
      <c r="B96" s="388"/>
      <c r="C96" s="105"/>
      <c r="D96" s="778"/>
      <c r="E96" s="764"/>
      <c r="F96" s="811"/>
      <c r="G96" s="771"/>
      <c r="H96" s="370" t="s">
        <v>617</v>
      </c>
      <c r="I96" s="370" t="s">
        <v>222</v>
      </c>
      <c r="J96" s="432"/>
      <c r="K96" s="432"/>
      <c r="L96" s="432"/>
      <c r="M96" s="432"/>
      <c r="N96" s="370"/>
      <c r="O96" s="370"/>
      <c r="P96" s="370"/>
      <c r="Q96" s="358"/>
      <c r="R96" s="370"/>
      <c r="S96" s="123"/>
      <c r="T96" s="373"/>
      <c r="U96" s="373"/>
      <c r="V96" s="374"/>
      <c r="W96" s="373"/>
      <c r="X96" s="124"/>
      <c r="Y96" s="373"/>
      <c r="Z96" s="373"/>
      <c r="AA96" s="359"/>
      <c r="AB96" s="373"/>
    </row>
    <row r="97" spans="1:28" s="381" customFormat="1" ht="20.100000000000001" customHeight="1" x14ac:dyDescent="0.25">
      <c r="A97" s="396"/>
      <c r="B97" s="388"/>
      <c r="C97" s="105"/>
      <c r="D97" s="397"/>
      <c r="E97" s="405"/>
      <c r="F97" s="406"/>
      <c r="G97" s="400"/>
      <c r="H97" s="375"/>
      <c r="I97" s="375"/>
      <c r="J97" s="450"/>
      <c r="K97" s="450"/>
      <c r="L97" s="450"/>
      <c r="M97" s="450"/>
      <c r="N97" s="375"/>
      <c r="O97" s="375"/>
      <c r="P97" s="375"/>
      <c r="Q97" s="380"/>
      <c r="R97" s="375"/>
      <c r="S97" s="376"/>
      <c r="T97" s="377"/>
      <c r="U97" s="377"/>
      <c r="V97" s="378"/>
      <c r="W97" s="377"/>
      <c r="X97" s="379"/>
      <c r="Y97" s="377"/>
      <c r="Z97" s="377"/>
      <c r="AA97" s="380"/>
      <c r="AB97" s="377"/>
    </row>
    <row r="98" spans="1:28" ht="23.1" customHeight="1" x14ac:dyDescent="0.25">
      <c r="A98" s="766" t="s">
        <v>163</v>
      </c>
      <c r="B98" s="389">
        <f>'IDENTIFICACIÓN Y VALORACIÓN'!N39</f>
        <v>1</v>
      </c>
      <c r="C98" s="106">
        <f>'IDENTIFICACIÓN Y VALORACIÓN'!O39</f>
        <v>3</v>
      </c>
      <c r="D98" s="770" t="str">
        <f>'IDENTIFICACIÓN Y VALORACIÓN'!$S$39</f>
        <v>MODERADO</v>
      </c>
      <c r="E98" s="791" t="str">
        <f>'IDENTIFICACIÓN Y VALORACIÓN'!$F$39</f>
        <v>Corrupción-Delitos de la Admón. Pública</v>
      </c>
      <c r="F98" s="788" t="s">
        <v>23</v>
      </c>
      <c r="G98" s="796" t="str">
        <f>IF(F98="Aceptar el riesgo","No se adopta ninguna medida que afecte probabilidad o impacto del riesgo, se mantienen los controles y se les hará seguimiento periódico.",IF(F98="Evitar el riesgo","Se abandonan las actividades que dan lugar al riesgo y no se inician o no continúan las actividades que lo causan",IF(F98="Compartir / transferir el riesgo","Se transfiere o comparte una parte del riesgo. Ej.: seguros y tercerización para reducir probabilidad o impacto del riesgo",IF(F98="Reducir el riesgo","Se adoptan medidas para reducir probabilidad o impacto o ambos, se implementarán controles adicionales."))))</f>
        <v>Se adoptan medidas para reducir probabilidad o impacto o ambos, se implementarán controles adicionales.</v>
      </c>
      <c r="H98" s="369" t="s">
        <v>1377</v>
      </c>
      <c r="I98" s="369" t="s">
        <v>1044</v>
      </c>
      <c r="J98" s="432"/>
      <c r="K98" s="432"/>
      <c r="L98" s="432"/>
      <c r="M98" s="432"/>
      <c r="N98" s="369"/>
      <c r="O98" s="369"/>
      <c r="P98" s="369"/>
      <c r="Q98" s="358"/>
      <c r="R98" s="369"/>
      <c r="S98" s="123"/>
      <c r="T98" s="113"/>
      <c r="U98" s="113"/>
      <c r="V98" s="114"/>
      <c r="W98" s="113"/>
      <c r="X98" s="124"/>
      <c r="Y98" s="113"/>
      <c r="Z98" s="113"/>
      <c r="AA98" s="359"/>
      <c r="AB98" s="113"/>
    </row>
    <row r="99" spans="1:28" ht="25.5" x14ac:dyDescent="0.25">
      <c r="A99" s="767"/>
      <c r="B99" s="384"/>
      <c r="C99" s="130"/>
      <c r="D99" s="770"/>
      <c r="E99" s="792"/>
      <c r="F99" s="789"/>
      <c r="G99" s="796"/>
      <c r="H99" s="369" t="s">
        <v>1373</v>
      </c>
      <c r="I99" s="369" t="s">
        <v>1378</v>
      </c>
      <c r="J99" s="432"/>
      <c r="K99" s="432"/>
      <c r="L99" s="432"/>
      <c r="M99" s="432"/>
      <c r="N99" s="369"/>
      <c r="O99" s="369"/>
      <c r="P99" s="369"/>
      <c r="Q99" s="358"/>
      <c r="R99" s="369"/>
      <c r="S99" s="123"/>
      <c r="T99" s="113"/>
      <c r="U99" s="113"/>
      <c r="V99" s="114"/>
      <c r="W99" s="113"/>
      <c r="X99" s="124"/>
      <c r="Y99" s="113"/>
      <c r="Z99" s="113"/>
      <c r="AA99" s="359"/>
      <c r="AB99" s="113"/>
    </row>
    <row r="100" spans="1:28" ht="25.5" x14ac:dyDescent="0.25">
      <c r="A100" s="767"/>
      <c r="B100" s="384"/>
      <c r="C100" s="130"/>
      <c r="D100" s="770"/>
      <c r="E100" s="792"/>
      <c r="F100" s="789"/>
      <c r="G100" s="796"/>
      <c r="H100" s="369" t="s">
        <v>1374</v>
      </c>
      <c r="I100" s="369" t="s">
        <v>1379</v>
      </c>
      <c r="J100" s="432"/>
      <c r="K100" s="432"/>
      <c r="L100" s="432"/>
      <c r="M100" s="432"/>
      <c r="N100" s="369"/>
      <c r="O100" s="369"/>
      <c r="P100" s="369"/>
      <c r="Q100" s="358"/>
      <c r="R100" s="369"/>
      <c r="S100" s="123"/>
      <c r="T100" s="113"/>
      <c r="U100" s="113"/>
      <c r="V100" s="114"/>
      <c r="W100" s="113"/>
      <c r="X100" s="124"/>
      <c r="Y100" s="113"/>
      <c r="Z100" s="113"/>
      <c r="AA100" s="359"/>
      <c r="AB100" s="113"/>
    </row>
    <row r="101" spans="1:28" ht="51" x14ac:dyDescent="0.25">
      <c r="A101" s="767"/>
      <c r="B101" s="384"/>
      <c r="C101" s="130"/>
      <c r="D101" s="770"/>
      <c r="E101" s="792"/>
      <c r="F101" s="789"/>
      <c r="G101" s="796"/>
      <c r="H101" s="369" t="s">
        <v>1375</v>
      </c>
      <c r="I101" s="369" t="s">
        <v>1041</v>
      </c>
      <c r="J101" s="432"/>
      <c r="K101" s="432"/>
      <c r="L101" s="432"/>
      <c r="M101" s="432"/>
      <c r="N101" s="369"/>
      <c r="O101" s="369"/>
      <c r="P101" s="369"/>
      <c r="Q101" s="358"/>
      <c r="R101" s="369"/>
      <c r="S101" s="123"/>
      <c r="T101" s="113"/>
      <c r="U101" s="113"/>
      <c r="V101" s="114"/>
      <c r="W101" s="113"/>
      <c r="X101" s="124"/>
      <c r="Y101" s="113"/>
      <c r="Z101" s="113"/>
      <c r="AA101" s="359"/>
      <c r="AB101" s="113"/>
    </row>
    <row r="102" spans="1:28" ht="38.25" x14ac:dyDescent="0.25">
      <c r="A102" s="767"/>
      <c r="B102" s="384"/>
      <c r="C102" s="130"/>
      <c r="D102" s="770"/>
      <c r="E102" s="792"/>
      <c r="F102" s="789"/>
      <c r="G102" s="796"/>
      <c r="H102" s="369" t="s">
        <v>1376</v>
      </c>
      <c r="I102" s="369" t="s">
        <v>1043</v>
      </c>
      <c r="J102" s="432"/>
      <c r="K102" s="432"/>
      <c r="L102" s="432"/>
      <c r="M102" s="432"/>
      <c r="N102" s="369"/>
      <c r="O102" s="369"/>
      <c r="P102" s="369"/>
      <c r="Q102" s="358"/>
      <c r="R102" s="369"/>
      <c r="S102" s="123"/>
      <c r="T102" s="113"/>
      <c r="U102" s="113"/>
      <c r="V102" s="114"/>
      <c r="W102" s="113"/>
      <c r="X102" s="124"/>
      <c r="Y102" s="113"/>
      <c r="Z102" s="113"/>
      <c r="AA102" s="359"/>
      <c r="AB102" s="113"/>
    </row>
    <row r="103" spans="1:28" ht="18.95" customHeight="1" x14ac:dyDescent="0.25">
      <c r="A103" s="767"/>
      <c r="B103" s="385"/>
      <c r="C103" s="107"/>
      <c r="D103" s="770"/>
      <c r="E103" s="792"/>
      <c r="F103" s="789"/>
      <c r="G103" s="796"/>
      <c r="H103" s="368" t="s">
        <v>1381</v>
      </c>
      <c r="I103" s="795" t="s">
        <v>608</v>
      </c>
      <c r="J103" s="432"/>
      <c r="K103" s="432"/>
      <c r="L103" s="432"/>
      <c r="M103" s="432"/>
      <c r="N103" s="367"/>
      <c r="O103" s="367"/>
      <c r="P103" s="367"/>
      <c r="Q103" s="358"/>
      <c r="R103" s="367"/>
      <c r="S103" s="123"/>
      <c r="T103" s="113"/>
      <c r="U103" s="113"/>
      <c r="V103" s="114"/>
      <c r="W103" s="113"/>
      <c r="X103" s="124"/>
      <c r="Y103" s="113"/>
      <c r="Z103" s="113"/>
      <c r="AA103" s="359"/>
      <c r="AB103" s="113"/>
    </row>
    <row r="104" spans="1:28" ht="15.6" customHeight="1" x14ac:dyDescent="0.25">
      <c r="A104" s="767"/>
      <c r="B104" s="385"/>
      <c r="C104" s="107"/>
      <c r="D104" s="770"/>
      <c r="E104" s="792"/>
      <c r="F104" s="789"/>
      <c r="G104" s="796"/>
      <c r="H104" s="368" t="s">
        <v>1380</v>
      </c>
      <c r="I104" s="795"/>
      <c r="J104" s="432"/>
      <c r="K104" s="432"/>
      <c r="L104" s="432"/>
      <c r="M104" s="432"/>
      <c r="N104" s="367"/>
      <c r="O104" s="367"/>
      <c r="P104" s="367"/>
      <c r="Q104" s="358"/>
      <c r="R104" s="367"/>
      <c r="S104" s="123"/>
      <c r="T104" s="113"/>
      <c r="U104" s="113"/>
      <c r="V104" s="114"/>
      <c r="W104" s="113"/>
      <c r="X104" s="124"/>
      <c r="Y104" s="113"/>
      <c r="Z104" s="113"/>
      <c r="AA104" s="359"/>
      <c r="AB104" s="113"/>
    </row>
    <row r="105" spans="1:28" ht="42.95" customHeight="1" x14ac:dyDescent="0.25">
      <c r="A105" s="767"/>
      <c r="B105" s="385"/>
      <c r="C105" s="107"/>
      <c r="D105" s="770"/>
      <c r="E105" s="792"/>
      <c r="F105" s="789"/>
      <c r="G105" s="796"/>
      <c r="H105" s="368" t="s">
        <v>1382</v>
      </c>
      <c r="I105" s="369" t="s">
        <v>1384</v>
      </c>
      <c r="J105" s="432"/>
      <c r="K105" s="432"/>
      <c r="L105" s="432"/>
      <c r="M105" s="432"/>
      <c r="N105" s="369"/>
      <c r="O105" s="369"/>
      <c r="P105" s="369"/>
      <c r="Q105" s="358"/>
      <c r="R105" s="369"/>
      <c r="S105" s="123"/>
      <c r="T105" s="113"/>
      <c r="U105" s="113"/>
      <c r="V105" s="114"/>
      <c r="W105" s="113"/>
      <c r="X105" s="124"/>
      <c r="Y105" s="113"/>
      <c r="Z105" s="113"/>
      <c r="AA105" s="359"/>
      <c r="AB105" s="113"/>
    </row>
    <row r="106" spans="1:28" ht="25.5" x14ac:dyDescent="0.25">
      <c r="A106" s="767"/>
      <c r="B106" s="385"/>
      <c r="C106" s="107"/>
      <c r="D106" s="770"/>
      <c r="E106" s="792"/>
      <c r="F106" s="789"/>
      <c r="G106" s="796"/>
      <c r="H106" s="368" t="s">
        <v>1383</v>
      </c>
      <c r="I106" s="369" t="s">
        <v>1073</v>
      </c>
      <c r="J106" s="432"/>
      <c r="K106" s="432"/>
      <c r="L106" s="432"/>
      <c r="M106" s="432"/>
      <c r="N106" s="369"/>
      <c r="O106" s="369"/>
      <c r="P106" s="369"/>
      <c r="Q106" s="358"/>
      <c r="R106" s="369"/>
      <c r="S106" s="123"/>
      <c r="T106" s="113"/>
      <c r="U106" s="113"/>
      <c r="V106" s="114"/>
      <c r="W106" s="113"/>
      <c r="X106" s="124"/>
      <c r="Y106" s="113"/>
      <c r="Z106" s="113"/>
      <c r="AA106" s="359"/>
      <c r="AB106" s="113"/>
    </row>
    <row r="107" spans="1:28" ht="24" customHeight="1" x14ac:dyDescent="0.25">
      <c r="A107" s="767"/>
      <c r="B107" s="385"/>
      <c r="C107" s="107"/>
      <c r="D107" s="770"/>
      <c r="E107" s="792"/>
      <c r="F107" s="789"/>
      <c r="G107" s="796"/>
      <c r="H107" s="368" t="s">
        <v>605</v>
      </c>
      <c r="I107" s="369" t="s">
        <v>606</v>
      </c>
      <c r="J107" s="432"/>
      <c r="K107" s="432"/>
      <c r="L107" s="432"/>
      <c r="M107" s="432"/>
      <c r="N107" s="369"/>
      <c r="O107" s="369"/>
      <c r="P107" s="369"/>
      <c r="Q107" s="358"/>
      <c r="R107" s="369"/>
      <c r="S107" s="123"/>
      <c r="T107" s="113"/>
      <c r="U107" s="113"/>
      <c r="V107" s="114"/>
      <c r="W107" s="113"/>
      <c r="X107" s="124"/>
      <c r="Y107" s="113"/>
      <c r="Z107" s="113"/>
      <c r="AA107" s="359"/>
      <c r="AB107" s="113"/>
    </row>
    <row r="108" spans="1:28" ht="19.5" customHeight="1" x14ac:dyDescent="0.25">
      <c r="A108" s="768"/>
      <c r="B108" s="385"/>
      <c r="C108" s="107"/>
      <c r="D108" s="770"/>
      <c r="E108" s="793"/>
      <c r="F108" s="790"/>
      <c r="G108" s="796"/>
      <c r="H108" s="370" t="s">
        <v>609</v>
      </c>
      <c r="I108" s="367" t="s">
        <v>223</v>
      </c>
      <c r="J108" s="432"/>
      <c r="K108" s="432"/>
      <c r="L108" s="432"/>
      <c r="M108" s="432"/>
      <c r="N108" s="367"/>
      <c r="O108" s="367"/>
      <c r="P108" s="367"/>
      <c r="Q108" s="358"/>
      <c r="R108" s="367"/>
      <c r="S108" s="123"/>
      <c r="T108" s="113"/>
      <c r="U108" s="113"/>
      <c r="V108" s="114"/>
      <c r="W108" s="113"/>
      <c r="X108" s="124"/>
      <c r="Y108" s="113"/>
      <c r="Z108" s="113"/>
      <c r="AA108" s="359"/>
      <c r="AB108" s="113"/>
    </row>
    <row r="109" spans="1:28" s="381" customFormat="1" ht="19.5" customHeight="1" x14ac:dyDescent="0.25">
      <c r="A109" s="394"/>
      <c r="B109" s="385"/>
      <c r="C109" s="107"/>
      <c r="D109" s="397"/>
      <c r="E109" s="398"/>
      <c r="F109" s="399"/>
      <c r="G109" s="403"/>
      <c r="H109" s="375"/>
      <c r="I109" s="375"/>
      <c r="J109" s="450"/>
      <c r="K109" s="450"/>
      <c r="L109" s="450"/>
      <c r="M109" s="450"/>
      <c r="N109" s="375"/>
      <c r="O109" s="375"/>
      <c r="P109" s="375"/>
      <c r="Q109" s="380"/>
      <c r="R109" s="375"/>
      <c r="S109" s="376"/>
      <c r="T109" s="377"/>
      <c r="U109" s="377"/>
      <c r="V109" s="378"/>
      <c r="W109" s="377"/>
      <c r="X109" s="379"/>
      <c r="Y109" s="377"/>
      <c r="Z109" s="377"/>
      <c r="AA109" s="380"/>
      <c r="AB109" s="377"/>
    </row>
    <row r="110" spans="1:28" s="116" customFormat="1" ht="26.45" customHeight="1" x14ac:dyDescent="0.25">
      <c r="A110" s="772" t="s">
        <v>164</v>
      </c>
      <c r="B110" s="392">
        <f>'IDENTIFICACIÓN Y VALORACIÓN'!N45</f>
        <v>1</v>
      </c>
      <c r="C110" s="104">
        <f>'IDENTIFICACIÓN Y VALORACIÓN'!O45</f>
        <v>3</v>
      </c>
      <c r="D110" s="778" t="str">
        <f>'IDENTIFICACIÓN Y VALORACIÓN'!$S$45</f>
        <v>MODERADO</v>
      </c>
      <c r="E110" s="764" t="str">
        <f>'IDENTIFICACIÓN Y VALORACIÓN'!$F$45</f>
        <v>Corrupción-Delitos de la Admón. Pública</v>
      </c>
      <c r="F110" s="812" t="s">
        <v>23</v>
      </c>
      <c r="G110" s="771" t="str">
        <f>IF(F110="Aceptar el riesgo","No se adopta ninguna medida que afecte probabilidad o impacto del riesgo, se mantienen los controles y se les hará seguimiento periódico.",IF(F110="Evitar el riesgo","Se abandonan las actividades que dan lugar al riesgo y no se inician o no continúan las actividades que lo causan",IF(F110="Compartir / transferir el riesgo","Se transfiere o comparte una parte del riesgo. Ej.: seguros y tercerización para reducir probabilidad o impacto del riesgo",IF(F110="Reducir el riesgo","Se adoptan medidas para reducir probabilidad o impacto o ambos, se implementarán controles adicionales."))))</f>
        <v>Se adoptan medidas para reducir probabilidad o impacto o ambos, se implementarán controles adicionales.</v>
      </c>
      <c r="H110" s="382" t="s">
        <v>1391</v>
      </c>
      <c r="I110" s="382" t="s">
        <v>1112</v>
      </c>
      <c r="J110" s="432"/>
      <c r="K110" s="432"/>
      <c r="L110" s="432"/>
      <c r="M110" s="432"/>
      <c r="N110" s="382"/>
      <c r="O110" s="382"/>
      <c r="P110" s="382"/>
      <c r="Q110" s="358"/>
      <c r="R110" s="382"/>
      <c r="S110" s="123"/>
      <c r="T110" s="373"/>
      <c r="U110" s="373"/>
      <c r="V110" s="374"/>
      <c r="W110" s="373"/>
      <c r="X110" s="124"/>
      <c r="Y110" s="373"/>
      <c r="Z110" s="373"/>
      <c r="AA110" s="359"/>
      <c r="AB110" s="373"/>
    </row>
    <row r="111" spans="1:28" s="116" customFormat="1" x14ac:dyDescent="0.25">
      <c r="A111" s="773"/>
      <c r="B111" s="386"/>
      <c r="C111" s="240"/>
      <c r="D111" s="778"/>
      <c r="E111" s="764"/>
      <c r="F111" s="812"/>
      <c r="G111" s="771"/>
      <c r="H111" s="382" t="s">
        <v>1385</v>
      </c>
      <c r="I111" s="382" t="s">
        <v>1104</v>
      </c>
      <c r="J111" s="432"/>
      <c r="K111" s="432"/>
      <c r="L111" s="432"/>
      <c r="M111" s="432"/>
      <c r="N111" s="382"/>
      <c r="O111" s="382"/>
      <c r="P111" s="382"/>
      <c r="Q111" s="358"/>
      <c r="R111" s="382"/>
      <c r="S111" s="123"/>
      <c r="T111" s="373"/>
      <c r="U111" s="373"/>
      <c r="V111" s="374"/>
      <c r="W111" s="373"/>
      <c r="X111" s="124"/>
      <c r="Y111" s="373"/>
      <c r="Z111" s="373"/>
      <c r="AA111" s="359"/>
      <c r="AB111" s="373"/>
    </row>
    <row r="112" spans="1:28" s="116" customFormat="1" ht="51" x14ac:dyDescent="0.25">
      <c r="A112" s="773"/>
      <c r="B112" s="386"/>
      <c r="C112" s="240"/>
      <c r="D112" s="778"/>
      <c r="E112" s="764"/>
      <c r="F112" s="812"/>
      <c r="G112" s="771"/>
      <c r="H112" s="382" t="s">
        <v>1386</v>
      </c>
      <c r="I112" s="382" t="s">
        <v>1105</v>
      </c>
      <c r="J112" s="432"/>
      <c r="K112" s="432"/>
      <c r="L112" s="432"/>
      <c r="M112" s="432"/>
      <c r="N112" s="382"/>
      <c r="O112" s="382"/>
      <c r="P112" s="382"/>
      <c r="Q112" s="358"/>
      <c r="R112" s="382"/>
      <c r="S112" s="123"/>
      <c r="T112" s="373"/>
      <c r="U112" s="373"/>
      <c r="V112" s="374"/>
      <c r="W112" s="373"/>
      <c r="X112" s="124"/>
      <c r="Y112" s="373"/>
      <c r="Z112" s="373"/>
      <c r="AA112" s="359"/>
      <c r="AB112" s="373"/>
    </row>
    <row r="113" spans="1:28" s="116" customFormat="1" x14ac:dyDescent="0.25">
      <c r="A113" s="773"/>
      <c r="B113" s="386"/>
      <c r="C113" s="240"/>
      <c r="D113" s="778"/>
      <c r="E113" s="764"/>
      <c r="F113" s="812"/>
      <c r="G113" s="771"/>
      <c r="H113" s="382" t="s">
        <v>1387</v>
      </c>
      <c r="I113" s="382" t="s">
        <v>1106</v>
      </c>
      <c r="J113" s="432"/>
      <c r="K113" s="432"/>
      <c r="L113" s="432"/>
      <c r="M113" s="432"/>
      <c r="N113" s="382"/>
      <c r="O113" s="382"/>
      <c r="P113" s="382"/>
      <c r="Q113" s="358"/>
      <c r="R113" s="382"/>
      <c r="S113" s="123"/>
      <c r="T113" s="373"/>
      <c r="U113" s="373"/>
      <c r="V113" s="374"/>
      <c r="W113" s="373"/>
      <c r="X113" s="124"/>
      <c r="Y113" s="373"/>
      <c r="Z113" s="373"/>
      <c r="AA113" s="359"/>
      <c r="AB113" s="373"/>
    </row>
    <row r="114" spans="1:28" s="116" customFormat="1" ht="38.25" x14ac:dyDescent="0.25">
      <c r="A114" s="773"/>
      <c r="B114" s="386"/>
      <c r="C114" s="240"/>
      <c r="D114" s="778"/>
      <c r="E114" s="764"/>
      <c r="F114" s="812"/>
      <c r="G114" s="771"/>
      <c r="H114" s="382" t="s">
        <v>1388</v>
      </c>
      <c r="I114" s="382" t="s">
        <v>1390</v>
      </c>
      <c r="J114" s="432"/>
      <c r="K114" s="432"/>
      <c r="L114" s="432"/>
      <c r="M114" s="432"/>
      <c r="N114" s="382"/>
      <c r="O114" s="382"/>
      <c r="P114" s="382"/>
      <c r="Q114" s="358"/>
      <c r="R114" s="382"/>
      <c r="S114" s="123"/>
      <c r="T114" s="373"/>
      <c r="U114" s="373"/>
      <c r="V114" s="374"/>
      <c r="W114" s="373"/>
      <c r="X114" s="124"/>
      <c r="Y114" s="373"/>
      <c r="Z114" s="373"/>
      <c r="AA114" s="359"/>
      <c r="AB114" s="373"/>
    </row>
    <row r="115" spans="1:28" s="116" customFormat="1" ht="25.5" x14ac:dyDescent="0.25">
      <c r="A115" s="773"/>
      <c r="B115" s="386"/>
      <c r="C115" s="240"/>
      <c r="D115" s="778"/>
      <c r="E115" s="764"/>
      <c r="F115" s="812"/>
      <c r="G115" s="771"/>
      <c r="H115" s="382" t="s">
        <v>1341</v>
      </c>
      <c r="I115" s="382" t="s">
        <v>918</v>
      </c>
      <c r="J115" s="432"/>
      <c r="K115" s="432"/>
      <c r="L115" s="432"/>
      <c r="M115" s="432"/>
      <c r="N115" s="382"/>
      <c r="O115" s="382"/>
      <c r="P115" s="382"/>
      <c r="Q115" s="358"/>
      <c r="R115" s="382"/>
      <c r="S115" s="123"/>
      <c r="T115" s="373"/>
      <c r="U115" s="373"/>
      <c r="V115" s="374"/>
      <c r="W115" s="373"/>
      <c r="X115" s="124"/>
      <c r="Y115" s="373"/>
      <c r="Z115" s="373"/>
      <c r="AA115" s="359"/>
      <c r="AB115" s="373"/>
    </row>
    <row r="116" spans="1:28" s="116" customFormat="1" ht="25.5" x14ac:dyDescent="0.25">
      <c r="A116" s="773"/>
      <c r="B116" s="386"/>
      <c r="C116" s="240"/>
      <c r="D116" s="778"/>
      <c r="E116" s="764"/>
      <c r="F116" s="812"/>
      <c r="G116" s="771"/>
      <c r="H116" s="382" t="s">
        <v>1389</v>
      </c>
      <c r="I116" s="382" t="s">
        <v>1111</v>
      </c>
      <c r="J116" s="432"/>
      <c r="K116" s="432"/>
      <c r="L116" s="432"/>
      <c r="M116" s="432"/>
      <c r="N116" s="382"/>
      <c r="O116" s="382"/>
      <c r="P116" s="382"/>
      <c r="Q116" s="358"/>
      <c r="R116" s="382"/>
      <c r="S116" s="123"/>
      <c r="T116" s="373"/>
      <c r="U116" s="373"/>
      <c r="V116" s="374"/>
      <c r="W116" s="373"/>
      <c r="X116" s="124"/>
      <c r="Y116" s="373"/>
      <c r="Z116" s="373"/>
      <c r="AA116" s="359"/>
      <c r="AB116" s="373"/>
    </row>
    <row r="117" spans="1:28" s="116" customFormat="1" ht="18.95" customHeight="1" x14ac:dyDescent="0.25">
      <c r="A117" s="773"/>
      <c r="B117" s="388"/>
      <c r="C117" s="105"/>
      <c r="D117" s="778"/>
      <c r="E117" s="764"/>
      <c r="F117" s="812"/>
      <c r="G117" s="771"/>
      <c r="H117" s="370" t="s">
        <v>1393</v>
      </c>
      <c r="I117" s="382" t="s">
        <v>1137</v>
      </c>
      <c r="J117" s="432"/>
      <c r="K117" s="432"/>
      <c r="L117" s="432"/>
      <c r="M117" s="432"/>
      <c r="N117" s="382"/>
      <c r="O117" s="382"/>
      <c r="P117" s="382"/>
      <c r="Q117" s="358"/>
      <c r="R117" s="382"/>
      <c r="S117" s="123"/>
      <c r="T117" s="373"/>
      <c r="U117" s="373"/>
      <c r="V117" s="374"/>
      <c r="W117" s="373"/>
      <c r="X117" s="124"/>
      <c r="Y117" s="373"/>
      <c r="Z117" s="373"/>
      <c r="AA117" s="359"/>
      <c r="AB117" s="373"/>
    </row>
    <row r="118" spans="1:28" s="116" customFormat="1" ht="44.1" customHeight="1" x14ac:dyDescent="0.25">
      <c r="A118" s="773"/>
      <c r="B118" s="388"/>
      <c r="C118" s="105"/>
      <c r="D118" s="778"/>
      <c r="E118" s="764"/>
      <c r="F118" s="812"/>
      <c r="G118" s="771"/>
      <c r="H118" s="370" t="s">
        <v>1392</v>
      </c>
      <c r="I118" s="382" t="s">
        <v>1138</v>
      </c>
      <c r="J118" s="432"/>
      <c r="K118" s="432"/>
      <c r="L118" s="432"/>
      <c r="M118" s="432"/>
      <c r="N118" s="382"/>
      <c r="O118" s="382"/>
      <c r="P118" s="382"/>
      <c r="Q118" s="358"/>
      <c r="R118" s="382"/>
      <c r="S118" s="123"/>
      <c r="T118" s="373"/>
      <c r="U118" s="373"/>
      <c r="V118" s="374"/>
      <c r="W118" s="373"/>
      <c r="X118" s="124"/>
      <c r="Y118" s="373"/>
      <c r="Z118" s="373"/>
      <c r="AA118" s="359"/>
      <c r="AB118" s="373"/>
    </row>
    <row r="119" spans="1:28" s="116" customFormat="1" ht="25.5" x14ac:dyDescent="0.25">
      <c r="A119" s="773"/>
      <c r="B119" s="388"/>
      <c r="C119" s="105"/>
      <c r="D119" s="778"/>
      <c r="E119" s="764"/>
      <c r="F119" s="812"/>
      <c r="G119" s="771"/>
      <c r="H119" s="370" t="s">
        <v>1398</v>
      </c>
      <c r="I119" s="382" t="s">
        <v>1151</v>
      </c>
      <c r="J119" s="432"/>
      <c r="K119" s="432"/>
      <c r="L119" s="432"/>
      <c r="M119" s="432"/>
      <c r="N119" s="382"/>
      <c r="O119" s="382"/>
      <c r="P119" s="382"/>
      <c r="Q119" s="358"/>
      <c r="R119" s="382"/>
      <c r="S119" s="123"/>
      <c r="T119" s="373"/>
      <c r="U119" s="373"/>
      <c r="V119" s="374"/>
      <c r="W119" s="373"/>
      <c r="X119" s="124"/>
      <c r="Y119" s="373"/>
      <c r="Z119" s="373"/>
      <c r="AA119" s="359"/>
      <c r="AB119" s="373"/>
    </row>
    <row r="120" spans="1:28" s="116" customFormat="1" ht="25.5" x14ac:dyDescent="0.25">
      <c r="A120" s="773"/>
      <c r="B120" s="388"/>
      <c r="C120" s="105"/>
      <c r="D120" s="778"/>
      <c r="E120" s="764"/>
      <c r="F120" s="812"/>
      <c r="G120" s="771"/>
      <c r="H120" s="370" t="s">
        <v>1394</v>
      </c>
      <c r="I120" s="382" t="s">
        <v>1147</v>
      </c>
      <c r="J120" s="432"/>
      <c r="K120" s="432"/>
      <c r="L120" s="432"/>
      <c r="M120" s="432"/>
      <c r="N120" s="382"/>
      <c r="O120" s="382"/>
      <c r="P120" s="382"/>
      <c r="Q120" s="358"/>
      <c r="R120" s="382"/>
      <c r="S120" s="123"/>
      <c r="T120" s="373"/>
      <c r="U120" s="373"/>
      <c r="V120" s="374"/>
      <c r="W120" s="373"/>
      <c r="X120" s="124"/>
      <c r="Y120" s="373"/>
      <c r="Z120" s="373"/>
      <c r="AA120" s="359"/>
      <c r="AB120" s="373"/>
    </row>
    <row r="121" spans="1:28" s="116" customFormat="1" ht="25.5" x14ac:dyDescent="0.25">
      <c r="A121" s="773"/>
      <c r="B121" s="388"/>
      <c r="C121" s="105"/>
      <c r="D121" s="778"/>
      <c r="E121" s="764"/>
      <c r="F121" s="812"/>
      <c r="G121" s="771"/>
      <c r="H121" s="370" t="s">
        <v>1395</v>
      </c>
      <c r="I121" s="382" t="s">
        <v>1148</v>
      </c>
      <c r="J121" s="432"/>
      <c r="K121" s="432"/>
      <c r="L121" s="432"/>
      <c r="M121" s="432"/>
      <c r="N121" s="382"/>
      <c r="O121" s="382"/>
      <c r="P121" s="382"/>
      <c r="Q121" s="358"/>
      <c r="R121" s="382"/>
      <c r="S121" s="123"/>
      <c r="T121" s="373"/>
      <c r="U121" s="373"/>
      <c r="V121" s="374"/>
      <c r="W121" s="373"/>
      <c r="X121" s="124"/>
      <c r="Y121" s="373"/>
      <c r="Z121" s="373"/>
      <c r="AA121" s="359"/>
      <c r="AB121" s="373"/>
    </row>
    <row r="122" spans="1:28" s="116" customFormat="1" ht="38.25" x14ac:dyDescent="0.25">
      <c r="A122" s="773"/>
      <c r="B122" s="388"/>
      <c r="C122" s="105"/>
      <c r="D122" s="778"/>
      <c r="E122" s="764"/>
      <c r="F122" s="812"/>
      <c r="G122" s="771"/>
      <c r="H122" s="370" t="s">
        <v>1396</v>
      </c>
      <c r="I122" s="382" t="s">
        <v>1149</v>
      </c>
      <c r="J122" s="432"/>
      <c r="K122" s="432"/>
      <c r="L122" s="432"/>
      <c r="M122" s="432"/>
      <c r="N122" s="382"/>
      <c r="O122" s="382"/>
      <c r="P122" s="382"/>
      <c r="Q122" s="358"/>
      <c r="R122" s="382"/>
      <c r="S122" s="123"/>
      <c r="T122" s="373"/>
      <c r="U122" s="373"/>
      <c r="V122" s="374"/>
      <c r="W122" s="373"/>
      <c r="X122" s="124"/>
      <c r="Y122" s="373"/>
      <c r="Z122" s="373"/>
      <c r="AA122" s="359"/>
      <c r="AB122" s="373"/>
    </row>
    <row r="123" spans="1:28" s="116" customFormat="1" x14ac:dyDescent="0.25">
      <c r="A123" s="773"/>
      <c r="B123" s="388"/>
      <c r="C123" s="105"/>
      <c r="D123" s="778"/>
      <c r="E123" s="764"/>
      <c r="F123" s="812"/>
      <c r="G123" s="771"/>
      <c r="H123" s="370" t="s">
        <v>1397</v>
      </c>
      <c r="I123" s="382" t="s">
        <v>1150</v>
      </c>
      <c r="J123" s="432"/>
      <c r="K123" s="432"/>
      <c r="L123" s="432"/>
      <c r="M123" s="432"/>
      <c r="N123" s="382"/>
      <c r="O123" s="382"/>
      <c r="P123" s="382"/>
      <c r="Q123" s="358"/>
      <c r="R123" s="382"/>
      <c r="S123" s="123"/>
      <c r="T123" s="373"/>
      <c r="U123" s="373"/>
      <c r="V123" s="374"/>
      <c r="W123" s="373"/>
      <c r="X123" s="124"/>
      <c r="Y123" s="373"/>
      <c r="Z123" s="373"/>
      <c r="AA123" s="359"/>
      <c r="AB123" s="373"/>
    </row>
    <row r="124" spans="1:28" s="116" customFormat="1" ht="22.5" customHeight="1" x14ac:dyDescent="0.25">
      <c r="A124" s="773"/>
      <c r="B124" s="388"/>
      <c r="C124" s="105"/>
      <c r="D124" s="778"/>
      <c r="E124" s="764"/>
      <c r="F124" s="812"/>
      <c r="G124" s="771"/>
      <c r="H124" s="370" t="s">
        <v>603</v>
      </c>
      <c r="I124" s="382" t="s">
        <v>464</v>
      </c>
      <c r="J124" s="432"/>
      <c r="K124" s="432"/>
      <c r="L124" s="432"/>
      <c r="M124" s="432"/>
      <c r="N124" s="382"/>
      <c r="O124" s="382"/>
      <c r="P124" s="382"/>
      <c r="Q124" s="358"/>
      <c r="R124" s="382"/>
      <c r="S124" s="123"/>
      <c r="T124" s="373"/>
      <c r="U124" s="373"/>
      <c r="V124" s="374"/>
      <c r="W124" s="373"/>
      <c r="X124" s="124"/>
      <c r="Y124" s="373"/>
      <c r="Z124" s="373"/>
      <c r="AA124" s="359"/>
      <c r="AB124" s="373"/>
    </row>
    <row r="125" spans="1:28" s="116" customFormat="1" ht="38.25" x14ac:dyDescent="0.25">
      <c r="A125" s="773"/>
      <c r="B125" s="388"/>
      <c r="C125" s="105"/>
      <c r="D125" s="778"/>
      <c r="E125" s="764"/>
      <c r="F125" s="812"/>
      <c r="G125" s="771"/>
      <c r="H125" s="370" t="s">
        <v>611</v>
      </c>
      <c r="I125" s="370" t="s">
        <v>224</v>
      </c>
      <c r="J125" s="432"/>
      <c r="K125" s="432"/>
      <c r="L125" s="432"/>
      <c r="M125" s="432"/>
      <c r="N125" s="370"/>
      <c r="O125" s="370"/>
      <c r="P125" s="370"/>
      <c r="Q125" s="358"/>
      <c r="R125" s="370"/>
      <c r="S125" s="123"/>
      <c r="T125" s="373"/>
      <c r="U125" s="373"/>
      <c r="V125" s="374"/>
      <c r="W125" s="373"/>
      <c r="X125" s="124"/>
      <c r="Y125" s="373"/>
      <c r="Z125" s="373"/>
      <c r="AA125" s="359"/>
      <c r="AB125" s="373"/>
    </row>
    <row r="126" spans="1:28" s="116" customFormat="1" ht="25.5" x14ac:dyDescent="0.25">
      <c r="A126" s="773"/>
      <c r="B126" s="388"/>
      <c r="C126" s="105"/>
      <c r="D126" s="778"/>
      <c r="E126" s="764"/>
      <c r="F126" s="812"/>
      <c r="G126" s="771"/>
      <c r="H126" s="370" t="s">
        <v>1401</v>
      </c>
      <c r="I126" s="370" t="s">
        <v>1180</v>
      </c>
      <c r="J126" s="432"/>
      <c r="K126" s="432"/>
      <c r="L126" s="432"/>
      <c r="M126" s="432"/>
      <c r="N126" s="370"/>
      <c r="O126" s="370"/>
      <c r="P126" s="370"/>
      <c r="Q126" s="358"/>
      <c r="R126" s="370"/>
      <c r="S126" s="123"/>
      <c r="T126" s="373"/>
      <c r="U126" s="373"/>
      <c r="V126" s="374"/>
      <c r="W126" s="373"/>
      <c r="X126" s="124"/>
      <c r="Y126" s="373"/>
      <c r="Z126" s="373"/>
      <c r="AA126" s="359"/>
      <c r="AB126" s="373"/>
    </row>
    <row r="127" spans="1:28" s="116" customFormat="1" ht="38.25" x14ac:dyDescent="0.25">
      <c r="A127" s="773"/>
      <c r="B127" s="388"/>
      <c r="C127" s="105"/>
      <c r="D127" s="778"/>
      <c r="E127" s="764"/>
      <c r="F127" s="812"/>
      <c r="G127" s="771"/>
      <c r="H127" s="370" t="s">
        <v>1399</v>
      </c>
      <c r="I127" s="370" t="s">
        <v>1402</v>
      </c>
      <c r="J127" s="432"/>
      <c r="K127" s="432"/>
      <c r="L127" s="432"/>
      <c r="M127" s="432"/>
      <c r="N127" s="370"/>
      <c r="O127" s="370"/>
      <c r="P127" s="370"/>
      <c r="Q127" s="358"/>
      <c r="R127" s="370"/>
      <c r="S127" s="123"/>
      <c r="T127" s="373"/>
      <c r="U127" s="373"/>
      <c r="V127" s="374"/>
      <c r="W127" s="373"/>
      <c r="X127" s="124"/>
      <c r="Y127" s="373"/>
      <c r="Z127" s="373"/>
      <c r="AA127" s="359"/>
      <c r="AB127" s="373"/>
    </row>
    <row r="128" spans="1:28" s="116" customFormat="1" x14ac:dyDescent="0.25">
      <c r="A128" s="773"/>
      <c r="B128" s="388"/>
      <c r="C128" s="105"/>
      <c r="D128" s="778"/>
      <c r="E128" s="764"/>
      <c r="F128" s="812"/>
      <c r="G128" s="771"/>
      <c r="H128" s="370" t="s">
        <v>1400</v>
      </c>
      <c r="I128" s="370" t="s">
        <v>1403</v>
      </c>
      <c r="J128" s="432"/>
      <c r="K128" s="432"/>
      <c r="L128" s="432"/>
      <c r="M128" s="432"/>
      <c r="N128" s="370"/>
      <c r="O128" s="370"/>
      <c r="P128" s="370"/>
      <c r="Q128" s="358"/>
      <c r="R128" s="370"/>
      <c r="S128" s="123"/>
      <c r="T128" s="373"/>
      <c r="U128" s="373"/>
      <c r="V128" s="374"/>
      <c r="W128" s="373"/>
      <c r="X128" s="124"/>
      <c r="Y128" s="373"/>
      <c r="Z128" s="373"/>
      <c r="AA128" s="359"/>
      <c r="AB128" s="373"/>
    </row>
    <row r="129" spans="1:28" s="116" customFormat="1" ht="34.5" customHeight="1" x14ac:dyDescent="0.25">
      <c r="A129" s="774"/>
      <c r="B129" s="393"/>
      <c r="C129" s="243"/>
      <c r="D129" s="778"/>
      <c r="E129" s="764"/>
      <c r="F129" s="812"/>
      <c r="G129" s="771"/>
      <c r="H129" s="370" t="s">
        <v>613</v>
      </c>
      <c r="I129" s="370" t="s">
        <v>225</v>
      </c>
      <c r="J129" s="432"/>
      <c r="K129" s="432"/>
      <c r="L129" s="432"/>
      <c r="M129" s="432"/>
      <c r="N129" s="370"/>
      <c r="O129" s="370"/>
      <c r="P129" s="370"/>
      <c r="Q129" s="358"/>
      <c r="R129" s="370"/>
      <c r="S129" s="123"/>
      <c r="T129" s="373"/>
      <c r="U129" s="373"/>
      <c r="V129" s="374"/>
      <c r="W129" s="373"/>
      <c r="X129" s="124"/>
      <c r="Y129" s="373"/>
      <c r="Z129" s="373"/>
      <c r="AA129" s="359"/>
      <c r="AB129" s="373"/>
    </row>
    <row r="130" spans="1:28" s="381" customFormat="1" ht="18" customHeight="1" x14ac:dyDescent="0.25">
      <c r="A130" s="396"/>
      <c r="B130" s="388"/>
      <c r="C130" s="105"/>
      <c r="D130" s="397"/>
      <c r="E130" s="401"/>
      <c r="F130" s="407"/>
      <c r="G130" s="403"/>
      <c r="H130" s="375"/>
      <c r="I130" s="375"/>
      <c r="J130" s="450"/>
      <c r="K130" s="450"/>
      <c r="L130" s="450"/>
      <c r="M130" s="450"/>
      <c r="N130" s="375"/>
      <c r="O130" s="375"/>
      <c r="P130" s="375"/>
      <c r="Q130" s="380"/>
      <c r="R130" s="375"/>
      <c r="S130" s="376"/>
      <c r="T130" s="377"/>
      <c r="U130" s="377"/>
      <c r="V130" s="378"/>
      <c r="W130" s="377"/>
      <c r="X130" s="379"/>
      <c r="Y130" s="377"/>
      <c r="Z130" s="377"/>
      <c r="AA130" s="380"/>
      <c r="AB130" s="377"/>
    </row>
    <row r="131" spans="1:28" ht="38.25" x14ac:dyDescent="0.25">
      <c r="A131" s="766" t="s">
        <v>165</v>
      </c>
      <c r="B131" s="389">
        <f>'IDENTIFICACIÓN Y VALORACIÓN'!N52</f>
        <v>2</v>
      </c>
      <c r="C131" s="106">
        <f>'IDENTIFICACIÓN Y VALORACIÓN'!O52</f>
        <v>1</v>
      </c>
      <c r="D131" s="770" t="str">
        <f>'IDENTIFICACIÓN Y VALORACIÓN'!$S$52</f>
        <v>BAJO</v>
      </c>
      <c r="E131" s="791" t="str">
        <f>'IDENTIFICACIÓN Y VALORACIÓN'!$F$52</f>
        <v>Gestión</v>
      </c>
      <c r="F131" s="775" t="s">
        <v>23</v>
      </c>
      <c r="G131" s="796" t="str">
        <f>IF(F131="Aceptar el riesgo","No se adopta ninguna medida que afecte probabilidad o impacto del riesgo, se mantienen los controles y se les hará seguimiento periódico.",IF(F131="Evitar el riesgo","Se abandonan las actividades que dan lugar al riesgo y no se inician o no continúan las actividades que lo causan",IF(F131="Compartir / transferir el riesgo","Se transfiere o comparte una parte del riesgo. Ej.: seguros y tercerización para reducir probabilidad o impacto del riesgo",IF(F131="Reducir el riesgo","Se adoptan medidas para reducir probabilidad o impacto o ambos, se implementarán controles adicionales."))))</f>
        <v>Se adoptan medidas para reducir probabilidad o impacto o ambos, se implementarán controles adicionales.</v>
      </c>
      <c r="H131" s="367" t="s">
        <v>1531</v>
      </c>
      <c r="I131" s="367" t="s">
        <v>1199</v>
      </c>
      <c r="J131" s="432"/>
      <c r="K131" s="432"/>
      <c r="L131" s="432"/>
      <c r="M131" s="432"/>
      <c r="N131" s="367"/>
      <c r="O131" s="367"/>
      <c r="P131" s="367"/>
      <c r="Q131" s="358"/>
      <c r="R131" s="367"/>
      <c r="S131" s="123"/>
      <c r="T131" s="113"/>
      <c r="U131" s="113"/>
      <c r="V131" s="114"/>
      <c r="W131" s="113"/>
      <c r="X131" s="124"/>
      <c r="Y131" s="113"/>
      <c r="Z131" s="113"/>
      <c r="AA131" s="359"/>
      <c r="AB131" s="113"/>
    </row>
    <row r="132" spans="1:28" ht="38.25" x14ac:dyDescent="0.25">
      <c r="A132" s="767"/>
      <c r="B132" s="384"/>
      <c r="C132" s="130"/>
      <c r="D132" s="770"/>
      <c r="E132" s="792"/>
      <c r="F132" s="776"/>
      <c r="G132" s="796"/>
      <c r="H132" s="367" t="s">
        <v>1531</v>
      </c>
      <c r="I132" s="367" t="s">
        <v>1197</v>
      </c>
      <c r="J132" s="432"/>
      <c r="K132" s="432"/>
      <c r="L132" s="432"/>
      <c r="M132" s="432"/>
      <c r="N132" s="367"/>
      <c r="O132" s="367"/>
      <c r="P132" s="367"/>
      <c r="Q132" s="358"/>
      <c r="R132" s="367"/>
      <c r="S132" s="123"/>
      <c r="T132" s="113"/>
      <c r="U132" s="113"/>
      <c r="V132" s="114"/>
      <c r="W132" s="113"/>
      <c r="X132" s="124"/>
      <c r="Y132" s="113"/>
      <c r="Z132" s="113"/>
      <c r="AA132" s="359"/>
      <c r="AB132" s="113"/>
    </row>
    <row r="133" spans="1:28" ht="38.25" x14ac:dyDescent="0.25">
      <c r="A133" s="767"/>
      <c r="B133" s="384"/>
      <c r="C133" s="130"/>
      <c r="D133" s="770"/>
      <c r="E133" s="792"/>
      <c r="F133" s="776"/>
      <c r="G133" s="796"/>
      <c r="H133" s="367" t="s">
        <v>1531</v>
      </c>
      <c r="I133" s="367" t="s">
        <v>1404</v>
      </c>
      <c r="J133" s="432"/>
      <c r="K133" s="432"/>
      <c r="L133" s="432"/>
      <c r="M133" s="432"/>
      <c r="N133" s="367"/>
      <c r="O133" s="367"/>
      <c r="P133" s="367"/>
      <c r="Q133" s="358"/>
      <c r="R133" s="367"/>
      <c r="S133" s="123"/>
      <c r="T133" s="113"/>
      <c r="U133" s="113"/>
      <c r="V133" s="114"/>
      <c r="W133" s="113"/>
      <c r="X133" s="124"/>
      <c r="Y133" s="113"/>
      <c r="Z133" s="113"/>
      <c r="AA133" s="359"/>
      <c r="AB133" s="113"/>
    </row>
    <row r="134" spans="1:28" ht="38.25" x14ac:dyDescent="0.25">
      <c r="A134" s="767"/>
      <c r="B134" s="384"/>
      <c r="C134" s="130"/>
      <c r="D134" s="770"/>
      <c r="E134" s="792"/>
      <c r="F134" s="776"/>
      <c r="G134" s="796"/>
      <c r="H134" s="367" t="s">
        <v>1531</v>
      </c>
      <c r="I134" s="367" t="s">
        <v>1198</v>
      </c>
      <c r="J134" s="432"/>
      <c r="K134" s="432"/>
      <c r="L134" s="432"/>
      <c r="M134" s="432"/>
      <c r="N134" s="367"/>
      <c r="O134" s="367"/>
      <c r="P134" s="367"/>
      <c r="Q134" s="358"/>
      <c r="R134" s="367"/>
      <c r="S134" s="123"/>
      <c r="T134" s="113"/>
      <c r="U134" s="113"/>
      <c r="V134" s="114"/>
      <c r="W134" s="113"/>
      <c r="X134" s="124"/>
      <c r="Y134" s="113"/>
      <c r="Z134" s="113"/>
      <c r="AA134" s="359"/>
      <c r="AB134" s="113"/>
    </row>
    <row r="135" spans="1:28" ht="21" customHeight="1" x14ac:dyDescent="0.25">
      <c r="A135" s="767"/>
      <c r="B135" s="385"/>
      <c r="C135" s="107"/>
      <c r="D135" s="770"/>
      <c r="E135" s="792"/>
      <c r="F135" s="776"/>
      <c r="G135" s="796"/>
      <c r="H135" s="367" t="s">
        <v>1531</v>
      </c>
      <c r="I135" s="367" t="s">
        <v>226</v>
      </c>
      <c r="J135" s="432"/>
      <c r="K135" s="432"/>
      <c r="L135" s="432"/>
      <c r="M135" s="432"/>
      <c r="N135" s="367"/>
      <c r="O135" s="367"/>
      <c r="P135" s="367"/>
      <c r="Q135" s="358"/>
      <c r="R135" s="367"/>
      <c r="S135" s="123"/>
      <c r="T135" s="113"/>
      <c r="U135" s="113"/>
      <c r="V135" s="114"/>
      <c r="W135" s="113"/>
      <c r="X135" s="124"/>
      <c r="Y135" s="113"/>
      <c r="Z135" s="113"/>
      <c r="AA135" s="359"/>
      <c r="AB135" s="113"/>
    </row>
    <row r="136" spans="1:28" ht="23.1" customHeight="1" x14ac:dyDescent="0.25">
      <c r="A136" s="768"/>
      <c r="B136" s="385"/>
      <c r="C136" s="107"/>
      <c r="D136" s="770"/>
      <c r="E136" s="793"/>
      <c r="F136" s="777"/>
      <c r="G136" s="796"/>
      <c r="H136" s="367" t="s">
        <v>1531</v>
      </c>
      <c r="I136" s="371" t="s">
        <v>457</v>
      </c>
      <c r="J136" s="432"/>
      <c r="K136" s="432"/>
      <c r="L136" s="432"/>
      <c r="M136" s="432"/>
      <c r="N136" s="371"/>
      <c r="O136" s="371"/>
      <c r="P136" s="371"/>
      <c r="Q136" s="358"/>
      <c r="R136" s="371"/>
      <c r="S136" s="123"/>
      <c r="T136" s="113"/>
      <c r="U136" s="113"/>
      <c r="V136" s="114"/>
      <c r="W136" s="113"/>
      <c r="X136" s="124"/>
      <c r="Y136" s="113"/>
      <c r="Z136" s="113"/>
      <c r="AA136" s="359"/>
      <c r="AB136" s="113"/>
    </row>
    <row r="137" spans="1:28" s="381" customFormat="1" ht="16.5" customHeight="1" x14ac:dyDescent="0.25">
      <c r="A137" s="394"/>
      <c r="B137" s="385"/>
      <c r="C137" s="107"/>
      <c r="D137" s="397"/>
      <c r="E137" s="398"/>
      <c r="F137" s="399"/>
      <c r="G137" s="408"/>
      <c r="H137" s="375"/>
      <c r="I137" s="383"/>
      <c r="J137" s="450"/>
      <c r="K137" s="450"/>
      <c r="L137" s="450"/>
      <c r="M137" s="450"/>
      <c r="N137" s="383"/>
      <c r="O137" s="383"/>
      <c r="P137" s="383"/>
      <c r="Q137" s="380"/>
      <c r="R137" s="383"/>
      <c r="S137" s="376"/>
      <c r="T137" s="377"/>
      <c r="U137" s="377"/>
      <c r="V137" s="378"/>
      <c r="W137" s="377"/>
      <c r="X137" s="379"/>
      <c r="Y137" s="377"/>
      <c r="Z137" s="377"/>
      <c r="AA137" s="380"/>
      <c r="AB137" s="377"/>
    </row>
    <row r="138" spans="1:28" s="116" customFormat="1" ht="76.5" x14ac:dyDescent="0.25">
      <c r="A138" s="765" t="s">
        <v>166</v>
      </c>
      <c r="B138" s="392">
        <f>'IDENTIFICACIÓN Y VALORACIÓN'!N55</f>
        <v>1</v>
      </c>
      <c r="C138" s="104">
        <f>'IDENTIFICACIÓN Y VALORACIÓN'!O55</f>
        <v>1</v>
      </c>
      <c r="D138" s="778" t="str">
        <f>'IDENTIFICACIÓN Y VALORACIÓN'!$S$55</f>
        <v>BAJO</v>
      </c>
      <c r="E138" s="764" t="str">
        <f>'IDENTIFICACIÓN Y VALORACIÓN'!$F$55</f>
        <v>Gestión</v>
      </c>
      <c r="F138" s="763" t="s">
        <v>23</v>
      </c>
      <c r="G138" s="771" t="str">
        <f>IF(F138="Aceptar el riesgo","No se adopta ninguna medida que afecte probabilidad o impacto del riesgo, se mantienen los controles y se les hará seguimiento periódico.",IF(F138="Evitar el riesgo","Se abandonan las actividades que dan lugar al riesgo y no se inician o no continúan las actividades que lo causan",IF(F138="Compartir / transferir el riesgo","Se transfiere o comparte una parte del riesgo. Ej.: seguros y tercerización para reducir probabilidad o impacto del riesgo",IF(F138="Reducir el riesgo","Se adoptan medidas para reducir probabilidad o impacto o ambos, se implementarán controles adicionales."))))</f>
        <v>Se adoptan medidas para reducir probabilidad o impacto o ambos, se implementarán controles adicionales.</v>
      </c>
      <c r="H138" s="367" t="s">
        <v>1531</v>
      </c>
      <c r="I138" s="370" t="s">
        <v>466</v>
      </c>
      <c r="J138" s="432"/>
      <c r="K138" s="432"/>
      <c r="L138" s="432"/>
      <c r="M138" s="432"/>
      <c r="N138" s="370"/>
      <c r="O138" s="370"/>
      <c r="P138" s="370"/>
      <c r="Q138" s="358"/>
      <c r="R138" s="370"/>
      <c r="S138" s="123"/>
      <c r="T138" s="373"/>
      <c r="U138" s="373"/>
      <c r="V138" s="374"/>
      <c r="W138" s="373"/>
      <c r="X138" s="124"/>
      <c r="Y138" s="373"/>
      <c r="Z138" s="373"/>
      <c r="AA138" s="359"/>
      <c r="AB138" s="373"/>
    </row>
    <row r="139" spans="1:28" s="116" customFormat="1" ht="38.25" x14ac:dyDescent="0.25">
      <c r="A139" s="765"/>
      <c r="B139" s="388"/>
      <c r="C139" s="105"/>
      <c r="D139" s="778"/>
      <c r="E139" s="764"/>
      <c r="F139" s="763"/>
      <c r="G139" s="771"/>
      <c r="H139" s="367" t="s">
        <v>1531</v>
      </c>
      <c r="I139" s="370" t="s">
        <v>467</v>
      </c>
      <c r="J139" s="432"/>
      <c r="K139" s="432"/>
      <c r="L139" s="432"/>
      <c r="M139" s="432"/>
      <c r="N139" s="370"/>
      <c r="O139" s="370"/>
      <c r="P139" s="370"/>
      <c r="Q139" s="358"/>
      <c r="R139" s="370"/>
      <c r="S139" s="123"/>
      <c r="T139" s="373"/>
      <c r="U139" s="373"/>
      <c r="V139" s="374"/>
      <c r="W139" s="373"/>
      <c r="X139" s="124"/>
      <c r="Y139" s="373"/>
      <c r="Z139" s="373"/>
      <c r="AA139" s="359"/>
      <c r="AB139" s="373"/>
    </row>
    <row r="140" spans="1:28" s="116" customFormat="1" ht="38.25" x14ac:dyDescent="0.25">
      <c r="A140" s="765"/>
      <c r="B140" s="388"/>
      <c r="C140" s="105"/>
      <c r="D140" s="778"/>
      <c r="E140" s="764"/>
      <c r="F140" s="763"/>
      <c r="G140" s="771"/>
      <c r="H140" s="367" t="s">
        <v>1531</v>
      </c>
      <c r="I140" s="370" t="s">
        <v>1405</v>
      </c>
      <c r="J140" s="432"/>
      <c r="K140" s="432"/>
      <c r="L140" s="432"/>
      <c r="M140" s="432"/>
      <c r="N140" s="370"/>
      <c r="O140" s="370"/>
      <c r="P140" s="370"/>
      <c r="Q140" s="358"/>
      <c r="R140" s="370"/>
      <c r="S140" s="123"/>
      <c r="T140" s="373"/>
      <c r="U140" s="373"/>
      <c r="V140" s="374"/>
      <c r="W140" s="373"/>
      <c r="X140" s="124"/>
      <c r="Y140" s="373"/>
      <c r="Z140" s="373"/>
      <c r="AA140" s="359"/>
      <c r="AB140" s="373"/>
    </row>
    <row r="141" spans="1:28" s="116" customFormat="1" ht="38.25" x14ac:dyDescent="0.25">
      <c r="A141" s="765"/>
      <c r="B141" s="388"/>
      <c r="C141" s="105"/>
      <c r="D141" s="778"/>
      <c r="E141" s="764"/>
      <c r="F141" s="763"/>
      <c r="G141" s="771"/>
      <c r="H141" s="367" t="s">
        <v>1531</v>
      </c>
      <c r="I141" s="370" t="s">
        <v>1201</v>
      </c>
      <c r="J141" s="432"/>
      <c r="K141" s="432"/>
      <c r="L141" s="432"/>
      <c r="M141" s="432"/>
      <c r="N141" s="370"/>
      <c r="O141" s="370"/>
      <c r="P141" s="370"/>
      <c r="Q141" s="358"/>
      <c r="R141" s="370"/>
      <c r="S141" s="123"/>
      <c r="T141" s="373"/>
      <c r="U141" s="373"/>
      <c r="V141" s="374"/>
      <c r="W141" s="373"/>
      <c r="X141" s="124"/>
      <c r="Y141" s="373"/>
      <c r="Z141" s="373"/>
      <c r="AA141" s="359"/>
      <c r="AB141" s="373"/>
    </row>
    <row r="142" spans="1:28" s="116" customFormat="1" ht="38.25" x14ac:dyDescent="0.25">
      <c r="A142" s="765"/>
      <c r="B142" s="388"/>
      <c r="C142" s="105"/>
      <c r="D142" s="778"/>
      <c r="E142" s="764"/>
      <c r="F142" s="763"/>
      <c r="G142" s="771"/>
      <c r="H142" s="367" t="s">
        <v>1531</v>
      </c>
      <c r="I142" s="370" t="s">
        <v>1202</v>
      </c>
      <c r="J142" s="432"/>
      <c r="K142" s="432"/>
      <c r="L142" s="432"/>
      <c r="M142" s="432"/>
      <c r="N142" s="370"/>
      <c r="O142" s="370"/>
      <c r="P142" s="370"/>
      <c r="Q142" s="358"/>
      <c r="R142" s="370"/>
      <c r="S142" s="123"/>
      <c r="T142" s="373"/>
      <c r="U142" s="373"/>
      <c r="V142" s="374"/>
      <c r="W142" s="373"/>
      <c r="X142" s="124"/>
      <c r="Y142" s="373"/>
      <c r="Z142" s="373"/>
      <c r="AA142" s="359"/>
      <c r="AB142" s="373"/>
    </row>
    <row r="143" spans="1:28" s="116" customFormat="1" ht="21.95" customHeight="1" x14ac:dyDescent="0.25">
      <c r="A143" s="765"/>
      <c r="B143" s="388"/>
      <c r="C143" s="105"/>
      <c r="D143" s="778"/>
      <c r="E143" s="764"/>
      <c r="F143" s="763"/>
      <c r="G143" s="771"/>
      <c r="H143" s="367" t="s">
        <v>1531</v>
      </c>
      <c r="I143" s="370" t="s">
        <v>1204</v>
      </c>
      <c r="J143" s="432"/>
      <c r="K143" s="432"/>
      <c r="L143" s="432"/>
      <c r="M143" s="432"/>
      <c r="N143" s="370"/>
      <c r="O143" s="370"/>
      <c r="P143" s="370"/>
      <c r="Q143" s="358"/>
      <c r="R143" s="370"/>
      <c r="S143" s="123"/>
      <c r="T143" s="373"/>
      <c r="U143" s="373"/>
      <c r="V143" s="374"/>
      <c r="W143" s="373"/>
      <c r="X143" s="124"/>
      <c r="Y143" s="373"/>
      <c r="Z143" s="373"/>
      <c r="AA143" s="359"/>
      <c r="AB143" s="373"/>
    </row>
    <row r="144" spans="1:28" s="116" customFormat="1" ht="38.25" x14ac:dyDescent="0.25">
      <c r="A144" s="765"/>
      <c r="B144" s="388"/>
      <c r="C144" s="105"/>
      <c r="D144" s="778"/>
      <c r="E144" s="764"/>
      <c r="F144" s="763"/>
      <c r="G144" s="771"/>
      <c r="H144" s="367" t="s">
        <v>1531</v>
      </c>
      <c r="I144" s="370" t="s">
        <v>1203</v>
      </c>
      <c r="J144" s="432"/>
      <c r="K144" s="432"/>
      <c r="L144" s="432"/>
      <c r="M144" s="432"/>
      <c r="N144" s="370"/>
      <c r="O144" s="370"/>
      <c r="P144" s="370"/>
      <c r="Q144" s="358"/>
      <c r="R144" s="370"/>
      <c r="S144" s="123"/>
      <c r="T144" s="373"/>
      <c r="U144" s="373"/>
      <c r="V144" s="374"/>
      <c r="W144" s="373"/>
      <c r="X144" s="124"/>
      <c r="Y144" s="373"/>
      <c r="Z144" s="373"/>
      <c r="AA144" s="359"/>
      <c r="AB144" s="373"/>
    </row>
    <row r="145" spans="1:28" s="116" customFormat="1" ht="38.25" x14ac:dyDescent="0.25">
      <c r="A145" s="765"/>
      <c r="B145" s="388"/>
      <c r="C145" s="105"/>
      <c r="D145" s="778"/>
      <c r="E145" s="764"/>
      <c r="F145" s="763"/>
      <c r="G145" s="771"/>
      <c r="H145" s="367" t="s">
        <v>1531</v>
      </c>
      <c r="I145" s="370" t="s">
        <v>468</v>
      </c>
      <c r="J145" s="432"/>
      <c r="K145" s="432"/>
      <c r="L145" s="432"/>
      <c r="M145" s="432"/>
      <c r="N145" s="370"/>
      <c r="O145" s="370"/>
      <c r="P145" s="370"/>
      <c r="Q145" s="358"/>
      <c r="R145" s="370"/>
      <c r="S145" s="123"/>
      <c r="T145" s="373"/>
      <c r="U145" s="373"/>
      <c r="V145" s="374"/>
      <c r="W145" s="373"/>
      <c r="X145" s="124"/>
      <c r="Y145" s="373"/>
      <c r="Z145" s="373"/>
      <c r="AA145" s="359"/>
      <c r="AB145" s="373"/>
    </row>
    <row r="146" spans="1:28" s="381" customFormat="1" ht="20.100000000000001" customHeight="1" x14ac:dyDescent="0.25">
      <c r="A146" s="396"/>
      <c r="B146" s="388"/>
      <c r="C146" s="105"/>
      <c r="D146" s="397"/>
      <c r="E146" s="405"/>
      <c r="F146" s="406"/>
      <c r="G146" s="400"/>
      <c r="H146" s="409"/>
      <c r="I146" s="375"/>
      <c r="J146" s="450"/>
      <c r="K146" s="450"/>
      <c r="L146" s="450"/>
      <c r="M146" s="450"/>
      <c r="N146" s="375"/>
      <c r="O146" s="375"/>
      <c r="P146" s="375"/>
      <c r="Q146" s="380"/>
      <c r="R146" s="375"/>
      <c r="S146" s="376"/>
      <c r="T146" s="377"/>
      <c r="U146" s="377"/>
      <c r="V146" s="378"/>
      <c r="W146" s="377"/>
      <c r="X146" s="379"/>
      <c r="Y146" s="377"/>
      <c r="Z146" s="377"/>
      <c r="AA146" s="380"/>
      <c r="AB146" s="377"/>
    </row>
    <row r="147" spans="1:28" ht="36" customHeight="1" x14ac:dyDescent="0.25">
      <c r="A147" s="766" t="s">
        <v>167</v>
      </c>
      <c r="B147" s="389">
        <f>'IDENTIFICACIÓN Y VALORACIÓN'!N60</f>
        <v>1</v>
      </c>
      <c r="C147" s="106">
        <f>'IDENTIFICACIÓN Y VALORACIÓN'!O60</f>
        <v>2</v>
      </c>
      <c r="D147" s="770" t="str">
        <f>'IDENTIFICACIÓN Y VALORACIÓN'!$S$60</f>
        <v>MODERADO</v>
      </c>
      <c r="E147" s="791" t="str">
        <f>'IDENTIFICACIÓN Y VALORACIÓN'!$F$60</f>
        <v>Corrupción-Institucionalidad</v>
      </c>
      <c r="F147" s="788" t="s">
        <v>23</v>
      </c>
      <c r="G147" s="799" t="str">
        <f>IF(F147="Aceptar el riesgo","No se adopta ninguna medida que afecte probabilidad o impacto del riesgo, se mantienen los controles y se les hará seguimiento periódico.",IF(F147="Evitar el riesgo","Se abandonan las actividades que dan lugar al riesgo y no se inician o no continúan las actividades que lo causan",IF(F147="Compartir / transferir el riesgo","Se transfiere o comparte una parte del riesgo. Ej.: seguros y tercerización para reducir probabilidad o impacto del riesgo",IF(F147="Reducir el riesgo","Se adoptan medidas para reducir probabilidad o impacto o ambos, se implementarán controles adicionales."))))</f>
        <v>Se adoptan medidas para reducir probabilidad o impacto o ambos, se implementarán controles adicionales.</v>
      </c>
      <c r="H147" s="369" t="s">
        <v>1409</v>
      </c>
      <c r="I147" s="369" t="s">
        <v>1412</v>
      </c>
      <c r="J147" s="432"/>
      <c r="K147" s="432"/>
      <c r="L147" s="432"/>
      <c r="M147" s="432"/>
      <c r="N147" s="369"/>
      <c r="O147" s="369"/>
      <c r="P147" s="369"/>
      <c r="Q147" s="358"/>
      <c r="R147" s="369"/>
      <c r="S147" s="123"/>
      <c r="T147" s="113"/>
      <c r="U147" s="113"/>
      <c r="V147" s="114"/>
      <c r="W147" s="113"/>
      <c r="X147" s="124"/>
      <c r="Y147" s="113"/>
      <c r="Z147" s="113"/>
      <c r="AA147" s="359"/>
      <c r="AB147" s="113"/>
    </row>
    <row r="148" spans="1:28" ht="50.45" customHeight="1" x14ac:dyDescent="0.25">
      <c r="A148" s="767"/>
      <c r="B148" s="384"/>
      <c r="C148" s="384"/>
      <c r="D148" s="770"/>
      <c r="E148" s="792"/>
      <c r="F148" s="789"/>
      <c r="G148" s="800"/>
      <c r="H148" s="369" t="s">
        <v>1406</v>
      </c>
      <c r="I148" s="369" t="s">
        <v>1410</v>
      </c>
      <c r="J148" s="432"/>
      <c r="K148" s="432"/>
      <c r="L148" s="432"/>
      <c r="M148" s="432"/>
      <c r="N148" s="369"/>
      <c r="O148" s="369"/>
      <c r="P148" s="369"/>
      <c r="Q148" s="358"/>
      <c r="R148" s="369"/>
      <c r="S148" s="123"/>
      <c r="T148" s="113"/>
      <c r="U148" s="113"/>
      <c r="V148" s="114"/>
      <c r="W148" s="113"/>
      <c r="X148" s="124"/>
      <c r="Y148" s="113"/>
      <c r="Z148" s="113"/>
      <c r="AA148" s="359"/>
      <c r="AB148" s="113"/>
    </row>
    <row r="149" spans="1:28" ht="25.5" x14ac:dyDescent="0.25">
      <c r="A149" s="767"/>
      <c r="B149" s="384"/>
      <c r="C149" s="384"/>
      <c r="D149" s="770"/>
      <c r="E149" s="792"/>
      <c r="F149" s="789"/>
      <c r="G149" s="800"/>
      <c r="H149" s="369" t="s">
        <v>1407</v>
      </c>
      <c r="I149" s="369" t="s">
        <v>1217</v>
      </c>
      <c r="J149" s="432"/>
      <c r="K149" s="432"/>
      <c r="L149" s="432"/>
      <c r="M149" s="432"/>
      <c r="N149" s="369"/>
      <c r="O149" s="369"/>
      <c r="P149" s="369"/>
      <c r="Q149" s="358"/>
      <c r="R149" s="369"/>
      <c r="S149" s="123"/>
      <c r="T149" s="113"/>
      <c r="U149" s="113"/>
      <c r="V149" s="114"/>
      <c r="W149" s="113"/>
      <c r="X149" s="124"/>
      <c r="Y149" s="113"/>
      <c r="Z149" s="113"/>
      <c r="AA149" s="359"/>
      <c r="AB149" s="113"/>
    </row>
    <row r="150" spans="1:28" ht="60" customHeight="1" x14ac:dyDescent="0.25">
      <c r="A150" s="767"/>
      <c r="B150" s="384"/>
      <c r="C150" s="384"/>
      <c r="D150" s="770"/>
      <c r="E150" s="792"/>
      <c r="F150" s="789"/>
      <c r="G150" s="800"/>
      <c r="H150" s="785" t="s">
        <v>1408</v>
      </c>
      <c r="I150" s="785" t="s">
        <v>1411</v>
      </c>
      <c r="J150" s="432"/>
      <c r="K150" s="432"/>
      <c r="L150" s="432"/>
      <c r="M150" s="432"/>
      <c r="N150" s="369"/>
      <c r="O150" s="369"/>
      <c r="P150" s="369"/>
      <c r="Q150" s="358"/>
      <c r="R150" s="369"/>
      <c r="S150" s="123"/>
      <c r="T150" s="113"/>
      <c r="U150" s="113"/>
      <c r="V150" s="114"/>
      <c r="W150" s="113"/>
      <c r="X150" s="124"/>
      <c r="Y150" s="113"/>
      <c r="Z150" s="113"/>
      <c r="AA150" s="359"/>
      <c r="AB150" s="113"/>
    </row>
    <row r="151" spans="1:28" hidden="1" x14ac:dyDescent="0.25">
      <c r="A151" s="767"/>
      <c r="B151" s="384"/>
      <c r="C151" s="384"/>
      <c r="D151" s="770"/>
      <c r="E151" s="792"/>
      <c r="F151" s="789"/>
      <c r="G151" s="800"/>
      <c r="H151" s="786"/>
      <c r="I151" s="786"/>
      <c r="J151" s="432"/>
      <c r="K151" s="432"/>
      <c r="L151" s="432"/>
      <c r="M151" s="432"/>
      <c r="N151" s="369"/>
      <c r="O151" s="369"/>
      <c r="P151" s="369"/>
      <c r="Q151" s="358"/>
      <c r="R151" s="369"/>
      <c r="S151" s="123"/>
      <c r="T151" s="113"/>
      <c r="U151" s="113"/>
      <c r="V151" s="114"/>
      <c r="W151" s="113"/>
      <c r="X151" s="124"/>
      <c r="Y151" s="113"/>
      <c r="Z151" s="113"/>
      <c r="AA151" s="359"/>
      <c r="AB151" s="113"/>
    </row>
    <row r="152" spans="1:28" hidden="1" x14ac:dyDescent="0.25">
      <c r="A152" s="767"/>
      <c r="B152" s="384"/>
      <c r="C152" s="384"/>
      <c r="D152" s="770"/>
      <c r="E152" s="792"/>
      <c r="F152" s="789"/>
      <c r="G152" s="800"/>
      <c r="H152" s="786"/>
      <c r="I152" s="786"/>
      <c r="J152" s="432"/>
      <c r="K152" s="432"/>
      <c r="L152" s="432"/>
      <c r="M152" s="432"/>
      <c r="N152" s="369"/>
      <c r="O152" s="369"/>
      <c r="P152" s="369"/>
      <c r="Q152" s="358"/>
      <c r="R152" s="369"/>
      <c r="S152" s="123"/>
      <c r="T152" s="113"/>
      <c r="U152" s="113"/>
      <c r="V152" s="114"/>
      <c r="W152" s="113"/>
      <c r="X152" s="124"/>
      <c r="Y152" s="113"/>
      <c r="Z152" s="113"/>
      <c r="AA152" s="359"/>
      <c r="AB152" s="113"/>
    </row>
    <row r="153" spans="1:28" hidden="1" x14ac:dyDescent="0.25">
      <c r="A153" s="767"/>
      <c r="B153" s="384"/>
      <c r="C153" s="384"/>
      <c r="D153" s="770"/>
      <c r="E153" s="792"/>
      <c r="F153" s="789"/>
      <c r="G153" s="800"/>
      <c r="H153" s="787"/>
      <c r="I153" s="787"/>
      <c r="J153" s="432"/>
      <c r="K153" s="432"/>
      <c r="L153" s="432"/>
      <c r="M153" s="432"/>
      <c r="N153" s="369"/>
      <c r="O153" s="369"/>
      <c r="P153" s="369"/>
      <c r="Q153" s="358"/>
      <c r="R153" s="369"/>
      <c r="S153" s="123"/>
      <c r="T153" s="113"/>
      <c r="U153" s="113"/>
      <c r="V153" s="114"/>
      <c r="W153" s="113"/>
      <c r="X153" s="124"/>
      <c r="Y153" s="113"/>
      <c r="Z153" s="113"/>
      <c r="AA153" s="359"/>
      <c r="AB153" s="113"/>
    </row>
    <row r="154" spans="1:28" x14ac:dyDescent="0.25">
      <c r="A154" s="767"/>
      <c r="B154" s="384"/>
      <c r="C154" s="384"/>
      <c r="D154" s="770"/>
      <c r="E154" s="792"/>
      <c r="F154" s="789"/>
      <c r="G154" s="800"/>
      <c r="H154" s="369" t="s">
        <v>1413</v>
      </c>
      <c r="I154" s="369" t="s">
        <v>1414</v>
      </c>
      <c r="J154" s="432"/>
      <c r="K154" s="432"/>
      <c r="L154" s="432"/>
      <c r="M154" s="432"/>
      <c r="N154" s="369"/>
      <c r="O154" s="369"/>
      <c r="P154" s="369"/>
      <c r="Q154" s="358"/>
      <c r="R154" s="369"/>
      <c r="S154" s="123"/>
      <c r="T154" s="113"/>
      <c r="U154" s="113"/>
      <c r="V154" s="114"/>
      <c r="W154" s="113"/>
      <c r="X154" s="124"/>
      <c r="Y154" s="113"/>
      <c r="Z154" s="113"/>
      <c r="AA154" s="359"/>
      <c r="AB154" s="113"/>
    </row>
    <row r="155" spans="1:28" x14ac:dyDescent="0.25">
      <c r="A155" s="767"/>
      <c r="B155" s="244"/>
      <c r="C155" s="385"/>
      <c r="D155" s="770"/>
      <c r="E155" s="792"/>
      <c r="F155" s="789"/>
      <c r="G155" s="800"/>
      <c r="H155" s="368" t="s">
        <v>1380</v>
      </c>
      <c r="I155" s="367" t="s">
        <v>1239</v>
      </c>
      <c r="J155" s="432"/>
      <c r="K155" s="432"/>
      <c r="L155" s="432"/>
      <c r="M155" s="432"/>
      <c r="N155" s="367"/>
      <c r="O155" s="367"/>
      <c r="P155" s="367"/>
      <c r="Q155" s="358"/>
      <c r="R155" s="367"/>
      <c r="S155" s="123"/>
      <c r="T155" s="113"/>
      <c r="U155" s="113"/>
      <c r="V155" s="114"/>
      <c r="W155" s="113"/>
      <c r="X155" s="124"/>
      <c r="Y155" s="113"/>
      <c r="Z155" s="113"/>
      <c r="AA155" s="359"/>
      <c r="AB155" s="113"/>
    </row>
    <row r="156" spans="1:28" ht="97.5" customHeight="1" x14ac:dyDescent="0.25">
      <c r="A156" s="767"/>
      <c r="B156" s="244"/>
      <c r="C156" s="385"/>
      <c r="D156" s="770"/>
      <c r="E156" s="792"/>
      <c r="F156" s="789"/>
      <c r="G156" s="800"/>
      <c r="H156" s="368" t="s">
        <v>1415</v>
      </c>
      <c r="I156" s="369" t="s">
        <v>1417</v>
      </c>
      <c r="J156" s="432"/>
      <c r="K156" s="432"/>
      <c r="L156" s="432"/>
      <c r="M156" s="432"/>
      <c r="N156" s="369"/>
      <c r="O156" s="369"/>
      <c r="P156" s="369"/>
      <c r="Q156" s="358"/>
      <c r="R156" s="369"/>
      <c r="S156" s="123"/>
      <c r="T156" s="113"/>
      <c r="U156" s="113"/>
      <c r="V156" s="114"/>
      <c r="W156" s="113"/>
      <c r="X156" s="124"/>
      <c r="Y156" s="113"/>
      <c r="Z156" s="113"/>
      <c r="AA156" s="359"/>
      <c r="AB156" s="113"/>
    </row>
    <row r="157" spans="1:28" ht="25.5" x14ac:dyDescent="0.25">
      <c r="A157" s="767"/>
      <c r="B157" s="244"/>
      <c r="C157" s="385"/>
      <c r="D157" s="770"/>
      <c r="E157" s="792"/>
      <c r="F157" s="789"/>
      <c r="G157" s="800"/>
      <c r="H157" s="368" t="s">
        <v>1416</v>
      </c>
      <c r="I157" s="369" t="s">
        <v>1249</v>
      </c>
      <c r="J157" s="432"/>
      <c r="K157" s="432"/>
      <c r="L157" s="432"/>
      <c r="M157" s="432"/>
      <c r="N157" s="369"/>
      <c r="O157" s="369"/>
      <c r="P157" s="369"/>
      <c r="Q157" s="358"/>
      <c r="R157" s="369"/>
      <c r="S157" s="123"/>
      <c r="T157" s="113"/>
      <c r="U157" s="113"/>
      <c r="V157" s="114"/>
      <c r="W157" s="113"/>
      <c r="X157" s="124"/>
      <c r="Y157" s="113"/>
      <c r="Z157" s="113"/>
      <c r="AA157" s="359"/>
      <c r="AB157" s="113"/>
    </row>
    <row r="158" spans="1:28" ht="19.5" customHeight="1" x14ac:dyDescent="0.25">
      <c r="A158" s="767"/>
      <c r="B158" s="244"/>
      <c r="C158" s="385"/>
      <c r="D158" s="770"/>
      <c r="E158" s="792"/>
      <c r="F158" s="789"/>
      <c r="G158" s="800"/>
      <c r="H158" s="368" t="s">
        <v>303</v>
      </c>
      <c r="I158" s="369" t="s">
        <v>456</v>
      </c>
      <c r="J158" s="432"/>
      <c r="K158" s="432"/>
      <c r="L158" s="432"/>
      <c r="M158" s="432"/>
      <c r="N158" s="369"/>
      <c r="O158" s="369"/>
      <c r="P158" s="369"/>
      <c r="Q158" s="358"/>
      <c r="R158" s="369"/>
      <c r="S158" s="123"/>
      <c r="T158" s="113"/>
      <c r="U158" s="113"/>
      <c r="V158" s="114"/>
      <c r="W158" s="113"/>
      <c r="X158" s="124"/>
      <c r="Y158" s="113"/>
      <c r="Z158" s="113"/>
      <c r="AA158" s="359"/>
      <c r="AB158" s="113"/>
    </row>
    <row r="159" spans="1:28" ht="51" x14ac:dyDescent="0.25">
      <c r="A159" s="767"/>
      <c r="B159" s="244"/>
      <c r="C159" s="385"/>
      <c r="D159" s="770"/>
      <c r="E159" s="792"/>
      <c r="F159" s="789"/>
      <c r="G159" s="800"/>
      <c r="H159" s="368" t="s">
        <v>1419</v>
      </c>
      <c r="I159" s="367" t="s">
        <v>1265</v>
      </c>
      <c r="J159" s="432"/>
      <c r="K159" s="432"/>
      <c r="L159" s="432"/>
      <c r="M159" s="432"/>
      <c r="N159" s="367"/>
      <c r="O159" s="367"/>
      <c r="P159" s="367"/>
      <c r="Q159" s="358"/>
      <c r="R159" s="367"/>
      <c r="S159" s="123"/>
      <c r="T159" s="113"/>
      <c r="U159" s="113"/>
      <c r="V159" s="114"/>
      <c r="W159" s="113"/>
      <c r="X159" s="124"/>
      <c r="Y159" s="113"/>
      <c r="Z159" s="113"/>
      <c r="AA159" s="359"/>
      <c r="AB159" s="113"/>
    </row>
    <row r="160" spans="1:28" ht="18.95" customHeight="1" x14ac:dyDescent="0.25">
      <c r="A160" s="767"/>
      <c r="B160" s="244"/>
      <c r="C160" s="385"/>
      <c r="D160" s="770"/>
      <c r="E160" s="792"/>
      <c r="F160" s="789"/>
      <c r="G160" s="800"/>
      <c r="H160" s="368" t="s">
        <v>1418</v>
      </c>
      <c r="I160" s="367" t="s">
        <v>1266</v>
      </c>
      <c r="J160" s="432"/>
      <c r="K160" s="432"/>
      <c r="L160" s="432"/>
      <c r="M160" s="432"/>
      <c r="N160" s="367"/>
      <c r="O160" s="367"/>
      <c r="P160" s="367"/>
      <c r="Q160" s="358"/>
      <c r="R160" s="367"/>
      <c r="S160" s="123"/>
      <c r="T160" s="113"/>
      <c r="U160" s="113"/>
      <c r="V160" s="114"/>
      <c r="W160" s="113"/>
      <c r="X160" s="124"/>
      <c r="Y160" s="113"/>
      <c r="Z160" s="113"/>
      <c r="AA160" s="359"/>
      <c r="AB160" s="113"/>
    </row>
    <row r="161" spans="1:28" ht="25.5" x14ac:dyDescent="0.25">
      <c r="A161" s="767"/>
      <c r="B161" s="244"/>
      <c r="C161" s="385"/>
      <c r="D161" s="770"/>
      <c r="E161" s="792"/>
      <c r="F161" s="789"/>
      <c r="G161" s="800"/>
      <c r="H161" s="368" t="s">
        <v>616</v>
      </c>
      <c r="I161" s="367" t="s">
        <v>228</v>
      </c>
      <c r="J161" s="432"/>
      <c r="K161" s="432"/>
      <c r="L161" s="432"/>
      <c r="M161" s="432"/>
      <c r="N161" s="367"/>
      <c r="O161" s="367"/>
      <c r="P161" s="367"/>
      <c r="Q161" s="358"/>
      <c r="R161" s="367"/>
      <c r="S161" s="123"/>
      <c r="T161" s="113"/>
      <c r="U161" s="113"/>
      <c r="V161" s="114"/>
      <c r="W161" s="113"/>
      <c r="X161" s="124"/>
      <c r="Y161" s="113"/>
      <c r="Z161" s="113"/>
      <c r="AA161" s="359"/>
      <c r="AB161" s="113"/>
    </row>
    <row r="162" spans="1:28" x14ac:dyDescent="0.25">
      <c r="A162" s="767"/>
      <c r="B162" s="244"/>
      <c r="C162" s="385"/>
      <c r="D162" s="770"/>
      <c r="E162" s="792"/>
      <c r="F162" s="789"/>
      <c r="G162" s="800"/>
      <c r="H162" s="368" t="s">
        <v>463</v>
      </c>
      <c r="I162" s="369" t="s">
        <v>227</v>
      </c>
      <c r="J162" s="432"/>
      <c r="K162" s="432"/>
      <c r="L162" s="432"/>
      <c r="M162" s="432"/>
      <c r="N162" s="369"/>
      <c r="O162" s="369"/>
      <c r="P162" s="369"/>
      <c r="Q162" s="358"/>
      <c r="R162" s="369"/>
      <c r="S162" s="123"/>
      <c r="T162" s="113"/>
      <c r="U162" s="113"/>
      <c r="V162" s="114"/>
      <c r="W162" s="113"/>
      <c r="X162" s="124"/>
      <c r="Y162" s="113"/>
      <c r="Z162" s="113"/>
      <c r="AA162" s="359"/>
      <c r="AB162" s="113"/>
    </row>
    <row r="163" spans="1:28" ht="38.25" x14ac:dyDescent="0.25">
      <c r="A163" s="767"/>
      <c r="B163" s="244"/>
      <c r="C163" s="385"/>
      <c r="D163" s="770"/>
      <c r="E163" s="792"/>
      <c r="F163" s="789"/>
      <c r="G163" s="800"/>
      <c r="H163" s="368" t="s">
        <v>1423</v>
      </c>
      <c r="I163" s="369" t="s">
        <v>1278</v>
      </c>
      <c r="J163" s="432"/>
      <c r="K163" s="432"/>
      <c r="L163" s="432"/>
      <c r="M163" s="432"/>
      <c r="N163" s="369"/>
      <c r="O163" s="369"/>
      <c r="P163" s="369"/>
      <c r="Q163" s="358"/>
      <c r="R163" s="369"/>
      <c r="S163" s="123"/>
      <c r="T163" s="113"/>
      <c r="U163" s="113"/>
      <c r="V163" s="114"/>
      <c r="W163" s="113"/>
      <c r="X163" s="124"/>
      <c r="Y163" s="113"/>
      <c r="Z163" s="113"/>
      <c r="AA163" s="359"/>
      <c r="AB163" s="113"/>
    </row>
    <row r="164" spans="1:28" ht="51" x14ac:dyDescent="0.25">
      <c r="A164" s="767"/>
      <c r="B164" s="385"/>
      <c r="C164" s="385"/>
      <c r="D164" s="770"/>
      <c r="E164" s="792"/>
      <c r="F164" s="789"/>
      <c r="G164" s="800"/>
      <c r="H164" s="368" t="s">
        <v>1420</v>
      </c>
      <c r="I164" s="769" t="s">
        <v>1422</v>
      </c>
      <c r="J164" s="432"/>
      <c r="K164" s="432"/>
      <c r="L164" s="432"/>
      <c r="M164" s="432"/>
      <c r="N164" s="369"/>
      <c r="O164" s="369"/>
      <c r="P164" s="369"/>
      <c r="Q164" s="358"/>
      <c r="R164" s="369"/>
      <c r="S164" s="123"/>
      <c r="T164" s="113"/>
      <c r="U164" s="113"/>
      <c r="V164" s="114"/>
      <c r="W164" s="113"/>
      <c r="X164" s="124"/>
      <c r="Y164" s="113"/>
      <c r="Z164" s="113"/>
      <c r="AA164" s="359"/>
      <c r="AB164" s="113"/>
    </row>
    <row r="165" spans="1:28" ht="25.5" x14ac:dyDescent="0.25">
      <c r="A165" s="768"/>
      <c r="B165" s="385"/>
      <c r="C165" s="385"/>
      <c r="D165" s="770"/>
      <c r="E165" s="793"/>
      <c r="F165" s="790"/>
      <c r="G165" s="801"/>
      <c r="H165" s="368" t="s">
        <v>1421</v>
      </c>
      <c r="I165" s="769"/>
      <c r="J165" s="432"/>
      <c r="K165" s="432"/>
      <c r="L165" s="432"/>
      <c r="M165" s="432"/>
      <c r="N165" s="369"/>
      <c r="O165" s="369"/>
      <c r="P165" s="369"/>
      <c r="Q165" s="358"/>
      <c r="R165" s="369"/>
      <c r="S165" s="123"/>
      <c r="T165" s="113"/>
      <c r="U165" s="113"/>
      <c r="V165" s="114"/>
      <c r="W165" s="113"/>
      <c r="X165" s="124"/>
      <c r="Y165" s="113"/>
      <c r="Z165" s="113"/>
      <c r="AA165" s="359"/>
      <c r="AB165" s="113"/>
    </row>
    <row r="166" spans="1:28" s="381" customFormat="1" x14ac:dyDescent="0.25">
      <c r="A166" s="394"/>
      <c r="B166" s="385"/>
      <c r="C166" s="385"/>
      <c r="D166" s="397"/>
      <c r="E166" s="398"/>
      <c r="F166" s="399"/>
      <c r="G166" s="400"/>
      <c r="H166" s="375"/>
      <c r="I166" s="410"/>
      <c r="J166" s="450"/>
      <c r="K166" s="450"/>
      <c r="L166" s="450"/>
      <c r="M166" s="450"/>
      <c r="N166" s="383"/>
      <c r="O166" s="383"/>
      <c r="P166" s="383"/>
      <c r="Q166" s="380"/>
      <c r="R166" s="383"/>
      <c r="S166" s="376"/>
      <c r="T166" s="377"/>
      <c r="U166" s="377"/>
      <c r="V166" s="378"/>
      <c r="W166" s="377"/>
      <c r="X166" s="379"/>
      <c r="Y166" s="377"/>
      <c r="Z166" s="377"/>
      <c r="AA166" s="380"/>
      <c r="AB166" s="377"/>
    </row>
    <row r="167" spans="1:28" s="116" customFormat="1" ht="102" x14ac:dyDescent="0.25">
      <c r="A167" s="765" t="s">
        <v>168</v>
      </c>
      <c r="B167" s="392">
        <f>'IDENTIFICACIÓN Y VALORACIÓN'!N68</f>
        <v>1</v>
      </c>
      <c r="C167" s="104">
        <f>'IDENTIFICACIÓN Y VALORACIÓN'!O68</f>
        <v>2</v>
      </c>
      <c r="D167" s="778" t="str">
        <f>'IDENTIFICACIÓN Y VALORACIÓN'!$S$68</f>
        <v>MODERADO</v>
      </c>
      <c r="E167" s="764" t="str">
        <f>'IDENTIFICACIÓN Y VALORACIÓN'!$F$68</f>
        <v>Gestión</v>
      </c>
      <c r="F167" s="763" t="s">
        <v>23</v>
      </c>
      <c r="G167" s="771" t="str">
        <f>IF(F167="Aceptar el riesgo","No se adopta ninguna medida que afecte probabilidad o impacto del riesgo, se mantienen los controles y se les hará seguimiento periódico.",IF(F167="Evitar el riesgo","Se abandonan las actividades que dan lugar al riesgo y no se inician o no continúan las actividades que lo causan",IF(F167="Compartir / transferir el riesgo","Se transfiere o comparte una parte del riesgo. Ej.: seguros y tercerización para reducir probabilidad o impacto del riesgo",IF(F167="Reducir el riesgo","Se adoptan medidas para reducir probabilidad o impacto o ambos, se implementarán controles adicionales."))))</f>
        <v>Se adoptan medidas para reducir probabilidad o impacto o ambos, se implementarán controles adicionales.</v>
      </c>
      <c r="H167" s="370" t="s">
        <v>1427</v>
      </c>
      <c r="I167" s="370" t="s">
        <v>1430</v>
      </c>
      <c r="J167" s="432"/>
      <c r="K167" s="432"/>
      <c r="L167" s="432"/>
      <c r="M167" s="432"/>
      <c r="N167" s="370"/>
      <c r="O167" s="370"/>
      <c r="P167" s="370"/>
      <c r="Q167" s="358"/>
      <c r="R167" s="370"/>
      <c r="S167" s="123"/>
      <c r="T167" s="373"/>
      <c r="U167" s="373"/>
      <c r="V167" s="374"/>
      <c r="W167" s="373"/>
      <c r="X167" s="124"/>
      <c r="Y167" s="373"/>
      <c r="Z167" s="373"/>
      <c r="AA167" s="359"/>
      <c r="AB167" s="373"/>
    </row>
    <row r="168" spans="1:28" s="116" customFormat="1" ht="25.5" x14ac:dyDescent="0.25">
      <c r="A168" s="765"/>
      <c r="B168" s="386"/>
      <c r="C168" s="386"/>
      <c r="D168" s="778"/>
      <c r="E168" s="764"/>
      <c r="F168" s="763"/>
      <c r="G168" s="771"/>
      <c r="H168" s="370" t="s">
        <v>1424</v>
      </c>
      <c r="I168" s="370" t="s">
        <v>1291</v>
      </c>
      <c r="J168" s="432"/>
      <c r="K168" s="432"/>
      <c r="L168" s="432"/>
      <c r="M168" s="432"/>
      <c r="N168" s="370"/>
      <c r="O168" s="370"/>
      <c r="P168" s="370"/>
      <c r="Q168" s="358"/>
      <c r="R168" s="370"/>
      <c r="S168" s="123"/>
      <c r="T168" s="373"/>
      <c r="U168" s="373"/>
      <c r="V168" s="374"/>
      <c r="W168" s="373"/>
      <c r="X168" s="124"/>
      <c r="Y168" s="373"/>
      <c r="Z168" s="373"/>
      <c r="AA168" s="359"/>
      <c r="AB168" s="373"/>
    </row>
    <row r="169" spans="1:28" s="116" customFormat="1" ht="25.5" x14ac:dyDescent="0.25">
      <c r="A169" s="765"/>
      <c r="B169" s="386"/>
      <c r="C169" s="386"/>
      <c r="D169" s="778"/>
      <c r="E169" s="764"/>
      <c r="F169" s="763"/>
      <c r="G169" s="771"/>
      <c r="H169" s="370" t="s">
        <v>1425</v>
      </c>
      <c r="I169" s="370" t="s">
        <v>1428</v>
      </c>
      <c r="J169" s="432"/>
      <c r="K169" s="432"/>
      <c r="L169" s="432"/>
      <c r="M169" s="432"/>
      <c r="N169" s="370"/>
      <c r="O169" s="370"/>
      <c r="P169" s="370"/>
      <c r="Q169" s="358"/>
      <c r="R169" s="370"/>
      <c r="S169" s="123"/>
      <c r="T169" s="373"/>
      <c r="U169" s="373"/>
      <c r="V169" s="374"/>
      <c r="W169" s="373"/>
      <c r="X169" s="124"/>
      <c r="Y169" s="373"/>
      <c r="Z169" s="373"/>
      <c r="AA169" s="359"/>
      <c r="AB169" s="373"/>
    </row>
    <row r="170" spans="1:28" s="116" customFormat="1" ht="25.5" x14ac:dyDescent="0.25">
      <c r="A170" s="765"/>
      <c r="B170" s="386"/>
      <c r="C170" s="386"/>
      <c r="D170" s="778"/>
      <c r="E170" s="764"/>
      <c r="F170" s="763"/>
      <c r="G170" s="771"/>
      <c r="H170" s="370" t="s">
        <v>1426</v>
      </c>
      <c r="I170" s="370" t="s">
        <v>1429</v>
      </c>
      <c r="J170" s="432"/>
      <c r="K170" s="432"/>
      <c r="L170" s="432"/>
      <c r="M170" s="432"/>
      <c r="N170" s="370"/>
      <c r="O170" s="370"/>
      <c r="P170" s="370"/>
      <c r="Q170" s="358"/>
      <c r="R170" s="370"/>
      <c r="S170" s="123"/>
      <c r="T170" s="373"/>
      <c r="U170" s="373"/>
      <c r="V170" s="374"/>
      <c r="W170" s="373"/>
      <c r="X170" s="124"/>
      <c r="Y170" s="373"/>
      <c r="Z170" s="373"/>
      <c r="AA170" s="359"/>
      <c r="AB170" s="373"/>
    </row>
    <row r="171" spans="1:28" s="116" customFormat="1" ht="38.25" x14ac:dyDescent="0.25">
      <c r="A171" s="765"/>
      <c r="B171" s="245"/>
      <c r="C171" s="388"/>
      <c r="D171" s="778"/>
      <c r="E171" s="764"/>
      <c r="F171" s="763"/>
      <c r="G171" s="771"/>
      <c r="H171" s="370" t="s">
        <v>1432</v>
      </c>
      <c r="I171" s="370" t="s">
        <v>1294</v>
      </c>
      <c r="J171" s="432"/>
      <c r="K171" s="432"/>
      <c r="L171" s="432"/>
      <c r="M171" s="432"/>
      <c r="N171" s="370"/>
      <c r="O171" s="370"/>
      <c r="P171" s="370"/>
      <c r="Q171" s="358"/>
      <c r="R171" s="370"/>
      <c r="S171" s="123"/>
      <c r="T171" s="373"/>
      <c r="U171" s="373"/>
      <c r="V171" s="374"/>
      <c r="W171" s="373"/>
      <c r="X171" s="124"/>
      <c r="Y171" s="373"/>
      <c r="Z171" s="373"/>
      <c r="AA171" s="359"/>
      <c r="AB171" s="373"/>
    </row>
    <row r="172" spans="1:28" s="116" customFormat="1" ht="25.5" x14ac:dyDescent="0.25">
      <c r="A172" s="765"/>
      <c r="B172" s="245"/>
      <c r="C172" s="388"/>
      <c r="D172" s="778"/>
      <c r="E172" s="764"/>
      <c r="F172" s="763"/>
      <c r="G172" s="771"/>
      <c r="H172" s="370" t="s">
        <v>1431</v>
      </c>
      <c r="I172" s="370" t="s">
        <v>1295</v>
      </c>
      <c r="J172" s="432"/>
      <c r="K172" s="432"/>
      <c r="L172" s="432"/>
      <c r="M172" s="432"/>
      <c r="N172" s="370"/>
      <c r="O172" s="370"/>
      <c r="P172" s="370"/>
      <c r="Q172" s="358"/>
      <c r="R172" s="370"/>
      <c r="S172" s="123"/>
      <c r="T172" s="373"/>
      <c r="U172" s="373"/>
      <c r="V172" s="374"/>
      <c r="W172" s="373"/>
      <c r="X172" s="124"/>
      <c r="Y172" s="373"/>
      <c r="Z172" s="373"/>
      <c r="AA172" s="359"/>
      <c r="AB172" s="373"/>
    </row>
    <row r="173" spans="1:28" s="116" customFormat="1" ht="51" x14ac:dyDescent="0.25">
      <c r="A173" s="765"/>
      <c r="B173" s="245"/>
      <c r="C173" s="388"/>
      <c r="D173" s="778"/>
      <c r="E173" s="764"/>
      <c r="F173" s="763"/>
      <c r="G173" s="771"/>
      <c r="H173" s="370" t="s">
        <v>1433</v>
      </c>
      <c r="I173" s="370" t="s">
        <v>1299</v>
      </c>
      <c r="J173" s="432"/>
      <c r="K173" s="432"/>
      <c r="L173" s="432"/>
      <c r="M173" s="432"/>
      <c r="N173" s="370"/>
      <c r="O173" s="370"/>
      <c r="P173" s="370"/>
      <c r="Q173" s="358"/>
      <c r="R173" s="370"/>
      <c r="S173" s="123"/>
      <c r="T173" s="373"/>
      <c r="U173" s="373"/>
      <c r="V173" s="374"/>
      <c r="W173" s="373"/>
      <c r="X173" s="124"/>
      <c r="Y173" s="373"/>
      <c r="Z173" s="373"/>
      <c r="AA173" s="359"/>
      <c r="AB173" s="373"/>
    </row>
    <row r="174" spans="1:28" s="116" customFormat="1" x14ac:dyDescent="0.25">
      <c r="A174" s="765"/>
      <c r="B174" s="245"/>
      <c r="C174" s="388"/>
      <c r="D174" s="778"/>
      <c r="E174" s="764"/>
      <c r="F174" s="763"/>
      <c r="G174" s="771"/>
      <c r="H174" s="370" t="s">
        <v>1336</v>
      </c>
      <c r="I174" s="370" t="s">
        <v>1298</v>
      </c>
      <c r="J174" s="432"/>
      <c r="K174" s="432"/>
      <c r="L174" s="432"/>
      <c r="M174" s="163"/>
      <c r="N174" s="418"/>
      <c r="O174" s="370"/>
      <c r="P174" s="370"/>
      <c r="Q174" s="358"/>
      <c r="R174" s="370"/>
      <c r="S174" s="123"/>
      <c r="T174" s="373"/>
      <c r="U174" s="373"/>
      <c r="V174" s="374"/>
      <c r="W174" s="373"/>
      <c r="X174" s="124"/>
      <c r="Y174" s="373"/>
      <c r="Z174" s="373"/>
      <c r="AA174" s="359"/>
      <c r="AB174" s="373"/>
    </row>
    <row r="175" spans="1:28" s="116" customFormat="1" ht="38.25" x14ac:dyDescent="0.25">
      <c r="A175" s="765"/>
      <c r="B175" s="245"/>
      <c r="C175" s="388"/>
      <c r="D175" s="778"/>
      <c r="E175" s="764"/>
      <c r="F175" s="763"/>
      <c r="G175" s="771"/>
      <c r="H175" s="370" t="s">
        <v>1435</v>
      </c>
      <c r="I175" s="370" t="s">
        <v>1303</v>
      </c>
      <c r="J175" s="432"/>
      <c r="K175" s="432"/>
      <c r="L175" s="432"/>
      <c r="M175" s="451"/>
      <c r="N175" s="418"/>
      <c r="O175" s="370"/>
      <c r="P175" s="370"/>
      <c r="Q175" s="358"/>
      <c r="R175" s="370"/>
      <c r="S175" s="123"/>
      <c r="T175" s="373"/>
      <c r="U175" s="373"/>
      <c r="V175" s="374"/>
      <c r="W175" s="373"/>
      <c r="X175" s="124"/>
      <c r="Y175" s="373"/>
      <c r="Z175" s="373"/>
      <c r="AA175" s="359"/>
      <c r="AB175" s="373"/>
    </row>
    <row r="176" spans="1:28" s="116" customFormat="1" ht="21" customHeight="1" x14ac:dyDescent="0.25">
      <c r="A176" s="765"/>
      <c r="B176" s="245"/>
      <c r="C176" s="388"/>
      <c r="D176" s="778"/>
      <c r="E176" s="764"/>
      <c r="F176" s="763"/>
      <c r="G176" s="771"/>
      <c r="H176" s="370" t="s">
        <v>1434</v>
      </c>
      <c r="I176" s="370" t="s">
        <v>1304</v>
      </c>
      <c r="J176" s="432"/>
      <c r="K176" s="432"/>
      <c r="L176" s="432"/>
      <c r="M176" s="432"/>
      <c r="N176" s="370"/>
      <c r="O176" s="370"/>
      <c r="P176" s="370"/>
      <c r="Q176" s="358"/>
      <c r="R176" s="370"/>
      <c r="S176" s="123"/>
      <c r="T176" s="373"/>
      <c r="U176" s="373"/>
      <c r="V176" s="374"/>
      <c r="W176" s="373"/>
      <c r="X176" s="124"/>
      <c r="Y176" s="373"/>
      <c r="Z176" s="373"/>
      <c r="AA176" s="359"/>
      <c r="AB176" s="373"/>
    </row>
    <row r="177" spans="1:28" s="116" customFormat="1" ht="52.5" customHeight="1" x14ac:dyDescent="0.25">
      <c r="A177" s="765"/>
      <c r="B177" s="245"/>
      <c r="C177" s="388"/>
      <c r="D177" s="778"/>
      <c r="E177" s="764"/>
      <c r="F177" s="763"/>
      <c r="G177" s="771"/>
      <c r="H177" s="370" t="s">
        <v>304</v>
      </c>
      <c r="I177" s="370" t="s">
        <v>229</v>
      </c>
      <c r="J177" s="432"/>
      <c r="K177" s="432"/>
      <c r="L177" s="432"/>
      <c r="M177" s="432"/>
      <c r="N177" s="370"/>
      <c r="O177" s="370"/>
      <c r="P177" s="370"/>
      <c r="Q177" s="358"/>
      <c r="R177" s="370"/>
      <c r="S177" s="123"/>
      <c r="T177" s="373"/>
      <c r="U177" s="373"/>
      <c r="V177" s="374"/>
      <c r="W177" s="373"/>
      <c r="X177" s="124"/>
      <c r="Y177" s="373"/>
      <c r="Z177" s="373"/>
      <c r="AA177" s="359"/>
      <c r="AB177" s="373"/>
    </row>
    <row r="178" spans="1:28" s="381" customFormat="1" ht="18.95" customHeight="1" x14ac:dyDescent="0.25">
      <c r="A178" s="395"/>
      <c r="B178" s="388"/>
      <c r="C178" s="388"/>
      <c r="D178" s="397"/>
      <c r="E178" s="401"/>
      <c r="F178" s="402"/>
      <c r="G178" s="403"/>
      <c r="H178" s="375"/>
      <c r="I178" s="375"/>
      <c r="J178" s="450"/>
      <c r="K178" s="450"/>
      <c r="L178" s="450"/>
      <c r="M178" s="450"/>
      <c r="N178" s="375"/>
      <c r="O178" s="375"/>
      <c r="P178" s="375"/>
      <c r="Q178" s="380"/>
      <c r="R178" s="375"/>
      <c r="S178" s="376"/>
      <c r="T178" s="377"/>
      <c r="U178" s="377"/>
      <c r="V178" s="378"/>
      <c r="W178" s="377"/>
      <c r="X178" s="379"/>
      <c r="Y178" s="377"/>
      <c r="Z178" s="377"/>
      <c r="AA178" s="380"/>
      <c r="AB178" s="377"/>
    </row>
    <row r="179" spans="1:28" ht="63.75" x14ac:dyDescent="0.25">
      <c r="A179" s="766" t="s">
        <v>169</v>
      </c>
      <c r="B179" s="389">
        <f>'IDENTIFICACIÓN Y VALORACIÓN'!N74</f>
        <v>1</v>
      </c>
      <c r="C179" s="106">
        <f>'IDENTIFICACIÓN Y VALORACIÓN'!O74</f>
        <v>3</v>
      </c>
      <c r="D179" s="770" t="str">
        <f>'IDENTIFICACIÓN Y VALORACIÓN'!$S$74</f>
        <v>MODERADO</v>
      </c>
      <c r="E179" s="791" t="str">
        <f>'IDENTIFICACIÓN Y VALORACIÓN'!$F$74</f>
        <v>Gestión</v>
      </c>
      <c r="F179" s="775" t="s">
        <v>71</v>
      </c>
      <c r="G179" s="796" t="str">
        <f>IF(F179="Aceptar el riesgo","No se adopta ninguna medida que afecte probabilidad o impacto del riesgo, se mantienen los controles y se les hará seguimiento periódico.",IF(F179="Evitar el riesgo","Se abandonan las actividades que dan lugar al riesgo y no se inician o no continúan las actividades que lo causan",IF(F179="Compartir / transferir el riesgo","Se transfiere o comparte una parte del riesgo. Ej.: seguros y tercerización para reducir probabilidad o impacto del riesgo",IF(F179="Reducir el riesgo","Se adoptan medidas para reducir probabilidad o impacto o ambos, se implementarán controles adicionales."))))</f>
        <v>No se adopta ninguna medida que afecte probabilidad o impacto del riesgo, se mantienen los controles y se les hará seguimiento periódico.</v>
      </c>
      <c r="H179" s="370" t="s">
        <v>471</v>
      </c>
      <c r="I179" s="368" t="s">
        <v>232</v>
      </c>
      <c r="J179" s="432"/>
      <c r="K179" s="432"/>
      <c r="L179" s="432"/>
      <c r="M179" s="432"/>
      <c r="N179" s="368"/>
      <c r="O179" s="368"/>
      <c r="P179" s="368"/>
      <c r="Q179" s="358"/>
      <c r="R179" s="368"/>
      <c r="S179" s="123"/>
      <c r="T179" s="113"/>
      <c r="U179" s="113"/>
      <c r="V179" s="114"/>
      <c r="W179" s="113"/>
      <c r="X179" s="124"/>
      <c r="Y179" s="113"/>
      <c r="Z179" s="113"/>
      <c r="AA179" s="359"/>
      <c r="AB179" s="113"/>
    </row>
    <row r="180" spans="1:28" ht="89.25" x14ac:dyDescent="0.25">
      <c r="A180" s="767"/>
      <c r="B180" s="244"/>
      <c r="C180" s="385"/>
      <c r="D180" s="770"/>
      <c r="E180" s="792"/>
      <c r="F180" s="776"/>
      <c r="G180" s="796"/>
      <c r="H180" s="368" t="s">
        <v>469</v>
      </c>
      <c r="I180" s="368" t="s">
        <v>230</v>
      </c>
      <c r="J180" s="432"/>
      <c r="K180" s="432"/>
      <c r="L180" s="432"/>
      <c r="M180" s="432"/>
      <c r="N180" s="368"/>
      <c r="O180" s="368"/>
      <c r="P180" s="368"/>
      <c r="Q180" s="358"/>
      <c r="R180" s="368"/>
      <c r="S180" s="123"/>
      <c r="T180" s="113"/>
      <c r="U180" s="113"/>
      <c r="V180" s="114"/>
      <c r="W180" s="113"/>
      <c r="X180" s="124"/>
      <c r="Y180" s="113"/>
      <c r="Z180" s="113"/>
      <c r="AA180" s="359"/>
      <c r="AB180" s="113"/>
    </row>
    <row r="181" spans="1:28" ht="25.5" x14ac:dyDescent="0.25">
      <c r="A181" s="767"/>
      <c r="B181" s="244"/>
      <c r="C181" s="385"/>
      <c r="D181" s="770"/>
      <c r="E181" s="792"/>
      <c r="F181" s="776"/>
      <c r="G181" s="796"/>
      <c r="H181" s="368" t="s">
        <v>470</v>
      </c>
      <c r="I181" s="368" t="s">
        <v>231</v>
      </c>
      <c r="J181" s="432"/>
      <c r="K181" s="432"/>
      <c r="L181" s="432"/>
      <c r="M181" s="432"/>
      <c r="N181" s="368"/>
      <c r="O181" s="368"/>
      <c r="P181" s="368"/>
      <c r="Q181" s="358"/>
      <c r="R181" s="368"/>
      <c r="S181" s="123"/>
      <c r="T181" s="113"/>
      <c r="U181" s="113"/>
      <c r="V181" s="114"/>
      <c r="W181" s="113"/>
      <c r="X181" s="124"/>
      <c r="Y181" s="113"/>
      <c r="Z181" s="113"/>
      <c r="AA181" s="359"/>
      <c r="AB181" s="113"/>
    </row>
    <row r="182" spans="1:28" x14ac:dyDescent="0.25">
      <c r="A182" s="767"/>
      <c r="B182" s="244"/>
      <c r="C182" s="385"/>
      <c r="D182" s="770"/>
      <c r="E182" s="792"/>
      <c r="F182" s="776"/>
      <c r="G182" s="796"/>
      <c r="H182" s="368" t="s">
        <v>305</v>
      </c>
      <c r="I182" s="368" t="s">
        <v>458</v>
      </c>
      <c r="J182" s="432"/>
      <c r="K182" s="432"/>
      <c r="L182" s="432"/>
      <c r="M182" s="432"/>
      <c r="N182" s="368"/>
      <c r="O182" s="368"/>
      <c r="P182" s="368"/>
      <c r="Q182" s="358"/>
      <c r="R182" s="368"/>
      <c r="S182" s="123"/>
      <c r="T182" s="113"/>
      <c r="U182" s="113"/>
      <c r="V182" s="114"/>
      <c r="W182" s="113"/>
      <c r="X182" s="124"/>
      <c r="Y182" s="113"/>
      <c r="Z182" s="113"/>
      <c r="AA182" s="359"/>
      <c r="AB182" s="113"/>
    </row>
    <row r="183" spans="1:28" ht="51" x14ac:dyDescent="0.25">
      <c r="A183" s="767"/>
      <c r="B183" s="244"/>
      <c r="C183" s="385"/>
      <c r="D183" s="770"/>
      <c r="E183" s="792"/>
      <c r="F183" s="776"/>
      <c r="G183" s="796"/>
      <c r="H183" s="368" t="s">
        <v>1438</v>
      </c>
      <c r="I183" s="368" t="s">
        <v>1315</v>
      </c>
      <c r="J183" s="432"/>
      <c r="K183" s="432"/>
      <c r="L183" s="432"/>
      <c r="M183" s="432"/>
      <c r="N183" s="368"/>
      <c r="O183" s="368"/>
      <c r="P183" s="368"/>
      <c r="Q183" s="358"/>
      <c r="R183" s="368"/>
      <c r="S183" s="123"/>
      <c r="T183" s="113"/>
      <c r="U183" s="113"/>
      <c r="V183" s="114"/>
      <c r="W183" s="113"/>
      <c r="X183" s="124"/>
      <c r="Y183" s="113"/>
      <c r="Z183" s="113"/>
      <c r="AA183" s="359"/>
      <c r="AB183" s="113"/>
    </row>
    <row r="184" spans="1:28" ht="25.5" x14ac:dyDescent="0.25">
      <c r="A184" s="767"/>
      <c r="B184" s="385"/>
      <c r="C184" s="385"/>
      <c r="D184" s="770"/>
      <c r="E184" s="792"/>
      <c r="F184" s="776"/>
      <c r="G184" s="796"/>
      <c r="H184" s="368" t="s">
        <v>1436</v>
      </c>
      <c r="I184" s="368" t="s">
        <v>1439</v>
      </c>
      <c r="J184" s="432"/>
      <c r="K184" s="432"/>
      <c r="L184" s="432"/>
      <c r="M184" s="432"/>
      <c r="N184" s="368"/>
      <c r="O184" s="368"/>
      <c r="P184" s="368"/>
      <c r="Q184" s="358"/>
      <c r="R184" s="368"/>
      <c r="S184" s="123"/>
      <c r="T184" s="113"/>
      <c r="U184" s="113"/>
      <c r="V184" s="114"/>
      <c r="W184" s="113"/>
      <c r="X184" s="124"/>
      <c r="Y184" s="113"/>
      <c r="Z184" s="113"/>
      <c r="AA184" s="359"/>
      <c r="AB184" s="113"/>
    </row>
    <row r="185" spans="1:28" ht="38.25" x14ac:dyDescent="0.25">
      <c r="A185" s="768"/>
      <c r="B185" s="385"/>
      <c r="C185" s="385"/>
      <c r="D185" s="770"/>
      <c r="E185" s="793"/>
      <c r="F185" s="777"/>
      <c r="G185" s="796"/>
      <c r="H185" s="368" t="s">
        <v>1437</v>
      </c>
      <c r="I185" s="368" t="s">
        <v>1314</v>
      </c>
      <c r="J185" s="432"/>
      <c r="K185" s="432"/>
      <c r="L185" s="432"/>
      <c r="M185" s="432"/>
      <c r="N185" s="368"/>
      <c r="O185" s="368"/>
      <c r="P185" s="368"/>
      <c r="Q185" s="358"/>
      <c r="R185" s="368"/>
      <c r="S185" s="123"/>
      <c r="T185" s="113"/>
      <c r="U185" s="113"/>
      <c r="V185" s="114"/>
      <c r="W185" s="113"/>
      <c r="X185" s="124"/>
      <c r="Y185" s="113"/>
      <c r="Z185" s="113"/>
      <c r="AA185" s="359"/>
      <c r="AB185" s="113"/>
    </row>
    <row r="186" spans="1:28" s="381" customFormat="1" ht="23.1" customHeight="1" x14ac:dyDescent="0.25">
      <c r="A186" s="394"/>
      <c r="B186" s="385"/>
      <c r="C186" s="385"/>
      <c r="D186" s="397"/>
      <c r="E186" s="398"/>
      <c r="F186" s="399"/>
      <c r="G186" s="403"/>
      <c r="H186" s="375"/>
      <c r="I186" s="375"/>
      <c r="J186" s="450"/>
      <c r="K186" s="450"/>
      <c r="L186" s="450"/>
      <c r="M186" s="450"/>
      <c r="N186" s="375"/>
      <c r="O186" s="375"/>
      <c r="P186" s="375"/>
      <c r="Q186" s="380"/>
      <c r="R186" s="375"/>
      <c r="S186" s="376"/>
      <c r="T186" s="377"/>
      <c r="U186" s="377"/>
      <c r="V186" s="378"/>
      <c r="W186" s="377"/>
      <c r="X186" s="379"/>
      <c r="Y186" s="377"/>
      <c r="Z186" s="377"/>
      <c r="AA186" s="380"/>
      <c r="AB186" s="377"/>
    </row>
    <row r="187" spans="1:28" s="116" customFormat="1" ht="76.5" x14ac:dyDescent="0.25">
      <c r="A187" s="765" t="s">
        <v>170</v>
      </c>
      <c r="B187" s="392">
        <f>'IDENTIFICACIÓN Y VALORACIÓN'!N79</f>
        <v>1</v>
      </c>
      <c r="C187" s="104">
        <f>'IDENTIFICACIÓN Y VALORACIÓN'!O79</f>
        <v>3</v>
      </c>
      <c r="D187" s="778" t="str">
        <f>'IDENTIFICACIÓN Y VALORACIÓN'!$S$79</f>
        <v>MODERADO</v>
      </c>
      <c r="E187" s="764" t="str">
        <f>'IDENTIFICACIÓN Y VALORACIÓN'!$F$79</f>
        <v>Gestión</v>
      </c>
      <c r="F187" s="763" t="s">
        <v>71</v>
      </c>
      <c r="G187" s="771" t="str">
        <f>IF(F187="Aceptar el riesgo","No se adopta ninguna medida que afecte probabilidad o impacto del riesgo, se mantienen los controles y se les hará seguimiento periódico.",IF(F187="Evitar el riesgo","Se abandonan las actividades que dan lugar al riesgo y no se inician o no continúan las actividades que lo causan",IF(F187="Compartir / transferir el riesgo","Se transfiere o comparte una parte del riesgo. Ej.: seguros y tercerización para reducir probabilidad o impacto del riesgo",IF(F187="Reducir el riesgo","Se adoptan medidas para reducir probabilidad o impacto o ambos, se implementarán controles adicionales."))))</f>
        <v>No se adopta ninguna medida que afecte probabilidad o impacto del riesgo, se mantienen los controles y se les hará seguimiento periódico.</v>
      </c>
      <c r="H187" s="370" t="s">
        <v>1441</v>
      </c>
      <c r="I187" s="370" t="s">
        <v>1318</v>
      </c>
      <c r="J187" s="432"/>
      <c r="K187" s="432"/>
      <c r="L187" s="432"/>
      <c r="M187" s="432"/>
      <c r="N187" s="370"/>
      <c r="O187" s="370"/>
      <c r="P187" s="370"/>
      <c r="Q187" s="358"/>
      <c r="R187" s="370"/>
      <c r="S187" s="123"/>
      <c r="T187" s="373"/>
      <c r="U187" s="373"/>
      <c r="V187" s="374"/>
      <c r="W187" s="373"/>
      <c r="X187" s="124"/>
      <c r="Y187" s="373"/>
      <c r="Z187" s="373"/>
      <c r="AA187" s="359"/>
      <c r="AB187" s="373"/>
    </row>
    <row r="188" spans="1:28" s="116" customFormat="1" ht="25.5" x14ac:dyDescent="0.25">
      <c r="A188" s="765"/>
      <c r="B188" s="386"/>
      <c r="C188" s="240"/>
      <c r="D188" s="778"/>
      <c r="E188" s="764"/>
      <c r="F188" s="763"/>
      <c r="G188" s="771"/>
      <c r="H188" s="370" t="s">
        <v>1440</v>
      </c>
      <c r="I188" s="370" t="s">
        <v>1319</v>
      </c>
      <c r="J188" s="432"/>
      <c r="K188" s="432"/>
      <c r="L188" s="432"/>
      <c r="M188" s="432"/>
      <c r="N188" s="370"/>
      <c r="O188" s="370"/>
      <c r="P188" s="370"/>
      <c r="Q188" s="358"/>
      <c r="R188" s="370"/>
      <c r="S188" s="123"/>
      <c r="T188" s="373"/>
      <c r="U188" s="373"/>
      <c r="V188" s="374"/>
      <c r="W188" s="373"/>
      <c r="X188" s="124"/>
      <c r="Y188" s="373"/>
      <c r="Z188" s="373"/>
      <c r="AA188" s="359"/>
      <c r="AB188" s="373"/>
    </row>
    <row r="189" spans="1:28" s="116" customFormat="1" ht="56.25" customHeight="1" x14ac:dyDescent="0.25">
      <c r="A189" s="765"/>
      <c r="B189" s="245"/>
      <c r="C189" s="105"/>
      <c r="D189" s="778"/>
      <c r="E189" s="764"/>
      <c r="F189" s="763"/>
      <c r="G189" s="771"/>
      <c r="H189" s="370" t="s">
        <v>472</v>
      </c>
      <c r="I189" s="370" t="s">
        <v>236</v>
      </c>
      <c r="J189" s="432"/>
      <c r="K189" s="432"/>
      <c r="L189" s="432"/>
      <c r="M189" s="432"/>
      <c r="N189" s="370"/>
      <c r="O189" s="370"/>
      <c r="P189" s="370"/>
      <c r="Q189" s="358"/>
      <c r="R189" s="370"/>
      <c r="S189" s="123"/>
      <c r="T189" s="373"/>
      <c r="U189" s="373"/>
      <c r="V189" s="374"/>
      <c r="W189" s="373"/>
      <c r="X189" s="124"/>
      <c r="Y189" s="373"/>
      <c r="Z189" s="373"/>
      <c r="AA189" s="359"/>
      <c r="AB189" s="373"/>
    </row>
    <row r="190" spans="1:28" s="116" customFormat="1" ht="59.25" customHeight="1" x14ac:dyDescent="0.25">
      <c r="A190" s="765"/>
      <c r="B190" s="245"/>
      <c r="C190" s="105"/>
      <c r="D190" s="778"/>
      <c r="E190" s="764"/>
      <c r="F190" s="763"/>
      <c r="G190" s="771"/>
      <c r="H190" s="370" t="s">
        <v>473</v>
      </c>
      <c r="I190" s="370" t="s">
        <v>235</v>
      </c>
      <c r="J190" s="432"/>
      <c r="K190" s="432"/>
      <c r="L190" s="432"/>
      <c r="M190" s="432"/>
      <c r="N190" s="370"/>
      <c r="O190" s="370"/>
      <c r="P190" s="370"/>
      <c r="Q190" s="358"/>
      <c r="R190" s="370"/>
      <c r="S190" s="123"/>
      <c r="T190" s="373"/>
      <c r="U190" s="373"/>
      <c r="V190" s="374"/>
      <c r="W190" s="373"/>
      <c r="X190" s="124"/>
      <c r="Y190" s="373"/>
      <c r="Z190" s="373"/>
      <c r="AA190" s="359"/>
      <c r="AB190" s="373"/>
    </row>
    <row r="191" spans="1:28" s="116" customFormat="1" ht="63.75" customHeight="1" x14ac:dyDescent="0.25">
      <c r="A191" s="765"/>
      <c r="B191" s="245"/>
      <c r="C191" s="105"/>
      <c r="D191" s="778"/>
      <c r="E191" s="764"/>
      <c r="F191" s="763"/>
      <c r="G191" s="771"/>
      <c r="H191" s="370" t="s">
        <v>475</v>
      </c>
      <c r="I191" s="370" t="s">
        <v>233</v>
      </c>
      <c r="J191" s="432"/>
      <c r="K191" s="432"/>
      <c r="L191" s="432"/>
      <c r="M191" s="432"/>
      <c r="N191" s="370"/>
      <c r="O191" s="370"/>
      <c r="P191" s="370"/>
      <c r="Q191" s="358"/>
      <c r="R191" s="370"/>
      <c r="S191" s="123"/>
      <c r="T191" s="373"/>
      <c r="U191" s="373"/>
      <c r="V191" s="374"/>
      <c r="W191" s="373"/>
      <c r="X191" s="124"/>
      <c r="Y191" s="373"/>
      <c r="Z191" s="373"/>
      <c r="AA191" s="359"/>
      <c r="AB191" s="373"/>
    </row>
    <row r="192" spans="1:28" s="116" customFormat="1" ht="53.25" customHeight="1" x14ac:dyDescent="0.25">
      <c r="A192" s="765"/>
      <c r="B192" s="245"/>
      <c r="C192" s="105"/>
      <c r="D192" s="778"/>
      <c r="E192" s="764"/>
      <c r="F192" s="763"/>
      <c r="G192" s="771"/>
      <c r="H192" s="370" t="s">
        <v>474</v>
      </c>
      <c r="I192" s="370" t="s">
        <v>234</v>
      </c>
      <c r="J192" s="432"/>
      <c r="K192" s="432"/>
      <c r="L192" s="432"/>
      <c r="M192" s="432"/>
      <c r="N192" s="370"/>
      <c r="O192" s="370"/>
      <c r="P192" s="370"/>
      <c r="Q192" s="358"/>
      <c r="R192" s="370"/>
      <c r="S192" s="123"/>
      <c r="T192" s="373"/>
      <c r="U192" s="373"/>
      <c r="V192" s="374"/>
      <c r="W192" s="373"/>
      <c r="X192" s="124"/>
      <c r="Y192" s="373"/>
      <c r="Z192" s="373"/>
      <c r="AA192" s="359"/>
      <c r="AB192" s="373"/>
    </row>
    <row r="193" spans="1:28" s="381" customFormat="1" ht="21" customHeight="1" x14ac:dyDescent="0.25">
      <c r="A193" s="395"/>
      <c r="B193" s="388"/>
      <c r="C193" s="105"/>
      <c r="D193" s="397"/>
      <c r="E193" s="401"/>
      <c r="F193" s="402"/>
      <c r="G193" s="403"/>
      <c r="H193" s="375"/>
      <c r="I193" s="375"/>
      <c r="J193" s="450"/>
      <c r="K193" s="450"/>
      <c r="L193" s="450"/>
      <c r="M193" s="450"/>
      <c r="N193" s="375"/>
      <c r="O193" s="375"/>
      <c r="P193" s="375"/>
      <c r="Q193" s="380"/>
      <c r="R193" s="375"/>
      <c r="S193" s="376"/>
      <c r="T193" s="377"/>
      <c r="U193" s="377"/>
      <c r="V193" s="378"/>
      <c r="W193" s="377"/>
      <c r="X193" s="379"/>
      <c r="Y193" s="377"/>
      <c r="Z193" s="377"/>
      <c r="AA193" s="380"/>
      <c r="AB193" s="377"/>
    </row>
    <row r="194" spans="1:28" ht="24" customHeight="1" x14ac:dyDescent="0.25">
      <c r="A194" s="766" t="s">
        <v>171</v>
      </c>
      <c r="B194" s="389">
        <f>'IDENTIFICACIÓN Y VALORACIÓN'!N84</f>
        <v>1</v>
      </c>
      <c r="C194" s="106">
        <f>'IDENTIFICACIÓN Y VALORACIÓN'!O84</f>
        <v>2</v>
      </c>
      <c r="D194" s="770" t="str">
        <f>'IDENTIFICACIÓN Y VALORACIÓN'!$S$84</f>
        <v>BAJO</v>
      </c>
      <c r="E194" s="791" t="str">
        <f>'IDENTIFICACIÓN Y VALORACIÓN'!$F$84</f>
        <v>Gestión</v>
      </c>
      <c r="F194" s="775" t="s">
        <v>71</v>
      </c>
      <c r="G194" s="799" t="str">
        <f>IF(F194="Aceptar el riesgo","No se adopta ninguna medida que afecte probabilidad o impacto del riesgo, se mantienen los controles y se les hará seguimiento periódico.",IF(F194="Evitar el riesgo","Se abandonan las actividades que dan lugar al riesgo y no se inician o no continúan las actividades que lo causan",IF(F194="Compartir / transferir el riesgo","Se transfiere o comparte una parte del riesgo. Ej.: seguros y tercerización para reducir probabilidad o impacto del riesgo",IF(F194="Reducir el riesgo","Se adoptan medidas para reducir probabilidad o impacto o ambos, se implementarán controles adicionales."))))</f>
        <v>No se adopta ninguna medida que afecte probabilidad o impacto del riesgo, se mantienen los controles y se les hará seguimiento periódico.</v>
      </c>
      <c r="H194" s="367" t="s">
        <v>1531</v>
      </c>
      <c r="I194" s="368" t="s">
        <v>1443</v>
      </c>
      <c r="J194" s="432"/>
      <c r="K194" s="432"/>
      <c r="L194" s="432"/>
      <c r="M194" s="432"/>
      <c r="N194" s="368"/>
      <c r="O194" s="368"/>
      <c r="P194" s="368"/>
      <c r="Q194" s="358"/>
      <c r="R194" s="368"/>
      <c r="S194" s="123"/>
      <c r="T194" s="113"/>
      <c r="U194" s="113"/>
      <c r="V194" s="114"/>
      <c r="W194" s="113"/>
      <c r="X194" s="124"/>
      <c r="Y194" s="113"/>
      <c r="Z194" s="113"/>
      <c r="AA194" s="358"/>
      <c r="AB194" s="113"/>
    </row>
    <row r="195" spans="1:28" ht="29.1" customHeight="1" x14ac:dyDescent="0.25">
      <c r="A195" s="767"/>
      <c r="B195" s="384"/>
      <c r="C195" s="130"/>
      <c r="D195" s="770"/>
      <c r="E195" s="792"/>
      <c r="F195" s="776"/>
      <c r="G195" s="800"/>
      <c r="H195" s="367" t="s">
        <v>1531</v>
      </c>
      <c r="I195" s="368" t="s">
        <v>1442</v>
      </c>
      <c r="J195" s="432"/>
      <c r="K195" s="432"/>
      <c r="L195" s="432"/>
      <c r="M195" s="432"/>
      <c r="N195" s="368"/>
      <c r="O195" s="368"/>
      <c r="P195" s="368"/>
      <c r="Q195" s="358"/>
      <c r="R195" s="368"/>
      <c r="S195" s="123"/>
      <c r="T195" s="113"/>
      <c r="U195" s="113"/>
      <c r="V195" s="114"/>
      <c r="W195" s="113"/>
      <c r="X195" s="124"/>
      <c r="Y195" s="113"/>
      <c r="Z195" s="113"/>
      <c r="AA195" s="358"/>
      <c r="AB195" s="113"/>
    </row>
    <row r="196" spans="1:28" ht="54.95" customHeight="1" x14ac:dyDescent="0.25">
      <c r="A196" s="767"/>
      <c r="B196" s="385"/>
      <c r="C196" s="107"/>
      <c r="D196" s="770"/>
      <c r="E196" s="792"/>
      <c r="F196" s="776"/>
      <c r="G196" s="800"/>
      <c r="H196" s="367" t="s">
        <v>1531</v>
      </c>
      <c r="I196" s="367" t="s">
        <v>476</v>
      </c>
      <c r="J196" s="432"/>
      <c r="K196" s="432"/>
      <c r="L196" s="432"/>
      <c r="M196" s="432"/>
      <c r="N196" s="367"/>
      <c r="O196" s="367"/>
      <c r="P196" s="367"/>
      <c r="Q196" s="358"/>
      <c r="R196" s="367"/>
      <c r="S196" s="123"/>
      <c r="T196" s="113"/>
      <c r="U196" s="113"/>
      <c r="V196" s="114"/>
      <c r="W196" s="113"/>
      <c r="X196" s="124"/>
      <c r="Y196" s="113"/>
      <c r="Z196" s="113"/>
      <c r="AA196" s="358"/>
      <c r="AB196" s="113"/>
    </row>
    <row r="197" spans="1:28" ht="30.95" customHeight="1" x14ac:dyDescent="0.25">
      <c r="A197" s="767"/>
      <c r="B197" s="385"/>
      <c r="C197" s="107"/>
      <c r="D197" s="770"/>
      <c r="E197" s="792"/>
      <c r="F197" s="776"/>
      <c r="G197" s="800"/>
      <c r="H197" s="367" t="s">
        <v>1531</v>
      </c>
      <c r="I197" s="367" t="s">
        <v>459</v>
      </c>
      <c r="J197" s="432"/>
      <c r="K197" s="432"/>
      <c r="L197" s="432"/>
      <c r="M197" s="432"/>
      <c r="N197" s="367"/>
      <c r="O197" s="367"/>
      <c r="P197" s="367"/>
      <c r="Q197" s="358"/>
      <c r="R197" s="367"/>
      <c r="S197" s="123"/>
      <c r="T197" s="113"/>
      <c r="U197" s="113"/>
      <c r="V197" s="114"/>
      <c r="W197" s="113"/>
      <c r="X197" s="124"/>
      <c r="Y197" s="113"/>
      <c r="Z197" s="113"/>
      <c r="AA197" s="358"/>
      <c r="AB197" s="113"/>
    </row>
    <row r="198" spans="1:28" ht="31.5" customHeight="1" x14ac:dyDescent="0.25">
      <c r="A198" s="767"/>
      <c r="B198" s="385"/>
      <c r="C198" s="107"/>
      <c r="D198" s="770"/>
      <c r="E198" s="792"/>
      <c r="F198" s="776"/>
      <c r="G198" s="800"/>
      <c r="H198" s="367" t="s">
        <v>1531</v>
      </c>
      <c r="I198" s="367" t="s">
        <v>460</v>
      </c>
      <c r="J198" s="432"/>
      <c r="K198" s="432"/>
      <c r="L198" s="432"/>
      <c r="M198" s="432"/>
      <c r="N198" s="367"/>
      <c r="O198" s="367"/>
      <c r="P198" s="367"/>
      <c r="Q198" s="358"/>
      <c r="R198" s="367"/>
      <c r="S198" s="123"/>
      <c r="T198" s="113"/>
      <c r="U198" s="113"/>
      <c r="V198" s="114"/>
      <c r="W198" s="113"/>
      <c r="X198" s="124"/>
      <c r="Y198" s="113"/>
      <c r="Z198" s="113"/>
      <c r="AA198" s="358"/>
      <c r="AB198" s="113"/>
    </row>
    <row r="199" spans="1:28" ht="33.6" customHeight="1" x14ac:dyDescent="0.25">
      <c r="A199" s="767"/>
      <c r="B199" s="385"/>
      <c r="C199" s="107"/>
      <c r="D199" s="770"/>
      <c r="E199" s="792"/>
      <c r="F199" s="776"/>
      <c r="G199" s="800"/>
      <c r="H199" s="367" t="s">
        <v>1531</v>
      </c>
      <c r="I199" s="367" t="s">
        <v>1326</v>
      </c>
      <c r="J199" s="432"/>
      <c r="K199" s="432"/>
      <c r="L199" s="432"/>
      <c r="M199" s="432"/>
      <c r="N199" s="367"/>
      <c r="O199" s="367"/>
      <c r="P199" s="367"/>
      <c r="Q199" s="358"/>
      <c r="R199" s="367"/>
      <c r="S199" s="123"/>
      <c r="T199" s="113"/>
      <c r="U199" s="113"/>
      <c r="V199" s="114"/>
      <c r="W199" s="113"/>
      <c r="X199" s="124"/>
      <c r="Y199" s="113"/>
      <c r="Z199" s="113"/>
      <c r="AA199" s="358"/>
      <c r="AB199" s="113"/>
    </row>
    <row r="200" spans="1:28" ht="32.1" customHeight="1" x14ac:dyDescent="0.25">
      <c r="A200" s="767"/>
      <c r="B200" s="385"/>
      <c r="C200" s="107"/>
      <c r="D200" s="770"/>
      <c r="E200" s="792"/>
      <c r="F200" s="776"/>
      <c r="G200" s="800"/>
      <c r="H200" s="367" t="s">
        <v>1531</v>
      </c>
      <c r="I200" s="367" t="s">
        <v>1327</v>
      </c>
      <c r="J200" s="432"/>
      <c r="K200" s="432"/>
      <c r="L200" s="432"/>
      <c r="M200" s="432"/>
      <c r="N200" s="367"/>
      <c r="O200" s="367"/>
      <c r="P200" s="367"/>
      <c r="Q200" s="358"/>
      <c r="R200" s="367"/>
      <c r="S200" s="123"/>
      <c r="T200" s="113"/>
      <c r="U200" s="113"/>
      <c r="V200" s="114"/>
      <c r="W200" s="113"/>
      <c r="X200" s="124"/>
      <c r="Y200" s="113"/>
      <c r="Z200" s="113"/>
      <c r="AA200" s="358"/>
      <c r="AB200" s="113"/>
    </row>
    <row r="201" spans="1:28" ht="32.450000000000003" customHeight="1" x14ac:dyDescent="0.25">
      <c r="A201" s="768"/>
      <c r="B201" s="385"/>
      <c r="C201" s="107"/>
      <c r="D201" s="770"/>
      <c r="E201" s="793"/>
      <c r="F201" s="777"/>
      <c r="G201" s="801"/>
      <c r="H201" s="367" t="s">
        <v>1531</v>
      </c>
      <c r="I201" s="367" t="s">
        <v>461</v>
      </c>
      <c r="J201" s="432"/>
      <c r="K201" s="432"/>
      <c r="L201" s="432"/>
      <c r="M201" s="432"/>
      <c r="N201" s="367"/>
      <c r="O201" s="367"/>
      <c r="P201" s="367"/>
      <c r="Q201" s="358"/>
      <c r="R201" s="367"/>
      <c r="S201" s="123"/>
      <c r="T201" s="113"/>
      <c r="U201" s="113"/>
      <c r="V201" s="114"/>
      <c r="W201" s="113"/>
      <c r="X201" s="124"/>
      <c r="Y201" s="113"/>
      <c r="Z201" s="113"/>
      <c r="AA201" s="358"/>
      <c r="AB201" s="113"/>
    </row>
    <row r="202" spans="1:28" s="127" customFormat="1" x14ac:dyDescent="0.25">
      <c r="A202" s="131"/>
      <c r="B202" s="131"/>
      <c r="C202" s="131"/>
      <c r="E202" s="360"/>
      <c r="F202" s="126"/>
      <c r="G202" s="132"/>
      <c r="H202" s="132"/>
      <c r="I202" s="131"/>
      <c r="J202" s="447"/>
      <c r="K202" s="131"/>
      <c r="L202" s="131"/>
      <c r="M202" s="131"/>
      <c r="N202" s="131"/>
      <c r="O202" s="131"/>
      <c r="P202" s="131"/>
      <c r="Q202" s="131"/>
      <c r="R202" s="131"/>
      <c r="S202" s="125"/>
      <c r="T202" s="125"/>
      <c r="U202" s="125"/>
      <c r="V202" s="126"/>
      <c r="W202" s="125"/>
      <c r="X202" s="125"/>
      <c r="Y202" s="125"/>
      <c r="Z202" s="125"/>
      <c r="AA202" s="126"/>
      <c r="AB202" s="125"/>
    </row>
    <row r="203" spans="1:28" s="127" customFormat="1" x14ac:dyDescent="0.25">
      <c r="A203" s="131"/>
      <c r="B203" s="131"/>
      <c r="C203" s="131"/>
      <c r="E203" s="360"/>
      <c r="F203" s="126"/>
      <c r="G203" s="132"/>
      <c r="H203" s="132"/>
      <c r="I203" s="131"/>
      <c r="J203" s="447"/>
      <c r="K203" s="131"/>
      <c r="L203" s="131"/>
      <c r="M203" s="131"/>
      <c r="N203" s="131"/>
      <c r="O203" s="131"/>
      <c r="P203" s="131"/>
      <c r="Q203" s="131"/>
      <c r="R203" s="131"/>
      <c r="S203" s="125"/>
      <c r="T203" s="125"/>
      <c r="U203" s="125"/>
      <c r="V203" s="126"/>
      <c r="W203" s="125"/>
      <c r="X203" s="125"/>
      <c r="Y203" s="125"/>
      <c r="Z203" s="125"/>
      <c r="AA203" s="126"/>
      <c r="AB203" s="125"/>
    </row>
    <row r="204" spans="1:28" s="127" customFormat="1" x14ac:dyDescent="0.25">
      <c r="A204" s="131"/>
      <c r="B204" s="131"/>
      <c r="C204" s="131"/>
      <c r="E204" s="360"/>
      <c r="F204" s="126"/>
      <c r="G204" s="132"/>
      <c r="H204" s="132"/>
      <c r="I204" s="131"/>
      <c r="J204" s="447"/>
      <c r="K204" s="131"/>
      <c r="L204" s="131"/>
      <c r="M204" s="131"/>
      <c r="N204" s="131"/>
      <c r="O204" s="131"/>
      <c r="P204" s="131"/>
      <c r="Q204" s="131"/>
      <c r="R204" s="131"/>
      <c r="S204" s="125"/>
      <c r="T204" s="125"/>
      <c r="U204" s="125"/>
      <c r="V204" s="126"/>
      <c r="W204" s="125"/>
      <c r="X204" s="125"/>
      <c r="Y204" s="125"/>
      <c r="Z204" s="125"/>
      <c r="AA204" s="126"/>
      <c r="AB204" s="125"/>
    </row>
    <row r="205" spans="1:28" s="127" customFormat="1" x14ac:dyDescent="0.25">
      <c r="A205" s="131"/>
      <c r="B205" s="131"/>
      <c r="C205" s="131"/>
      <c r="E205" s="360"/>
      <c r="F205" s="126"/>
      <c r="G205" s="132"/>
      <c r="H205" s="132"/>
      <c r="I205" s="131"/>
      <c r="J205" s="447"/>
      <c r="K205" s="131"/>
      <c r="L205" s="131"/>
      <c r="M205" s="131"/>
      <c r="N205" s="131"/>
      <c r="O205" s="131"/>
      <c r="P205" s="131"/>
      <c r="Q205" s="131"/>
      <c r="R205" s="131"/>
      <c r="S205" s="125"/>
      <c r="T205" s="125"/>
      <c r="U205" s="125"/>
      <c r="V205" s="126"/>
      <c r="W205" s="125"/>
      <c r="X205" s="125"/>
      <c r="Y205" s="125"/>
      <c r="Z205" s="125"/>
      <c r="AA205" s="126"/>
      <c r="AB205" s="125"/>
    </row>
    <row r="206" spans="1:28" s="127" customFormat="1" x14ac:dyDescent="0.25">
      <c r="A206" s="131"/>
      <c r="B206" s="131"/>
      <c r="C206" s="131"/>
      <c r="E206" s="360"/>
      <c r="F206" s="126"/>
      <c r="G206" s="132"/>
      <c r="H206" s="132"/>
      <c r="I206" s="131"/>
      <c r="J206" s="447"/>
      <c r="K206" s="131"/>
      <c r="L206" s="131"/>
      <c r="M206" s="131"/>
      <c r="N206" s="131"/>
      <c r="O206" s="131"/>
      <c r="P206" s="131"/>
      <c r="Q206" s="131"/>
      <c r="R206" s="131"/>
      <c r="S206" s="125"/>
      <c r="T206" s="125"/>
      <c r="U206" s="125"/>
      <c r="V206" s="126"/>
      <c r="W206" s="125"/>
      <c r="X206" s="125"/>
      <c r="Y206" s="125"/>
      <c r="Z206" s="125"/>
      <c r="AA206" s="126"/>
      <c r="AB206" s="125"/>
    </row>
    <row r="207" spans="1:28" s="127" customFormat="1" x14ac:dyDescent="0.25">
      <c r="A207" s="131"/>
      <c r="B207" s="131"/>
      <c r="C207" s="131"/>
      <c r="E207" s="360"/>
      <c r="F207" s="126"/>
      <c r="G207" s="132"/>
      <c r="H207" s="132"/>
      <c r="I207" s="131"/>
      <c r="J207" s="447"/>
      <c r="K207" s="131"/>
      <c r="L207" s="131"/>
      <c r="M207" s="131"/>
      <c r="N207" s="131"/>
      <c r="O207" s="131"/>
      <c r="P207" s="131"/>
      <c r="Q207" s="131"/>
      <c r="R207" s="131"/>
      <c r="S207" s="125"/>
      <c r="T207" s="125"/>
      <c r="U207" s="125"/>
      <c r="V207" s="126"/>
      <c r="W207" s="125"/>
      <c r="X207" s="125"/>
      <c r="Y207" s="125"/>
      <c r="Z207" s="125"/>
      <c r="AA207" s="126"/>
      <c r="AB207" s="125"/>
    </row>
    <row r="208" spans="1:28" s="127" customFormat="1" x14ac:dyDescent="0.25">
      <c r="A208" s="131"/>
      <c r="B208" s="131"/>
      <c r="C208" s="131"/>
      <c r="E208" s="360"/>
      <c r="F208" s="126"/>
      <c r="G208" s="132"/>
      <c r="H208" s="132"/>
      <c r="I208" s="131"/>
      <c r="J208" s="447"/>
      <c r="K208" s="131"/>
      <c r="L208" s="131"/>
      <c r="M208" s="131"/>
      <c r="N208" s="131"/>
      <c r="O208" s="131"/>
      <c r="P208" s="131"/>
      <c r="Q208" s="131"/>
      <c r="R208" s="131"/>
      <c r="S208" s="125"/>
      <c r="T208" s="125"/>
      <c r="U208" s="125"/>
      <c r="V208" s="126"/>
      <c r="W208" s="125"/>
      <c r="X208" s="125"/>
      <c r="Y208" s="125"/>
      <c r="Z208" s="125"/>
      <c r="AA208" s="126"/>
      <c r="AB208" s="125"/>
    </row>
    <row r="209" spans="1:28" s="127" customFormat="1" x14ac:dyDescent="0.25">
      <c r="A209" s="131"/>
      <c r="B209" s="131"/>
      <c r="C209" s="131"/>
      <c r="E209" s="360"/>
      <c r="F209" s="126"/>
      <c r="G209" s="132"/>
      <c r="H209" s="132"/>
      <c r="I209" s="131"/>
      <c r="J209" s="447"/>
      <c r="K209" s="131"/>
      <c r="L209" s="131"/>
      <c r="M209" s="131"/>
      <c r="N209" s="131"/>
      <c r="O209" s="131"/>
      <c r="P209" s="131"/>
      <c r="Q209" s="131"/>
      <c r="R209" s="131"/>
      <c r="S209" s="125"/>
      <c r="T209" s="125"/>
      <c r="U209" s="125"/>
      <c r="V209" s="126"/>
      <c r="W209" s="125"/>
      <c r="X209" s="125"/>
      <c r="Y209" s="125"/>
      <c r="Z209" s="125"/>
      <c r="AA209" s="126"/>
      <c r="AB209" s="125"/>
    </row>
    <row r="210" spans="1:28" s="127" customFormat="1" x14ac:dyDescent="0.25">
      <c r="A210" s="131"/>
      <c r="B210" s="131"/>
      <c r="C210" s="131"/>
      <c r="E210" s="360"/>
      <c r="F210" s="126"/>
      <c r="G210" s="132"/>
      <c r="H210" s="132"/>
      <c r="I210" s="131"/>
      <c r="J210" s="447"/>
      <c r="K210" s="131"/>
      <c r="L210" s="131"/>
      <c r="M210" s="131"/>
      <c r="N210" s="131"/>
      <c r="O210" s="131"/>
      <c r="P210" s="131"/>
      <c r="Q210" s="131"/>
      <c r="R210" s="131"/>
      <c r="S210" s="125"/>
      <c r="T210" s="125"/>
      <c r="U210" s="125"/>
      <c r="V210" s="126"/>
      <c r="W210" s="125"/>
      <c r="X210" s="125"/>
      <c r="Y210" s="125"/>
      <c r="Z210" s="125"/>
      <c r="AA210" s="126"/>
      <c r="AB210" s="125"/>
    </row>
    <row r="211" spans="1:28" s="127" customFormat="1" x14ac:dyDescent="0.25">
      <c r="A211" s="131"/>
      <c r="B211" s="131"/>
      <c r="C211" s="131"/>
      <c r="E211" s="361"/>
      <c r="F211" s="126"/>
      <c r="G211" s="132"/>
      <c r="H211" s="132"/>
      <c r="I211" s="131"/>
      <c r="J211" s="447"/>
      <c r="K211" s="131"/>
      <c r="L211" s="131"/>
      <c r="M211" s="131"/>
      <c r="N211" s="131"/>
      <c r="O211" s="131"/>
      <c r="P211" s="131"/>
      <c r="Q211" s="131"/>
      <c r="R211" s="131"/>
      <c r="S211" s="125"/>
      <c r="T211" s="125"/>
      <c r="U211" s="125"/>
      <c r="V211" s="126"/>
      <c r="W211" s="125"/>
      <c r="X211" s="125"/>
      <c r="Y211" s="125"/>
      <c r="Z211" s="125"/>
      <c r="AA211" s="126"/>
      <c r="AB211" s="125"/>
    </row>
    <row r="212" spans="1:28" s="127" customFormat="1" x14ac:dyDescent="0.25">
      <c r="A212" s="131"/>
      <c r="B212" s="131"/>
      <c r="C212" s="131"/>
      <c r="E212" s="361"/>
      <c r="F212" s="126"/>
      <c r="G212" s="132"/>
      <c r="H212" s="132"/>
      <c r="I212" s="131"/>
      <c r="J212" s="447"/>
      <c r="K212" s="131"/>
      <c r="L212" s="131"/>
      <c r="M212" s="131"/>
      <c r="N212" s="131"/>
      <c r="O212" s="131"/>
      <c r="P212" s="131"/>
      <c r="Q212" s="131"/>
      <c r="R212" s="131"/>
      <c r="S212" s="125"/>
      <c r="T212" s="125"/>
      <c r="U212" s="125"/>
      <c r="V212" s="126"/>
      <c r="W212" s="125"/>
      <c r="X212" s="125"/>
      <c r="Y212" s="125"/>
      <c r="Z212" s="125"/>
      <c r="AA212" s="126"/>
      <c r="AB212" s="125"/>
    </row>
    <row r="213" spans="1:28" s="127" customFormat="1" x14ac:dyDescent="0.25">
      <c r="A213" s="131"/>
      <c r="B213" s="131"/>
      <c r="C213" s="131"/>
      <c r="E213" s="361"/>
      <c r="F213" s="126"/>
      <c r="G213" s="132"/>
      <c r="H213" s="132"/>
      <c r="I213" s="131"/>
      <c r="J213" s="447"/>
      <c r="K213" s="131"/>
      <c r="L213" s="131"/>
      <c r="M213" s="131"/>
      <c r="N213" s="131"/>
      <c r="O213" s="131"/>
      <c r="P213" s="131"/>
      <c r="Q213" s="131"/>
      <c r="R213" s="131"/>
      <c r="S213" s="125"/>
      <c r="T213" s="125"/>
      <c r="U213" s="125"/>
      <c r="V213" s="126"/>
      <c r="W213" s="125"/>
      <c r="X213" s="125"/>
      <c r="Y213" s="125"/>
      <c r="Z213" s="125"/>
      <c r="AA213" s="126"/>
      <c r="AB213" s="125"/>
    </row>
    <row r="214" spans="1:28" s="127" customFormat="1" x14ac:dyDescent="0.25">
      <c r="A214" s="131"/>
      <c r="B214" s="131"/>
      <c r="C214" s="131"/>
      <c r="E214" s="361"/>
      <c r="F214" s="126"/>
      <c r="G214" s="132"/>
      <c r="H214" s="132"/>
      <c r="I214" s="131"/>
      <c r="J214" s="447"/>
      <c r="K214" s="131"/>
      <c r="L214" s="131"/>
      <c r="M214" s="131"/>
      <c r="N214" s="131"/>
      <c r="O214" s="131"/>
      <c r="P214" s="131"/>
      <c r="Q214" s="131"/>
      <c r="R214" s="131"/>
      <c r="S214" s="125"/>
      <c r="T214" s="125"/>
      <c r="U214" s="125"/>
      <c r="V214" s="126"/>
      <c r="W214" s="125"/>
      <c r="X214" s="125"/>
      <c r="Y214" s="125"/>
      <c r="Z214" s="125"/>
      <c r="AA214" s="126"/>
      <c r="AB214" s="125"/>
    </row>
    <row r="215" spans="1:28" s="127" customFormat="1" x14ac:dyDescent="0.25">
      <c r="A215" s="131"/>
      <c r="B215" s="131"/>
      <c r="C215" s="131"/>
      <c r="E215" s="361"/>
      <c r="F215" s="126"/>
      <c r="G215" s="132"/>
      <c r="H215" s="132"/>
      <c r="I215" s="131"/>
      <c r="J215" s="447"/>
      <c r="K215" s="131"/>
      <c r="L215" s="131"/>
      <c r="M215" s="131"/>
      <c r="N215" s="131"/>
      <c r="O215" s="131"/>
      <c r="P215" s="131"/>
      <c r="Q215" s="131"/>
      <c r="R215" s="131"/>
      <c r="S215" s="125"/>
      <c r="T215" s="125"/>
      <c r="U215" s="125"/>
      <c r="V215" s="126"/>
      <c r="W215" s="125"/>
      <c r="X215" s="125"/>
      <c r="Y215" s="125"/>
      <c r="Z215" s="125"/>
      <c r="AA215" s="126"/>
      <c r="AB215" s="125"/>
    </row>
    <row r="216" spans="1:28" s="127" customFormat="1" x14ac:dyDescent="0.25">
      <c r="A216" s="131"/>
      <c r="B216" s="131"/>
      <c r="C216" s="131"/>
      <c r="E216" s="361"/>
      <c r="F216" s="126"/>
      <c r="G216" s="132"/>
      <c r="H216" s="132"/>
      <c r="I216" s="131"/>
      <c r="J216" s="447"/>
      <c r="K216" s="131"/>
      <c r="L216" s="131"/>
      <c r="M216" s="131"/>
      <c r="N216" s="131"/>
      <c r="O216" s="131"/>
      <c r="P216" s="131"/>
      <c r="Q216" s="131"/>
      <c r="R216" s="131"/>
      <c r="S216" s="125"/>
      <c r="T216" s="125"/>
      <c r="U216" s="125"/>
      <c r="V216" s="126"/>
      <c r="W216" s="125"/>
      <c r="X216" s="125"/>
      <c r="Y216" s="125"/>
      <c r="Z216" s="125"/>
      <c r="AA216" s="126"/>
      <c r="AB216" s="125"/>
    </row>
    <row r="217" spans="1:28" s="127" customFormat="1" x14ac:dyDescent="0.25">
      <c r="A217" s="131"/>
      <c r="B217" s="131"/>
      <c r="C217" s="131"/>
      <c r="E217" s="361"/>
      <c r="F217" s="126"/>
      <c r="G217" s="132"/>
      <c r="H217" s="132"/>
      <c r="I217" s="131"/>
      <c r="J217" s="447"/>
      <c r="K217" s="131"/>
      <c r="L217" s="131"/>
      <c r="M217" s="131"/>
      <c r="N217" s="131"/>
      <c r="O217" s="131"/>
      <c r="P217" s="131"/>
      <c r="Q217" s="131"/>
      <c r="R217" s="131"/>
      <c r="S217" s="125"/>
      <c r="T217" s="125"/>
      <c r="U217" s="125"/>
      <c r="V217" s="126"/>
      <c r="W217" s="125"/>
      <c r="X217" s="125"/>
      <c r="Y217" s="125"/>
      <c r="Z217" s="125"/>
      <c r="AA217" s="126"/>
      <c r="AB217" s="125"/>
    </row>
    <row r="218" spans="1:28" s="127" customFormat="1" x14ac:dyDescent="0.25">
      <c r="A218" s="131"/>
      <c r="B218" s="131"/>
      <c r="C218" s="131"/>
      <c r="E218" s="361"/>
      <c r="F218" s="126"/>
      <c r="G218" s="132"/>
      <c r="H218" s="132"/>
      <c r="I218" s="131"/>
      <c r="J218" s="447"/>
      <c r="K218" s="131"/>
      <c r="L218" s="131"/>
      <c r="M218" s="131"/>
      <c r="N218" s="131"/>
      <c r="O218" s="131"/>
      <c r="P218" s="131"/>
      <c r="Q218" s="131"/>
      <c r="R218" s="131"/>
      <c r="S218" s="125"/>
      <c r="T218" s="125"/>
      <c r="U218" s="125"/>
      <c r="V218" s="126"/>
      <c r="W218" s="125"/>
      <c r="X218" s="125"/>
      <c r="Y218" s="125"/>
      <c r="Z218" s="125"/>
      <c r="AA218" s="126"/>
      <c r="AB218" s="125"/>
    </row>
    <row r="219" spans="1:28" s="127" customFormat="1" x14ac:dyDescent="0.25">
      <c r="A219" s="131"/>
      <c r="B219" s="131"/>
      <c r="C219" s="131"/>
      <c r="E219" s="361"/>
      <c r="F219" s="126"/>
      <c r="G219" s="132"/>
      <c r="H219" s="132"/>
      <c r="I219" s="131"/>
      <c r="J219" s="447"/>
      <c r="K219" s="131"/>
      <c r="L219" s="131"/>
      <c r="M219" s="131"/>
      <c r="N219" s="131"/>
      <c r="O219" s="131"/>
      <c r="P219" s="131"/>
      <c r="Q219" s="131"/>
      <c r="R219" s="131"/>
      <c r="S219" s="125"/>
      <c r="T219" s="125"/>
      <c r="U219" s="125"/>
      <c r="V219" s="126"/>
      <c r="W219" s="125"/>
      <c r="X219" s="125"/>
      <c r="Y219" s="125"/>
      <c r="Z219" s="125"/>
      <c r="AA219" s="126"/>
      <c r="AB219" s="125"/>
    </row>
    <row r="220" spans="1:28" s="127" customFormat="1" x14ac:dyDescent="0.25">
      <c r="A220" s="131"/>
      <c r="B220" s="131"/>
      <c r="C220" s="131"/>
      <c r="E220" s="361"/>
      <c r="F220" s="126"/>
      <c r="G220" s="132"/>
      <c r="H220" s="132"/>
      <c r="I220" s="131"/>
      <c r="J220" s="447"/>
      <c r="K220" s="131"/>
      <c r="L220" s="131"/>
      <c r="M220" s="131"/>
      <c r="N220" s="131"/>
      <c r="O220" s="131"/>
      <c r="P220" s="131"/>
      <c r="Q220" s="131"/>
      <c r="R220" s="131"/>
      <c r="S220" s="125"/>
      <c r="T220" s="125"/>
      <c r="U220" s="125"/>
      <c r="V220" s="126"/>
      <c r="W220" s="125"/>
      <c r="X220" s="125"/>
      <c r="Y220" s="125"/>
      <c r="Z220" s="125"/>
      <c r="AA220" s="126"/>
      <c r="AB220" s="125"/>
    </row>
    <row r="221" spans="1:28" s="127" customFormat="1" x14ac:dyDescent="0.25">
      <c r="A221" s="131"/>
      <c r="B221" s="131"/>
      <c r="C221" s="131"/>
      <c r="E221" s="361"/>
      <c r="F221" s="126"/>
      <c r="G221" s="132"/>
      <c r="H221" s="132"/>
      <c r="I221" s="131"/>
      <c r="J221" s="447"/>
      <c r="K221" s="131"/>
      <c r="L221" s="131"/>
      <c r="M221" s="131"/>
      <c r="N221" s="131"/>
      <c r="O221" s="131"/>
      <c r="P221" s="131"/>
      <c r="Q221" s="131"/>
      <c r="R221" s="131"/>
      <c r="S221" s="125"/>
      <c r="T221" s="125"/>
      <c r="U221" s="125"/>
      <c r="V221" s="126"/>
      <c r="W221" s="125"/>
      <c r="X221" s="125"/>
      <c r="Y221" s="125"/>
      <c r="Z221" s="125"/>
      <c r="AA221" s="126"/>
      <c r="AB221" s="125"/>
    </row>
    <row r="222" spans="1:28" s="127" customFormat="1" x14ac:dyDescent="0.25">
      <c r="A222" s="131"/>
      <c r="B222" s="131"/>
      <c r="C222" s="131"/>
      <c r="E222" s="361"/>
      <c r="F222" s="126"/>
      <c r="G222" s="132"/>
      <c r="H222" s="132"/>
      <c r="I222" s="131"/>
      <c r="J222" s="447"/>
      <c r="K222" s="131"/>
      <c r="L222" s="131"/>
      <c r="M222" s="131"/>
      <c r="N222" s="131"/>
      <c r="O222" s="131"/>
      <c r="P222" s="131"/>
      <c r="Q222" s="131"/>
      <c r="R222" s="131"/>
      <c r="S222" s="125"/>
      <c r="T222" s="125"/>
      <c r="U222" s="125"/>
      <c r="V222" s="126"/>
      <c r="W222" s="125"/>
      <c r="X222" s="125"/>
      <c r="Y222" s="125"/>
      <c r="Z222" s="125"/>
      <c r="AA222" s="126"/>
      <c r="AB222" s="125"/>
    </row>
    <row r="223" spans="1:28" s="127" customFormat="1" x14ac:dyDescent="0.25">
      <c r="A223" s="131"/>
      <c r="B223" s="131"/>
      <c r="C223" s="131"/>
      <c r="E223" s="361"/>
      <c r="F223" s="126"/>
      <c r="G223" s="132"/>
      <c r="H223" s="132"/>
      <c r="I223" s="131"/>
      <c r="J223" s="447"/>
      <c r="K223" s="131"/>
      <c r="L223" s="131"/>
      <c r="M223" s="131"/>
      <c r="N223" s="131"/>
      <c r="O223" s="131"/>
      <c r="P223" s="131"/>
      <c r="Q223" s="131"/>
      <c r="R223" s="131"/>
      <c r="S223" s="125"/>
      <c r="T223" s="125"/>
      <c r="U223" s="125"/>
      <c r="V223" s="126"/>
      <c r="W223" s="125"/>
      <c r="X223" s="125"/>
      <c r="Y223" s="125"/>
      <c r="Z223" s="125"/>
      <c r="AA223" s="126"/>
      <c r="AB223" s="125"/>
    </row>
    <row r="224" spans="1:28" s="127" customFormat="1" x14ac:dyDescent="0.25">
      <c r="A224" s="131"/>
      <c r="B224" s="131"/>
      <c r="C224" s="131"/>
      <c r="E224" s="361"/>
      <c r="F224" s="126"/>
      <c r="G224" s="132"/>
      <c r="H224" s="132"/>
      <c r="I224" s="131"/>
      <c r="J224" s="447"/>
      <c r="K224" s="131"/>
      <c r="L224" s="131"/>
      <c r="M224" s="131"/>
      <c r="N224" s="131"/>
      <c r="O224" s="131"/>
      <c r="P224" s="131"/>
      <c r="Q224" s="131"/>
      <c r="R224" s="131"/>
      <c r="S224" s="125"/>
      <c r="T224" s="125"/>
      <c r="U224" s="125"/>
      <c r="V224" s="126"/>
      <c r="W224" s="125"/>
      <c r="X224" s="125"/>
      <c r="Y224" s="125"/>
      <c r="Z224" s="125"/>
      <c r="AA224" s="126"/>
      <c r="AB224" s="125"/>
    </row>
    <row r="225" spans="1:28" s="127" customFormat="1" x14ac:dyDescent="0.25">
      <c r="A225" s="131"/>
      <c r="B225" s="131"/>
      <c r="C225" s="131"/>
      <c r="E225" s="361"/>
      <c r="F225" s="126"/>
      <c r="G225" s="132"/>
      <c r="H225" s="132"/>
      <c r="I225" s="131"/>
      <c r="J225" s="447"/>
      <c r="K225" s="131"/>
      <c r="L225" s="131"/>
      <c r="M225" s="131"/>
      <c r="N225" s="131"/>
      <c r="O225" s="131"/>
      <c r="P225" s="131"/>
      <c r="Q225" s="131"/>
      <c r="R225" s="131"/>
      <c r="S225" s="125"/>
      <c r="T225" s="125"/>
      <c r="U225" s="125"/>
      <c r="V225" s="126"/>
      <c r="W225" s="125"/>
      <c r="X225" s="125"/>
      <c r="Y225" s="125"/>
      <c r="Z225" s="125"/>
      <c r="AA225" s="126"/>
      <c r="AB225" s="125"/>
    </row>
    <row r="226" spans="1:28" s="127" customFormat="1" x14ac:dyDescent="0.25">
      <c r="A226" s="131"/>
      <c r="B226" s="131"/>
      <c r="C226" s="131"/>
      <c r="E226" s="361"/>
      <c r="F226" s="126"/>
      <c r="G226" s="132"/>
      <c r="H226" s="132"/>
      <c r="I226" s="131"/>
      <c r="J226" s="447"/>
      <c r="K226" s="131"/>
      <c r="L226" s="131"/>
      <c r="M226" s="131"/>
      <c r="N226" s="131"/>
      <c r="O226" s="131"/>
      <c r="P226" s="131"/>
      <c r="Q226" s="131"/>
      <c r="R226" s="131"/>
      <c r="S226" s="125"/>
      <c r="T226" s="125"/>
      <c r="U226" s="125"/>
      <c r="V226" s="126"/>
      <c r="W226" s="125"/>
      <c r="X226" s="125"/>
      <c r="Y226" s="125"/>
      <c r="Z226" s="125"/>
      <c r="AA226" s="126"/>
      <c r="AB226" s="125"/>
    </row>
    <row r="227" spans="1:28" s="127" customFormat="1" x14ac:dyDescent="0.25">
      <c r="A227" s="131"/>
      <c r="B227" s="131"/>
      <c r="C227" s="131"/>
      <c r="E227" s="361"/>
      <c r="F227" s="126"/>
      <c r="G227" s="132"/>
      <c r="H227" s="132"/>
      <c r="I227" s="131"/>
      <c r="J227" s="447"/>
      <c r="K227" s="131"/>
      <c r="L227" s="131"/>
      <c r="M227" s="131"/>
      <c r="N227" s="131"/>
      <c r="O227" s="131"/>
      <c r="P227" s="131"/>
      <c r="Q227" s="131"/>
      <c r="R227" s="131"/>
      <c r="S227" s="125"/>
      <c r="T227" s="125"/>
      <c r="U227" s="125"/>
      <c r="V227" s="126"/>
      <c r="W227" s="125"/>
      <c r="X227" s="125"/>
      <c r="Y227" s="125"/>
      <c r="Z227" s="125"/>
      <c r="AA227" s="126"/>
      <c r="AB227" s="125"/>
    </row>
    <row r="228" spans="1:28" s="127" customFormat="1" x14ac:dyDescent="0.25">
      <c r="A228" s="131"/>
      <c r="B228" s="131"/>
      <c r="C228" s="131"/>
      <c r="E228" s="361"/>
      <c r="F228" s="126"/>
      <c r="G228" s="132"/>
      <c r="H228" s="132"/>
      <c r="I228" s="131"/>
      <c r="J228" s="447"/>
      <c r="K228" s="131"/>
      <c r="L228" s="131"/>
      <c r="M228" s="131"/>
      <c r="N228" s="131"/>
      <c r="O228" s="131"/>
      <c r="P228" s="131"/>
      <c r="Q228" s="131"/>
      <c r="R228" s="131"/>
      <c r="S228" s="125"/>
      <c r="T228" s="125"/>
      <c r="U228" s="125"/>
      <c r="V228" s="126"/>
      <c r="W228" s="125"/>
      <c r="X228" s="125"/>
      <c r="Y228" s="125"/>
      <c r="Z228" s="125"/>
      <c r="AA228" s="126"/>
      <c r="AB228" s="125"/>
    </row>
    <row r="229" spans="1:28" s="127" customFormat="1" x14ac:dyDescent="0.25">
      <c r="A229" s="131"/>
      <c r="B229" s="131"/>
      <c r="C229" s="131"/>
      <c r="E229" s="361"/>
      <c r="F229" s="126"/>
      <c r="G229" s="132"/>
      <c r="H229" s="132"/>
      <c r="I229" s="131"/>
      <c r="J229" s="447"/>
      <c r="K229" s="131"/>
      <c r="L229" s="131"/>
      <c r="M229" s="131"/>
      <c r="N229" s="131"/>
      <c r="O229" s="131"/>
      <c r="P229" s="131"/>
      <c r="Q229" s="131"/>
      <c r="R229" s="131"/>
      <c r="S229" s="125"/>
      <c r="T229" s="125"/>
      <c r="U229" s="125"/>
      <c r="V229" s="126"/>
      <c r="W229" s="125"/>
      <c r="X229" s="125"/>
      <c r="Y229" s="125"/>
      <c r="Z229" s="125"/>
      <c r="AA229" s="126"/>
      <c r="AB229" s="125"/>
    </row>
    <row r="230" spans="1:28" s="127" customFormat="1" x14ac:dyDescent="0.25">
      <c r="A230" s="131"/>
      <c r="B230" s="131"/>
      <c r="C230" s="131"/>
      <c r="E230" s="361"/>
      <c r="F230" s="126"/>
      <c r="G230" s="132"/>
      <c r="H230" s="132"/>
      <c r="I230" s="131"/>
      <c r="J230" s="447"/>
      <c r="K230" s="131"/>
      <c r="L230" s="131"/>
      <c r="M230" s="131"/>
      <c r="N230" s="131"/>
      <c r="O230" s="131"/>
      <c r="P230" s="131"/>
      <c r="Q230" s="131"/>
      <c r="R230" s="131"/>
      <c r="S230" s="125"/>
      <c r="T230" s="125"/>
      <c r="U230" s="125"/>
      <c r="V230" s="126"/>
      <c r="W230" s="125"/>
      <c r="X230" s="125"/>
      <c r="Y230" s="125"/>
      <c r="Z230" s="125"/>
      <c r="AA230" s="126"/>
      <c r="AB230" s="125"/>
    </row>
    <row r="231" spans="1:28" s="127" customFormat="1" x14ac:dyDescent="0.25">
      <c r="A231" s="131"/>
      <c r="B231" s="131"/>
      <c r="C231" s="131"/>
      <c r="E231" s="361"/>
      <c r="F231" s="126"/>
      <c r="G231" s="132"/>
      <c r="H231" s="132"/>
      <c r="I231" s="131"/>
      <c r="J231" s="447"/>
      <c r="K231" s="131"/>
      <c r="L231" s="131"/>
      <c r="M231" s="131"/>
      <c r="N231" s="131"/>
      <c r="O231" s="131"/>
      <c r="P231" s="131"/>
      <c r="Q231" s="131"/>
      <c r="R231" s="131"/>
      <c r="S231" s="125"/>
      <c r="T231" s="125"/>
      <c r="U231" s="125"/>
      <c r="V231" s="126"/>
      <c r="W231" s="125"/>
      <c r="X231" s="125"/>
      <c r="Y231" s="125"/>
      <c r="Z231" s="125"/>
      <c r="AA231" s="126"/>
      <c r="AB231" s="125"/>
    </row>
    <row r="232" spans="1:28" s="127" customFormat="1" x14ac:dyDescent="0.25">
      <c r="A232" s="131"/>
      <c r="B232" s="131"/>
      <c r="C232" s="131"/>
      <c r="E232" s="361"/>
      <c r="F232" s="126"/>
      <c r="G232" s="132"/>
      <c r="H232" s="132"/>
      <c r="I232" s="131"/>
      <c r="J232" s="447"/>
      <c r="K232" s="131"/>
      <c r="L232" s="131"/>
      <c r="M232" s="131"/>
      <c r="N232" s="131"/>
      <c r="O232" s="131"/>
      <c r="P232" s="131"/>
      <c r="Q232" s="131"/>
      <c r="R232" s="131"/>
      <c r="S232" s="125"/>
      <c r="T232" s="125"/>
      <c r="U232" s="125"/>
      <c r="V232" s="126"/>
      <c r="W232" s="125"/>
      <c r="X232" s="125"/>
      <c r="Y232" s="125"/>
      <c r="Z232" s="125"/>
      <c r="AA232" s="126"/>
      <c r="AB232" s="125"/>
    </row>
    <row r="233" spans="1:28" s="127" customFormat="1" x14ac:dyDescent="0.25">
      <c r="A233" s="131"/>
      <c r="B233" s="131"/>
      <c r="C233" s="131"/>
      <c r="E233" s="361"/>
      <c r="F233" s="126"/>
      <c r="G233" s="132"/>
      <c r="H233" s="132"/>
      <c r="I233" s="131"/>
      <c r="J233" s="447"/>
      <c r="K233" s="131"/>
      <c r="L233" s="131"/>
      <c r="M233" s="131"/>
      <c r="N233" s="131"/>
      <c r="O233" s="131"/>
      <c r="P233" s="131"/>
      <c r="Q233" s="131"/>
      <c r="R233" s="131"/>
      <c r="S233" s="125"/>
      <c r="T233" s="125"/>
      <c r="U233" s="125"/>
      <c r="V233" s="126"/>
      <c r="W233" s="125"/>
      <c r="X233" s="125"/>
      <c r="Y233" s="125"/>
      <c r="Z233" s="125"/>
      <c r="AA233" s="126"/>
      <c r="AB233" s="125"/>
    </row>
    <row r="234" spans="1:28" s="127" customFormat="1" x14ac:dyDescent="0.25">
      <c r="A234" s="131"/>
      <c r="B234" s="131"/>
      <c r="C234" s="131"/>
      <c r="E234" s="361"/>
      <c r="F234" s="126"/>
      <c r="G234" s="132"/>
      <c r="H234" s="132"/>
      <c r="I234" s="131"/>
      <c r="J234" s="447"/>
      <c r="K234" s="131"/>
      <c r="L234" s="131"/>
      <c r="M234" s="131"/>
      <c r="N234" s="131"/>
      <c r="O234" s="131"/>
      <c r="P234" s="131"/>
      <c r="Q234" s="131"/>
      <c r="R234" s="131"/>
      <c r="S234" s="125"/>
      <c r="T234" s="125"/>
      <c r="U234" s="125"/>
      <c r="V234" s="126"/>
      <c r="W234" s="125"/>
      <c r="X234" s="125"/>
      <c r="Y234" s="125"/>
      <c r="Z234" s="125"/>
      <c r="AA234" s="126"/>
      <c r="AB234" s="125"/>
    </row>
    <row r="235" spans="1:28" s="127" customFormat="1" x14ac:dyDescent="0.25">
      <c r="A235" s="131"/>
      <c r="B235" s="131"/>
      <c r="C235" s="131"/>
      <c r="E235" s="361"/>
      <c r="F235" s="126"/>
      <c r="G235" s="132"/>
      <c r="H235" s="132"/>
      <c r="I235" s="131"/>
      <c r="J235" s="447"/>
      <c r="K235" s="131"/>
      <c r="L235" s="131"/>
      <c r="M235" s="131"/>
      <c r="N235" s="131"/>
      <c r="O235" s="131"/>
      <c r="P235" s="131"/>
      <c r="Q235" s="131"/>
      <c r="R235" s="131"/>
      <c r="S235" s="125"/>
      <c r="T235" s="125"/>
      <c r="U235" s="125"/>
      <c r="V235" s="126"/>
      <c r="W235" s="125"/>
      <c r="X235" s="125"/>
      <c r="Y235" s="125"/>
      <c r="Z235" s="125"/>
      <c r="AA235" s="126"/>
      <c r="AB235" s="125"/>
    </row>
    <row r="236" spans="1:28" s="127" customFormat="1" x14ac:dyDescent="0.25">
      <c r="A236" s="131"/>
      <c r="B236" s="131"/>
      <c r="C236" s="131"/>
      <c r="E236" s="361"/>
      <c r="F236" s="126"/>
      <c r="G236" s="132"/>
      <c r="H236" s="132"/>
      <c r="I236" s="131"/>
      <c r="J236" s="447"/>
      <c r="K236" s="131"/>
      <c r="L236" s="131"/>
      <c r="M236" s="131"/>
      <c r="N236" s="131"/>
      <c r="O236" s="131"/>
      <c r="P236" s="131"/>
      <c r="Q236" s="131"/>
      <c r="R236" s="131"/>
      <c r="S236" s="125"/>
      <c r="T236" s="125"/>
      <c r="U236" s="125"/>
      <c r="V236" s="126"/>
      <c r="W236" s="125"/>
      <c r="X236" s="125"/>
      <c r="Y236" s="125"/>
      <c r="Z236" s="125"/>
      <c r="AA236" s="126"/>
      <c r="AB236" s="125"/>
    </row>
    <row r="237" spans="1:28" s="127" customFormat="1" x14ac:dyDescent="0.25">
      <c r="A237" s="131"/>
      <c r="B237" s="131"/>
      <c r="C237" s="131"/>
      <c r="E237" s="361"/>
      <c r="F237" s="126"/>
      <c r="G237" s="132"/>
      <c r="H237" s="132"/>
      <c r="I237" s="131"/>
      <c r="J237" s="447"/>
      <c r="K237" s="131"/>
      <c r="L237" s="131"/>
      <c r="M237" s="131"/>
      <c r="N237" s="131"/>
      <c r="O237" s="131"/>
      <c r="P237" s="131"/>
      <c r="Q237" s="131"/>
      <c r="R237" s="131"/>
      <c r="S237" s="125"/>
      <c r="T237" s="125"/>
      <c r="U237" s="125"/>
      <c r="V237" s="126"/>
      <c r="W237" s="125"/>
      <c r="X237" s="125"/>
      <c r="Y237" s="125"/>
      <c r="Z237" s="125"/>
      <c r="AA237" s="126"/>
      <c r="AB237" s="125"/>
    </row>
    <row r="238" spans="1:28" s="127" customFormat="1" x14ac:dyDescent="0.25">
      <c r="A238" s="131"/>
      <c r="B238" s="131"/>
      <c r="C238" s="131"/>
      <c r="E238" s="361"/>
      <c r="F238" s="126"/>
      <c r="G238" s="132"/>
      <c r="H238" s="132"/>
      <c r="I238" s="131"/>
      <c r="J238" s="447"/>
      <c r="K238" s="131"/>
      <c r="L238" s="131"/>
      <c r="M238" s="131"/>
      <c r="N238" s="131"/>
      <c r="O238" s="131"/>
      <c r="P238" s="131"/>
      <c r="Q238" s="131"/>
      <c r="R238" s="131"/>
      <c r="S238" s="125"/>
      <c r="T238" s="125"/>
      <c r="U238" s="125"/>
      <c r="V238" s="126"/>
      <c r="W238" s="125"/>
      <c r="X238" s="125"/>
      <c r="Y238" s="125"/>
      <c r="Z238" s="125"/>
      <c r="AA238" s="126"/>
      <c r="AB238" s="125"/>
    </row>
    <row r="239" spans="1:28" s="127" customFormat="1" x14ac:dyDescent="0.25">
      <c r="A239" s="131"/>
      <c r="B239" s="131"/>
      <c r="C239" s="131"/>
      <c r="E239" s="361"/>
      <c r="F239" s="126"/>
      <c r="G239" s="132"/>
      <c r="H239" s="132"/>
      <c r="I239" s="131"/>
      <c r="J239" s="447"/>
      <c r="K239" s="131"/>
      <c r="L239" s="131"/>
      <c r="M239" s="131"/>
      <c r="N239" s="131"/>
      <c r="O239" s="131"/>
      <c r="P239" s="131"/>
      <c r="Q239" s="131"/>
      <c r="R239" s="131"/>
      <c r="S239" s="125"/>
      <c r="T239" s="125"/>
      <c r="U239" s="125"/>
      <c r="V239" s="126"/>
      <c r="W239" s="125"/>
      <c r="X239" s="125"/>
      <c r="Y239" s="125"/>
      <c r="Z239" s="125"/>
      <c r="AA239" s="126"/>
      <c r="AB239" s="125"/>
    </row>
    <row r="240" spans="1:28" s="127" customFormat="1" x14ac:dyDescent="0.25">
      <c r="A240" s="131"/>
      <c r="B240" s="131"/>
      <c r="C240" s="131"/>
      <c r="E240" s="361"/>
      <c r="F240" s="126"/>
      <c r="G240" s="132"/>
      <c r="H240" s="132"/>
      <c r="I240" s="131"/>
      <c r="J240" s="447"/>
      <c r="K240" s="131"/>
      <c r="L240" s="131"/>
      <c r="M240" s="131"/>
      <c r="N240" s="131"/>
      <c r="O240" s="131"/>
      <c r="P240" s="131"/>
      <c r="Q240" s="131"/>
      <c r="R240" s="131"/>
      <c r="S240" s="125"/>
      <c r="T240" s="125"/>
      <c r="U240" s="125"/>
      <c r="V240" s="126"/>
      <c r="W240" s="125"/>
      <c r="X240" s="125"/>
      <c r="Y240" s="125"/>
      <c r="Z240" s="125"/>
      <c r="AA240" s="126"/>
      <c r="AB240" s="125"/>
    </row>
    <row r="241" spans="1:28" s="127" customFormat="1" x14ac:dyDescent="0.25">
      <c r="A241" s="131"/>
      <c r="B241" s="131"/>
      <c r="C241" s="131"/>
      <c r="E241" s="361"/>
      <c r="F241" s="126"/>
      <c r="G241" s="132"/>
      <c r="H241" s="132"/>
      <c r="I241" s="131"/>
      <c r="J241" s="447"/>
      <c r="K241" s="131"/>
      <c r="L241" s="131"/>
      <c r="M241" s="131"/>
      <c r="N241" s="131"/>
      <c r="O241" s="131"/>
      <c r="P241" s="131"/>
      <c r="Q241" s="131"/>
      <c r="R241" s="131"/>
      <c r="S241" s="125"/>
      <c r="T241" s="125"/>
      <c r="U241" s="125"/>
      <c r="V241" s="126"/>
      <c r="W241" s="125"/>
      <c r="X241" s="125"/>
      <c r="Y241" s="125"/>
      <c r="Z241" s="125"/>
      <c r="AA241" s="126"/>
      <c r="AB241" s="125"/>
    </row>
    <row r="242" spans="1:28" s="127" customFormat="1" x14ac:dyDescent="0.25">
      <c r="A242" s="131"/>
      <c r="B242" s="131"/>
      <c r="C242" s="131"/>
      <c r="E242" s="361"/>
      <c r="F242" s="126"/>
      <c r="G242" s="132"/>
      <c r="H242" s="132"/>
      <c r="I242" s="131"/>
      <c r="J242" s="447"/>
      <c r="K242" s="131"/>
      <c r="L242" s="131"/>
      <c r="M242" s="131"/>
      <c r="N242" s="131"/>
      <c r="O242" s="131"/>
      <c r="P242" s="131"/>
      <c r="Q242" s="131"/>
      <c r="R242" s="131"/>
      <c r="S242" s="125"/>
      <c r="T242" s="125"/>
      <c r="U242" s="125"/>
      <c r="V242" s="126"/>
      <c r="W242" s="125"/>
      <c r="X242" s="125"/>
      <c r="Y242" s="125"/>
      <c r="Z242" s="125"/>
      <c r="AA242" s="126"/>
      <c r="AB242" s="125"/>
    </row>
    <row r="243" spans="1:28" s="127" customFormat="1" x14ac:dyDescent="0.25">
      <c r="A243" s="131"/>
      <c r="B243" s="131"/>
      <c r="C243" s="131"/>
      <c r="E243" s="361"/>
      <c r="F243" s="126"/>
      <c r="G243" s="132"/>
      <c r="H243" s="132"/>
      <c r="I243" s="131"/>
      <c r="J243" s="447"/>
      <c r="K243" s="131"/>
      <c r="L243" s="131"/>
      <c r="M243" s="131"/>
      <c r="N243" s="131"/>
      <c r="O243" s="131"/>
      <c r="P243" s="131"/>
      <c r="Q243" s="131"/>
      <c r="R243" s="131"/>
      <c r="S243" s="125"/>
      <c r="T243" s="125"/>
      <c r="U243" s="125"/>
      <c r="V243" s="126"/>
      <c r="W243" s="125"/>
      <c r="X243" s="125"/>
      <c r="Y243" s="125"/>
      <c r="Z243" s="125"/>
      <c r="AA243" s="126"/>
      <c r="AB243" s="125"/>
    </row>
    <row r="244" spans="1:28" s="127" customFormat="1" x14ac:dyDescent="0.25">
      <c r="A244" s="131"/>
      <c r="B244" s="131"/>
      <c r="C244" s="131"/>
      <c r="E244" s="361"/>
      <c r="F244" s="126"/>
      <c r="G244" s="132"/>
      <c r="H244" s="132"/>
      <c r="I244" s="131"/>
      <c r="J244" s="447"/>
      <c r="K244" s="131"/>
      <c r="L244" s="131"/>
      <c r="M244" s="131"/>
      <c r="N244" s="131"/>
      <c r="O244" s="131"/>
      <c r="P244" s="131"/>
      <c r="Q244" s="131"/>
      <c r="R244" s="131"/>
      <c r="S244" s="125"/>
      <c r="T244" s="125"/>
      <c r="U244" s="125"/>
      <c r="V244" s="126"/>
      <c r="W244" s="125"/>
      <c r="X244" s="125"/>
      <c r="Y244" s="125"/>
      <c r="Z244" s="125"/>
      <c r="AA244" s="126"/>
      <c r="AB244" s="125"/>
    </row>
    <row r="245" spans="1:28" s="127" customFormat="1" x14ac:dyDescent="0.25">
      <c r="A245" s="131"/>
      <c r="B245" s="131"/>
      <c r="C245" s="131"/>
      <c r="E245" s="361"/>
      <c r="F245" s="126"/>
      <c r="G245" s="132"/>
      <c r="H245" s="132"/>
      <c r="I245" s="131"/>
      <c r="J245" s="447"/>
      <c r="K245" s="131"/>
      <c r="L245" s="131"/>
      <c r="M245" s="131"/>
      <c r="N245" s="131"/>
      <c r="O245" s="131"/>
      <c r="P245" s="131"/>
      <c r="Q245" s="131"/>
      <c r="R245" s="131"/>
      <c r="S245" s="125"/>
      <c r="T245" s="125"/>
      <c r="U245" s="125"/>
      <c r="V245" s="126"/>
      <c r="W245" s="125"/>
      <c r="X245" s="125"/>
      <c r="Y245" s="125"/>
      <c r="Z245" s="125"/>
      <c r="AA245" s="126"/>
      <c r="AB245" s="125"/>
    </row>
    <row r="246" spans="1:28" s="127" customFormat="1" x14ac:dyDescent="0.25">
      <c r="A246" s="131"/>
      <c r="B246" s="131"/>
      <c r="C246" s="131"/>
      <c r="E246" s="361"/>
      <c r="F246" s="126"/>
      <c r="G246" s="132"/>
      <c r="H246" s="132"/>
      <c r="I246" s="131"/>
      <c r="J246" s="447"/>
      <c r="K246" s="131"/>
      <c r="L246" s="131"/>
      <c r="M246" s="131"/>
      <c r="N246" s="131"/>
      <c r="O246" s="131"/>
      <c r="P246" s="131"/>
      <c r="Q246" s="131"/>
      <c r="R246" s="131"/>
      <c r="S246" s="125"/>
      <c r="T246" s="125"/>
      <c r="U246" s="125"/>
      <c r="V246" s="126"/>
      <c r="W246" s="125"/>
      <c r="X246" s="125"/>
      <c r="Y246" s="125"/>
      <c r="Z246" s="125"/>
      <c r="AA246" s="126"/>
      <c r="AB246" s="125"/>
    </row>
    <row r="247" spans="1:28" s="127" customFormat="1" x14ac:dyDescent="0.25">
      <c r="A247" s="131"/>
      <c r="B247" s="131"/>
      <c r="C247" s="131"/>
      <c r="E247" s="361"/>
      <c r="F247" s="126"/>
      <c r="G247" s="132"/>
      <c r="H247" s="132"/>
      <c r="I247" s="131"/>
      <c r="J247" s="447"/>
      <c r="K247" s="131"/>
      <c r="L247" s="131"/>
      <c r="M247" s="131"/>
      <c r="N247" s="131"/>
      <c r="O247" s="131"/>
      <c r="P247" s="131"/>
      <c r="Q247" s="131"/>
      <c r="R247" s="131"/>
      <c r="S247" s="125"/>
      <c r="T247" s="125"/>
      <c r="U247" s="125"/>
      <c r="V247" s="126"/>
      <c r="W247" s="125"/>
      <c r="X247" s="125"/>
      <c r="Y247" s="125"/>
      <c r="Z247" s="125"/>
      <c r="AA247" s="126"/>
      <c r="AB247" s="125"/>
    </row>
    <row r="248" spans="1:28" s="127" customFormat="1" x14ac:dyDescent="0.25">
      <c r="A248" s="131"/>
      <c r="B248" s="131"/>
      <c r="C248" s="131"/>
      <c r="E248" s="361"/>
      <c r="F248" s="126"/>
      <c r="G248" s="132"/>
      <c r="H248" s="132"/>
      <c r="I248" s="131"/>
      <c r="J248" s="447"/>
      <c r="K248" s="131"/>
      <c r="L248" s="131"/>
      <c r="M248" s="131"/>
      <c r="N248" s="131"/>
      <c r="O248" s="131"/>
      <c r="P248" s="131"/>
      <c r="Q248" s="131"/>
      <c r="R248" s="131"/>
      <c r="S248" s="125"/>
      <c r="T248" s="125"/>
      <c r="U248" s="125"/>
      <c r="V248" s="126"/>
      <c r="W248" s="125"/>
      <c r="X248" s="125"/>
      <c r="Y248" s="125"/>
      <c r="Z248" s="125"/>
      <c r="AA248" s="126"/>
      <c r="AB248" s="125"/>
    </row>
    <row r="249" spans="1:28" s="128" customFormat="1" x14ac:dyDescent="0.25">
      <c r="E249" s="362"/>
      <c r="J249" s="448"/>
      <c r="V249" s="129"/>
      <c r="AA249" s="129"/>
    </row>
    <row r="250" spans="1:28" s="128" customFormat="1" x14ac:dyDescent="0.25">
      <c r="E250" s="362"/>
      <c r="J250" s="448"/>
      <c r="V250" s="129"/>
      <c r="AA250" s="129"/>
    </row>
    <row r="251" spans="1:28" s="128" customFormat="1" x14ac:dyDescent="0.25">
      <c r="E251" s="362"/>
      <c r="J251" s="448"/>
      <c r="V251" s="129"/>
      <c r="AA251" s="129"/>
    </row>
    <row r="252" spans="1:28" s="128" customFormat="1" x14ac:dyDescent="0.25">
      <c r="E252" s="362"/>
      <c r="J252" s="448"/>
      <c r="V252" s="129"/>
      <c r="AA252" s="129"/>
    </row>
    <row r="253" spans="1:28" s="128" customFormat="1" x14ac:dyDescent="0.25">
      <c r="E253" s="362"/>
      <c r="J253" s="448"/>
      <c r="V253" s="129"/>
      <c r="AA253" s="129"/>
    </row>
    <row r="254" spans="1:28" s="128" customFormat="1" x14ac:dyDescent="0.25">
      <c r="E254" s="362"/>
      <c r="J254" s="448"/>
      <c r="V254" s="129"/>
      <c r="AA254" s="129"/>
    </row>
    <row r="255" spans="1:28" s="128" customFormat="1" x14ac:dyDescent="0.25">
      <c r="E255" s="362"/>
      <c r="J255" s="448"/>
      <c r="V255" s="129"/>
      <c r="AA255" s="129"/>
    </row>
    <row r="256" spans="1:28" s="128" customFormat="1" x14ac:dyDescent="0.25">
      <c r="E256" s="362"/>
      <c r="J256" s="448"/>
      <c r="V256" s="129"/>
      <c r="AA256" s="129"/>
    </row>
    <row r="257" spans="5:27" s="128" customFormat="1" x14ac:dyDescent="0.25">
      <c r="E257" s="362"/>
      <c r="J257" s="448"/>
      <c r="V257" s="129"/>
      <c r="AA257" s="129"/>
    </row>
    <row r="258" spans="5:27" s="128" customFormat="1" x14ac:dyDescent="0.25">
      <c r="E258" s="362"/>
      <c r="J258" s="448"/>
      <c r="V258" s="129"/>
      <c r="AA258" s="129"/>
    </row>
    <row r="259" spans="5:27" s="128" customFormat="1" x14ac:dyDescent="0.25">
      <c r="E259" s="362"/>
      <c r="J259" s="448"/>
      <c r="V259" s="129"/>
      <c r="AA259" s="129"/>
    </row>
    <row r="260" spans="5:27" s="128" customFormat="1" x14ac:dyDescent="0.25">
      <c r="E260" s="362"/>
      <c r="J260" s="448"/>
      <c r="V260" s="129"/>
      <c r="AA260" s="129"/>
    </row>
    <row r="261" spans="5:27" s="128" customFormat="1" x14ac:dyDescent="0.25">
      <c r="E261" s="362"/>
      <c r="J261" s="448"/>
      <c r="V261" s="129"/>
      <c r="AA261" s="129"/>
    </row>
    <row r="262" spans="5:27" s="128" customFormat="1" x14ac:dyDescent="0.25">
      <c r="E262" s="362"/>
      <c r="J262" s="448"/>
      <c r="V262" s="129"/>
      <c r="AA262" s="129"/>
    </row>
    <row r="263" spans="5:27" s="128" customFormat="1" x14ac:dyDescent="0.25">
      <c r="J263" s="448"/>
      <c r="V263" s="129"/>
      <c r="AA263" s="129"/>
    </row>
    <row r="264" spans="5:27" s="128" customFormat="1" x14ac:dyDescent="0.25">
      <c r="J264" s="448"/>
      <c r="V264" s="129"/>
      <c r="AA264" s="129"/>
    </row>
    <row r="265" spans="5:27" s="128" customFormat="1" x14ac:dyDescent="0.25">
      <c r="J265" s="448"/>
      <c r="V265" s="129"/>
      <c r="AA265" s="129"/>
    </row>
    <row r="266" spans="5:27" s="128" customFormat="1" x14ac:dyDescent="0.25">
      <c r="J266" s="448"/>
      <c r="V266" s="129"/>
      <c r="AA266" s="129"/>
    </row>
    <row r="267" spans="5:27" s="128" customFormat="1" x14ac:dyDescent="0.25">
      <c r="J267" s="448"/>
      <c r="V267" s="129"/>
      <c r="AA267" s="129"/>
    </row>
    <row r="268" spans="5:27" s="128" customFormat="1" x14ac:dyDescent="0.25">
      <c r="J268" s="448"/>
      <c r="V268" s="129"/>
      <c r="AA268" s="129"/>
    </row>
    <row r="269" spans="5:27" s="128" customFormat="1" x14ac:dyDescent="0.25">
      <c r="J269" s="448"/>
      <c r="V269" s="129"/>
      <c r="AA269" s="129"/>
    </row>
    <row r="270" spans="5:27" s="128" customFormat="1" x14ac:dyDescent="0.25">
      <c r="J270" s="448"/>
      <c r="V270" s="129"/>
      <c r="AA270" s="129"/>
    </row>
    <row r="271" spans="5:27" s="128" customFormat="1" x14ac:dyDescent="0.25">
      <c r="J271" s="448"/>
      <c r="V271" s="129"/>
      <c r="AA271" s="129"/>
    </row>
    <row r="272" spans="5:27" s="128" customFormat="1" x14ac:dyDescent="0.25">
      <c r="J272" s="448"/>
      <c r="V272" s="129"/>
      <c r="AA272" s="129"/>
    </row>
    <row r="273" spans="5:27" s="128" customFormat="1" x14ac:dyDescent="0.25">
      <c r="J273" s="448"/>
      <c r="V273" s="129"/>
      <c r="AA273" s="129"/>
    </row>
    <row r="274" spans="5:27" s="128" customFormat="1" x14ac:dyDescent="0.25">
      <c r="J274" s="448"/>
      <c r="V274" s="129"/>
      <c r="AA274" s="129"/>
    </row>
    <row r="275" spans="5:27" s="128" customFormat="1" x14ac:dyDescent="0.25">
      <c r="J275" s="448"/>
      <c r="V275" s="129"/>
      <c r="AA275" s="129"/>
    </row>
    <row r="276" spans="5:27" s="128" customFormat="1" x14ac:dyDescent="0.25">
      <c r="J276" s="448"/>
      <c r="V276" s="129"/>
      <c r="AA276" s="129"/>
    </row>
    <row r="277" spans="5:27" s="128" customFormat="1" x14ac:dyDescent="0.25">
      <c r="J277" s="448"/>
      <c r="V277" s="129"/>
      <c r="AA277" s="129"/>
    </row>
    <row r="278" spans="5:27" s="128" customFormat="1" x14ac:dyDescent="0.25">
      <c r="J278" s="448"/>
      <c r="V278" s="129"/>
      <c r="AA278" s="129"/>
    </row>
    <row r="279" spans="5:27" s="128" customFormat="1" x14ac:dyDescent="0.25">
      <c r="E279" s="362"/>
      <c r="J279" s="448"/>
      <c r="V279" s="129"/>
      <c r="AA279" s="129"/>
    </row>
    <row r="280" spans="5:27" s="128" customFormat="1" x14ac:dyDescent="0.25">
      <c r="E280" s="363" t="s">
        <v>25</v>
      </c>
      <c r="J280" s="448"/>
      <c r="V280" s="129"/>
      <c r="AA280" s="129"/>
    </row>
    <row r="281" spans="5:27" s="128" customFormat="1" x14ac:dyDescent="0.25">
      <c r="E281" s="364" t="s">
        <v>31</v>
      </c>
      <c r="J281" s="448"/>
      <c r="V281" s="129"/>
      <c r="AA281" s="129"/>
    </row>
    <row r="282" spans="5:27" s="128" customFormat="1" ht="51" x14ac:dyDescent="0.25">
      <c r="E282" s="365" t="s">
        <v>32</v>
      </c>
      <c r="J282" s="448"/>
      <c r="V282" s="129"/>
      <c r="AA282" s="129"/>
    </row>
    <row r="283" spans="5:27" s="128" customFormat="1" x14ac:dyDescent="0.25">
      <c r="E283" s="364" t="s">
        <v>33</v>
      </c>
      <c r="J283" s="448"/>
      <c r="V283" s="129"/>
      <c r="AA283" s="129"/>
    </row>
    <row r="284" spans="5:27" s="128" customFormat="1" x14ac:dyDescent="0.25">
      <c r="E284" s="364" t="s">
        <v>34</v>
      </c>
      <c r="F284" s="128" t="s">
        <v>71</v>
      </c>
      <c r="J284" s="448"/>
      <c r="V284" s="129"/>
      <c r="AA284" s="129"/>
    </row>
    <row r="285" spans="5:27" s="128" customFormat="1" x14ac:dyDescent="0.25">
      <c r="E285" s="362"/>
      <c r="F285" s="128" t="s">
        <v>24</v>
      </c>
      <c r="J285" s="448"/>
      <c r="V285" s="129"/>
      <c r="AA285" s="129"/>
    </row>
    <row r="286" spans="5:27" s="128" customFormat="1" x14ac:dyDescent="0.25">
      <c r="E286" s="362"/>
      <c r="F286" s="128" t="s">
        <v>23</v>
      </c>
      <c r="J286" s="448"/>
      <c r="V286" s="129"/>
      <c r="AA286" s="129"/>
    </row>
    <row r="287" spans="5:27" s="128" customFormat="1" x14ac:dyDescent="0.25">
      <c r="E287" s="362"/>
      <c r="F287" s="128" t="s">
        <v>270</v>
      </c>
      <c r="J287" s="448"/>
      <c r="V287" s="129"/>
      <c r="AA287" s="129"/>
    </row>
    <row r="288" spans="5:27" s="128" customFormat="1" x14ac:dyDescent="0.25">
      <c r="E288" s="362"/>
      <c r="J288" s="448"/>
      <c r="V288" s="129"/>
      <c r="AA288" s="129"/>
    </row>
    <row r="289" spans="5:27" s="128" customFormat="1" x14ac:dyDescent="0.25">
      <c r="E289" s="362"/>
      <c r="J289" s="448"/>
      <c r="V289" s="129"/>
      <c r="AA289" s="129"/>
    </row>
    <row r="290" spans="5:27" s="128" customFormat="1" x14ac:dyDescent="0.25">
      <c r="E290" s="362"/>
      <c r="J290" s="448"/>
      <c r="V290" s="129"/>
      <c r="AA290" s="129"/>
    </row>
    <row r="291" spans="5:27" s="128" customFormat="1" x14ac:dyDescent="0.25">
      <c r="E291" s="362"/>
      <c r="J291" s="448"/>
      <c r="V291" s="129"/>
      <c r="AA291" s="129"/>
    </row>
    <row r="292" spans="5:27" s="128" customFormat="1" x14ac:dyDescent="0.25">
      <c r="E292" s="362"/>
      <c r="J292" s="448"/>
      <c r="V292" s="129"/>
      <c r="AA292" s="129"/>
    </row>
    <row r="293" spans="5:27" s="128" customFormat="1" x14ac:dyDescent="0.25">
      <c r="E293" s="362"/>
      <c r="J293" s="448"/>
      <c r="V293" s="129"/>
      <c r="AA293" s="129"/>
    </row>
    <row r="294" spans="5:27" s="128" customFormat="1" x14ac:dyDescent="0.25">
      <c r="E294" s="362"/>
      <c r="J294" s="448"/>
      <c r="V294" s="129"/>
      <c r="AA294" s="129"/>
    </row>
    <row r="295" spans="5:27" s="128" customFormat="1" x14ac:dyDescent="0.25">
      <c r="J295" s="448"/>
      <c r="V295" s="129"/>
      <c r="AA295" s="129"/>
    </row>
    <row r="296" spans="5:27" s="128" customFormat="1" x14ac:dyDescent="0.25">
      <c r="J296" s="448"/>
      <c r="V296" s="129"/>
      <c r="AA296" s="129"/>
    </row>
    <row r="297" spans="5:27" s="128" customFormat="1" x14ac:dyDescent="0.25">
      <c r="J297" s="448"/>
      <c r="V297" s="129"/>
      <c r="AA297" s="129"/>
    </row>
    <row r="298" spans="5:27" s="128" customFormat="1" x14ac:dyDescent="0.25">
      <c r="J298" s="448"/>
      <c r="V298" s="129"/>
      <c r="AA298" s="129"/>
    </row>
    <row r="299" spans="5:27" s="128" customFormat="1" x14ac:dyDescent="0.25">
      <c r="J299" s="448"/>
      <c r="V299" s="129"/>
      <c r="AA299" s="129"/>
    </row>
    <row r="300" spans="5:27" s="128" customFormat="1" x14ac:dyDescent="0.25">
      <c r="J300" s="448"/>
      <c r="V300" s="129"/>
      <c r="AA300" s="129"/>
    </row>
    <row r="301" spans="5:27" s="128" customFormat="1" x14ac:dyDescent="0.25">
      <c r="J301" s="448"/>
      <c r="V301" s="129"/>
      <c r="AA301" s="129"/>
    </row>
    <row r="302" spans="5:27" s="128" customFormat="1" x14ac:dyDescent="0.25">
      <c r="J302" s="448"/>
      <c r="V302" s="129"/>
      <c r="AA302" s="129"/>
    </row>
    <row r="303" spans="5:27" s="128" customFormat="1" x14ac:dyDescent="0.25">
      <c r="J303" s="448"/>
      <c r="V303" s="129"/>
      <c r="AA303" s="129"/>
    </row>
    <row r="304" spans="5:27" s="128" customFormat="1" x14ac:dyDescent="0.25">
      <c r="J304" s="448"/>
      <c r="V304" s="129"/>
      <c r="AA304" s="129"/>
    </row>
    <row r="305" spans="10:27" s="128" customFormat="1" x14ac:dyDescent="0.25">
      <c r="J305" s="448"/>
      <c r="V305" s="129"/>
      <c r="AA305" s="129"/>
    </row>
    <row r="306" spans="10:27" s="128" customFormat="1" x14ac:dyDescent="0.25">
      <c r="J306" s="448"/>
      <c r="V306" s="129"/>
      <c r="AA306" s="129"/>
    </row>
    <row r="307" spans="10:27" s="128" customFormat="1" x14ac:dyDescent="0.25">
      <c r="J307" s="448"/>
      <c r="V307" s="129"/>
      <c r="AA307" s="129"/>
    </row>
    <row r="308" spans="10:27" s="128" customFormat="1" x14ac:dyDescent="0.25">
      <c r="J308" s="448"/>
      <c r="V308" s="129"/>
      <c r="AA308" s="129"/>
    </row>
    <row r="309" spans="10:27" s="128" customFormat="1" x14ac:dyDescent="0.25">
      <c r="J309" s="448"/>
      <c r="V309" s="129"/>
      <c r="AA309" s="129"/>
    </row>
    <row r="310" spans="10:27" s="128" customFormat="1" x14ac:dyDescent="0.25">
      <c r="J310" s="448"/>
      <c r="V310" s="129"/>
      <c r="AA310" s="129"/>
    </row>
    <row r="311" spans="10:27" s="128" customFormat="1" x14ac:dyDescent="0.25">
      <c r="J311" s="448"/>
      <c r="V311" s="129"/>
      <c r="AA311" s="129"/>
    </row>
    <row r="312" spans="10:27" s="128" customFormat="1" x14ac:dyDescent="0.25">
      <c r="J312" s="448"/>
      <c r="V312" s="129"/>
      <c r="AA312" s="129"/>
    </row>
    <row r="313" spans="10:27" s="128" customFormat="1" x14ac:dyDescent="0.25">
      <c r="J313" s="448"/>
      <c r="V313" s="129"/>
      <c r="AA313" s="129"/>
    </row>
    <row r="314" spans="10:27" s="128" customFormat="1" x14ac:dyDescent="0.25">
      <c r="J314" s="448"/>
      <c r="V314" s="129"/>
      <c r="AA314" s="129"/>
    </row>
    <row r="315" spans="10:27" s="128" customFormat="1" x14ac:dyDescent="0.25">
      <c r="J315" s="448"/>
      <c r="V315" s="129"/>
      <c r="AA315" s="129"/>
    </row>
    <row r="316" spans="10:27" s="128" customFormat="1" x14ac:dyDescent="0.25">
      <c r="J316" s="448"/>
      <c r="V316" s="129"/>
      <c r="AA316" s="129"/>
    </row>
    <row r="317" spans="10:27" s="128" customFormat="1" x14ac:dyDescent="0.25">
      <c r="J317" s="448"/>
      <c r="V317" s="129"/>
      <c r="AA317" s="129"/>
    </row>
    <row r="318" spans="10:27" s="128" customFormat="1" x14ac:dyDescent="0.25">
      <c r="J318" s="448"/>
      <c r="V318" s="129"/>
      <c r="AA318" s="129"/>
    </row>
    <row r="319" spans="10:27" s="128" customFormat="1" x14ac:dyDescent="0.25">
      <c r="J319" s="448"/>
      <c r="V319" s="129"/>
      <c r="AA319" s="129"/>
    </row>
    <row r="320" spans="10:27" s="128" customFormat="1" x14ac:dyDescent="0.25">
      <c r="J320" s="448"/>
      <c r="V320" s="129"/>
      <c r="AA320" s="129"/>
    </row>
    <row r="321" spans="10:27" s="128" customFormat="1" x14ac:dyDescent="0.25">
      <c r="J321" s="448"/>
      <c r="V321" s="129"/>
      <c r="AA321" s="129"/>
    </row>
    <row r="322" spans="10:27" s="128" customFormat="1" x14ac:dyDescent="0.25">
      <c r="J322" s="448"/>
      <c r="V322" s="129"/>
      <c r="AA322" s="129"/>
    </row>
    <row r="323" spans="10:27" s="128" customFormat="1" x14ac:dyDescent="0.25">
      <c r="J323" s="448"/>
      <c r="V323" s="129"/>
      <c r="AA323" s="129"/>
    </row>
    <row r="324" spans="10:27" s="128" customFormat="1" x14ac:dyDescent="0.25">
      <c r="J324" s="448"/>
      <c r="V324" s="129"/>
      <c r="AA324" s="129"/>
    </row>
    <row r="325" spans="10:27" s="128" customFormat="1" x14ac:dyDescent="0.25">
      <c r="J325" s="448"/>
      <c r="V325" s="129"/>
      <c r="AA325" s="129"/>
    </row>
    <row r="326" spans="10:27" s="128" customFormat="1" x14ac:dyDescent="0.25">
      <c r="J326" s="448"/>
      <c r="V326" s="129"/>
      <c r="AA326" s="129"/>
    </row>
    <row r="327" spans="10:27" s="128" customFormat="1" x14ac:dyDescent="0.25">
      <c r="J327" s="448"/>
      <c r="V327" s="129"/>
      <c r="AA327" s="129"/>
    </row>
    <row r="328" spans="10:27" s="128" customFormat="1" x14ac:dyDescent="0.25">
      <c r="J328" s="448"/>
      <c r="V328" s="129"/>
      <c r="AA328" s="129"/>
    </row>
    <row r="329" spans="10:27" s="128" customFormat="1" x14ac:dyDescent="0.25">
      <c r="J329" s="448"/>
      <c r="V329" s="129"/>
      <c r="AA329" s="129"/>
    </row>
    <row r="330" spans="10:27" s="128" customFormat="1" x14ac:dyDescent="0.25">
      <c r="J330" s="448"/>
      <c r="V330" s="129"/>
      <c r="AA330" s="129"/>
    </row>
    <row r="331" spans="10:27" s="128" customFormat="1" x14ac:dyDescent="0.25">
      <c r="J331" s="448"/>
      <c r="V331" s="129"/>
      <c r="AA331" s="129"/>
    </row>
    <row r="332" spans="10:27" s="128" customFormat="1" x14ac:dyDescent="0.25">
      <c r="J332" s="448"/>
      <c r="V332" s="129"/>
      <c r="AA332" s="129"/>
    </row>
    <row r="333" spans="10:27" s="128" customFormat="1" x14ac:dyDescent="0.25">
      <c r="J333" s="448"/>
      <c r="V333" s="129"/>
      <c r="AA333" s="129"/>
    </row>
    <row r="334" spans="10:27" s="128" customFormat="1" x14ac:dyDescent="0.25">
      <c r="J334" s="448"/>
      <c r="V334" s="129"/>
      <c r="AA334" s="129"/>
    </row>
    <row r="335" spans="10:27" s="128" customFormat="1" x14ac:dyDescent="0.25">
      <c r="J335" s="448"/>
      <c r="V335" s="129"/>
      <c r="AA335" s="129"/>
    </row>
    <row r="336" spans="10:27" s="128" customFormat="1" x14ac:dyDescent="0.25">
      <c r="J336" s="448"/>
      <c r="V336" s="129"/>
      <c r="AA336" s="129"/>
    </row>
    <row r="337" spans="10:27" s="128" customFormat="1" x14ac:dyDescent="0.25">
      <c r="J337" s="448"/>
      <c r="V337" s="129"/>
      <c r="AA337" s="129"/>
    </row>
    <row r="338" spans="10:27" s="128" customFormat="1" x14ac:dyDescent="0.25">
      <c r="J338" s="448"/>
      <c r="V338" s="129"/>
      <c r="AA338" s="129"/>
    </row>
    <row r="339" spans="10:27" s="128" customFormat="1" x14ac:dyDescent="0.25">
      <c r="J339" s="448"/>
      <c r="V339" s="129"/>
      <c r="AA339" s="129"/>
    </row>
    <row r="340" spans="10:27" s="128" customFormat="1" x14ac:dyDescent="0.25">
      <c r="J340" s="448"/>
      <c r="V340" s="129"/>
      <c r="AA340" s="129"/>
    </row>
    <row r="341" spans="10:27" s="128" customFormat="1" x14ac:dyDescent="0.25">
      <c r="J341" s="448"/>
      <c r="V341" s="129"/>
      <c r="AA341" s="129"/>
    </row>
    <row r="342" spans="10:27" s="128" customFormat="1" x14ac:dyDescent="0.25">
      <c r="J342" s="448"/>
      <c r="V342" s="129"/>
      <c r="AA342" s="129"/>
    </row>
    <row r="343" spans="10:27" s="128" customFormat="1" x14ac:dyDescent="0.25">
      <c r="J343" s="448"/>
      <c r="V343" s="129"/>
      <c r="AA343" s="129"/>
    </row>
    <row r="344" spans="10:27" s="128" customFormat="1" x14ac:dyDescent="0.25">
      <c r="J344" s="448"/>
      <c r="V344" s="129"/>
      <c r="AA344" s="129"/>
    </row>
    <row r="345" spans="10:27" s="128" customFormat="1" x14ac:dyDescent="0.25">
      <c r="J345" s="448"/>
      <c r="V345" s="129"/>
      <c r="AA345" s="129"/>
    </row>
    <row r="346" spans="10:27" s="128" customFormat="1" x14ac:dyDescent="0.25">
      <c r="J346" s="448"/>
      <c r="V346" s="129"/>
      <c r="AA346" s="129"/>
    </row>
    <row r="347" spans="10:27" s="128" customFormat="1" x14ac:dyDescent="0.25">
      <c r="J347" s="448"/>
      <c r="V347" s="129"/>
      <c r="AA347" s="129"/>
    </row>
    <row r="348" spans="10:27" s="128" customFormat="1" x14ac:dyDescent="0.25">
      <c r="J348" s="448"/>
      <c r="V348" s="129"/>
      <c r="AA348" s="129"/>
    </row>
    <row r="349" spans="10:27" s="128" customFormat="1" x14ac:dyDescent="0.25">
      <c r="J349" s="448"/>
      <c r="V349" s="129"/>
      <c r="AA349" s="129"/>
    </row>
    <row r="350" spans="10:27" s="128" customFormat="1" x14ac:dyDescent="0.25">
      <c r="J350" s="448"/>
      <c r="V350" s="129"/>
      <c r="AA350" s="129"/>
    </row>
    <row r="351" spans="10:27" s="128" customFormat="1" x14ac:dyDescent="0.25">
      <c r="J351" s="448"/>
      <c r="V351" s="129"/>
      <c r="AA351" s="129"/>
    </row>
    <row r="352" spans="10:27" s="128" customFormat="1" x14ac:dyDescent="0.25">
      <c r="J352" s="448"/>
      <c r="V352" s="129"/>
      <c r="AA352" s="129"/>
    </row>
    <row r="353" spans="5:29" s="128" customFormat="1" x14ac:dyDescent="0.25">
      <c r="J353" s="448"/>
      <c r="V353" s="129"/>
      <c r="AA353" s="129"/>
    </row>
    <row r="354" spans="5:29" s="128" customFormat="1" x14ac:dyDescent="0.25">
      <c r="J354" s="448"/>
      <c r="V354" s="129"/>
      <c r="AA354" s="129"/>
    </row>
    <row r="355" spans="5:29" s="128" customFormat="1" x14ac:dyDescent="0.25">
      <c r="J355" s="448"/>
      <c r="V355" s="129"/>
      <c r="AA355" s="129"/>
    </row>
    <row r="356" spans="5:29" s="128" customFormat="1" x14ac:dyDescent="0.25">
      <c r="J356" s="448"/>
      <c r="V356" s="129"/>
      <c r="AA356" s="129"/>
    </row>
    <row r="357" spans="5:29" s="128" customFormat="1" x14ac:dyDescent="0.25">
      <c r="J357" s="448"/>
      <c r="V357" s="129"/>
      <c r="AA357" s="129"/>
    </row>
    <row r="358" spans="5:29" s="128" customFormat="1" x14ac:dyDescent="0.25">
      <c r="J358" s="448"/>
      <c r="V358" s="129"/>
      <c r="AA358" s="129"/>
    </row>
    <row r="359" spans="5:29" s="128" customFormat="1" x14ac:dyDescent="0.25">
      <c r="J359" s="448"/>
      <c r="V359" s="129"/>
      <c r="AA359" s="129"/>
    </row>
    <row r="360" spans="5:29" s="128" customFormat="1" x14ac:dyDescent="0.25">
      <c r="J360" s="448"/>
      <c r="V360" s="129"/>
      <c r="AA360" s="129"/>
    </row>
    <row r="361" spans="5:29" s="128" customFormat="1" x14ac:dyDescent="0.25">
      <c r="J361" s="448"/>
      <c r="V361" s="129"/>
      <c r="AA361" s="129"/>
    </row>
    <row r="362" spans="5:29" s="128" customFormat="1" x14ac:dyDescent="0.25">
      <c r="J362" s="448"/>
      <c r="V362" s="129"/>
      <c r="AA362" s="129"/>
    </row>
    <row r="363" spans="5:29" s="128" customFormat="1" x14ac:dyDescent="0.25">
      <c r="J363" s="448"/>
      <c r="V363" s="129"/>
      <c r="AA363" s="129"/>
    </row>
    <row r="364" spans="5:29" s="128" customFormat="1" x14ac:dyDescent="0.25">
      <c r="J364" s="448"/>
      <c r="V364" s="129"/>
      <c r="AA364" s="129"/>
    </row>
    <row r="365" spans="5:29" s="128" customFormat="1" x14ac:dyDescent="0.25">
      <c r="J365" s="448"/>
      <c r="V365" s="129"/>
      <c r="AA365" s="129"/>
    </row>
    <row r="366" spans="5:29" x14ac:dyDescent="0.25">
      <c r="E366" s="118"/>
      <c r="S366" s="128"/>
      <c r="T366" s="128"/>
      <c r="U366" s="128"/>
      <c r="V366" s="129"/>
      <c r="W366" s="128"/>
      <c r="X366" s="128"/>
      <c r="Y366" s="128"/>
      <c r="Z366" s="128"/>
      <c r="AA366" s="129"/>
      <c r="AB366" s="128"/>
      <c r="AC366" s="128"/>
    </row>
    <row r="367" spans="5:29" x14ac:dyDescent="0.25">
      <c r="E367" s="118"/>
      <c r="S367" s="128"/>
      <c r="T367" s="128"/>
      <c r="U367" s="128"/>
      <c r="V367" s="129"/>
      <c r="W367" s="128"/>
      <c r="X367" s="128"/>
      <c r="Y367" s="128"/>
      <c r="Z367" s="128"/>
      <c r="AA367" s="129"/>
      <c r="AB367" s="128"/>
      <c r="AC367" s="128"/>
    </row>
    <row r="368" spans="5:29" x14ac:dyDescent="0.25">
      <c r="E368" s="118"/>
      <c r="S368" s="128"/>
      <c r="T368" s="128"/>
      <c r="U368" s="128"/>
      <c r="V368" s="129"/>
      <c r="W368" s="128"/>
      <c r="X368" s="128"/>
      <c r="Y368" s="128"/>
      <c r="Z368" s="128"/>
      <c r="AA368" s="129"/>
      <c r="AB368" s="128"/>
      <c r="AC368" s="128"/>
    </row>
    <row r="369" spans="5:29" x14ac:dyDescent="0.25">
      <c r="E369" s="118"/>
      <c r="S369" s="128"/>
      <c r="T369" s="128"/>
      <c r="U369" s="128"/>
      <c r="V369" s="129"/>
      <c r="W369" s="128"/>
      <c r="X369" s="128"/>
      <c r="Y369" s="128"/>
      <c r="Z369" s="128"/>
      <c r="AA369" s="129"/>
      <c r="AB369" s="128"/>
      <c r="AC369" s="128"/>
    </row>
  </sheetData>
  <sheetProtection selectLockedCells="1" autoFilter="0" selectUnlockedCells="1"/>
  <mergeCells count="109">
    <mergeCell ref="A4:I4"/>
    <mergeCell ref="AA6:AB6"/>
    <mergeCell ref="T6:T7"/>
    <mergeCell ref="U6:U7"/>
    <mergeCell ref="V6:W6"/>
    <mergeCell ref="Y6:Y7"/>
    <mergeCell ref="Z6:Z7"/>
    <mergeCell ref="J6:J7"/>
    <mergeCell ref="K6:K7"/>
    <mergeCell ref="L6:M6"/>
    <mergeCell ref="H6:H7"/>
    <mergeCell ref="J5:M5"/>
    <mergeCell ref="O5:R5"/>
    <mergeCell ref="O6:O7"/>
    <mergeCell ref="P6:P7"/>
    <mergeCell ref="Q6:R6"/>
    <mergeCell ref="A5:I5"/>
    <mergeCell ref="N6:N7"/>
    <mergeCell ref="I6:I7"/>
    <mergeCell ref="A6:A7"/>
    <mergeCell ref="D6:D7"/>
    <mergeCell ref="E6:E7"/>
    <mergeCell ref="F6:F7"/>
    <mergeCell ref="G6:G7"/>
    <mergeCell ref="D187:D192"/>
    <mergeCell ref="D194:D201"/>
    <mergeCell ref="D8:D27"/>
    <mergeCell ref="D29:D35"/>
    <mergeCell ref="D131:D136"/>
    <mergeCell ref="D66:D81"/>
    <mergeCell ref="G110:G129"/>
    <mergeCell ref="F110:F129"/>
    <mergeCell ref="E110:E129"/>
    <mergeCell ref="G131:G136"/>
    <mergeCell ref="G138:G145"/>
    <mergeCell ref="F138:F145"/>
    <mergeCell ref="E138:E145"/>
    <mergeCell ref="G8:G27"/>
    <mergeCell ref="F8:F27"/>
    <mergeCell ref="E8:E27"/>
    <mergeCell ref="E131:E136"/>
    <mergeCell ref="E179:E185"/>
    <mergeCell ref="F167:F177"/>
    <mergeCell ref="E167:E177"/>
    <mergeCell ref="G147:G165"/>
    <mergeCell ref="F147:F165"/>
    <mergeCell ref="E147:E165"/>
    <mergeCell ref="G194:G201"/>
    <mergeCell ref="F194:F201"/>
    <mergeCell ref="E194:E201"/>
    <mergeCell ref="A194:A201"/>
    <mergeCell ref="A37:A52"/>
    <mergeCell ref="E37:E52"/>
    <mergeCell ref="F37:F52"/>
    <mergeCell ref="G37:G52"/>
    <mergeCell ref="D54:D64"/>
    <mergeCell ref="D37:D52"/>
    <mergeCell ref="E54:E64"/>
    <mergeCell ref="A167:A177"/>
    <mergeCell ref="D179:D185"/>
    <mergeCell ref="G179:G185"/>
    <mergeCell ref="G187:G192"/>
    <mergeCell ref="F187:F192"/>
    <mergeCell ref="E187:E192"/>
    <mergeCell ref="A187:A192"/>
    <mergeCell ref="G83:G96"/>
    <mergeCell ref="F83:F96"/>
    <mergeCell ref="A54:A64"/>
    <mergeCell ref="G66:G81"/>
    <mergeCell ref="F66:F81"/>
    <mergeCell ref="E66:E81"/>
    <mergeCell ref="F179:F185"/>
    <mergeCell ref="I13:I16"/>
    <mergeCell ref="I23:I26"/>
    <mergeCell ref="H150:H153"/>
    <mergeCell ref="I150:I153"/>
    <mergeCell ref="A8:A27"/>
    <mergeCell ref="A138:A145"/>
    <mergeCell ref="D138:D145"/>
    <mergeCell ref="A147:A165"/>
    <mergeCell ref="I73:I74"/>
    <mergeCell ref="A66:A81"/>
    <mergeCell ref="D83:D96"/>
    <mergeCell ref="D98:D108"/>
    <mergeCell ref="E83:E96"/>
    <mergeCell ref="A83:A96"/>
    <mergeCell ref="F98:F108"/>
    <mergeCell ref="E98:E108"/>
    <mergeCell ref="A98:A108"/>
    <mergeCell ref="I94:I95"/>
    <mergeCell ref="I103:I104"/>
    <mergeCell ref="G98:G108"/>
    <mergeCell ref="I68:I69"/>
    <mergeCell ref="G54:G64"/>
    <mergeCell ref="F54:F64"/>
    <mergeCell ref="A28:M28"/>
    <mergeCell ref="G29:G35"/>
    <mergeCell ref="F29:F35"/>
    <mergeCell ref="E29:E35"/>
    <mergeCell ref="A29:A35"/>
    <mergeCell ref="A179:A185"/>
    <mergeCell ref="I164:I165"/>
    <mergeCell ref="D147:D165"/>
    <mergeCell ref="G167:G177"/>
    <mergeCell ref="A110:A129"/>
    <mergeCell ref="F131:F136"/>
    <mergeCell ref="A131:A136"/>
    <mergeCell ref="D110:D129"/>
    <mergeCell ref="D167:D177"/>
  </mergeCells>
  <conditionalFormatting sqref="D8 D98:D102 D110:D116 D167:D170 D131:D134 D29:D30 D37 D54 D66:D72 D137:D138 D147 D179 D187:D188 D194:D195 D83:D90">
    <cfRule type="containsText" dxfId="239" priority="1" operator="containsText" text="EXTREMO">
      <formula>NOT(ISERROR(SEARCH("EXTREMO",D8)))</formula>
    </cfRule>
    <cfRule type="containsText" dxfId="238" priority="2" operator="containsText" text="ALTO">
      <formula>NOT(ISERROR(SEARCH("ALTO",D8)))</formula>
    </cfRule>
    <cfRule type="containsText" dxfId="237" priority="3" operator="containsText" text="MODERADO">
      <formula>NOT(ISERROR(SEARCH("MODERADO",D8)))</formula>
    </cfRule>
    <cfRule type="containsText" dxfId="236" priority="4" operator="containsText" text="BAJO">
      <formula>NOT(ISERROR(SEARCH("BAJO",D8)))</formula>
    </cfRule>
  </conditionalFormatting>
  <dataValidations count="5">
    <dataValidation type="list" allowBlank="1" showInputMessage="1" showErrorMessage="1" sqref="F109:F110 F137 F82:F83 F66 F97:F98 F146:F147 F166" xr:uid="{00000000-0002-0000-0300-000000000000}">
      <formula1>$F$285:$F$287</formula1>
    </dataValidation>
    <dataValidation type="list" allowBlank="1" showInputMessage="1" showErrorMessage="1" sqref="F202:F248" xr:uid="{00000000-0002-0000-0300-000001000000}">
      <formula1>#REF!</formula1>
    </dataValidation>
    <dataValidation type="list" allowBlank="1" showInputMessage="1" showErrorMessage="1" sqref="F131 F167 F29 F187:F188 F37 F8 F138 F179 F54 F194" xr:uid="{00000000-0002-0000-0300-000002000000}">
      <formula1>$F$284:$F$287</formula1>
    </dataValidation>
    <dataValidation type="list" allowBlank="1" showInputMessage="1" showErrorMessage="1" sqref="A2:C2 V9:V201 AA9:AA201" xr:uid="{00000000-0002-0000-0300-000003000000}">
      <formula1>$V$280:$V$281</formula1>
    </dataValidation>
    <dataValidation type="list" allowBlank="1" showInputMessage="1" showErrorMessage="1" sqref="Q8:Q201 L190:L192 L21:L26 L136 L144:L145 L83:L86 L67:L69 L62:L64 L105:L107 L126:L129 L194 L148:L153 L121:L124 L167:L177 L155:L164 L8 L10 L12:L17 L19 L30:L35 L37:L38 L40:L43 L45:L47 L49 L55 L59 L51:L52 L71:L77 L79:L81 L94:L96 L99:L102 L179:L185 L131:L132 L134 L138:L142 L187:L188 L89:L92 L118:L119 L110:L113 L115:L116" xr:uid="{00000000-0002-0000-0300-000004000000}">
      <formula1>$AH$2:$AH$3</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filterMode="1"/>
  <dimension ref="A1:G225"/>
  <sheetViews>
    <sheetView zoomScale="90" zoomScaleNormal="90" workbookViewId="0">
      <selection activeCell="B4" sqref="B4"/>
    </sheetView>
  </sheetViews>
  <sheetFormatPr baseColWidth="10" defaultColWidth="11.42578125" defaultRowHeight="15" x14ac:dyDescent="0.2"/>
  <cols>
    <col min="1" max="1" width="12.42578125" style="157" customWidth="1"/>
    <col min="2" max="2" width="15.28515625" style="169" customWidth="1"/>
    <col min="3" max="3" width="71.85546875" style="157" customWidth="1"/>
    <col min="4" max="4" width="42.85546875" style="157" customWidth="1"/>
    <col min="5" max="5" width="41.42578125" style="157" customWidth="1"/>
    <col min="6" max="6" width="48.7109375" style="167" customWidth="1"/>
    <col min="7" max="7" width="47.42578125" style="167" customWidth="1"/>
    <col min="8" max="16384" width="11.42578125" style="136"/>
  </cols>
  <sheetData>
    <row r="1" spans="1:7" ht="40.5" customHeight="1" x14ac:dyDescent="0.2">
      <c r="A1" s="134"/>
      <c r="B1" s="135"/>
      <c r="C1" s="134"/>
      <c r="D1" s="134"/>
      <c r="E1" s="134"/>
      <c r="F1" s="136"/>
      <c r="G1" s="136"/>
    </row>
    <row r="2" spans="1:7" ht="36" customHeight="1" x14ac:dyDescent="0.2">
      <c r="A2" s="134"/>
      <c r="B2" s="135"/>
      <c r="C2" s="134"/>
      <c r="D2" s="134"/>
      <c r="E2" s="134"/>
      <c r="F2" s="136"/>
      <c r="G2" s="136"/>
    </row>
    <row r="3" spans="1:7" ht="63" x14ac:dyDescent="0.2">
      <c r="A3" s="171" t="s">
        <v>156</v>
      </c>
      <c r="B3" s="172" t="s">
        <v>254</v>
      </c>
      <c r="C3" s="171" t="s">
        <v>307</v>
      </c>
      <c r="D3" s="172" t="s">
        <v>308</v>
      </c>
      <c r="E3" s="173" t="s">
        <v>444</v>
      </c>
      <c r="F3" s="174" t="s">
        <v>443</v>
      </c>
      <c r="G3" s="174" t="s">
        <v>442</v>
      </c>
    </row>
    <row r="4" spans="1:7" ht="45" customHeight="1" x14ac:dyDescent="0.2">
      <c r="A4" s="170" t="s">
        <v>157</v>
      </c>
      <c r="B4" s="162" t="str">
        <f>'IDENTIFICACIÓN Y VALORACIÓN'!$F$9</f>
        <v>Gestión</v>
      </c>
      <c r="C4" s="163" t="s">
        <v>311</v>
      </c>
      <c r="D4" s="163" t="s">
        <v>338</v>
      </c>
      <c r="E4" s="163" t="s">
        <v>441</v>
      </c>
      <c r="F4" s="163" t="s">
        <v>360</v>
      </c>
      <c r="G4" s="163" t="s">
        <v>362</v>
      </c>
    </row>
    <row r="5" spans="1:7" ht="97.5" customHeight="1" x14ac:dyDescent="0.2">
      <c r="A5" s="138" t="s">
        <v>157</v>
      </c>
      <c r="B5" s="161" t="str">
        <f>'IDENTIFICACIÓN Y VALORACIÓN'!$F$9</f>
        <v>Gestión</v>
      </c>
      <c r="C5" s="140" t="s">
        <v>309</v>
      </c>
      <c r="D5" s="163" t="s">
        <v>445</v>
      </c>
      <c r="E5" s="140" t="s">
        <v>353</v>
      </c>
      <c r="F5" s="140" t="s">
        <v>356</v>
      </c>
      <c r="G5" s="140" t="s">
        <v>357</v>
      </c>
    </row>
    <row r="6" spans="1:7" ht="90" customHeight="1" x14ac:dyDescent="0.2">
      <c r="A6" s="138" t="s">
        <v>157</v>
      </c>
      <c r="B6" s="161" t="str">
        <f>'IDENTIFICACIÓN Y VALORACIÓN'!$F$9</f>
        <v>Gestión</v>
      </c>
      <c r="C6" s="140" t="s">
        <v>310</v>
      </c>
      <c r="D6" s="163" t="s">
        <v>339</v>
      </c>
      <c r="E6" s="140" t="s">
        <v>354</v>
      </c>
      <c r="F6" s="140" t="s">
        <v>358</v>
      </c>
      <c r="G6" s="140" t="s">
        <v>359</v>
      </c>
    </row>
    <row r="7" spans="1:7" ht="90" customHeight="1" x14ac:dyDescent="0.2">
      <c r="A7" s="138" t="s">
        <v>157</v>
      </c>
      <c r="B7" s="161" t="str">
        <f>'IDENTIFICACIÓN Y VALORACIÓN'!$F$9</f>
        <v>Gestión</v>
      </c>
      <c r="C7" s="140" t="s">
        <v>312</v>
      </c>
      <c r="D7" s="140" t="s">
        <v>340</v>
      </c>
      <c r="E7" s="140" t="s">
        <v>355</v>
      </c>
      <c r="F7" s="140" t="s">
        <v>361</v>
      </c>
      <c r="G7" s="140" t="s">
        <v>363</v>
      </c>
    </row>
    <row r="8" spans="1:7" ht="86.25" customHeight="1" x14ac:dyDescent="0.2">
      <c r="A8" s="142" t="s">
        <v>158</v>
      </c>
      <c r="B8" s="182" t="str">
        <f>'IDENTIFICACIÓN Y VALORACIÓN'!$F$13</f>
        <v>Gestión</v>
      </c>
      <c r="C8" s="176" t="s">
        <v>477</v>
      </c>
      <c r="D8" s="242" t="s">
        <v>478</v>
      </c>
      <c r="E8" s="175" t="s">
        <v>479</v>
      </c>
      <c r="F8" s="176" t="s">
        <v>480</v>
      </c>
      <c r="G8" s="176" t="s">
        <v>481</v>
      </c>
    </row>
    <row r="9" spans="1:7" ht="90" customHeight="1" x14ac:dyDescent="0.2">
      <c r="A9" s="144" t="s">
        <v>158</v>
      </c>
      <c r="B9" s="145" t="str">
        <f>'IDENTIFICACIÓN Y VALORACIÓN'!$F$13</f>
        <v>Gestión</v>
      </c>
      <c r="C9" s="177" t="s">
        <v>313</v>
      </c>
      <c r="D9" s="177" t="s">
        <v>341</v>
      </c>
      <c r="E9" s="178" t="s">
        <v>373</v>
      </c>
      <c r="F9" s="248" t="s">
        <v>370</v>
      </c>
      <c r="G9" s="248" t="s">
        <v>482</v>
      </c>
    </row>
    <row r="10" spans="1:7" ht="90" customHeight="1" x14ac:dyDescent="0.2">
      <c r="A10" s="144" t="s">
        <v>158</v>
      </c>
      <c r="B10" s="145" t="str">
        <f>'IDENTIFICACIÓN Y VALORACIÓN'!$F$13</f>
        <v>Gestión</v>
      </c>
      <c r="C10" s="177" t="s">
        <v>314</v>
      </c>
      <c r="D10" s="177" t="s">
        <v>342</v>
      </c>
      <c r="E10" s="178" t="s">
        <v>374</v>
      </c>
      <c r="F10" s="177" t="s">
        <v>368</v>
      </c>
      <c r="G10" s="177" t="s">
        <v>369</v>
      </c>
    </row>
    <row r="11" spans="1:7" ht="71.25" customHeight="1" x14ac:dyDescent="0.2">
      <c r="A11" s="144" t="s">
        <v>158</v>
      </c>
      <c r="B11" s="145" t="str">
        <f>'IDENTIFICACIÓN Y VALORACIÓN'!$F$13</f>
        <v>Gestión</v>
      </c>
      <c r="C11" s="177" t="s">
        <v>315</v>
      </c>
      <c r="D11" s="177" t="s">
        <v>343</v>
      </c>
      <c r="E11" s="178" t="s">
        <v>372</v>
      </c>
      <c r="F11" s="177" t="s">
        <v>366</v>
      </c>
      <c r="G11" s="177" t="s">
        <v>367</v>
      </c>
    </row>
    <row r="12" spans="1:7" ht="80.25" customHeight="1" x14ac:dyDescent="0.2">
      <c r="A12" s="146" t="s">
        <v>158</v>
      </c>
      <c r="B12" s="147" t="str">
        <f>'IDENTIFICACIÓN Y VALORACIÓN'!$F$13</f>
        <v>Gestión</v>
      </c>
      <c r="C12" s="177" t="s">
        <v>316</v>
      </c>
      <c r="D12" s="177" t="s">
        <v>344</v>
      </c>
      <c r="E12" s="178" t="s">
        <v>371</v>
      </c>
      <c r="F12" s="248" t="s">
        <v>364</v>
      </c>
      <c r="G12" s="248" t="s">
        <v>365</v>
      </c>
    </row>
    <row r="13" spans="1:7" ht="65.25" customHeight="1" x14ac:dyDescent="0.2">
      <c r="A13" s="148" t="s">
        <v>159</v>
      </c>
      <c r="B13" s="160" t="str">
        <f>'IDENTIFICACIÓN Y VALORACIÓN'!$F$18</f>
        <v>Gestión</v>
      </c>
      <c r="C13" s="179" t="s">
        <v>319</v>
      </c>
      <c r="D13" s="180" t="s">
        <v>348</v>
      </c>
      <c r="E13" s="181" t="s">
        <v>385</v>
      </c>
      <c r="F13" s="163" t="s">
        <v>384</v>
      </c>
      <c r="G13" s="163" t="s">
        <v>383</v>
      </c>
    </row>
    <row r="14" spans="1:7" ht="80.25" customHeight="1" x14ac:dyDescent="0.2">
      <c r="A14" s="150" t="s">
        <v>159</v>
      </c>
      <c r="B14" s="161" t="str">
        <f>'IDENTIFICACIÓN Y VALORACIÓN'!$F$18</f>
        <v>Gestión</v>
      </c>
      <c r="C14" s="140" t="s">
        <v>317</v>
      </c>
      <c r="D14" s="140" t="s">
        <v>345</v>
      </c>
      <c r="E14" s="141" t="s">
        <v>375</v>
      </c>
      <c r="F14" s="140" t="s">
        <v>376</v>
      </c>
      <c r="G14" s="140" t="s">
        <v>378</v>
      </c>
    </row>
    <row r="15" spans="1:7" ht="54.75" customHeight="1" x14ac:dyDescent="0.2">
      <c r="A15" s="150" t="s">
        <v>159</v>
      </c>
      <c r="B15" s="161" t="str">
        <f>'IDENTIFICACIÓN Y VALORACIÓN'!$F$18</f>
        <v>Gestión</v>
      </c>
      <c r="C15" s="140" t="s">
        <v>318</v>
      </c>
      <c r="D15" s="140" t="s">
        <v>346</v>
      </c>
      <c r="E15" s="141" t="s">
        <v>489</v>
      </c>
      <c r="F15" s="249" t="s">
        <v>377</v>
      </c>
      <c r="G15" s="249" t="s">
        <v>379</v>
      </c>
    </row>
    <row r="16" spans="1:7" ht="66" customHeight="1" x14ac:dyDescent="0.2">
      <c r="A16" s="150" t="s">
        <v>159</v>
      </c>
      <c r="B16" s="161" t="str">
        <f>'IDENTIFICACIÓN Y VALORACIÓN'!$F$18</f>
        <v>Gestión</v>
      </c>
      <c r="C16" s="140" t="s">
        <v>320</v>
      </c>
      <c r="D16" s="140" t="s">
        <v>347</v>
      </c>
      <c r="E16" s="141" t="s">
        <v>390</v>
      </c>
      <c r="F16" s="140" t="s">
        <v>488</v>
      </c>
      <c r="G16" s="249" t="s">
        <v>381</v>
      </c>
    </row>
    <row r="17" spans="1:7" ht="72.75" customHeight="1" x14ac:dyDescent="0.2">
      <c r="A17" s="150" t="s">
        <v>159</v>
      </c>
      <c r="B17" s="161" t="str">
        <f>'IDENTIFICACIÓN Y VALORACIÓN'!$F$18</f>
        <v>Gestión</v>
      </c>
      <c r="C17" s="140" t="s">
        <v>322</v>
      </c>
      <c r="D17" s="140" t="s">
        <v>349</v>
      </c>
      <c r="E17" s="141" t="s">
        <v>380</v>
      </c>
      <c r="F17" s="140" t="s">
        <v>382</v>
      </c>
      <c r="G17" s="140" t="s">
        <v>388</v>
      </c>
    </row>
    <row r="18" spans="1:7" ht="65.25" customHeight="1" x14ac:dyDescent="0.2">
      <c r="A18" s="150" t="s">
        <v>159</v>
      </c>
      <c r="B18" s="161" t="str">
        <f>'IDENTIFICACIÓN Y VALORACIÓN'!$F$18</f>
        <v>Gestión</v>
      </c>
      <c r="C18" s="140" t="s">
        <v>321</v>
      </c>
      <c r="D18" s="140" t="s">
        <v>350</v>
      </c>
      <c r="E18" s="141" t="s">
        <v>386</v>
      </c>
      <c r="F18" s="140" t="s">
        <v>387</v>
      </c>
      <c r="G18" s="249" t="s">
        <v>389</v>
      </c>
    </row>
    <row r="19" spans="1:7" ht="61.5" customHeight="1" x14ac:dyDescent="0.2">
      <c r="A19" s="150" t="s">
        <v>159</v>
      </c>
      <c r="B19" s="161" t="str">
        <f>'IDENTIFICACIÓN Y VALORACIÓN'!$F$18</f>
        <v>Gestión</v>
      </c>
      <c r="C19" s="140" t="s">
        <v>483</v>
      </c>
      <c r="D19" s="140" t="s">
        <v>484</v>
      </c>
      <c r="E19" s="141" t="s">
        <v>485</v>
      </c>
      <c r="F19" s="140" t="s">
        <v>486</v>
      </c>
      <c r="G19" s="140" t="s">
        <v>487</v>
      </c>
    </row>
    <row r="20" spans="1:7" ht="65.25" customHeight="1" x14ac:dyDescent="0.2">
      <c r="A20" s="151" t="s">
        <v>160</v>
      </c>
      <c r="B20" s="182" t="str">
        <f>'IDENTIFICACIÓN Y VALORACIÓN'!$F$26</f>
        <v>Gestión</v>
      </c>
      <c r="C20" s="183" t="s">
        <v>490</v>
      </c>
      <c r="D20" s="176" t="s">
        <v>493</v>
      </c>
      <c r="E20" s="184" t="s">
        <v>495</v>
      </c>
      <c r="F20" s="176" t="s">
        <v>499</v>
      </c>
      <c r="G20" s="176" t="s">
        <v>500</v>
      </c>
    </row>
    <row r="21" spans="1:7" ht="46.5" customHeight="1" x14ac:dyDescent="0.2">
      <c r="A21" s="152" t="s">
        <v>160</v>
      </c>
      <c r="B21" s="145" t="str">
        <f>'IDENTIFICACIÓN Y VALORACIÓN'!$F$26</f>
        <v>Gestión</v>
      </c>
      <c r="C21" s="177" t="s">
        <v>491</v>
      </c>
      <c r="D21" s="177" t="s">
        <v>406</v>
      </c>
      <c r="E21" s="178" t="s">
        <v>496</v>
      </c>
      <c r="F21" s="177" t="s">
        <v>501</v>
      </c>
      <c r="G21" s="177" t="s">
        <v>502</v>
      </c>
    </row>
    <row r="22" spans="1:7" ht="47.25" customHeight="1" x14ac:dyDescent="0.2">
      <c r="A22" s="152" t="s">
        <v>160</v>
      </c>
      <c r="B22" s="145" t="str">
        <f>'IDENTIFICACIÓN Y VALORACIÓN'!$F$26</f>
        <v>Gestión</v>
      </c>
      <c r="C22" s="177" t="s">
        <v>492</v>
      </c>
      <c r="D22" s="177" t="s">
        <v>494</v>
      </c>
      <c r="E22" s="178" t="s">
        <v>497</v>
      </c>
      <c r="F22" s="248" t="s">
        <v>503</v>
      </c>
      <c r="G22" s="177" t="s">
        <v>504</v>
      </c>
    </row>
    <row r="23" spans="1:7" ht="78.75" customHeight="1" x14ac:dyDescent="0.2">
      <c r="A23" s="152" t="s">
        <v>160</v>
      </c>
      <c r="B23" s="145" t="str">
        <f>'IDENTIFICACIÓN Y VALORACIÓN'!$F$26</f>
        <v>Gestión</v>
      </c>
      <c r="C23" s="177" t="s">
        <v>323</v>
      </c>
      <c r="D23" s="177" t="s">
        <v>351</v>
      </c>
      <c r="E23" s="178" t="s">
        <v>498</v>
      </c>
      <c r="F23" s="177" t="s">
        <v>391</v>
      </c>
      <c r="G23" s="177" t="s">
        <v>505</v>
      </c>
    </row>
    <row r="24" spans="1:7" ht="172.5" customHeight="1" x14ac:dyDescent="0.2">
      <c r="A24" s="154" t="s">
        <v>161</v>
      </c>
      <c r="B24" s="137" t="str">
        <f>'IDENTIFICACIÓN Y VALORACIÓN'!$F$30</f>
        <v>Corrupción-Delitos de la Admón. Pública</v>
      </c>
      <c r="C24" s="185" t="s">
        <v>506</v>
      </c>
      <c r="D24" s="140" t="s">
        <v>517</v>
      </c>
      <c r="E24" s="140" t="s">
        <v>518</v>
      </c>
      <c r="F24" s="140" t="s">
        <v>519</v>
      </c>
      <c r="G24" s="140" t="s">
        <v>520</v>
      </c>
    </row>
    <row r="25" spans="1:7" ht="58.5" customHeight="1" x14ac:dyDescent="0.2">
      <c r="A25" s="150" t="s">
        <v>161</v>
      </c>
      <c r="B25" s="139" t="str">
        <f>'IDENTIFICACIÓN Y VALORACIÓN'!$F$30</f>
        <v>Corrupción-Delitos de la Admón. Pública</v>
      </c>
      <c r="C25" s="185" t="s">
        <v>507</v>
      </c>
      <c r="D25" s="140" t="s">
        <v>508</v>
      </c>
      <c r="E25" s="140" t="s">
        <v>509</v>
      </c>
      <c r="F25" s="140" t="s">
        <v>510</v>
      </c>
      <c r="G25" s="249" t="s">
        <v>511</v>
      </c>
    </row>
    <row r="26" spans="1:7" ht="60" x14ac:dyDescent="0.2">
      <c r="A26" s="155" t="s">
        <v>161</v>
      </c>
      <c r="B26" s="159" t="str">
        <f>'IDENTIFICACIÓN Y VALORACIÓN'!$F$30</f>
        <v>Corrupción-Delitos de la Admón. Pública</v>
      </c>
      <c r="C26" s="185" t="s">
        <v>512</v>
      </c>
      <c r="D26" s="140" t="s">
        <v>513</v>
      </c>
      <c r="E26" s="140" t="s">
        <v>514</v>
      </c>
      <c r="F26" s="249" t="s">
        <v>515</v>
      </c>
      <c r="G26" s="249" t="s">
        <v>516</v>
      </c>
    </row>
    <row r="27" spans="1:7" ht="150" x14ac:dyDescent="0.2">
      <c r="A27" s="142" t="s">
        <v>162</v>
      </c>
      <c r="B27" s="143" t="str">
        <f>'IDENTIFICACIÓN Y VALORACIÓN'!$F$35</f>
        <v>Corrupción-Visibilidad</v>
      </c>
      <c r="C27" s="177" t="s">
        <v>530</v>
      </c>
      <c r="D27" s="177" t="s">
        <v>521</v>
      </c>
      <c r="E27" s="177" t="s">
        <v>522</v>
      </c>
      <c r="F27" s="177" t="s">
        <v>523</v>
      </c>
      <c r="G27" s="177" t="s">
        <v>524</v>
      </c>
    </row>
    <row r="28" spans="1:7" ht="45" customHeight="1" x14ac:dyDescent="0.2">
      <c r="A28" s="146" t="s">
        <v>162</v>
      </c>
      <c r="B28" s="147" t="str">
        <f>'IDENTIFICACIÓN Y VALORACIÓN'!$F$35</f>
        <v>Corrupción-Visibilidad</v>
      </c>
      <c r="C28" s="186" t="s">
        <v>525</v>
      </c>
      <c r="D28" s="248" t="s">
        <v>526</v>
      </c>
      <c r="E28" s="248" t="s">
        <v>527</v>
      </c>
      <c r="F28" s="248" t="s">
        <v>528</v>
      </c>
      <c r="G28" s="248" t="s">
        <v>529</v>
      </c>
    </row>
    <row r="29" spans="1:7" ht="135" x14ac:dyDescent="0.2">
      <c r="A29" s="154" t="s">
        <v>163</v>
      </c>
      <c r="B29" s="160" t="str">
        <f>'IDENTIFICACIÓN Y VALORACIÓN'!$F$39</f>
        <v>Corrupción-Delitos de la Admón. Pública</v>
      </c>
      <c r="C29" s="140" t="s">
        <v>531</v>
      </c>
      <c r="D29" s="140" t="s">
        <v>532</v>
      </c>
      <c r="E29" s="140" t="s">
        <v>533</v>
      </c>
      <c r="F29" s="140" t="s">
        <v>534</v>
      </c>
      <c r="G29" s="140" t="s">
        <v>535</v>
      </c>
    </row>
    <row r="30" spans="1:7" ht="165" x14ac:dyDescent="0.2">
      <c r="A30" s="142" t="s">
        <v>164</v>
      </c>
      <c r="B30" s="187" t="str">
        <f>'IDENTIFICACIÓN Y VALORACIÓN'!$F$45</f>
        <v>Corrupción-Delitos de la Admón. Pública</v>
      </c>
      <c r="C30" s="177" t="s">
        <v>536</v>
      </c>
      <c r="D30" s="177" t="s">
        <v>521</v>
      </c>
      <c r="E30" s="177" t="s">
        <v>522</v>
      </c>
      <c r="F30" s="177" t="s">
        <v>523</v>
      </c>
      <c r="G30" s="177" t="s">
        <v>524</v>
      </c>
    </row>
    <row r="31" spans="1:7" ht="60" x14ac:dyDescent="0.2">
      <c r="A31" s="189" t="s">
        <v>164</v>
      </c>
      <c r="B31" s="188" t="str">
        <f>'IDENTIFICACIÓN Y VALORACIÓN'!$F$45</f>
        <v>Corrupción-Delitos de la Admón. Pública</v>
      </c>
      <c r="C31" s="248" t="s">
        <v>537</v>
      </c>
      <c r="D31" s="248" t="s">
        <v>538</v>
      </c>
      <c r="E31" s="248" t="s">
        <v>539</v>
      </c>
      <c r="F31" s="248" t="s">
        <v>540</v>
      </c>
      <c r="G31" s="248" t="s">
        <v>541</v>
      </c>
    </row>
    <row r="32" spans="1:7" ht="202.5" customHeight="1" x14ac:dyDescent="0.2">
      <c r="A32" s="148" t="s">
        <v>165</v>
      </c>
      <c r="B32" s="162" t="str">
        <f>'IDENTIFICACIÓN Y VALORACIÓN'!$F$52</f>
        <v>Gestión</v>
      </c>
      <c r="C32" s="163" t="s">
        <v>546</v>
      </c>
      <c r="D32" s="163" t="s">
        <v>542</v>
      </c>
      <c r="E32" s="163" t="s">
        <v>543</v>
      </c>
      <c r="F32" s="163" t="s">
        <v>544</v>
      </c>
      <c r="G32" s="163" t="s">
        <v>545</v>
      </c>
    </row>
    <row r="33" spans="1:7" ht="200.25" customHeight="1" x14ac:dyDescent="0.2">
      <c r="A33" s="150" t="s">
        <v>165</v>
      </c>
      <c r="B33" s="161" t="str">
        <f>'IDENTIFICACIÓN Y VALORACIÓN'!$F$52</f>
        <v>Gestión</v>
      </c>
      <c r="C33" s="249" t="s">
        <v>324</v>
      </c>
      <c r="D33" s="249" t="s">
        <v>352</v>
      </c>
      <c r="E33" s="249" t="s">
        <v>240</v>
      </c>
      <c r="F33" s="249" t="s">
        <v>392</v>
      </c>
      <c r="G33" s="249" t="s">
        <v>392</v>
      </c>
    </row>
    <row r="34" spans="1:7" ht="183.75" customHeight="1" x14ac:dyDescent="0.2">
      <c r="A34" s="151" t="s">
        <v>166</v>
      </c>
      <c r="B34" s="143" t="str">
        <f>'IDENTIFICACIÓN Y VALORACIÓN'!$F$55</f>
        <v>Gestión</v>
      </c>
      <c r="C34" s="190" t="s">
        <v>547</v>
      </c>
      <c r="D34" s="191" t="s">
        <v>548</v>
      </c>
      <c r="E34" s="191" t="s">
        <v>549</v>
      </c>
      <c r="F34" s="191" t="s">
        <v>550</v>
      </c>
      <c r="G34" s="191" t="s">
        <v>551</v>
      </c>
    </row>
    <row r="35" spans="1:7" ht="195" customHeight="1" x14ac:dyDescent="0.2">
      <c r="A35" s="152" t="s">
        <v>166</v>
      </c>
      <c r="B35" s="145" t="str">
        <f>'IDENTIFICACIÓN Y VALORACIÓN'!$F$55</f>
        <v>Gestión</v>
      </c>
      <c r="C35" s="248" t="s">
        <v>325</v>
      </c>
      <c r="D35" s="248" t="s">
        <v>552</v>
      </c>
      <c r="E35" s="248" t="s">
        <v>393</v>
      </c>
      <c r="F35" s="248" t="s">
        <v>394</v>
      </c>
      <c r="G35" s="248" t="s">
        <v>395</v>
      </c>
    </row>
    <row r="36" spans="1:7" ht="157.5" customHeight="1" x14ac:dyDescent="0.2">
      <c r="A36" s="152" t="s">
        <v>166</v>
      </c>
      <c r="B36" s="145" t="str">
        <f>'IDENTIFICACIÓN Y VALORACIÓN'!$F$55</f>
        <v>Gestión</v>
      </c>
      <c r="C36" s="177" t="s">
        <v>553</v>
      </c>
      <c r="D36" s="177" t="s">
        <v>554</v>
      </c>
      <c r="E36" s="177" t="s">
        <v>555</v>
      </c>
      <c r="F36" s="177" t="s">
        <v>556</v>
      </c>
      <c r="G36" s="177" t="s">
        <v>557</v>
      </c>
    </row>
    <row r="37" spans="1:7" ht="137.25" customHeight="1" x14ac:dyDescent="0.2">
      <c r="A37" s="153" t="s">
        <v>166</v>
      </c>
      <c r="B37" s="147" t="str">
        <f>'IDENTIFICACIÓN Y VALORACIÓN'!$F$55</f>
        <v>Gestión</v>
      </c>
      <c r="C37" s="248" t="s">
        <v>558</v>
      </c>
      <c r="D37" s="248" t="s">
        <v>559</v>
      </c>
      <c r="E37" s="248" t="s">
        <v>560</v>
      </c>
      <c r="F37" s="248" t="s">
        <v>561</v>
      </c>
      <c r="G37" s="248" t="s">
        <v>562</v>
      </c>
    </row>
    <row r="38" spans="1:7" ht="135" x14ac:dyDescent="0.2">
      <c r="A38" s="148" t="s">
        <v>167</v>
      </c>
      <c r="B38" s="162" t="str">
        <f>'IDENTIFICACIÓN Y VALORACIÓN'!$F$60</f>
        <v>Corrupción-Institucionalidad</v>
      </c>
      <c r="C38" s="140" t="s">
        <v>531</v>
      </c>
      <c r="D38" s="140" t="s">
        <v>532</v>
      </c>
      <c r="E38" s="140" t="s">
        <v>533</v>
      </c>
      <c r="F38" s="140" t="s">
        <v>534</v>
      </c>
      <c r="G38" s="140" t="s">
        <v>535</v>
      </c>
    </row>
    <row r="39" spans="1:7" ht="126" customHeight="1" x14ac:dyDescent="0.2">
      <c r="A39" s="151" t="s">
        <v>168</v>
      </c>
      <c r="B39" s="143" t="str">
        <f>'IDENTIFICACIÓN Y VALORACIÓN'!$F$68</f>
        <v>Gestión</v>
      </c>
      <c r="C39" s="194" t="s">
        <v>563</v>
      </c>
      <c r="D39" s="195" t="s">
        <v>564</v>
      </c>
      <c r="E39" s="196" t="s">
        <v>565</v>
      </c>
      <c r="F39" s="191" t="s">
        <v>566</v>
      </c>
      <c r="G39" s="191" t="s">
        <v>567</v>
      </c>
    </row>
    <row r="40" spans="1:7" ht="162.75" customHeight="1" x14ac:dyDescent="0.2">
      <c r="A40" s="152" t="s">
        <v>168</v>
      </c>
      <c r="B40" s="145" t="str">
        <f>'IDENTIFICACIÓN Y VALORACIÓN'!$F$68</f>
        <v>Gestión</v>
      </c>
      <c r="C40" s="250" t="s">
        <v>326</v>
      </c>
      <c r="D40" s="177" t="s">
        <v>396</v>
      </c>
      <c r="E40" s="177" t="s">
        <v>397</v>
      </c>
      <c r="F40" s="177" t="s">
        <v>398</v>
      </c>
      <c r="G40" s="177" t="s">
        <v>399</v>
      </c>
    </row>
    <row r="41" spans="1:7" ht="162.75" customHeight="1" x14ac:dyDescent="0.2">
      <c r="A41" s="152" t="s">
        <v>168</v>
      </c>
      <c r="B41" s="145" t="str">
        <f>'IDENTIFICACIÓN Y VALORACIÓN'!$F$68</f>
        <v>Gestión</v>
      </c>
      <c r="C41" s="250" t="s">
        <v>568</v>
      </c>
      <c r="D41" s="248" t="s">
        <v>494</v>
      </c>
      <c r="E41" s="248" t="s">
        <v>497</v>
      </c>
      <c r="F41" s="248" t="s">
        <v>569</v>
      </c>
      <c r="G41" s="248" t="s">
        <v>570</v>
      </c>
    </row>
    <row r="42" spans="1:7" ht="171" customHeight="1" x14ac:dyDescent="0.2">
      <c r="A42" s="152" t="s">
        <v>168</v>
      </c>
      <c r="B42" s="145" t="str">
        <f>'IDENTIFICACIÓN Y VALORACIÓN'!$F$68</f>
        <v>Gestión</v>
      </c>
      <c r="C42" s="250" t="s">
        <v>571</v>
      </c>
      <c r="D42" s="248" t="s">
        <v>572</v>
      </c>
      <c r="E42" s="248" t="s">
        <v>573</v>
      </c>
      <c r="F42" s="248" t="s">
        <v>574</v>
      </c>
      <c r="G42" s="248" t="s">
        <v>575</v>
      </c>
    </row>
    <row r="43" spans="1:7" ht="189.75" customHeight="1" x14ac:dyDescent="0.2">
      <c r="A43" s="154" t="s">
        <v>169</v>
      </c>
      <c r="B43" s="137" t="str">
        <f>'IDENTIFICACIÓN Y VALORACIÓN'!$F$74</f>
        <v>Gestión</v>
      </c>
      <c r="C43" s="197" t="s">
        <v>328</v>
      </c>
      <c r="D43" s="192" t="s">
        <v>401</v>
      </c>
      <c r="E43" s="193" t="s">
        <v>402</v>
      </c>
      <c r="F43" s="163" t="s">
        <v>403</v>
      </c>
      <c r="G43" s="163" t="s">
        <v>404</v>
      </c>
    </row>
    <row r="44" spans="1:7" ht="159.75" customHeight="1" x14ac:dyDescent="0.2">
      <c r="A44" s="150" t="s">
        <v>169</v>
      </c>
      <c r="B44" s="139" t="str">
        <f>'IDENTIFICACIÓN Y VALORACIÓN'!$F$74</f>
        <v>Gestión</v>
      </c>
      <c r="C44" s="185" t="s">
        <v>581</v>
      </c>
      <c r="D44" s="140" t="s">
        <v>582</v>
      </c>
      <c r="E44" s="140" t="s">
        <v>583</v>
      </c>
      <c r="F44" s="140" t="s">
        <v>584</v>
      </c>
      <c r="G44" s="140" t="s">
        <v>585</v>
      </c>
    </row>
    <row r="45" spans="1:7" ht="157.5" customHeight="1" x14ac:dyDescent="0.2">
      <c r="A45" s="150" t="s">
        <v>169</v>
      </c>
      <c r="B45" s="139" t="str">
        <f>'IDENTIFICACIÓN Y VALORACIÓN'!$F$74</f>
        <v>Gestión</v>
      </c>
      <c r="C45" s="251" t="s">
        <v>327</v>
      </c>
      <c r="D45" s="249" t="s">
        <v>400</v>
      </c>
      <c r="E45" s="249" t="s">
        <v>586</v>
      </c>
      <c r="F45" s="249" t="s">
        <v>587</v>
      </c>
      <c r="G45" s="249" t="s">
        <v>588</v>
      </c>
    </row>
    <row r="46" spans="1:7" ht="182.25" customHeight="1" x14ac:dyDescent="0.2">
      <c r="A46" s="155" t="s">
        <v>169</v>
      </c>
      <c r="B46" s="139" t="str">
        <f>'IDENTIFICACIÓN Y VALORACIÓN'!$F$74</f>
        <v>Gestión</v>
      </c>
      <c r="C46" s="251" t="s">
        <v>576</v>
      </c>
      <c r="D46" s="249" t="s">
        <v>577</v>
      </c>
      <c r="E46" s="249" t="s">
        <v>578</v>
      </c>
      <c r="F46" s="249" t="s">
        <v>579</v>
      </c>
      <c r="G46" s="249" t="s">
        <v>580</v>
      </c>
    </row>
    <row r="47" spans="1:7" ht="223.5" customHeight="1" x14ac:dyDescent="0.2">
      <c r="A47" s="151" t="s">
        <v>170</v>
      </c>
      <c r="B47" s="143" t="str">
        <f>'IDENTIFICACIÓN Y VALORACIÓN'!$F$79</f>
        <v>Gestión</v>
      </c>
      <c r="C47" s="194" t="s">
        <v>331</v>
      </c>
      <c r="D47" s="195" t="s">
        <v>405</v>
      </c>
      <c r="E47" s="198" t="s">
        <v>412</v>
      </c>
      <c r="F47" s="191" t="s">
        <v>415</v>
      </c>
      <c r="G47" s="191" t="s">
        <v>419</v>
      </c>
    </row>
    <row r="48" spans="1:7" ht="189" customHeight="1" x14ac:dyDescent="0.2">
      <c r="A48" s="152" t="s">
        <v>170</v>
      </c>
      <c r="B48" s="145" t="str">
        <f>'IDENTIFICACIÓN Y VALORACIÓN'!$F$79</f>
        <v>Gestión</v>
      </c>
      <c r="C48" s="250" t="s">
        <v>329</v>
      </c>
      <c r="D48" s="248" t="s">
        <v>406</v>
      </c>
      <c r="E48" s="248" t="s">
        <v>413</v>
      </c>
      <c r="F48" s="248" t="s">
        <v>416</v>
      </c>
      <c r="G48" s="248" t="s">
        <v>420</v>
      </c>
    </row>
    <row r="49" spans="1:7" ht="136.5" customHeight="1" x14ac:dyDescent="0.2">
      <c r="A49" s="152" t="s">
        <v>170</v>
      </c>
      <c r="B49" s="145" t="str">
        <f>'IDENTIFICACIÓN Y VALORACIÓN'!$F$79</f>
        <v>Gestión</v>
      </c>
      <c r="C49" s="250" t="s">
        <v>330</v>
      </c>
      <c r="D49" s="248" t="s">
        <v>400</v>
      </c>
      <c r="E49" s="248" t="s">
        <v>411</v>
      </c>
      <c r="F49" s="248" t="s">
        <v>414</v>
      </c>
      <c r="G49" s="248" t="s">
        <v>590</v>
      </c>
    </row>
    <row r="50" spans="1:7" ht="161.25" customHeight="1" x14ac:dyDescent="0.2">
      <c r="A50" s="152" t="s">
        <v>170</v>
      </c>
      <c r="B50" s="145" t="str">
        <f>'IDENTIFICACIÓN Y VALORACIÓN'!$F$79</f>
        <v>Gestión</v>
      </c>
      <c r="C50" s="250" t="s">
        <v>332</v>
      </c>
      <c r="D50" s="248" t="s">
        <v>407</v>
      </c>
      <c r="E50" s="248" t="s">
        <v>409</v>
      </c>
      <c r="F50" s="248" t="s">
        <v>417</v>
      </c>
      <c r="G50" s="248" t="s">
        <v>590</v>
      </c>
    </row>
    <row r="51" spans="1:7" ht="181.5" customHeight="1" x14ac:dyDescent="0.2">
      <c r="A51" s="153" t="s">
        <v>170</v>
      </c>
      <c r="B51" s="147" t="str">
        <f>'IDENTIFICACIÓN Y VALORACIÓN'!$F$79</f>
        <v>Gestión</v>
      </c>
      <c r="C51" s="250" t="s">
        <v>589</v>
      </c>
      <c r="D51" s="248" t="s">
        <v>408</v>
      </c>
      <c r="E51" s="248" t="s">
        <v>410</v>
      </c>
      <c r="F51" s="248" t="s">
        <v>418</v>
      </c>
      <c r="G51" s="248" t="s">
        <v>590</v>
      </c>
    </row>
    <row r="52" spans="1:7" ht="151.5" customHeight="1" x14ac:dyDescent="0.2">
      <c r="A52" s="154" t="s">
        <v>171</v>
      </c>
      <c r="B52" s="162" t="str">
        <f>'IDENTIFICACIÓN Y VALORACIÓN'!$F$84</f>
        <v>Gestión</v>
      </c>
      <c r="C52" s="163" t="s">
        <v>333</v>
      </c>
      <c r="D52" s="164" t="s">
        <v>421</v>
      </c>
      <c r="E52" s="165" t="s">
        <v>426</v>
      </c>
      <c r="F52" s="163" t="s">
        <v>427</v>
      </c>
      <c r="G52" s="163" t="s">
        <v>428</v>
      </c>
    </row>
    <row r="53" spans="1:7" ht="182.25" customHeight="1" x14ac:dyDescent="0.2">
      <c r="A53" s="150" t="s">
        <v>171</v>
      </c>
      <c r="B53" s="161" t="str">
        <f>'IDENTIFICACIÓN Y VALORACIÓN'!$F$84</f>
        <v>Gestión</v>
      </c>
      <c r="C53" s="252" t="s">
        <v>334</v>
      </c>
      <c r="D53" s="252" t="s">
        <v>422</v>
      </c>
      <c r="E53" s="252" t="s">
        <v>429</v>
      </c>
      <c r="F53" s="252" t="s">
        <v>433</v>
      </c>
      <c r="G53" s="252" t="s">
        <v>437</v>
      </c>
    </row>
    <row r="54" spans="1:7" ht="133.5" customHeight="1" x14ac:dyDescent="0.2">
      <c r="A54" s="150" t="s">
        <v>171</v>
      </c>
      <c r="B54" s="161" t="str">
        <f>'IDENTIFICACIÓN Y VALORACIÓN'!$F$84</f>
        <v>Gestión</v>
      </c>
      <c r="C54" s="252" t="s">
        <v>335</v>
      </c>
      <c r="D54" s="252" t="s">
        <v>423</v>
      </c>
      <c r="E54" s="252" t="s">
        <v>430</v>
      </c>
      <c r="F54" s="252" t="s">
        <v>434</v>
      </c>
      <c r="G54" s="252" t="s">
        <v>438</v>
      </c>
    </row>
    <row r="55" spans="1:7" ht="125.25" customHeight="1" x14ac:dyDescent="0.2">
      <c r="A55" s="150" t="s">
        <v>171</v>
      </c>
      <c r="B55" s="161" t="str">
        <f>'IDENTIFICACIÓN Y VALORACIÓN'!$F$84</f>
        <v>Gestión</v>
      </c>
      <c r="C55" s="252" t="s">
        <v>336</v>
      </c>
      <c r="D55" s="252" t="s">
        <v>424</v>
      </c>
      <c r="E55" s="252" t="s">
        <v>431</v>
      </c>
      <c r="F55" s="252" t="s">
        <v>435</v>
      </c>
      <c r="G55" s="252" t="s">
        <v>439</v>
      </c>
    </row>
    <row r="56" spans="1:7" ht="102.75" customHeight="1" x14ac:dyDescent="0.2">
      <c r="A56" s="150" t="s">
        <v>171</v>
      </c>
      <c r="B56" s="161" t="str">
        <f>'IDENTIFICACIÓN Y VALORACIÓN'!$F$84</f>
        <v>Gestión</v>
      </c>
      <c r="C56" s="252" t="s">
        <v>591</v>
      </c>
      <c r="D56" s="252" t="s">
        <v>592</v>
      </c>
      <c r="E56" s="252" t="s">
        <v>593</v>
      </c>
      <c r="F56" s="252" t="s">
        <v>594</v>
      </c>
      <c r="G56" s="252" t="s">
        <v>595</v>
      </c>
    </row>
    <row r="57" spans="1:7" ht="120" customHeight="1" x14ac:dyDescent="0.2">
      <c r="A57" s="166" t="s">
        <v>171</v>
      </c>
      <c r="B57" s="156" t="str">
        <f>'IDENTIFICACIÓN Y VALORACIÓN'!$F$84</f>
        <v>Gestión</v>
      </c>
      <c r="C57" s="252" t="s">
        <v>337</v>
      </c>
      <c r="D57" s="252" t="s">
        <v>425</v>
      </c>
      <c r="E57" s="252" t="s">
        <v>432</v>
      </c>
      <c r="F57" s="252" t="s">
        <v>436</v>
      </c>
      <c r="G57" s="252" t="s">
        <v>440</v>
      </c>
    </row>
    <row r="58" spans="1:7" s="202" customFormat="1" x14ac:dyDescent="0.2">
      <c r="A58" s="199"/>
      <c r="B58" s="200"/>
      <c r="C58" s="199"/>
      <c r="D58" s="199"/>
      <c r="E58" s="199"/>
      <c r="F58" s="201"/>
      <c r="G58" s="201"/>
    </row>
    <row r="59" spans="1:7" s="202" customFormat="1" x14ac:dyDescent="0.2">
      <c r="A59" s="199"/>
      <c r="B59" s="200"/>
      <c r="C59" s="199"/>
      <c r="D59" s="199"/>
      <c r="E59" s="199"/>
      <c r="F59" s="201"/>
      <c r="G59" s="201"/>
    </row>
    <row r="60" spans="1:7" s="202" customFormat="1" x14ac:dyDescent="0.2">
      <c r="A60" s="199"/>
      <c r="B60" s="200"/>
      <c r="C60" s="203"/>
      <c r="D60" s="203"/>
      <c r="E60" s="203"/>
      <c r="F60" s="201"/>
      <c r="G60" s="201"/>
    </row>
    <row r="61" spans="1:7" s="202" customFormat="1" x14ac:dyDescent="0.2">
      <c r="A61" s="199"/>
      <c r="B61" s="200"/>
      <c r="C61" s="203"/>
      <c r="D61" s="203"/>
      <c r="E61" s="203"/>
      <c r="F61" s="201"/>
      <c r="G61" s="201"/>
    </row>
    <row r="62" spans="1:7" s="202" customFormat="1" x14ac:dyDescent="0.2">
      <c r="A62" s="199"/>
      <c r="B62" s="200"/>
      <c r="C62" s="203"/>
      <c r="D62" s="203"/>
      <c r="E62" s="203"/>
      <c r="F62" s="201"/>
      <c r="G62" s="201"/>
    </row>
    <row r="63" spans="1:7" s="202" customFormat="1" x14ac:dyDescent="0.2">
      <c r="A63" s="199"/>
      <c r="B63" s="200"/>
      <c r="C63" s="203"/>
      <c r="D63" s="203"/>
      <c r="E63" s="203"/>
      <c r="F63" s="201"/>
      <c r="G63" s="201"/>
    </row>
    <row r="64" spans="1:7" s="202" customFormat="1" x14ac:dyDescent="0.2">
      <c r="A64" s="199"/>
      <c r="B64" s="200"/>
      <c r="C64" s="203"/>
      <c r="D64" s="203"/>
      <c r="E64" s="203"/>
      <c r="F64" s="201"/>
      <c r="G64" s="201"/>
    </row>
    <row r="65" spans="1:7" s="202" customFormat="1" x14ac:dyDescent="0.2">
      <c r="A65" s="199"/>
      <c r="B65" s="200"/>
      <c r="C65" s="203"/>
      <c r="D65" s="203"/>
      <c r="E65" s="203"/>
      <c r="F65" s="201"/>
      <c r="G65" s="201"/>
    </row>
    <row r="66" spans="1:7" s="202" customFormat="1" x14ac:dyDescent="0.2">
      <c r="A66" s="199"/>
      <c r="B66" s="200"/>
      <c r="C66" s="203"/>
      <c r="D66" s="203"/>
      <c r="E66" s="203"/>
      <c r="F66" s="201"/>
      <c r="G66" s="201"/>
    </row>
    <row r="67" spans="1:7" s="202" customFormat="1" x14ac:dyDescent="0.2">
      <c r="A67" s="199"/>
      <c r="B67" s="204"/>
      <c r="C67" s="203"/>
      <c r="D67" s="203"/>
      <c r="E67" s="203"/>
      <c r="F67" s="201"/>
      <c r="G67" s="201"/>
    </row>
    <row r="68" spans="1:7" s="202" customFormat="1" x14ac:dyDescent="0.2">
      <c r="A68" s="199"/>
      <c r="B68" s="204"/>
      <c r="F68" s="201"/>
      <c r="G68" s="201"/>
    </row>
    <row r="69" spans="1:7" s="202" customFormat="1" x14ac:dyDescent="0.2">
      <c r="A69" s="199"/>
      <c r="B69" s="204"/>
      <c r="F69" s="201"/>
      <c r="G69" s="201"/>
    </row>
    <row r="70" spans="1:7" s="202" customFormat="1" x14ac:dyDescent="0.2">
      <c r="A70" s="199"/>
      <c r="B70" s="204"/>
      <c r="F70" s="201"/>
      <c r="G70" s="201"/>
    </row>
    <row r="71" spans="1:7" s="202" customFormat="1" x14ac:dyDescent="0.2">
      <c r="A71" s="199"/>
      <c r="B71" s="204"/>
      <c r="F71" s="201"/>
      <c r="G71" s="201"/>
    </row>
    <row r="72" spans="1:7" s="202" customFormat="1" x14ac:dyDescent="0.2">
      <c r="A72" s="199"/>
      <c r="B72" s="204"/>
      <c r="F72" s="201"/>
      <c r="G72" s="201"/>
    </row>
    <row r="73" spans="1:7" s="202" customFormat="1" x14ac:dyDescent="0.2">
      <c r="A73" s="199"/>
      <c r="B73" s="204"/>
      <c r="F73" s="201"/>
      <c r="G73" s="201"/>
    </row>
    <row r="74" spans="1:7" s="202" customFormat="1" x14ac:dyDescent="0.2">
      <c r="A74" s="199"/>
      <c r="B74" s="204"/>
      <c r="F74" s="201"/>
      <c r="G74" s="201"/>
    </row>
    <row r="75" spans="1:7" s="202" customFormat="1" x14ac:dyDescent="0.2">
      <c r="A75" s="199"/>
      <c r="B75" s="204"/>
      <c r="F75" s="201"/>
      <c r="G75" s="201"/>
    </row>
    <row r="76" spans="1:7" s="202" customFormat="1" x14ac:dyDescent="0.2">
      <c r="A76" s="199"/>
      <c r="B76" s="204"/>
      <c r="F76" s="201"/>
      <c r="G76" s="201"/>
    </row>
    <row r="77" spans="1:7" s="202" customFormat="1" x14ac:dyDescent="0.2">
      <c r="A77" s="199"/>
      <c r="B77" s="204"/>
      <c r="F77" s="201"/>
      <c r="G77" s="201"/>
    </row>
    <row r="78" spans="1:7" s="202" customFormat="1" x14ac:dyDescent="0.2">
      <c r="A78" s="199"/>
      <c r="B78" s="204"/>
      <c r="F78" s="201"/>
      <c r="G78" s="201"/>
    </row>
    <row r="79" spans="1:7" s="202" customFormat="1" x14ac:dyDescent="0.2">
      <c r="A79" s="199"/>
      <c r="B79" s="204"/>
      <c r="F79" s="201"/>
      <c r="G79" s="201"/>
    </row>
    <row r="80" spans="1:7" s="202" customFormat="1" x14ac:dyDescent="0.2">
      <c r="A80" s="199"/>
      <c r="B80" s="204"/>
      <c r="F80" s="201"/>
      <c r="G80" s="201"/>
    </row>
    <row r="81" spans="1:7" s="202" customFormat="1" x14ac:dyDescent="0.2">
      <c r="A81" s="199"/>
      <c r="B81" s="204"/>
      <c r="F81" s="201"/>
      <c r="G81" s="201"/>
    </row>
    <row r="82" spans="1:7" s="202" customFormat="1" x14ac:dyDescent="0.2">
      <c r="A82" s="199"/>
      <c r="B82" s="204"/>
      <c r="F82" s="201"/>
      <c r="G82" s="201"/>
    </row>
    <row r="83" spans="1:7" s="202" customFormat="1" ht="15.75" x14ac:dyDescent="0.2">
      <c r="A83" s="199"/>
      <c r="B83" s="204"/>
      <c r="D83" s="205" t="s">
        <v>264</v>
      </c>
      <c r="F83" s="201"/>
      <c r="G83" s="201"/>
    </row>
    <row r="84" spans="1:7" s="202" customFormat="1" ht="15.75" x14ac:dyDescent="0.2">
      <c r="A84" s="199"/>
      <c r="B84" s="204"/>
      <c r="D84" s="206" t="s">
        <v>265</v>
      </c>
      <c r="F84" s="201"/>
      <c r="G84" s="201"/>
    </row>
    <row r="85" spans="1:7" s="202" customFormat="1" ht="15.75" x14ac:dyDescent="0.2">
      <c r="A85" s="199"/>
      <c r="B85" s="204"/>
      <c r="D85" s="207" t="s">
        <v>266</v>
      </c>
      <c r="F85" s="201"/>
      <c r="G85" s="201"/>
    </row>
    <row r="86" spans="1:7" s="202" customFormat="1" ht="15.75" x14ac:dyDescent="0.2">
      <c r="A86" s="199"/>
      <c r="B86" s="204"/>
      <c r="D86" s="207" t="s">
        <v>267</v>
      </c>
      <c r="F86" s="201"/>
      <c r="G86" s="201"/>
    </row>
    <row r="87" spans="1:7" s="202" customFormat="1" ht="15.75" x14ac:dyDescent="0.2">
      <c r="A87" s="199"/>
      <c r="B87" s="204"/>
      <c r="D87" s="207" t="s">
        <v>268</v>
      </c>
      <c r="F87" s="201"/>
      <c r="G87" s="201"/>
    </row>
    <row r="88" spans="1:7" s="202" customFormat="1" ht="15.75" x14ac:dyDescent="0.2">
      <c r="A88" s="199"/>
      <c r="B88" s="204"/>
      <c r="D88" s="207" t="s">
        <v>269</v>
      </c>
      <c r="F88" s="201"/>
      <c r="G88" s="201"/>
    </row>
    <row r="89" spans="1:7" s="202" customFormat="1" ht="15.75" x14ac:dyDescent="0.2">
      <c r="A89" s="199"/>
      <c r="B89" s="204"/>
      <c r="D89" s="207" t="s">
        <v>271</v>
      </c>
      <c r="F89" s="201"/>
      <c r="G89" s="201"/>
    </row>
    <row r="90" spans="1:7" s="202" customFormat="1" ht="15.75" x14ac:dyDescent="0.2">
      <c r="A90" s="199"/>
      <c r="B90" s="204"/>
      <c r="D90" s="207" t="s">
        <v>272</v>
      </c>
      <c r="F90" s="201"/>
      <c r="G90" s="201"/>
    </row>
    <row r="91" spans="1:7" s="202" customFormat="1" ht="15.75" x14ac:dyDescent="0.2">
      <c r="A91" s="199"/>
      <c r="B91" s="204"/>
      <c r="D91" s="207" t="s">
        <v>273</v>
      </c>
      <c r="F91" s="201"/>
      <c r="G91" s="201"/>
    </row>
    <row r="92" spans="1:7" s="202" customFormat="1" ht="15.75" x14ac:dyDescent="0.2">
      <c r="A92" s="199"/>
      <c r="B92" s="204"/>
      <c r="D92" s="207" t="s">
        <v>274</v>
      </c>
      <c r="F92" s="201"/>
      <c r="G92" s="201"/>
    </row>
    <row r="93" spans="1:7" s="202" customFormat="1" ht="15.75" x14ac:dyDescent="0.2">
      <c r="A93" s="199"/>
      <c r="B93" s="204"/>
      <c r="D93" s="207" t="s">
        <v>275</v>
      </c>
      <c r="F93" s="201"/>
      <c r="G93" s="201"/>
    </row>
    <row r="94" spans="1:7" s="202" customFormat="1" ht="31.5" x14ac:dyDescent="0.2">
      <c r="A94" s="199"/>
      <c r="B94" s="204"/>
      <c r="D94" s="208" t="s">
        <v>276</v>
      </c>
      <c r="F94" s="201"/>
      <c r="G94" s="201"/>
    </row>
    <row r="95" spans="1:7" s="202" customFormat="1" ht="30" x14ac:dyDescent="0.2">
      <c r="A95" s="199"/>
      <c r="B95" s="204"/>
      <c r="D95" s="209" t="s">
        <v>277</v>
      </c>
      <c r="F95" s="201"/>
      <c r="G95" s="201"/>
    </row>
    <row r="96" spans="1:7" s="202" customFormat="1" ht="45" x14ac:dyDescent="0.2">
      <c r="A96" s="199"/>
      <c r="B96" s="204"/>
      <c r="D96" s="209" t="s">
        <v>278</v>
      </c>
      <c r="F96" s="201"/>
      <c r="G96" s="201"/>
    </row>
    <row r="97" spans="1:7" s="202" customFormat="1" ht="30" x14ac:dyDescent="0.2">
      <c r="A97" s="199"/>
      <c r="B97" s="204"/>
      <c r="D97" s="209" t="s">
        <v>279</v>
      </c>
      <c r="F97" s="201"/>
      <c r="G97" s="201"/>
    </row>
    <row r="98" spans="1:7" s="202" customFormat="1" ht="45" x14ac:dyDescent="0.2">
      <c r="A98" s="199"/>
      <c r="B98" s="204"/>
      <c r="D98" s="209" t="s">
        <v>280</v>
      </c>
      <c r="F98" s="201"/>
      <c r="G98" s="201"/>
    </row>
    <row r="99" spans="1:7" s="202" customFormat="1" ht="30" x14ac:dyDescent="0.2">
      <c r="A99" s="199"/>
      <c r="B99" s="204"/>
      <c r="D99" s="209" t="s">
        <v>281</v>
      </c>
      <c r="F99" s="201"/>
      <c r="G99" s="201"/>
    </row>
    <row r="100" spans="1:7" s="202" customFormat="1" ht="30" x14ac:dyDescent="0.2">
      <c r="A100" s="199"/>
      <c r="B100" s="204"/>
      <c r="D100" s="210" t="s">
        <v>282</v>
      </c>
      <c r="F100" s="201"/>
      <c r="G100" s="201"/>
    </row>
    <row r="101" spans="1:7" s="202" customFormat="1" ht="45" x14ac:dyDescent="0.2">
      <c r="A101" s="199"/>
      <c r="B101" s="204"/>
      <c r="D101" s="210" t="s">
        <v>283</v>
      </c>
      <c r="F101" s="201"/>
      <c r="G101" s="201"/>
    </row>
    <row r="102" spans="1:7" s="202" customFormat="1" ht="45" x14ac:dyDescent="0.2">
      <c r="A102" s="199"/>
      <c r="B102" s="204"/>
      <c r="D102" s="210" t="s">
        <v>284</v>
      </c>
      <c r="F102" s="201"/>
      <c r="G102" s="201"/>
    </row>
    <row r="103" spans="1:7" s="202" customFormat="1" ht="30" x14ac:dyDescent="0.2">
      <c r="A103" s="199"/>
      <c r="B103" s="204"/>
      <c r="D103" s="210" t="s">
        <v>285</v>
      </c>
      <c r="F103" s="201"/>
      <c r="G103" s="201"/>
    </row>
    <row r="104" spans="1:7" s="202" customFormat="1" ht="30" x14ac:dyDescent="0.2">
      <c r="A104" s="199"/>
      <c r="B104" s="204"/>
      <c r="D104" s="210" t="s">
        <v>286</v>
      </c>
      <c r="F104" s="201"/>
      <c r="G104" s="201"/>
    </row>
    <row r="105" spans="1:7" s="202" customFormat="1" ht="45" x14ac:dyDescent="0.2">
      <c r="B105" s="211"/>
      <c r="D105" s="210" t="s">
        <v>287</v>
      </c>
      <c r="F105" s="201"/>
      <c r="G105" s="201"/>
    </row>
    <row r="106" spans="1:7" s="202" customFormat="1" ht="45" x14ac:dyDescent="0.2">
      <c r="B106" s="211"/>
      <c r="D106" s="210" t="s">
        <v>288</v>
      </c>
      <c r="F106" s="201"/>
      <c r="G106" s="201"/>
    </row>
    <row r="107" spans="1:7" s="202" customFormat="1" ht="30" x14ac:dyDescent="0.2">
      <c r="B107" s="211"/>
      <c r="D107" s="210" t="s">
        <v>289</v>
      </c>
      <c r="F107" s="201"/>
      <c r="G107" s="201"/>
    </row>
    <row r="108" spans="1:7" s="202" customFormat="1" ht="45" x14ac:dyDescent="0.2">
      <c r="B108" s="211"/>
      <c r="D108" s="210" t="s">
        <v>290</v>
      </c>
      <c r="F108" s="201"/>
      <c r="G108" s="201"/>
    </row>
    <row r="109" spans="1:7" s="202" customFormat="1" ht="30" x14ac:dyDescent="0.2">
      <c r="B109" s="211"/>
      <c r="D109" s="210" t="s">
        <v>291</v>
      </c>
      <c r="F109" s="201"/>
      <c r="G109" s="201"/>
    </row>
    <row r="110" spans="1:7" s="202" customFormat="1" ht="45" x14ac:dyDescent="0.2">
      <c r="B110" s="211"/>
      <c r="D110" s="210" t="s">
        <v>292</v>
      </c>
      <c r="F110" s="201"/>
      <c r="G110" s="201"/>
    </row>
    <row r="111" spans="1:7" s="202" customFormat="1" ht="30" x14ac:dyDescent="0.2">
      <c r="B111" s="211"/>
      <c r="D111" s="210" t="s">
        <v>293</v>
      </c>
      <c r="F111" s="201"/>
      <c r="G111" s="201"/>
    </row>
    <row r="112" spans="1:7" s="202" customFormat="1" ht="30" x14ac:dyDescent="0.2">
      <c r="B112" s="211"/>
      <c r="D112" s="210" t="s">
        <v>294</v>
      </c>
      <c r="F112" s="201"/>
      <c r="G112" s="201"/>
    </row>
    <row r="113" spans="2:7" s="202" customFormat="1" ht="30" x14ac:dyDescent="0.2">
      <c r="B113" s="211"/>
      <c r="D113" s="210" t="s">
        <v>295</v>
      </c>
      <c r="F113" s="201"/>
      <c r="G113" s="201"/>
    </row>
    <row r="114" spans="2:7" s="202" customFormat="1" ht="30" x14ac:dyDescent="0.2">
      <c r="B114" s="211"/>
      <c r="D114" s="210" t="s">
        <v>296</v>
      </c>
      <c r="F114" s="201"/>
      <c r="G114" s="201"/>
    </row>
    <row r="115" spans="2:7" s="202" customFormat="1" ht="30" x14ac:dyDescent="0.2">
      <c r="B115" s="211"/>
      <c r="D115" s="210" t="s">
        <v>297</v>
      </c>
      <c r="F115" s="201"/>
      <c r="G115" s="201"/>
    </row>
    <row r="116" spans="2:7" s="202" customFormat="1" ht="30" x14ac:dyDescent="0.2">
      <c r="B116" s="211"/>
      <c r="D116" s="210" t="s">
        <v>298</v>
      </c>
      <c r="F116" s="201"/>
      <c r="G116" s="201"/>
    </row>
    <row r="117" spans="2:7" s="202" customFormat="1" ht="30" x14ac:dyDescent="0.2">
      <c r="B117" s="211"/>
      <c r="D117" s="210" t="s">
        <v>299</v>
      </c>
      <c r="F117" s="201"/>
      <c r="G117" s="201"/>
    </row>
    <row r="118" spans="2:7" s="202" customFormat="1" ht="30" x14ac:dyDescent="0.2">
      <c r="B118" s="211"/>
      <c r="D118" s="210" t="s">
        <v>300</v>
      </c>
      <c r="F118" s="201"/>
      <c r="G118" s="201"/>
    </row>
    <row r="119" spans="2:7" s="202" customFormat="1" ht="30" x14ac:dyDescent="0.2">
      <c r="D119" s="210" t="s">
        <v>301</v>
      </c>
      <c r="F119" s="201"/>
      <c r="G119" s="201"/>
    </row>
    <row r="120" spans="2:7" s="202" customFormat="1" ht="15.75" x14ac:dyDescent="0.2">
      <c r="D120" s="207" t="s">
        <v>302</v>
      </c>
      <c r="F120" s="201"/>
      <c r="G120" s="201"/>
    </row>
    <row r="121" spans="2:7" s="202" customFormat="1" x14ac:dyDescent="0.2">
      <c r="F121" s="201"/>
      <c r="G121" s="201"/>
    </row>
    <row r="122" spans="2:7" s="202" customFormat="1" x14ac:dyDescent="0.2">
      <c r="F122" s="201"/>
      <c r="G122" s="201"/>
    </row>
    <row r="123" spans="2:7" s="202" customFormat="1" x14ac:dyDescent="0.2">
      <c r="F123" s="201"/>
      <c r="G123" s="201"/>
    </row>
    <row r="124" spans="2:7" s="202" customFormat="1" x14ac:dyDescent="0.2">
      <c r="F124" s="201"/>
      <c r="G124" s="201"/>
    </row>
    <row r="125" spans="2:7" s="202" customFormat="1" x14ac:dyDescent="0.2">
      <c r="F125" s="201"/>
      <c r="G125" s="201"/>
    </row>
    <row r="126" spans="2:7" s="202" customFormat="1" x14ac:dyDescent="0.2">
      <c r="F126" s="201"/>
      <c r="G126" s="201"/>
    </row>
    <row r="127" spans="2:7" s="202" customFormat="1" x14ac:dyDescent="0.2">
      <c r="F127" s="201"/>
      <c r="G127" s="201"/>
    </row>
    <row r="128" spans="2:7" s="202" customFormat="1" x14ac:dyDescent="0.2">
      <c r="F128" s="201"/>
      <c r="G128" s="201"/>
    </row>
    <row r="129" spans="2:7" s="202" customFormat="1" x14ac:dyDescent="0.2">
      <c r="F129" s="201"/>
      <c r="G129" s="201"/>
    </row>
    <row r="130" spans="2:7" s="202" customFormat="1" x14ac:dyDescent="0.2">
      <c r="F130" s="201"/>
      <c r="G130" s="201"/>
    </row>
    <row r="131" spans="2:7" s="202" customFormat="1" x14ac:dyDescent="0.2">
      <c r="F131" s="201"/>
      <c r="G131" s="201"/>
    </row>
    <row r="132" spans="2:7" s="202" customFormat="1" x14ac:dyDescent="0.2">
      <c r="F132" s="201"/>
      <c r="G132" s="201"/>
    </row>
    <row r="133" spans="2:7" s="202" customFormat="1" x14ac:dyDescent="0.2">
      <c r="F133" s="201"/>
      <c r="G133" s="201"/>
    </row>
    <row r="134" spans="2:7" s="202" customFormat="1" x14ac:dyDescent="0.2">
      <c r="F134" s="201"/>
      <c r="G134" s="201"/>
    </row>
    <row r="135" spans="2:7" s="202" customFormat="1" x14ac:dyDescent="0.2">
      <c r="B135" s="211"/>
      <c r="F135" s="201"/>
      <c r="G135" s="201"/>
    </row>
    <row r="136" spans="2:7" s="202" customFormat="1" x14ac:dyDescent="0.2">
      <c r="B136" s="201" t="s">
        <v>25</v>
      </c>
      <c r="F136" s="201"/>
      <c r="G136" s="201"/>
    </row>
    <row r="137" spans="2:7" s="202" customFormat="1" x14ac:dyDescent="0.2">
      <c r="B137" s="212" t="s">
        <v>31</v>
      </c>
      <c r="F137" s="201"/>
      <c r="G137" s="201"/>
    </row>
    <row r="138" spans="2:7" s="202" customFormat="1" ht="30" x14ac:dyDescent="0.2">
      <c r="B138" s="213" t="s">
        <v>32</v>
      </c>
      <c r="F138" s="201"/>
      <c r="G138" s="201"/>
    </row>
    <row r="139" spans="2:7" s="202" customFormat="1" x14ac:dyDescent="0.2">
      <c r="B139" s="212" t="s">
        <v>33</v>
      </c>
      <c r="F139" s="201"/>
      <c r="G139" s="201"/>
    </row>
    <row r="140" spans="2:7" s="202" customFormat="1" x14ac:dyDescent="0.2">
      <c r="B140" s="212" t="s">
        <v>34</v>
      </c>
      <c r="F140" s="201"/>
      <c r="G140" s="201"/>
    </row>
    <row r="141" spans="2:7" s="202" customFormat="1" x14ac:dyDescent="0.2">
      <c r="B141" s="211"/>
      <c r="F141" s="201"/>
      <c r="G141" s="201"/>
    </row>
    <row r="142" spans="2:7" s="202" customFormat="1" x14ac:dyDescent="0.2">
      <c r="B142" s="211"/>
      <c r="F142" s="201"/>
      <c r="G142" s="201"/>
    </row>
    <row r="143" spans="2:7" s="202" customFormat="1" x14ac:dyDescent="0.2">
      <c r="B143" s="211"/>
      <c r="F143" s="201"/>
      <c r="G143" s="201"/>
    </row>
    <row r="144" spans="2:7" s="202" customFormat="1" x14ac:dyDescent="0.2">
      <c r="B144" s="211"/>
      <c r="F144" s="201"/>
      <c r="G144" s="201"/>
    </row>
    <row r="145" spans="2:7" s="202" customFormat="1" x14ac:dyDescent="0.2">
      <c r="B145" s="211"/>
      <c r="F145" s="201"/>
      <c r="G145" s="201"/>
    </row>
    <row r="146" spans="2:7" s="202" customFormat="1" x14ac:dyDescent="0.2">
      <c r="B146" s="211"/>
      <c r="F146" s="201"/>
      <c r="G146" s="201"/>
    </row>
    <row r="147" spans="2:7" s="202" customFormat="1" x14ac:dyDescent="0.2">
      <c r="B147" s="211"/>
      <c r="F147" s="201"/>
      <c r="G147" s="201"/>
    </row>
    <row r="148" spans="2:7" s="202" customFormat="1" x14ac:dyDescent="0.2">
      <c r="B148" s="211"/>
      <c r="F148" s="201"/>
      <c r="G148" s="201"/>
    </row>
    <row r="149" spans="2:7" s="202" customFormat="1" x14ac:dyDescent="0.2">
      <c r="B149" s="211"/>
      <c r="F149" s="201"/>
      <c r="G149" s="201"/>
    </row>
    <row r="150" spans="2:7" s="202" customFormat="1" x14ac:dyDescent="0.2">
      <c r="B150" s="211"/>
      <c r="F150" s="201"/>
      <c r="G150" s="201"/>
    </row>
    <row r="151" spans="2:7" s="202" customFormat="1" x14ac:dyDescent="0.2">
      <c r="F151" s="201"/>
      <c r="G151" s="201"/>
    </row>
    <row r="152" spans="2:7" s="202" customFormat="1" x14ac:dyDescent="0.2">
      <c r="F152" s="201"/>
      <c r="G152" s="201"/>
    </row>
    <row r="153" spans="2:7" s="202" customFormat="1" x14ac:dyDescent="0.2">
      <c r="F153" s="201"/>
      <c r="G153" s="201"/>
    </row>
    <row r="154" spans="2:7" s="202" customFormat="1" x14ac:dyDescent="0.2">
      <c r="F154" s="201"/>
      <c r="G154" s="201"/>
    </row>
    <row r="155" spans="2:7" s="202" customFormat="1" x14ac:dyDescent="0.2">
      <c r="F155" s="201"/>
      <c r="G155" s="201"/>
    </row>
    <row r="156" spans="2:7" s="202" customFormat="1" x14ac:dyDescent="0.2">
      <c r="F156" s="201"/>
      <c r="G156" s="201"/>
    </row>
    <row r="157" spans="2:7" s="202" customFormat="1" x14ac:dyDescent="0.2">
      <c r="F157" s="201"/>
      <c r="G157" s="201"/>
    </row>
    <row r="158" spans="2:7" s="202" customFormat="1" x14ac:dyDescent="0.2">
      <c r="F158" s="201"/>
      <c r="G158" s="201"/>
    </row>
    <row r="159" spans="2:7" s="202" customFormat="1" x14ac:dyDescent="0.2">
      <c r="F159" s="201"/>
      <c r="G159" s="201"/>
    </row>
    <row r="160" spans="2:7" s="202" customFormat="1" x14ac:dyDescent="0.2">
      <c r="F160" s="201"/>
      <c r="G160" s="201"/>
    </row>
    <row r="161" spans="6:7" s="202" customFormat="1" x14ac:dyDescent="0.2">
      <c r="F161" s="201"/>
      <c r="G161" s="201"/>
    </row>
    <row r="162" spans="6:7" s="202" customFormat="1" x14ac:dyDescent="0.2">
      <c r="F162" s="201"/>
      <c r="G162" s="201"/>
    </row>
    <row r="163" spans="6:7" s="202" customFormat="1" x14ac:dyDescent="0.2">
      <c r="F163" s="201"/>
      <c r="G163" s="201"/>
    </row>
    <row r="164" spans="6:7" s="202" customFormat="1" x14ac:dyDescent="0.2">
      <c r="F164" s="201"/>
      <c r="G164" s="201"/>
    </row>
    <row r="165" spans="6:7" s="202" customFormat="1" x14ac:dyDescent="0.2">
      <c r="F165" s="201"/>
      <c r="G165" s="201"/>
    </row>
    <row r="166" spans="6:7" s="202" customFormat="1" x14ac:dyDescent="0.2">
      <c r="F166" s="201"/>
      <c r="G166" s="201"/>
    </row>
    <row r="167" spans="6:7" s="202" customFormat="1" x14ac:dyDescent="0.2">
      <c r="F167" s="201"/>
      <c r="G167" s="201"/>
    </row>
    <row r="168" spans="6:7" s="202" customFormat="1" x14ac:dyDescent="0.2">
      <c r="F168" s="201"/>
      <c r="G168" s="201"/>
    </row>
    <row r="169" spans="6:7" s="202" customFormat="1" x14ac:dyDescent="0.2">
      <c r="F169" s="201"/>
      <c r="G169" s="201"/>
    </row>
    <row r="170" spans="6:7" s="202" customFormat="1" x14ac:dyDescent="0.2">
      <c r="F170" s="201"/>
      <c r="G170" s="201"/>
    </row>
    <row r="171" spans="6:7" s="202" customFormat="1" x14ac:dyDescent="0.2">
      <c r="F171" s="201"/>
      <c r="G171" s="201"/>
    </row>
    <row r="172" spans="6:7" s="202" customFormat="1" x14ac:dyDescent="0.2">
      <c r="F172" s="201"/>
      <c r="G172" s="201"/>
    </row>
    <row r="173" spans="6:7" s="202" customFormat="1" x14ac:dyDescent="0.2">
      <c r="F173" s="201"/>
      <c r="G173" s="201"/>
    </row>
    <row r="174" spans="6:7" s="202" customFormat="1" x14ac:dyDescent="0.2">
      <c r="F174" s="201"/>
      <c r="G174" s="201"/>
    </row>
    <row r="175" spans="6:7" s="202" customFormat="1" x14ac:dyDescent="0.2">
      <c r="F175" s="201"/>
      <c r="G175" s="201"/>
    </row>
    <row r="176" spans="6:7" s="202" customFormat="1" x14ac:dyDescent="0.2">
      <c r="F176" s="201"/>
      <c r="G176" s="201"/>
    </row>
    <row r="177" spans="6:7" s="202" customFormat="1" x14ac:dyDescent="0.2">
      <c r="F177" s="201"/>
      <c r="G177" s="201"/>
    </row>
    <row r="178" spans="6:7" s="202" customFormat="1" x14ac:dyDescent="0.2">
      <c r="F178" s="201"/>
      <c r="G178" s="201"/>
    </row>
    <row r="179" spans="6:7" s="202" customFormat="1" x14ac:dyDescent="0.2">
      <c r="F179" s="201"/>
      <c r="G179" s="201"/>
    </row>
    <row r="180" spans="6:7" s="202" customFormat="1" x14ac:dyDescent="0.2">
      <c r="F180" s="201"/>
      <c r="G180" s="201"/>
    </row>
    <row r="181" spans="6:7" s="202" customFormat="1" x14ac:dyDescent="0.2">
      <c r="F181" s="201"/>
      <c r="G181" s="201"/>
    </row>
    <row r="182" spans="6:7" s="202" customFormat="1" x14ac:dyDescent="0.2">
      <c r="F182" s="201"/>
      <c r="G182" s="201"/>
    </row>
    <row r="183" spans="6:7" s="202" customFormat="1" x14ac:dyDescent="0.2">
      <c r="F183" s="201"/>
      <c r="G183" s="201"/>
    </row>
    <row r="184" spans="6:7" s="202" customFormat="1" x14ac:dyDescent="0.2">
      <c r="F184" s="201"/>
      <c r="G184" s="201"/>
    </row>
    <row r="185" spans="6:7" s="202" customFormat="1" x14ac:dyDescent="0.2">
      <c r="F185" s="201"/>
      <c r="G185" s="201"/>
    </row>
    <row r="186" spans="6:7" s="202" customFormat="1" x14ac:dyDescent="0.2">
      <c r="F186" s="201"/>
      <c r="G186" s="201"/>
    </row>
    <row r="187" spans="6:7" s="202" customFormat="1" x14ac:dyDescent="0.2">
      <c r="F187" s="201"/>
      <c r="G187" s="201"/>
    </row>
    <row r="188" spans="6:7" s="202" customFormat="1" x14ac:dyDescent="0.2">
      <c r="F188" s="201"/>
      <c r="G188" s="201"/>
    </row>
    <row r="189" spans="6:7" s="202" customFormat="1" x14ac:dyDescent="0.2">
      <c r="F189" s="201"/>
      <c r="G189" s="201"/>
    </row>
    <row r="190" spans="6:7" s="202" customFormat="1" x14ac:dyDescent="0.2">
      <c r="F190" s="201"/>
      <c r="G190" s="201"/>
    </row>
    <row r="191" spans="6:7" s="202" customFormat="1" x14ac:dyDescent="0.2">
      <c r="F191" s="201"/>
      <c r="G191" s="201"/>
    </row>
    <row r="192" spans="6:7" s="202" customFormat="1" x14ac:dyDescent="0.2">
      <c r="F192" s="201"/>
      <c r="G192" s="201"/>
    </row>
    <row r="193" spans="6:7" s="202" customFormat="1" x14ac:dyDescent="0.2">
      <c r="F193" s="201"/>
      <c r="G193" s="201"/>
    </row>
    <row r="194" spans="6:7" s="202" customFormat="1" x14ac:dyDescent="0.2">
      <c r="F194" s="201"/>
      <c r="G194" s="201"/>
    </row>
    <row r="195" spans="6:7" s="202" customFormat="1" x14ac:dyDescent="0.2">
      <c r="F195" s="201"/>
      <c r="G195" s="201"/>
    </row>
    <row r="196" spans="6:7" s="202" customFormat="1" x14ac:dyDescent="0.2">
      <c r="F196" s="201"/>
      <c r="G196" s="201"/>
    </row>
    <row r="197" spans="6:7" s="202" customFormat="1" x14ac:dyDescent="0.2">
      <c r="F197" s="201"/>
      <c r="G197" s="201"/>
    </row>
    <row r="198" spans="6:7" s="202" customFormat="1" x14ac:dyDescent="0.2">
      <c r="F198" s="201"/>
      <c r="G198" s="201"/>
    </row>
    <row r="199" spans="6:7" s="202" customFormat="1" x14ac:dyDescent="0.2">
      <c r="F199" s="201"/>
      <c r="G199" s="201"/>
    </row>
    <row r="200" spans="6:7" s="202" customFormat="1" x14ac:dyDescent="0.2">
      <c r="F200" s="201"/>
      <c r="G200" s="201"/>
    </row>
    <row r="201" spans="6:7" s="202" customFormat="1" x14ac:dyDescent="0.2">
      <c r="F201" s="201"/>
      <c r="G201" s="201"/>
    </row>
    <row r="202" spans="6:7" s="202" customFormat="1" x14ac:dyDescent="0.2">
      <c r="F202" s="201"/>
      <c r="G202" s="201"/>
    </row>
    <row r="203" spans="6:7" s="202" customFormat="1" x14ac:dyDescent="0.2">
      <c r="F203" s="201"/>
      <c r="G203" s="201"/>
    </row>
    <row r="204" spans="6:7" s="202" customFormat="1" x14ac:dyDescent="0.2">
      <c r="F204" s="201"/>
      <c r="G204" s="201"/>
    </row>
    <row r="205" spans="6:7" s="202" customFormat="1" x14ac:dyDescent="0.2">
      <c r="F205" s="201"/>
      <c r="G205" s="201"/>
    </row>
    <row r="206" spans="6:7" s="202" customFormat="1" x14ac:dyDescent="0.2">
      <c r="F206" s="201"/>
      <c r="G206" s="201"/>
    </row>
    <row r="207" spans="6:7" s="202" customFormat="1" x14ac:dyDescent="0.2">
      <c r="F207" s="201"/>
      <c r="G207" s="201"/>
    </row>
    <row r="208" spans="6:7" s="202" customFormat="1" x14ac:dyDescent="0.2">
      <c r="F208" s="201"/>
      <c r="G208" s="201"/>
    </row>
    <row r="209" spans="1:7" s="202" customFormat="1" x14ac:dyDescent="0.2">
      <c r="F209" s="201"/>
      <c r="G209" s="201"/>
    </row>
    <row r="210" spans="1:7" s="202" customFormat="1" x14ac:dyDescent="0.2">
      <c r="F210" s="201"/>
      <c r="G210" s="201"/>
    </row>
    <row r="211" spans="1:7" s="202" customFormat="1" x14ac:dyDescent="0.2">
      <c r="F211" s="201"/>
      <c r="G211" s="201"/>
    </row>
    <row r="212" spans="1:7" s="202" customFormat="1" x14ac:dyDescent="0.2">
      <c r="F212" s="201"/>
      <c r="G212" s="201"/>
    </row>
    <row r="213" spans="1:7" x14ac:dyDescent="0.2">
      <c r="A213" s="168"/>
      <c r="B213" s="168"/>
    </row>
    <row r="214" spans="1:7" x14ac:dyDescent="0.2">
      <c r="A214" s="168"/>
      <c r="B214" s="168"/>
    </row>
    <row r="215" spans="1:7" x14ac:dyDescent="0.2">
      <c r="A215" s="168"/>
      <c r="B215" s="168"/>
    </row>
    <row r="216" spans="1:7" x14ac:dyDescent="0.2">
      <c r="A216" s="168"/>
      <c r="B216" s="168"/>
    </row>
    <row r="217" spans="1:7" x14ac:dyDescent="0.2">
      <c r="A217" s="168"/>
      <c r="B217" s="168"/>
    </row>
    <row r="218" spans="1:7" x14ac:dyDescent="0.2">
      <c r="A218" s="168"/>
      <c r="B218" s="168"/>
    </row>
    <row r="219" spans="1:7" x14ac:dyDescent="0.2">
      <c r="A219" s="168"/>
      <c r="B219" s="168"/>
    </row>
    <row r="220" spans="1:7" x14ac:dyDescent="0.2">
      <c r="A220" s="168"/>
      <c r="B220" s="168"/>
    </row>
    <row r="221" spans="1:7" x14ac:dyDescent="0.2">
      <c r="A221" s="168"/>
      <c r="B221" s="168"/>
    </row>
    <row r="222" spans="1:7" x14ac:dyDescent="0.2">
      <c r="B222" s="157"/>
    </row>
    <row r="223" spans="1:7" x14ac:dyDescent="0.2">
      <c r="B223" s="157"/>
    </row>
    <row r="224" spans="1:7" x14ac:dyDescent="0.2">
      <c r="B224" s="157"/>
    </row>
    <row r="225" spans="2:2" x14ac:dyDescent="0.2">
      <c r="B225" s="157"/>
    </row>
  </sheetData>
  <sheetProtection autoFilter="0"/>
  <autoFilter ref="A3:G57" xr:uid="{00000000-0009-0000-0000-000004000000}">
    <filterColumn colId="1">
      <filters>
        <filter val="Corrupción-Delitos de la Admón. Pública"/>
        <filter val="Corrupción-Institucionalidad"/>
        <filter val="Corrupción-Visibilidad"/>
      </filters>
    </filterColumn>
  </autoFilter>
  <dataValidations count="1">
    <dataValidation type="list" allowBlank="1" showInputMessage="1" showErrorMessage="1" sqref="A1" xr:uid="{00000000-0002-0000-0400-000000000000}">
      <formula1>$F$136:$F$137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Y234"/>
  <sheetViews>
    <sheetView zoomScale="80" zoomScaleNormal="80" workbookViewId="0">
      <selection activeCell="D246" sqref="D246"/>
    </sheetView>
  </sheetViews>
  <sheetFormatPr baseColWidth="10" defaultColWidth="11.42578125" defaultRowHeight="14.25" x14ac:dyDescent="0.2"/>
  <cols>
    <col min="1" max="1" width="91.85546875" style="253" customWidth="1"/>
    <col min="2" max="2" width="23" style="253" customWidth="1"/>
    <col min="3" max="3" width="13.7109375" style="526" customWidth="1"/>
    <col min="4" max="4" width="37" style="253" customWidth="1"/>
    <col min="5" max="5" width="14.7109375" style="253" customWidth="1"/>
    <col min="6" max="6" width="26.42578125" style="253" customWidth="1"/>
    <col min="7" max="7" width="20.42578125" style="253" customWidth="1"/>
    <col min="8" max="8" width="30.28515625" style="253" customWidth="1"/>
    <col min="9" max="9" width="32.7109375" style="253" customWidth="1"/>
    <col min="10" max="10" width="27.85546875" style="253" customWidth="1"/>
    <col min="11" max="11" width="28.42578125" style="253" customWidth="1"/>
    <col min="12" max="12" width="27.85546875" style="253" customWidth="1"/>
    <col min="13" max="13" width="50" style="253" customWidth="1"/>
    <col min="14" max="14" width="15" style="255" customWidth="1"/>
    <col min="15" max="15" width="18.85546875" style="253" customWidth="1"/>
    <col min="16" max="16" width="17.5703125" style="253" customWidth="1"/>
    <col min="17" max="17" width="15.140625" style="253" customWidth="1"/>
    <col min="18" max="18" width="14.5703125" style="253" customWidth="1"/>
    <col min="19" max="19" width="16.28515625" style="253" customWidth="1"/>
    <col min="20" max="20" width="33.85546875" style="253" customWidth="1"/>
    <col min="21" max="22" width="34.140625" style="253" customWidth="1"/>
    <col min="23" max="23" width="36.5703125" style="253" customWidth="1"/>
    <col min="24" max="24" width="49" style="253" customWidth="1"/>
    <col min="25" max="26" width="27.42578125" style="253" customWidth="1"/>
    <col min="27" max="27" width="54.5703125" style="253" hidden="1" customWidth="1"/>
    <col min="28" max="29" width="25.28515625" style="253" customWidth="1"/>
    <col min="30" max="30" width="53.140625" style="253" hidden="1" customWidth="1"/>
    <col min="31" max="31" width="11.42578125" style="253" customWidth="1"/>
    <col min="32" max="32" width="10.140625" style="253" hidden="1" customWidth="1"/>
    <col min="33" max="33" width="6" style="253" hidden="1" customWidth="1"/>
    <col min="34" max="34" width="13.7109375" style="253" hidden="1" customWidth="1"/>
    <col min="35" max="35" width="11" style="253" hidden="1" customWidth="1"/>
    <col min="36" max="36" width="9.5703125" style="253" hidden="1" customWidth="1"/>
    <col min="37" max="37" width="26.42578125" style="253" hidden="1" customWidth="1"/>
    <col min="38" max="38" width="15.28515625" style="253" hidden="1" customWidth="1"/>
    <col min="39" max="39" width="13.42578125" style="253" hidden="1" customWidth="1"/>
    <col min="40" max="40" width="9.5703125" style="253" hidden="1" customWidth="1"/>
    <col min="41" max="41" width="16.28515625" style="253" hidden="1" customWidth="1"/>
    <col min="42" max="42" width="6" style="253" hidden="1" customWidth="1"/>
    <col min="43" max="43" width="10.7109375" style="253" hidden="1" customWidth="1"/>
    <col min="44" max="44" width="0" style="253" hidden="1" customWidth="1"/>
    <col min="45" max="47" width="11.42578125" style="253"/>
    <col min="48" max="51" width="0" style="253" hidden="1" customWidth="1"/>
    <col min="52" max="16384" width="11.42578125" style="253"/>
  </cols>
  <sheetData>
    <row r="1" spans="1:51" ht="15" thickBot="1" x14ac:dyDescent="0.25">
      <c r="AK1" s="254"/>
      <c r="AL1" s="254"/>
      <c r="AM1" s="254"/>
      <c r="AN1" s="254"/>
      <c r="AO1" s="254"/>
      <c r="AP1" s="254"/>
      <c r="AQ1" s="254"/>
      <c r="AT1" s="253" t="s">
        <v>20</v>
      </c>
      <c r="AU1" s="253">
        <v>15</v>
      </c>
      <c r="AV1" s="253">
        <v>15</v>
      </c>
      <c r="AW1" s="253">
        <v>10</v>
      </c>
      <c r="AY1" s="253" t="s">
        <v>68</v>
      </c>
    </row>
    <row r="2" spans="1:51" ht="15.75" thickBot="1" x14ac:dyDescent="0.3">
      <c r="Y2" s="850" t="s">
        <v>619</v>
      </c>
      <c r="Z2" s="851"/>
      <c r="AA2" s="851"/>
      <c r="AB2" s="852"/>
      <c r="AC2" s="256"/>
      <c r="AD2" s="256"/>
      <c r="AK2" s="257"/>
      <c r="AL2" s="257"/>
      <c r="AM2" s="257"/>
      <c r="AN2" s="258"/>
      <c r="AO2" s="258"/>
      <c r="AP2" s="259"/>
      <c r="AQ2" s="258"/>
      <c r="AT2" s="253" t="s">
        <v>26</v>
      </c>
      <c r="AU2" s="253">
        <v>0</v>
      </c>
      <c r="AV2" s="253">
        <v>10</v>
      </c>
      <c r="AW2" s="253">
        <v>5</v>
      </c>
      <c r="AY2" s="253" t="s">
        <v>620</v>
      </c>
    </row>
    <row r="3" spans="1:51" ht="120" customHeight="1" thickBot="1" x14ac:dyDescent="0.4">
      <c r="F3" s="853" t="s">
        <v>621</v>
      </c>
      <c r="G3" s="853"/>
      <c r="H3" s="260" t="s">
        <v>622</v>
      </c>
      <c r="I3" s="261" t="s">
        <v>623</v>
      </c>
      <c r="J3" s="262" t="s">
        <v>624</v>
      </c>
      <c r="K3" s="263" t="s">
        <v>625</v>
      </c>
      <c r="L3" s="262" t="s">
        <v>626</v>
      </c>
      <c r="M3" s="264" t="s">
        <v>627</v>
      </c>
      <c r="N3" s="265"/>
      <c r="O3" s="854" t="s">
        <v>455</v>
      </c>
      <c r="P3" s="855"/>
      <c r="Q3" s="855"/>
      <c r="R3" s="855"/>
      <c r="S3" s="855"/>
      <c r="T3" s="856"/>
      <c r="U3" s="857" t="s">
        <v>628</v>
      </c>
      <c r="V3" s="858"/>
      <c r="W3" s="859"/>
      <c r="X3" s="266"/>
      <c r="Y3" s="860" t="s">
        <v>629</v>
      </c>
      <c r="Z3" s="861"/>
      <c r="AA3" s="862"/>
      <c r="AB3" s="863" t="s">
        <v>630</v>
      </c>
      <c r="AC3" s="861"/>
      <c r="AD3" s="862"/>
      <c r="AF3" s="849" t="s">
        <v>631</v>
      </c>
      <c r="AG3" s="849"/>
      <c r="AH3" s="849"/>
      <c r="AI3" s="849"/>
      <c r="AJ3" s="849"/>
      <c r="AK3" s="849"/>
      <c r="AL3" s="849"/>
      <c r="AM3" s="849"/>
      <c r="AN3" s="849"/>
      <c r="AO3" s="849"/>
      <c r="AP3" s="849"/>
      <c r="AQ3" s="849"/>
      <c r="AV3" s="253">
        <v>0</v>
      </c>
      <c r="AW3" s="253">
        <v>0</v>
      </c>
      <c r="AY3" s="253" t="s">
        <v>69</v>
      </c>
    </row>
    <row r="4" spans="1:51" s="482" customFormat="1" ht="211.5" customHeight="1" thickBot="1" x14ac:dyDescent="0.25">
      <c r="A4" s="463" t="s">
        <v>632</v>
      </c>
      <c r="B4" s="490" t="s">
        <v>633</v>
      </c>
      <c r="C4" s="463" t="s">
        <v>634</v>
      </c>
      <c r="D4" s="463" t="s">
        <v>1495</v>
      </c>
      <c r="E4" s="463" t="s">
        <v>1505</v>
      </c>
      <c r="F4" s="470" t="s">
        <v>1506</v>
      </c>
      <c r="G4" s="470" t="s">
        <v>1507</v>
      </c>
      <c r="H4" s="471" t="s">
        <v>1508</v>
      </c>
      <c r="I4" s="470" t="s">
        <v>1509</v>
      </c>
      <c r="J4" s="471" t="s">
        <v>1510</v>
      </c>
      <c r="K4" s="470" t="s">
        <v>1511</v>
      </c>
      <c r="L4" s="471" t="s">
        <v>1512</v>
      </c>
      <c r="M4" s="472" t="s">
        <v>1513</v>
      </c>
      <c r="N4" s="473"/>
      <c r="O4" s="474" t="s">
        <v>1514</v>
      </c>
      <c r="P4" s="474" t="s">
        <v>1515</v>
      </c>
      <c r="Q4" s="474" t="s">
        <v>1516</v>
      </c>
      <c r="R4" s="475" t="s">
        <v>1517</v>
      </c>
      <c r="S4" s="475" t="s">
        <v>1518</v>
      </c>
      <c r="T4" s="476" t="s">
        <v>1519</v>
      </c>
      <c r="U4" s="477" t="s">
        <v>1520</v>
      </c>
      <c r="V4" s="478" t="s">
        <v>1521</v>
      </c>
      <c r="W4" s="479" t="s">
        <v>1522</v>
      </c>
      <c r="X4" s="480" t="s">
        <v>635</v>
      </c>
      <c r="Y4" s="481" t="s">
        <v>636</v>
      </c>
      <c r="Z4" s="481" t="s">
        <v>1523</v>
      </c>
      <c r="AA4" s="462" t="s">
        <v>1524</v>
      </c>
      <c r="AB4" s="462" t="s">
        <v>70</v>
      </c>
      <c r="AC4" s="462" t="s">
        <v>1496</v>
      </c>
      <c r="AD4" s="462" t="s">
        <v>1525</v>
      </c>
      <c r="AF4" s="483" t="s">
        <v>637</v>
      </c>
      <c r="AG4" s="484" t="s">
        <v>27</v>
      </c>
      <c r="AH4" s="485" t="s">
        <v>28</v>
      </c>
      <c r="AI4" s="485" t="s">
        <v>638</v>
      </c>
      <c r="AJ4" s="486" t="s">
        <v>639</v>
      </c>
      <c r="AK4" s="487" t="s">
        <v>1526</v>
      </c>
      <c r="AL4" s="488" t="s">
        <v>1527</v>
      </c>
      <c r="AM4" s="488" t="s">
        <v>1528</v>
      </c>
      <c r="AN4" s="489" t="s">
        <v>27</v>
      </c>
      <c r="AO4" s="489" t="s">
        <v>638</v>
      </c>
      <c r="AP4" s="489" t="s">
        <v>28</v>
      </c>
      <c r="AQ4" s="489" t="s">
        <v>639</v>
      </c>
    </row>
    <row r="5" spans="1:51" s="279" customFormat="1" ht="75.75" customHeight="1" x14ac:dyDescent="0.2">
      <c r="A5" s="525" t="str">
        <f>'[1]2.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847" t="str">
        <f>'[1]2. MAPA DE RIESGOS '!E12</f>
        <v>Gestión</v>
      </c>
      <c r="C5" s="523">
        <v>1</v>
      </c>
      <c r="D5" s="492" t="s">
        <v>640</v>
      </c>
      <c r="E5" s="493" t="s">
        <v>20</v>
      </c>
      <c r="F5" s="494">
        <v>15</v>
      </c>
      <c r="G5" s="494">
        <v>15</v>
      </c>
      <c r="H5" s="494">
        <v>15</v>
      </c>
      <c r="I5" s="494">
        <v>15</v>
      </c>
      <c r="J5" s="494">
        <v>15</v>
      </c>
      <c r="K5" s="494">
        <v>15</v>
      </c>
      <c r="L5" s="494">
        <v>10</v>
      </c>
      <c r="M5" s="495" t="s">
        <v>68</v>
      </c>
      <c r="N5" s="267"/>
      <c r="O5" s="268">
        <f>SUM(F5:K5)</f>
        <v>90</v>
      </c>
      <c r="P5" s="269">
        <f>(O5*1)/90</f>
        <v>1</v>
      </c>
      <c r="Q5" s="270" t="str">
        <f>IF(P5&gt;=96%,"Fuerte",(IF(P5&lt;=85%,"Débil","Moderado")))</f>
        <v>Fuerte</v>
      </c>
      <c r="R5" s="271">
        <f>ROUNDUP(AVERAGEIF(P5:P25,"&gt;0"),1)</f>
        <v>1</v>
      </c>
      <c r="S5" s="272" t="str">
        <f>IF(R5&gt;96%,"Fuerte",IF(R5&lt;50%,"Débil","Moderada"))</f>
        <v>Fuerte</v>
      </c>
      <c r="T5" s="273"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274" t="str">
        <f>IF(AND(Q5="Fuerte",M5="Fuerte"),"Fuerte","")</f>
        <v>Fuerte</v>
      </c>
      <c r="V5" s="274" t="str">
        <f>IF(U5="Fuerte","",IF(OR(Q5="Débil",M5="Débil"),"","Moderada"))</f>
        <v/>
      </c>
      <c r="W5" s="274" t="str">
        <f>IF(OR(U5="Fuerte",V5="Moderada"),"","Débil")</f>
        <v/>
      </c>
      <c r="X5" s="275"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276">
        <f>IF(E5="Preventivo",IF(U5="Fuerte",2,IF(V5="Moderada",1,"")),"")</f>
        <v>2</v>
      </c>
      <c r="Z5" s="277">
        <f>IFERROR(ROUND(AVERAGE(Y5:Y25),0),0)</f>
        <v>2</v>
      </c>
      <c r="AA5" s="272">
        <f>IF(OR(W5="Débil",Z5=0),0,IF(Z5=1,1,IF(AND(U5="Fuerte",Z5=2),2,1)))</f>
        <v>2</v>
      </c>
      <c r="AB5" s="278" t="str">
        <f>IF(E5="Detectivo",IF(U5="Fuerte",2,IF(V5="Moderada",1,"")),"")</f>
        <v/>
      </c>
      <c r="AC5" s="277">
        <f>IFERROR(ROUND(AVERAGE(AB5:AB25),0),0)</f>
        <v>2</v>
      </c>
      <c r="AD5" s="272">
        <f>IF(OR(W5="Débil",AC5=0),0,IF(AC5=1,1,IF(AND(U5="Fuerte",AC5=2),2,1)))</f>
        <v>2</v>
      </c>
      <c r="AF5" s="280">
        <v>1</v>
      </c>
      <c r="AG5" s="281">
        <f>'[1]2. MAPA DE RIESGOS '!H12</f>
        <v>2</v>
      </c>
      <c r="AH5" s="281">
        <f>'[1]2. MAPA DE RIESGOS '!I12</f>
        <v>4</v>
      </c>
      <c r="AI5" s="281">
        <v>3</v>
      </c>
      <c r="AJ5" s="282">
        <v>10</v>
      </c>
      <c r="AK5" s="3" t="str">
        <f>'[1]2. MAPA DE RIESGOS '!K12</f>
        <v>ALTO</v>
      </c>
      <c r="AL5" s="280">
        <f>Z5</f>
        <v>2</v>
      </c>
      <c r="AM5" s="280">
        <f>AC5</f>
        <v>2</v>
      </c>
      <c r="AN5" s="281">
        <f>IF(AG5-AL5&gt;=1,AG5-AL5,1)</f>
        <v>1</v>
      </c>
      <c r="AO5" s="281">
        <f t="shared" ref="AO5:AO30" si="0">AH5-AM5</f>
        <v>2</v>
      </c>
      <c r="AP5" s="281">
        <f>IF(AH5-AM5&gt;=1,AH5-AM5,1)</f>
        <v>2</v>
      </c>
      <c r="AQ5" s="282">
        <f>AN5*AP5</f>
        <v>2</v>
      </c>
    </row>
    <row r="6" spans="1:51" ht="51" x14ac:dyDescent="0.2">
      <c r="A6" s="283"/>
      <c r="B6" s="847"/>
      <c r="C6" s="517" t="s">
        <v>641</v>
      </c>
      <c r="D6" s="492" t="s">
        <v>642</v>
      </c>
      <c r="E6" s="493" t="s">
        <v>20</v>
      </c>
      <c r="F6" s="494">
        <v>15</v>
      </c>
      <c r="G6" s="494">
        <v>15</v>
      </c>
      <c r="H6" s="494">
        <v>15</v>
      </c>
      <c r="I6" s="494">
        <v>15</v>
      </c>
      <c r="J6" s="494">
        <v>15</v>
      </c>
      <c r="K6" s="494">
        <v>15</v>
      </c>
      <c r="L6" s="494">
        <v>10</v>
      </c>
      <c r="M6" s="495" t="s">
        <v>68</v>
      </c>
      <c r="N6" s="267"/>
      <c r="O6" s="268">
        <f>SUM(F6:K6)</f>
        <v>90</v>
      </c>
      <c r="P6" s="269">
        <f>(O6*1)/90</f>
        <v>1</v>
      </c>
      <c r="Q6" s="270" t="str">
        <f t="shared" ref="Q6:Q93" si="1">IF(P6&gt;=96%,"Fuerte",(IF(P6&lt;=85%,"Débil","Moderado")))</f>
        <v>Fuerte</v>
      </c>
      <c r="R6" s="271">
        <f>ROUNDUP(AVERAGEIF(P6:P26,"&gt;0"),1)</f>
        <v>1</v>
      </c>
      <c r="S6" s="285"/>
      <c r="T6" s="286"/>
      <c r="U6" s="274" t="str">
        <f t="shared" ref="U6:U80" si="2">IF(AND(Q6="Fuerte",M6="Fuerte"),"Fuerte","")</f>
        <v>Fuerte</v>
      </c>
      <c r="V6" s="274" t="str">
        <f t="shared" ref="V6:V80" si="3">IF(U6="Fuerte","",IF(OR(Q6="Débil",M6="Débil"),"","Moderada"))</f>
        <v/>
      </c>
      <c r="W6" s="274" t="str">
        <f t="shared" ref="W6:W23" si="4">IF(OR(U6="Fuerte",V6="Moderada"),"","Débil")</f>
        <v/>
      </c>
      <c r="X6" s="275" t="str">
        <f t="shared" ref="X6:X23" si="5">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276">
        <f t="shared" ref="Y6:Y93" si="6">IF(E6="Preventivo",IF(U6="Fuerte",2,IF(V6="Moderada",1,"")),"")</f>
        <v>2</v>
      </c>
      <c r="Z6" s="287"/>
      <c r="AA6" s="288"/>
      <c r="AB6" s="278" t="str">
        <f t="shared" ref="AB6:AB93" si="7">IF(E6="Detectivo",IF(U6="Fuerte",2,IF(V6="Moderada",1,"")),"")</f>
        <v/>
      </c>
      <c r="AC6" s="289"/>
      <c r="AD6" s="290"/>
      <c r="AF6" s="280">
        <v>2</v>
      </c>
      <c r="AG6" s="281">
        <f>'[1]2. MAPA DE RIESGOS '!H13</f>
        <v>3</v>
      </c>
      <c r="AH6" s="281">
        <f>'[1]2. MAPA DE RIESGOS '!I13</f>
        <v>3</v>
      </c>
      <c r="AI6" s="281">
        <v>4</v>
      </c>
      <c r="AJ6" s="282">
        <v>30</v>
      </c>
      <c r="AK6" s="3" t="str">
        <f>'[1]2. MAPA DE RIESGOS '!K13</f>
        <v>ALTO</v>
      </c>
      <c r="AL6" s="280">
        <f>Z26</f>
        <v>2</v>
      </c>
      <c r="AM6" s="280">
        <f>AC26</f>
        <v>2</v>
      </c>
      <c r="AN6" s="281">
        <f t="shared" ref="AN6:AN30" si="8">IF(AG6-AL6&gt;=1,AG6-AL6,1)</f>
        <v>1</v>
      </c>
      <c r="AO6" s="281">
        <f t="shared" si="0"/>
        <v>1</v>
      </c>
      <c r="AP6" s="281">
        <f t="shared" ref="AP6:AP30" si="9">IF(AH6-AM6&gt;=1,AH6-AM6,1)</f>
        <v>1</v>
      </c>
      <c r="AQ6" s="282">
        <f t="shared" ref="AQ6:AQ30" si="10">AN6*AP6</f>
        <v>1</v>
      </c>
    </row>
    <row r="7" spans="1:51" ht="114.75" x14ac:dyDescent="0.2">
      <c r="A7" s="283"/>
      <c r="B7" s="847"/>
      <c r="C7" s="517" t="s">
        <v>643</v>
      </c>
      <c r="D7" s="496" t="s">
        <v>644</v>
      </c>
      <c r="E7" s="493" t="s">
        <v>26</v>
      </c>
      <c r="F7" s="497">
        <v>15</v>
      </c>
      <c r="G7" s="497">
        <v>15</v>
      </c>
      <c r="H7" s="497">
        <v>15</v>
      </c>
      <c r="I7" s="497">
        <v>10</v>
      </c>
      <c r="J7" s="497">
        <v>15</v>
      </c>
      <c r="K7" s="497">
        <v>15</v>
      </c>
      <c r="L7" s="497">
        <v>10</v>
      </c>
      <c r="M7" s="495" t="s">
        <v>68</v>
      </c>
      <c r="N7" s="267"/>
      <c r="O7" s="268">
        <f t="shared" ref="O7:O93" si="11">SUM(F7:K7)</f>
        <v>85</v>
      </c>
      <c r="P7" s="269">
        <f>(O7*1)/90</f>
        <v>0.94444444444444442</v>
      </c>
      <c r="Q7" s="270" t="str">
        <f>IF(P7&gt;=96%,"Fuerte",(IF(P7&lt;=85%,"Débil","Moderado")))</f>
        <v>Moderado</v>
      </c>
      <c r="R7" s="271">
        <f>ROUNDUP(AVERAGEIF(P7:P27,"&gt;0"),1)</f>
        <v>1</v>
      </c>
      <c r="S7" s="285"/>
      <c r="T7" s="286"/>
      <c r="U7" s="274" t="str">
        <f t="shared" si="2"/>
        <v/>
      </c>
      <c r="V7" s="274" t="str">
        <f t="shared" si="3"/>
        <v>Moderada</v>
      </c>
      <c r="W7" s="274" t="str">
        <f t="shared" si="4"/>
        <v/>
      </c>
      <c r="X7" s="275" t="str">
        <f t="shared" si="5"/>
        <v>Requiere plan de acción para fortalecer el control</v>
      </c>
      <c r="Y7" s="276" t="str">
        <f t="shared" si="6"/>
        <v/>
      </c>
      <c r="Z7" s="287"/>
      <c r="AA7" s="288"/>
      <c r="AB7" s="278">
        <f t="shared" si="7"/>
        <v>1</v>
      </c>
      <c r="AC7" s="289"/>
      <c r="AD7" s="290"/>
      <c r="AF7" s="280">
        <v>3</v>
      </c>
      <c r="AG7" s="281">
        <f>'[1]2. MAPA DE RIESGOS '!H14</f>
        <v>3</v>
      </c>
      <c r="AH7" s="281">
        <f>'[1]2. MAPA DE RIESGOS '!I14</f>
        <v>3</v>
      </c>
      <c r="AI7" s="281"/>
      <c r="AJ7" s="282"/>
      <c r="AK7" s="3" t="str">
        <f>'[1]2. MAPA DE RIESGOS '!K14</f>
        <v>ALTO</v>
      </c>
      <c r="AL7" s="280">
        <f>Z35</f>
        <v>2</v>
      </c>
      <c r="AM7" s="280">
        <f>AC35</f>
        <v>2</v>
      </c>
      <c r="AN7" s="281">
        <f t="shared" si="8"/>
        <v>1</v>
      </c>
      <c r="AO7" s="281">
        <f t="shared" si="0"/>
        <v>1</v>
      </c>
      <c r="AP7" s="281">
        <f t="shared" si="9"/>
        <v>1</v>
      </c>
      <c r="AQ7" s="282">
        <f t="shared" si="10"/>
        <v>1</v>
      </c>
    </row>
    <row r="8" spans="1:51" ht="51" x14ac:dyDescent="0.2">
      <c r="A8" s="283"/>
      <c r="B8" s="847"/>
      <c r="C8" s="517" t="s">
        <v>645</v>
      </c>
      <c r="D8" s="492" t="s">
        <v>646</v>
      </c>
      <c r="E8" s="493" t="s">
        <v>20</v>
      </c>
      <c r="F8" s="497">
        <v>15</v>
      </c>
      <c r="G8" s="497">
        <v>15</v>
      </c>
      <c r="H8" s="497">
        <v>15</v>
      </c>
      <c r="I8" s="497">
        <v>15</v>
      </c>
      <c r="J8" s="497">
        <v>15</v>
      </c>
      <c r="K8" s="497">
        <v>15</v>
      </c>
      <c r="L8" s="497">
        <v>10</v>
      </c>
      <c r="M8" s="495" t="s">
        <v>68</v>
      </c>
      <c r="N8" s="267"/>
      <c r="O8" s="268">
        <f t="shared" si="11"/>
        <v>90</v>
      </c>
      <c r="P8" s="269">
        <f t="shared" ref="P8:P93" si="12">(O8*1)/90</f>
        <v>1</v>
      </c>
      <c r="Q8" s="270" t="str">
        <f t="shared" si="1"/>
        <v>Fuerte</v>
      </c>
      <c r="R8" s="271">
        <f>ROUNDUP(AVERAGEIF(P8:P28,"&gt;0"),1)</f>
        <v>1</v>
      </c>
      <c r="S8" s="285"/>
      <c r="T8" s="286"/>
      <c r="U8" s="274" t="str">
        <f t="shared" si="2"/>
        <v>Fuerte</v>
      </c>
      <c r="V8" s="274" t="str">
        <f t="shared" si="3"/>
        <v/>
      </c>
      <c r="W8" s="274" t="str">
        <f t="shared" si="4"/>
        <v/>
      </c>
      <c r="X8" s="275" t="str">
        <f t="shared" si="5"/>
        <v>Control fuerte pero si el riesgo residual lo requiere y según la opción de manejo escogida, cada responsable involucrado debe liderar acciones adicionales</v>
      </c>
      <c r="Y8" s="276">
        <f t="shared" si="6"/>
        <v>2</v>
      </c>
      <c r="Z8" s="287"/>
      <c r="AA8" s="288"/>
      <c r="AB8" s="278" t="str">
        <f t="shared" si="7"/>
        <v/>
      </c>
      <c r="AC8" s="289"/>
      <c r="AD8" s="290"/>
      <c r="AF8" s="280">
        <v>4</v>
      </c>
      <c r="AG8" s="281">
        <f>'[1]2. MAPA DE RIESGOS '!H15</f>
        <v>2</v>
      </c>
      <c r="AH8" s="281">
        <f>'[1]2. MAPA DE RIESGOS '!I15</f>
        <v>3</v>
      </c>
      <c r="AI8" s="281"/>
      <c r="AJ8" s="282"/>
      <c r="AK8" s="3" t="str">
        <f>'[1]2. MAPA DE RIESGOS '!K15</f>
        <v>MODERADO</v>
      </c>
      <c r="AL8" s="280">
        <f>Z51</f>
        <v>2</v>
      </c>
      <c r="AM8" s="280">
        <f>AC51</f>
        <v>2</v>
      </c>
      <c r="AN8" s="281">
        <f t="shared" si="8"/>
        <v>1</v>
      </c>
      <c r="AO8" s="281">
        <f t="shared" si="0"/>
        <v>1</v>
      </c>
      <c r="AP8" s="281">
        <f t="shared" si="9"/>
        <v>1</v>
      </c>
      <c r="AQ8" s="282">
        <f t="shared" si="10"/>
        <v>1</v>
      </c>
    </row>
    <row r="9" spans="1:51" ht="76.5" x14ac:dyDescent="0.2">
      <c r="A9" s="283"/>
      <c r="B9" s="847"/>
      <c r="C9" s="517" t="s">
        <v>647</v>
      </c>
      <c r="D9" s="492" t="s">
        <v>648</v>
      </c>
      <c r="E9" s="493" t="s">
        <v>20</v>
      </c>
      <c r="F9" s="497">
        <v>15</v>
      </c>
      <c r="G9" s="497">
        <v>15</v>
      </c>
      <c r="H9" s="497">
        <v>15</v>
      </c>
      <c r="I9" s="497">
        <v>15</v>
      </c>
      <c r="J9" s="497">
        <v>15</v>
      </c>
      <c r="K9" s="497">
        <v>15</v>
      </c>
      <c r="L9" s="497">
        <v>10</v>
      </c>
      <c r="M9" s="495" t="s">
        <v>68</v>
      </c>
      <c r="N9" s="267"/>
      <c r="O9" s="268">
        <f>SUM(F9:K9)</f>
        <v>90</v>
      </c>
      <c r="P9" s="269">
        <f t="shared" si="12"/>
        <v>1</v>
      </c>
      <c r="Q9" s="270" t="str">
        <f t="shared" si="1"/>
        <v>Fuerte</v>
      </c>
      <c r="R9" s="284"/>
      <c r="S9" s="285"/>
      <c r="T9" s="286"/>
      <c r="U9" s="274" t="str">
        <f t="shared" si="2"/>
        <v>Fuerte</v>
      </c>
      <c r="V9" s="274" t="str">
        <f t="shared" si="3"/>
        <v/>
      </c>
      <c r="W9" s="274" t="str">
        <f t="shared" si="4"/>
        <v/>
      </c>
      <c r="X9" s="275" t="str">
        <f t="shared" si="5"/>
        <v>Control fuerte pero si el riesgo residual lo requiere y según la opción de manejo escogida, cada responsable involucrado debe liderar acciones adicionales</v>
      </c>
      <c r="Y9" s="276"/>
      <c r="Z9" s="287"/>
      <c r="AA9" s="288"/>
      <c r="AB9" s="278"/>
      <c r="AC9" s="289"/>
      <c r="AD9" s="290"/>
      <c r="AF9" s="280">
        <v>5</v>
      </c>
      <c r="AG9" s="281">
        <f>'[1]2. MAPA DE RIESGOS '!H16</f>
        <v>2</v>
      </c>
      <c r="AH9" s="281">
        <f>'[1]2. MAPA DE RIESGOS '!I16</f>
        <v>4</v>
      </c>
      <c r="AI9" s="281">
        <v>4</v>
      </c>
      <c r="AJ9" s="282">
        <v>20</v>
      </c>
      <c r="AK9" s="3" t="str">
        <f>'[1]2. MAPA DE RIESGOS '!K16</f>
        <v>ALTO</v>
      </c>
      <c r="AL9" s="280">
        <f>Z67</f>
        <v>2</v>
      </c>
      <c r="AM9" s="280">
        <v>0</v>
      </c>
      <c r="AN9" s="281">
        <f>IF(AG9-AL9&gt;=1,AG9-AL9,1)</f>
        <v>1</v>
      </c>
      <c r="AO9" s="281">
        <f>AH9-AM9</f>
        <v>4</v>
      </c>
      <c r="AP9" s="281">
        <f>IF(AH9-AM9&gt;=1,AH9-AM9,1)</f>
        <v>4</v>
      </c>
      <c r="AQ9" s="282">
        <f>AN9*AP9</f>
        <v>4</v>
      </c>
    </row>
    <row r="10" spans="1:51" ht="51" x14ac:dyDescent="0.2">
      <c r="A10" s="283"/>
      <c r="B10" s="847"/>
      <c r="C10" s="517" t="s">
        <v>1537</v>
      </c>
      <c r="D10" s="507" t="s">
        <v>848</v>
      </c>
      <c r="E10" s="493" t="s">
        <v>26</v>
      </c>
      <c r="F10" s="497">
        <v>15</v>
      </c>
      <c r="G10" s="497">
        <v>15</v>
      </c>
      <c r="H10" s="497">
        <v>15</v>
      </c>
      <c r="I10" s="497">
        <v>15</v>
      </c>
      <c r="J10" s="497">
        <v>15</v>
      </c>
      <c r="K10" s="497">
        <v>15</v>
      </c>
      <c r="L10" s="497">
        <v>10</v>
      </c>
      <c r="M10" s="495" t="s">
        <v>68</v>
      </c>
      <c r="N10" s="267"/>
      <c r="O10" s="268"/>
      <c r="P10" s="269"/>
      <c r="Q10" s="270"/>
      <c r="R10" s="284"/>
      <c r="S10" s="285"/>
      <c r="T10" s="286"/>
      <c r="U10" s="274"/>
      <c r="V10" s="274"/>
      <c r="W10" s="274"/>
      <c r="X10" s="275"/>
      <c r="Y10" s="276"/>
      <c r="Z10" s="287"/>
      <c r="AA10" s="288"/>
      <c r="AB10" s="278"/>
      <c r="AC10" s="289"/>
      <c r="AD10" s="290"/>
      <c r="AF10" s="280"/>
      <c r="AG10" s="281"/>
      <c r="AH10" s="281"/>
      <c r="AI10" s="281"/>
      <c r="AJ10" s="282"/>
      <c r="AK10" s="3"/>
      <c r="AL10" s="280"/>
      <c r="AM10" s="280"/>
      <c r="AN10" s="281"/>
      <c r="AO10" s="281"/>
      <c r="AP10" s="281"/>
      <c r="AQ10" s="282"/>
    </row>
    <row r="11" spans="1:51" ht="38.25" x14ac:dyDescent="0.2">
      <c r="A11" s="283"/>
      <c r="B11" s="847"/>
      <c r="C11" s="517" t="s">
        <v>1538</v>
      </c>
      <c r="D11" s="507" t="s">
        <v>849</v>
      </c>
      <c r="E11" s="493" t="s">
        <v>20</v>
      </c>
      <c r="F11" s="497">
        <v>15</v>
      </c>
      <c r="G11" s="497">
        <v>15</v>
      </c>
      <c r="H11" s="497">
        <v>15</v>
      </c>
      <c r="I11" s="497">
        <v>15</v>
      </c>
      <c r="J11" s="497">
        <v>15</v>
      </c>
      <c r="K11" s="497">
        <v>15</v>
      </c>
      <c r="L11" s="497">
        <v>10</v>
      </c>
      <c r="M11" s="495" t="s">
        <v>68</v>
      </c>
      <c r="N11" s="267"/>
      <c r="O11" s="268"/>
      <c r="P11" s="269"/>
      <c r="Q11" s="270"/>
      <c r="R11" s="284"/>
      <c r="S11" s="285"/>
      <c r="T11" s="286"/>
      <c r="U11" s="274"/>
      <c r="V11" s="274"/>
      <c r="W11" s="274"/>
      <c r="X11" s="275"/>
      <c r="Y11" s="276"/>
      <c r="Z11" s="287"/>
      <c r="AA11" s="288"/>
      <c r="AB11" s="278"/>
      <c r="AC11" s="289"/>
      <c r="AD11" s="290"/>
      <c r="AF11" s="280"/>
      <c r="AG11" s="281"/>
      <c r="AH11" s="281"/>
      <c r="AI11" s="281"/>
      <c r="AJ11" s="282"/>
      <c r="AK11" s="3"/>
      <c r="AL11" s="280"/>
      <c r="AM11" s="280"/>
      <c r="AN11" s="281"/>
      <c r="AO11" s="281"/>
      <c r="AP11" s="281"/>
      <c r="AQ11" s="282"/>
    </row>
    <row r="12" spans="1:51" ht="105" x14ac:dyDescent="0.2">
      <c r="A12" s="283"/>
      <c r="B12" s="847"/>
      <c r="C12" s="517" t="s">
        <v>1539</v>
      </c>
      <c r="D12" s="247" t="s">
        <v>850</v>
      </c>
      <c r="E12" s="493" t="s">
        <v>20</v>
      </c>
      <c r="F12" s="497">
        <v>15</v>
      </c>
      <c r="G12" s="497">
        <v>15</v>
      </c>
      <c r="H12" s="497">
        <v>15</v>
      </c>
      <c r="I12" s="497">
        <v>15</v>
      </c>
      <c r="J12" s="497">
        <v>15</v>
      </c>
      <c r="K12" s="497">
        <v>15</v>
      </c>
      <c r="L12" s="497">
        <v>10</v>
      </c>
      <c r="M12" s="495" t="s">
        <v>68</v>
      </c>
      <c r="N12" s="267"/>
      <c r="O12" s="268"/>
      <c r="P12" s="269"/>
      <c r="Q12" s="270"/>
      <c r="R12" s="284"/>
      <c r="S12" s="285"/>
      <c r="T12" s="286"/>
      <c r="U12" s="274"/>
      <c r="V12" s="274"/>
      <c r="W12" s="274"/>
      <c r="X12" s="275"/>
      <c r="Y12" s="276"/>
      <c r="Z12" s="287"/>
      <c r="AA12" s="288"/>
      <c r="AB12" s="278"/>
      <c r="AC12" s="289"/>
      <c r="AD12" s="290"/>
      <c r="AF12" s="280"/>
      <c r="AG12" s="281"/>
      <c r="AH12" s="281"/>
      <c r="AI12" s="281"/>
      <c r="AJ12" s="282"/>
      <c r="AK12" s="3"/>
      <c r="AL12" s="280"/>
      <c r="AM12" s="280"/>
      <c r="AN12" s="281"/>
      <c r="AO12" s="281"/>
      <c r="AP12" s="281"/>
      <c r="AQ12" s="282"/>
    </row>
    <row r="13" spans="1:51" ht="210" x14ac:dyDescent="0.2">
      <c r="A13" s="283"/>
      <c r="B13" s="847"/>
      <c r="C13" s="517" t="s">
        <v>1540</v>
      </c>
      <c r="D13" s="247" t="s">
        <v>851</v>
      </c>
      <c r="E13" s="493" t="s">
        <v>20</v>
      </c>
      <c r="F13" s="497">
        <v>15</v>
      </c>
      <c r="G13" s="497">
        <v>15</v>
      </c>
      <c r="H13" s="497">
        <v>15</v>
      </c>
      <c r="I13" s="497">
        <v>15</v>
      </c>
      <c r="J13" s="497">
        <v>15</v>
      </c>
      <c r="K13" s="497">
        <v>15</v>
      </c>
      <c r="L13" s="497">
        <v>10</v>
      </c>
      <c r="M13" s="495" t="s">
        <v>68</v>
      </c>
      <c r="N13" s="267"/>
      <c r="O13" s="268"/>
      <c r="P13" s="269"/>
      <c r="Q13" s="270"/>
      <c r="R13" s="284"/>
      <c r="S13" s="285"/>
      <c r="T13" s="286"/>
      <c r="U13" s="274"/>
      <c r="V13" s="274"/>
      <c r="W13" s="274"/>
      <c r="X13" s="275"/>
      <c r="Y13" s="276"/>
      <c r="Z13" s="287"/>
      <c r="AA13" s="288"/>
      <c r="AB13" s="278"/>
      <c r="AC13" s="289"/>
      <c r="AD13" s="290"/>
      <c r="AF13" s="280"/>
      <c r="AG13" s="281"/>
      <c r="AH13" s="281"/>
      <c r="AI13" s="281"/>
      <c r="AJ13" s="282"/>
      <c r="AK13" s="3"/>
      <c r="AL13" s="280"/>
      <c r="AM13" s="280"/>
      <c r="AN13" s="281"/>
      <c r="AO13" s="281"/>
      <c r="AP13" s="281"/>
      <c r="AQ13" s="282"/>
    </row>
    <row r="14" spans="1:51" ht="216" customHeight="1" x14ac:dyDescent="0.2">
      <c r="A14" s="283"/>
      <c r="B14" s="847"/>
      <c r="C14" s="517" t="s">
        <v>1541</v>
      </c>
      <c r="D14" s="247" t="s">
        <v>852</v>
      </c>
      <c r="E14" s="493" t="s">
        <v>20</v>
      </c>
      <c r="F14" s="497">
        <v>15</v>
      </c>
      <c r="G14" s="497">
        <v>15</v>
      </c>
      <c r="H14" s="497">
        <v>15</v>
      </c>
      <c r="I14" s="497">
        <v>15</v>
      </c>
      <c r="J14" s="497">
        <v>15</v>
      </c>
      <c r="K14" s="497">
        <v>15</v>
      </c>
      <c r="L14" s="497">
        <v>10</v>
      </c>
      <c r="M14" s="495" t="s">
        <v>68</v>
      </c>
      <c r="N14" s="267"/>
      <c r="O14" s="268"/>
      <c r="P14" s="269"/>
      <c r="Q14" s="270"/>
      <c r="R14" s="284"/>
      <c r="S14" s="285"/>
      <c r="T14" s="286"/>
      <c r="U14" s="274"/>
      <c r="V14" s="274"/>
      <c r="W14" s="274"/>
      <c r="X14" s="275"/>
      <c r="Y14" s="276"/>
      <c r="Z14" s="287"/>
      <c r="AA14" s="288"/>
      <c r="AB14" s="278"/>
      <c r="AC14" s="289"/>
      <c r="AD14" s="290"/>
      <c r="AF14" s="280"/>
      <c r="AG14" s="281"/>
      <c r="AH14" s="281"/>
      <c r="AI14" s="281"/>
      <c r="AJ14" s="282"/>
      <c r="AK14" s="3"/>
      <c r="AL14" s="280"/>
      <c r="AM14" s="280"/>
      <c r="AN14" s="281"/>
      <c r="AO14" s="281"/>
      <c r="AP14" s="281"/>
      <c r="AQ14" s="282"/>
    </row>
    <row r="15" spans="1:51" ht="120" x14ac:dyDescent="0.2">
      <c r="A15" s="283"/>
      <c r="B15" s="847"/>
      <c r="C15" s="517" t="s">
        <v>1542</v>
      </c>
      <c r="D15" s="247" t="s">
        <v>853</v>
      </c>
      <c r="E15" s="493" t="s">
        <v>26</v>
      </c>
      <c r="F15" s="497">
        <v>15</v>
      </c>
      <c r="G15" s="497">
        <v>15</v>
      </c>
      <c r="H15" s="497">
        <v>15</v>
      </c>
      <c r="I15" s="497">
        <v>15</v>
      </c>
      <c r="J15" s="497">
        <v>15</v>
      </c>
      <c r="K15" s="497">
        <v>15</v>
      </c>
      <c r="L15" s="497">
        <v>10</v>
      </c>
      <c r="M15" s="495" t="s">
        <v>68</v>
      </c>
      <c r="N15" s="267"/>
      <c r="O15" s="268"/>
      <c r="P15" s="269"/>
      <c r="Q15" s="270"/>
      <c r="R15" s="284"/>
      <c r="S15" s="285"/>
      <c r="T15" s="286"/>
      <c r="U15" s="274"/>
      <c r="V15" s="274"/>
      <c r="W15" s="274"/>
      <c r="X15" s="275"/>
      <c r="Y15" s="276"/>
      <c r="Z15" s="287"/>
      <c r="AA15" s="288"/>
      <c r="AB15" s="278"/>
      <c r="AC15" s="289"/>
      <c r="AD15" s="290"/>
      <c r="AF15" s="280"/>
      <c r="AG15" s="281"/>
      <c r="AH15" s="281"/>
      <c r="AI15" s="281"/>
      <c r="AJ15" s="282"/>
      <c r="AK15" s="3"/>
      <c r="AL15" s="280"/>
      <c r="AM15" s="280"/>
      <c r="AN15" s="281"/>
      <c r="AO15" s="281"/>
      <c r="AP15" s="281"/>
      <c r="AQ15" s="282"/>
    </row>
    <row r="16" spans="1:51" ht="135" x14ac:dyDescent="0.2">
      <c r="A16" s="283"/>
      <c r="B16" s="847"/>
      <c r="C16" s="517" t="s">
        <v>1543</v>
      </c>
      <c r="D16" s="247" t="s">
        <v>854</v>
      </c>
      <c r="E16" s="493" t="s">
        <v>26</v>
      </c>
      <c r="F16" s="497">
        <v>15</v>
      </c>
      <c r="G16" s="497">
        <v>15</v>
      </c>
      <c r="H16" s="497">
        <v>15</v>
      </c>
      <c r="I16" s="497">
        <v>15</v>
      </c>
      <c r="J16" s="497">
        <v>15</v>
      </c>
      <c r="K16" s="497">
        <v>15</v>
      </c>
      <c r="L16" s="497">
        <v>10</v>
      </c>
      <c r="M16" s="495" t="s">
        <v>68</v>
      </c>
      <c r="N16" s="267"/>
      <c r="O16" s="268"/>
      <c r="P16" s="269"/>
      <c r="Q16" s="270"/>
      <c r="R16" s="284"/>
      <c r="S16" s="285"/>
      <c r="T16" s="286"/>
      <c r="U16" s="274"/>
      <c r="V16" s="274"/>
      <c r="W16" s="274"/>
      <c r="X16" s="275"/>
      <c r="Y16" s="276"/>
      <c r="Z16" s="287"/>
      <c r="AA16" s="288"/>
      <c r="AB16" s="278"/>
      <c r="AC16" s="289"/>
      <c r="AD16" s="290"/>
      <c r="AF16" s="280"/>
      <c r="AG16" s="281"/>
      <c r="AH16" s="281"/>
      <c r="AI16" s="281"/>
      <c r="AJ16" s="282"/>
      <c r="AK16" s="3"/>
      <c r="AL16" s="280"/>
      <c r="AM16" s="280"/>
      <c r="AN16" s="281"/>
      <c r="AO16" s="281"/>
      <c r="AP16" s="281"/>
      <c r="AQ16" s="282"/>
    </row>
    <row r="17" spans="1:43" ht="38.25" x14ac:dyDescent="0.2">
      <c r="A17" s="283"/>
      <c r="B17" s="847"/>
      <c r="C17" s="527" t="s">
        <v>649</v>
      </c>
      <c r="D17" s="498" t="s">
        <v>650</v>
      </c>
      <c r="E17" s="499" t="s">
        <v>20</v>
      </c>
      <c r="F17" s="500">
        <v>15</v>
      </c>
      <c r="G17" s="500">
        <v>15</v>
      </c>
      <c r="H17" s="500">
        <v>15</v>
      </c>
      <c r="I17" s="500">
        <v>15</v>
      </c>
      <c r="J17" s="500">
        <v>15</v>
      </c>
      <c r="K17" s="500">
        <v>15</v>
      </c>
      <c r="L17" s="500">
        <v>10</v>
      </c>
      <c r="M17" s="501" t="s">
        <v>68</v>
      </c>
      <c r="N17" s="267"/>
      <c r="O17" s="268">
        <f>SUM(F17:K17)</f>
        <v>90</v>
      </c>
      <c r="P17" s="269">
        <f t="shared" si="12"/>
        <v>1</v>
      </c>
      <c r="Q17" s="270" t="str">
        <f t="shared" si="1"/>
        <v>Fuerte</v>
      </c>
      <c r="R17" s="284"/>
      <c r="S17" s="285"/>
      <c r="T17" s="286"/>
      <c r="U17" s="274" t="str">
        <f t="shared" si="2"/>
        <v>Fuerte</v>
      </c>
      <c r="V17" s="274" t="str">
        <f t="shared" si="3"/>
        <v/>
      </c>
      <c r="W17" s="274" t="str">
        <f t="shared" si="4"/>
        <v/>
      </c>
      <c r="X17" s="275" t="str">
        <f t="shared" si="5"/>
        <v>Control fuerte pero si el riesgo residual lo requiere y según la opción de manejo escogida, cada responsable involucrado debe liderar acciones adicionales</v>
      </c>
      <c r="Y17" s="276"/>
      <c r="Z17" s="287"/>
      <c r="AA17" s="288"/>
      <c r="AB17" s="278"/>
      <c r="AC17" s="289"/>
      <c r="AD17" s="290"/>
      <c r="AF17" s="280"/>
      <c r="AG17" s="281"/>
      <c r="AH17" s="281"/>
      <c r="AI17" s="281"/>
      <c r="AJ17" s="282"/>
      <c r="AK17" s="3"/>
      <c r="AL17" s="280"/>
      <c r="AM17" s="280"/>
      <c r="AN17" s="281"/>
      <c r="AO17" s="281"/>
      <c r="AP17" s="281"/>
      <c r="AQ17" s="282"/>
    </row>
    <row r="18" spans="1:43" ht="38.25" x14ac:dyDescent="0.2">
      <c r="A18" s="283"/>
      <c r="B18" s="847"/>
      <c r="C18" s="517">
        <v>3</v>
      </c>
      <c r="D18" s="502" t="s">
        <v>651</v>
      </c>
      <c r="E18" s="493" t="s">
        <v>26</v>
      </c>
      <c r="F18" s="497">
        <v>15</v>
      </c>
      <c r="G18" s="497">
        <v>15</v>
      </c>
      <c r="H18" s="497">
        <v>15</v>
      </c>
      <c r="I18" s="497">
        <v>15</v>
      </c>
      <c r="J18" s="497">
        <v>15</v>
      </c>
      <c r="K18" s="497">
        <v>15</v>
      </c>
      <c r="L18" s="497">
        <v>10</v>
      </c>
      <c r="M18" s="495" t="s">
        <v>68</v>
      </c>
      <c r="N18" s="267"/>
      <c r="O18" s="268">
        <f t="shared" si="11"/>
        <v>90</v>
      </c>
      <c r="P18" s="269">
        <f t="shared" si="12"/>
        <v>1</v>
      </c>
      <c r="Q18" s="270" t="str">
        <f t="shared" si="1"/>
        <v>Fuerte</v>
      </c>
      <c r="R18" s="284"/>
      <c r="S18" s="285"/>
      <c r="T18" s="286"/>
      <c r="U18" s="274" t="str">
        <f t="shared" si="2"/>
        <v>Fuerte</v>
      </c>
      <c r="V18" s="274" t="str">
        <f t="shared" si="3"/>
        <v/>
      </c>
      <c r="W18" s="274" t="str">
        <f t="shared" si="4"/>
        <v/>
      </c>
      <c r="X18" s="275" t="str">
        <f t="shared" si="5"/>
        <v>Control fuerte pero si el riesgo residual lo requiere y según la opción de manejo escogida, cada responsable involucrado debe liderar acciones adicionales</v>
      </c>
      <c r="Y18" s="276" t="str">
        <f t="shared" si="6"/>
        <v/>
      </c>
      <c r="Z18" s="287"/>
      <c r="AA18" s="288"/>
      <c r="AB18" s="278">
        <f t="shared" si="7"/>
        <v>2</v>
      </c>
      <c r="AC18" s="289"/>
      <c r="AD18" s="290"/>
    </row>
    <row r="19" spans="1:43" ht="38.25" x14ac:dyDescent="0.2">
      <c r="A19" s="283"/>
      <c r="B19" s="847"/>
      <c r="C19" s="527" t="s">
        <v>652</v>
      </c>
      <c r="D19" s="503" t="s">
        <v>653</v>
      </c>
      <c r="E19" s="499" t="s">
        <v>20</v>
      </c>
      <c r="F19" s="500">
        <v>15</v>
      </c>
      <c r="G19" s="500">
        <v>15</v>
      </c>
      <c r="H19" s="500">
        <v>15</v>
      </c>
      <c r="I19" s="500">
        <v>15</v>
      </c>
      <c r="J19" s="500">
        <v>15</v>
      </c>
      <c r="K19" s="500">
        <v>15</v>
      </c>
      <c r="L19" s="500">
        <v>10</v>
      </c>
      <c r="M19" s="501" t="s">
        <v>68</v>
      </c>
      <c r="N19" s="267"/>
      <c r="O19" s="268">
        <f t="shared" si="11"/>
        <v>90</v>
      </c>
      <c r="P19" s="269">
        <f t="shared" si="12"/>
        <v>1</v>
      </c>
      <c r="Q19" s="270" t="str">
        <f t="shared" si="1"/>
        <v>Fuerte</v>
      </c>
      <c r="R19" s="284"/>
      <c r="S19" s="285"/>
      <c r="T19" s="286"/>
      <c r="U19" s="274" t="str">
        <f t="shared" si="2"/>
        <v>Fuerte</v>
      </c>
      <c r="V19" s="274" t="str">
        <f t="shared" si="3"/>
        <v/>
      </c>
      <c r="W19" s="274" t="str">
        <f t="shared" si="4"/>
        <v/>
      </c>
      <c r="X19" s="275" t="str">
        <f t="shared" si="5"/>
        <v>Control fuerte pero si el riesgo residual lo requiere y según la opción de manejo escogida, cada responsable involucrado debe liderar acciones adicionales</v>
      </c>
      <c r="Y19" s="276"/>
      <c r="Z19" s="287"/>
      <c r="AA19" s="288"/>
      <c r="AB19" s="278"/>
      <c r="AC19" s="289"/>
      <c r="AD19" s="290"/>
      <c r="AF19" s="280"/>
      <c r="AG19" s="281"/>
      <c r="AH19" s="281"/>
      <c r="AI19" s="281"/>
      <c r="AJ19" s="282"/>
      <c r="AK19" s="3"/>
      <c r="AL19" s="280"/>
      <c r="AM19" s="280"/>
      <c r="AN19" s="281"/>
      <c r="AO19" s="281"/>
      <c r="AP19" s="281"/>
      <c r="AQ19" s="282"/>
    </row>
    <row r="20" spans="1:43" ht="76.5" x14ac:dyDescent="0.2">
      <c r="A20" s="283"/>
      <c r="B20" s="847"/>
      <c r="C20" s="527" t="s">
        <v>654</v>
      </c>
      <c r="D20" s="504" t="s">
        <v>655</v>
      </c>
      <c r="E20" s="499" t="s">
        <v>20</v>
      </c>
      <c r="F20" s="500">
        <v>15</v>
      </c>
      <c r="G20" s="500">
        <v>15</v>
      </c>
      <c r="H20" s="500">
        <v>15</v>
      </c>
      <c r="I20" s="500">
        <v>15</v>
      </c>
      <c r="J20" s="500">
        <v>15</v>
      </c>
      <c r="K20" s="500">
        <v>15</v>
      </c>
      <c r="L20" s="500">
        <v>10</v>
      </c>
      <c r="M20" s="501" t="s">
        <v>68</v>
      </c>
      <c r="N20" s="267"/>
      <c r="O20" s="268">
        <f t="shared" si="11"/>
        <v>90</v>
      </c>
      <c r="P20" s="269">
        <f t="shared" si="12"/>
        <v>1</v>
      </c>
      <c r="Q20" s="270" t="str">
        <f t="shared" si="1"/>
        <v>Fuerte</v>
      </c>
      <c r="R20" s="284"/>
      <c r="S20" s="285"/>
      <c r="T20" s="286"/>
      <c r="U20" s="274" t="str">
        <f t="shared" si="2"/>
        <v>Fuerte</v>
      </c>
      <c r="V20" s="274" t="str">
        <f t="shared" si="3"/>
        <v/>
      </c>
      <c r="W20" s="274" t="str">
        <f t="shared" si="4"/>
        <v/>
      </c>
      <c r="X20" s="275" t="str">
        <f t="shared" si="5"/>
        <v>Control fuerte pero si el riesgo residual lo requiere y según la opción de manejo escogida, cada responsable involucrado debe liderar acciones adicionales</v>
      </c>
      <c r="Y20" s="276">
        <f t="shared" si="6"/>
        <v>2</v>
      </c>
      <c r="Z20" s="287"/>
      <c r="AA20" s="288"/>
      <c r="AB20" s="278" t="str">
        <f t="shared" si="7"/>
        <v/>
      </c>
      <c r="AC20" s="289"/>
      <c r="AD20" s="290"/>
      <c r="AF20" s="280">
        <v>6</v>
      </c>
      <c r="AG20" s="281">
        <f>'[1]2. MAPA DE RIESGOS '!H17</f>
        <v>3</v>
      </c>
      <c r="AH20" s="281">
        <f>'[1]2. MAPA DE RIESGOS '!I17</f>
        <v>4</v>
      </c>
      <c r="AI20" s="281">
        <v>4</v>
      </c>
      <c r="AJ20" s="282">
        <v>30</v>
      </c>
      <c r="AK20" s="3" t="str">
        <f>'[1]2. MAPA DE RIESGOS '!K17</f>
        <v>EXTREMO</v>
      </c>
      <c r="AL20" s="280">
        <f>Z79</f>
        <v>2</v>
      </c>
      <c r="AM20" s="280">
        <f>AC79</f>
        <v>1</v>
      </c>
      <c r="AN20" s="281">
        <f t="shared" si="8"/>
        <v>1</v>
      </c>
      <c r="AO20" s="281">
        <f t="shared" si="0"/>
        <v>3</v>
      </c>
      <c r="AP20" s="281">
        <f t="shared" si="9"/>
        <v>3</v>
      </c>
      <c r="AQ20" s="282">
        <f t="shared" si="10"/>
        <v>3</v>
      </c>
    </row>
    <row r="21" spans="1:43" ht="36.75" customHeight="1" x14ac:dyDescent="0.2">
      <c r="A21" s="283"/>
      <c r="B21" s="847"/>
      <c r="C21" s="527" t="s">
        <v>656</v>
      </c>
      <c r="D21" s="504" t="s">
        <v>657</v>
      </c>
      <c r="E21" s="499" t="s">
        <v>20</v>
      </c>
      <c r="F21" s="505">
        <v>15</v>
      </c>
      <c r="G21" s="505">
        <v>15</v>
      </c>
      <c r="H21" s="505">
        <v>15</v>
      </c>
      <c r="I21" s="505">
        <v>10</v>
      </c>
      <c r="J21" s="505">
        <v>15</v>
      </c>
      <c r="K21" s="505">
        <v>15</v>
      </c>
      <c r="L21" s="505">
        <v>10</v>
      </c>
      <c r="M21" s="501" t="s">
        <v>620</v>
      </c>
      <c r="N21" s="267"/>
      <c r="O21" s="268">
        <f t="shared" si="11"/>
        <v>85</v>
      </c>
      <c r="P21" s="269">
        <f t="shared" si="12"/>
        <v>0.94444444444444442</v>
      </c>
      <c r="Q21" s="270" t="str">
        <f t="shared" si="1"/>
        <v>Moderado</v>
      </c>
      <c r="R21" s="284"/>
      <c r="S21" s="285"/>
      <c r="T21" s="273"/>
      <c r="U21" s="274" t="str">
        <f t="shared" si="2"/>
        <v/>
      </c>
      <c r="V21" s="274" t="str">
        <f t="shared" si="3"/>
        <v>Moderada</v>
      </c>
      <c r="W21" s="274" t="str">
        <f t="shared" si="4"/>
        <v/>
      </c>
      <c r="X21" s="275" t="str">
        <f t="shared" si="5"/>
        <v>Requiere plan de acción para fortalecer el control</v>
      </c>
      <c r="Y21" s="276">
        <f t="shared" si="6"/>
        <v>1</v>
      </c>
      <c r="Z21" s="287"/>
      <c r="AA21" s="288"/>
      <c r="AB21" s="278" t="str">
        <f t="shared" si="7"/>
        <v/>
      </c>
      <c r="AC21" s="289"/>
      <c r="AD21" s="290"/>
      <c r="AF21" s="280">
        <v>7</v>
      </c>
      <c r="AG21" s="281">
        <f>'[1]2. MAPA DE RIESGOS '!H18</f>
        <v>3</v>
      </c>
      <c r="AH21" s="281">
        <f>'[1]2. MAPA DE RIESGOS '!I18</f>
        <v>5</v>
      </c>
      <c r="AI21" s="281">
        <v>4</v>
      </c>
      <c r="AJ21" s="282">
        <v>50</v>
      </c>
      <c r="AK21" s="3" t="str">
        <f>'[1]2. MAPA DE RIESGOS '!K18</f>
        <v>EXTREMO</v>
      </c>
      <c r="AL21" s="280">
        <f>Z95</f>
        <v>2</v>
      </c>
      <c r="AM21" s="280">
        <v>0</v>
      </c>
      <c r="AN21" s="281">
        <f t="shared" si="8"/>
        <v>1</v>
      </c>
      <c r="AO21" s="281">
        <f t="shared" si="0"/>
        <v>5</v>
      </c>
      <c r="AP21" s="281">
        <f t="shared" si="9"/>
        <v>5</v>
      </c>
      <c r="AQ21" s="282">
        <f t="shared" si="10"/>
        <v>5</v>
      </c>
    </row>
    <row r="22" spans="1:43" ht="63.75" x14ac:dyDescent="0.25">
      <c r="A22" s="506"/>
      <c r="B22" s="847"/>
      <c r="C22" s="527" t="s">
        <v>658</v>
      </c>
      <c r="D22" s="498" t="s">
        <v>659</v>
      </c>
      <c r="E22" s="499" t="s">
        <v>20</v>
      </c>
      <c r="F22" s="500">
        <v>15</v>
      </c>
      <c r="G22" s="500">
        <v>15</v>
      </c>
      <c r="H22" s="500">
        <v>15</v>
      </c>
      <c r="I22" s="500">
        <v>15</v>
      </c>
      <c r="J22" s="500">
        <v>15</v>
      </c>
      <c r="K22" s="500">
        <v>15</v>
      </c>
      <c r="L22" s="500">
        <v>10</v>
      </c>
      <c r="M22" s="501" t="s">
        <v>68</v>
      </c>
      <c r="N22" s="267"/>
      <c r="O22" s="268">
        <f>SUM(F22:K22)</f>
        <v>90</v>
      </c>
      <c r="P22" s="269">
        <f t="shared" si="12"/>
        <v>1</v>
      </c>
      <c r="Q22" s="270" t="str">
        <f t="shared" si="1"/>
        <v>Fuerte</v>
      </c>
      <c r="R22" s="291"/>
      <c r="S22" s="285"/>
      <c r="T22" s="286"/>
      <c r="U22" s="274" t="str">
        <f t="shared" si="2"/>
        <v>Fuerte</v>
      </c>
      <c r="V22" s="274" t="str">
        <f t="shared" si="3"/>
        <v/>
      </c>
      <c r="W22" s="274" t="str">
        <f t="shared" si="4"/>
        <v/>
      </c>
      <c r="X22" s="275" t="str">
        <f t="shared" si="5"/>
        <v>Control fuerte pero si el riesgo residual lo requiere y según la opción de manejo escogida, cada responsable involucrado debe liderar acciones adicionales</v>
      </c>
      <c r="Y22" s="276">
        <f t="shared" si="6"/>
        <v>2</v>
      </c>
      <c r="Z22" s="292"/>
      <c r="AA22" s="272"/>
      <c r="AB22" s="278"/>
      <c r="AC22" s="292"/>
      <c r="AD22" s="272">
        <f>IF(OR(W22="Débil",AC22=0),0,IF(AC22=1,1,IF(AND(U22="Fuerte",AC22=2),2,1)))</f>
        <v>0</v>
      </c>
      <c r="AF22" s="280">
        <v>8</v>
      </c>
      <c r="AG22" s="281">
        <f>'[1]2. MAPA DE RIESGOS '!H19</f>
        <v>3</v>
      </c>
      <c r="AH22" s="281">
        <f>'[1]2. MAPA DE RIESGOS '!I19</f>
        <v>5</v>
      </c>
      <c r="AI22" s="281">
        <v>3</v>
      </c>
      <c r="AJ22" s="282">
        <v>5</v>
      </c>
      <c r="AK22" s="3" t="str">
        <f>'[1]2. MAPA DE RIESGOS '!K19</f>
        <v>EXTREMO</v>
      </c>
      <c r="AL22" s="280">
        <f>Z112</f>
        <v>2</v>
      </c>
      <c r="AM22" s="280">
        <v>0</v>
      </c>
      <c r="AN22" s="281">
        <f t="shared" si="8"/>
        <v>1</v>
      </c>
      <c r="AO22" s="281">
        <f t="shared" si="0"/>
        <v>5</v>
      </c>
      <c r="AP22" s="281">
        <f t="shared" si="9"/>
        <v>5</v>
      </c>
      <c r="AQ22" s="282">
        <f t="shared" si="10"/>
        <v>5</v>
      </c>
    </row>
    <row r="23" spans="1:43" ht="63.75" x14ac:dyDescent="0.2">
      <c r="A23" s="283"/>
      <c r="B23" s="847"/>
      <c r="C23" s="527" t="s">
        <v>660</v>
      </c>
      <c r="D23" s="498" t="s">
        <v>661</v>
      </c>
      <c r="E23" s="499" t="s">
        <v>20</v>
      </c>
      <c r="F23" s="500">
        <v>15</v>
      </c>
      <c r="G23" s="500">
        <v>15</v>
      </c>
      <c r="H23" s="500">
        <v>15</v>
      </c>
      <c r="I23" s="500">
        <v>15</v>
      </c>
      <c r="J23" s="500">
        <v>15</v>
      </c>
      <c r="K23" s="500">
        <v>15</v>
      </c>
      <c r="L23" s="500">
        <v>10</v>
      </c>
      <c r="M23" s="501" t="s">
        <v>68</v>
      </c>
      <c r="N23" s="267"/>
      <c r="O23" s="268">
        <f>SUM(F23:K23)</f>
        <v>90</v>
      </c>
      <c r="P23" s="269">
        <f t="shared" si="12"/>
        <v>1</v>
      </c>
      <c r="Q23" s="270" t="str">
        <f t="shared" si="1"/>
        <v>Fuerte</v>
      </c>
      <c r="R23" s="284"/>
      <c r="S23" s="285"/>
      <c r="T23" s="286"/>
      <c r="U23" s="274" t="str">
        <f t="shared" si="2"/>
        <v>Fuerte</v>
      </c>
      <c r="V23" s="274" t="str">
        <f t="shared" si="3"/>
        <v/>
      </c>
      <c r="W23" s="274" t="str">
        <f t="shared" si="4"/>
        <v/>
      </c>
      <c r="X23" s="275" t="str">
        <f t="shared" si="5"/>
        <v>Control fuerte pero si el riesgo residual lo requiere y según la opción de manejo escogida, cada responsable involucrado debe liderar acciones adicionales</v>
      </c>
      <c r="Y23" s="276">
        <f t="shared" si="6"/>
        <v>2</v>
      </c>
      <c r="Z23" s="287"/>
      <c r="AA23" s="288"/>
      <c r="AB23" s="278" t="str">
        <f t="shared" si="7"/>
        <v/>
      </c>
      <c r="AC23" s="289"/>
      <c r="AD23" s="290"/>
      <c r="AF23" s="280">
        <v>9</v>
      </c>
      <c r="AG23" s="281">
        <f>'[1]2. MAPA DE RIESGOS '!H20</f>
        <v>3</v>
      </c>
      <c r="AH23" s="281">
        <f>'[1]2. MAPA DE RIESGOS '!I20</f>
        <v>3</v>
      </c>
      <c r="AI23" s="281">
        <v>4</v>
      </c>
      <c r="AJ23" s="282">
        <v>10</v>
      </c>
      <c r="AK23" s="3" t="str">
        <f>'[1]2. MAPA DE RIESGOS '!K20</f>
        <v>ALTO</v>
      </c>
      <c r="AL23" s="280">
        <f>Z135</f>
        <v>1</v>
      </c>
      <c r="AM23" s="280">
        <f>AC135</f>
        <v>1</v>
      </c>
      <c r="AN23" s="281">
        <f t="shared" si="8"/>
        <v>2</v>
      </c>
      <c r="AO23" s="281">
        <f t="shared" si="0"/>
        <v>2</v>
      </c>
      <c r="AP23" s="281">
        <f t="shared" si="9"/>
        <v>2</v>
      </c>
      <c r="AQ23" s="282">
        <f t="shared" si="10"/>
        <v>4</v>
      </c>
    </row>
    <row r="24" spans="1:43" ht="15.75" x14ac:dyDescent="0.2">
      <c r="A24" s="283"/>
      <c r="B24" s="847"/>
      <c r="C24" s="517"/>
      <c r="D24" s="507"/>
      <c r="E24" s="493"/>
      <c r="F24" s="494"/>
      <c r="G24" s="494"/>
      <c r="H24" s="494"/>
      <c r="I24" s="494"/>
      <c r="J24" s="494"/>
      <c r="K24" s="494"/>
      <c r="L24" s="494"/>
      <c r="M24" s="495"/>
      <c r="N24" s="267"/>
      <c r="O24" s="268">
        <f t="shared" si="11"/>
        <v>0</v>
      </c>
      <c r="P24" s="269">
        <f t="shared" si="12"/>
        <v>0</v>
      </c>
      <c r="Q24" s="270" t="str">
        <f t="shared" si="1"/>
        <v>Débil</v>
      </c>
      <c r="R24" s="284"/>
      <c r="S24" s="285"/>
      <c r="T24" s="286"/>
      <c r="U24" s="274" t="str">
        <f t="shared" si="2"/>
        <v/>
      </c>
      <c r="V24" s="274" t="str">
        <f t="shared" si="3"/>
        <v/>
      </c>
      <c r="W24" s="274"/>
      <c r="X24" s="275"/>
      <c r="Y24" s="276" t="str">
        <f t="shared" si="6"/>
        <v/>
      </c>
      <c r="Z24" s="287"/>
      <c r="AA24" s="288"/>
      <c r="AB24" s="278" t="str">
        <f t="shared" si="7"/>
        <v/>
      </c>
      <c r="AC24" s="289"/>
      <c r="AD24" s="290"/>
      <c r="AF24" s="280">
        <v>10</v>
      </c>
      <c r="AG24" s="281">
        <f>'[1]2. MAPA DE RIESGOS '!H21</f>
        <v>3</v>
      </c>
      <c r="AH24" s="281">
        <f>'[1]2. MAPA DE RIESGOS '!I21</f>
        <v>4</v>
      </c>
      <c r="AI24" s="281">
        <v>5</v>
      </c>
      <c r="AJ24" s="282">
        <v>20</v>
      </c>
      <c r="AK24" s="3" t="str">
        <f>'[1]2. MAPA DE RIESGOS '!K21</f>
        <v>EXTREMO</v>
      </c>
      <c r="AL24" s="280">
        <f>Z147</f>
        <v>2</v>
      </c>
      <c r="AM24" s="280">
        <f>AC147</f>
        <v>2</v>
      </c>
      <c r="AN24" s="281">
        <f t="shared" si="8"/>
        <v>1</v>
      </c>
      <c r="AO24" s="281">
        <f t="shared" si="0"/>
        <v>2</v>
      </c>
      <c r="AP24" s="281">
        <f t="shared" si="9"/>
        <v>2</v>
      </c>
      <c r="AQ24" s="282">
        <f t="shared" si="10"/>
        <v>2</v>
      </c>
    </row>
    <row r="25" spans="1:43" ht="15.75" x14ac:dyDescent="0.2">
      <c r="A25" s="293"/>
      <c r="B25" s="848"/>
      <c r="C25" s="517"/>
      <c r="D25" s="507"/>
      <c r="E25" s="493"/>
      <c r="F25" s="494"/>
      <c r="G25" s="494"/>
      <c r="H25" s="494"/>
      <c r="I25" s="494"/>
      <c r="J25" s="494"/>
      <c r="K25" s="494"/>
      <c r="L25" s="494"/>
      <c r="M25" s="495"/>
      <c r="N25" s="267"/>
      <c r="O25" s="268">
        <f t="shared" si="11"/>
        <v>0</v>
      </c>
      <c r="P25" s="269">
        <f t="shared" si="12"/>
        <v>0</v>
      </c>
      <c r="Q25" s="270" t="str">
        <f t="shared" si="1"/>
        <v>Débil</v>
      </c>
      <c r="R25" s="284"/>
      <c r="S25" s="285"/>
      <c r="T25" s="286"/>
      <c r="U25" s="274" t="str">
        <f t="shared" si="2"/>
        <v/>
      </c>
      <c r="V25" s="274" t="str">
        <f t="shared" si="3"/>
        <v/>
      </c>
      <c r="W25" s="274"/>
      <c r="X25" s="275"/>
      <c r="Y25" s="276" t="str">
        <f t="shared" si="6"/>
        <v/>
      </c>
      <c r="Z25" s="287"/>
      <c r="AA25" s="288"/>
      <c r="AB25" s="278" t="str">
        <f t="shared" si="7"/>
        <v/>
      </c>
      <c r="AC25" s="289"/>
      <c r="AD25" s="290"/>
      <c r="AF25" s="280">
        <v>11</v>
      </c>
      <c r="AG25" s="281">
        <f>'[1]2. MAPA DE RIESGOS '!H22</f>
        <v>2</v>
      </c>
      <c r="AH25" s="281">
        <f>'[1]2. MAPA DE RIESGOS '!I22</f>
        <v>4</v>
      </c>
      <c r="AI25" s="281">
        <v>5</v>
      </c>
      <c r="AJ25" s="282">
        <v>40</v>
      </c>
      <c r="AK25" s="3" t="str">
        <f>'[1]2. MAPA DE RIESGOS '!K22</f>
        <v>ALTO</v>
      </c>
      <c r="AL25" s="280">
        <f>Z159</f>
        <v>2</v>
      </c>
      <c r="AM25" s="280">
        <v>0</v>
      </c>
      <c r="AN25" s="281">
        <f t="shared" si="8"/>
        <v>1</v>
      </c>
      <c r="AO25" s="281">
        <f t="shared" si="0"/>
        <v>4</v>
      </c>
      <c r="AP25" s="281">
        <f t="shared" si="9"/>
        <v>4</v>
      </c>
      <c r="AQ25" s="282">
        <f t="shared" si="10"/>
        <v>4</v>
      </c>
    </row>
    <row r="26" spans="1:43" s="298" customFormat="1" ht="105" x14ac:dyDescent="0.2">
      <c r="A26" s="491" t="str">
        <f>'[1]2. MAPA DE RIESGOS '!C13</f>
        <v>2. Formulación e implementación de estrategias, incluyendo la de cursos pedagógicos, que no fomenten la cultura ciudadana para la movilidad y el respeto entre  los usuarios de todas las formas de transporte</v>
      </c>
      <c r="B26" s="491" t="str">
        <f>'[1]2. MAPA DE RIESGOS '!E13</f>
        <v>Gestión</v>
      </c>
      <c r="C26" s="523" t="s">
        <v>662</v>
      </c>
      <c r="D26" s="163" t="s">
        <v>865</v>
      </c>
      <c r="E26" s="493" t="s">
        <v>20</v>
      </c>
      <c r="F26" s="494">
        <v>15</v>
      </c>
      <c r="G26" s="494">
        <v>15</v>
      </c>
      <c r="H26" s="494">
        <v>15</v>
      </c>
      <c r="I26" s="494">
        <v>15</v>
      </c>
      <c r="J26" s="494">
        <v>15</v>
      </c>
      <c r="K26" s="494">
        <v>15</v>
      </c>
      <c r="L26" s="494">
        <v>10</v>
      </c>
      <c r="M26" s="495" t="s">
        <v>68</v>
      </c>
      <c r="N26" s="294"/>
      <c r="O26" s="295">
        <f t="shared" si="11"/>
        <v>90</v>
      </c>
      <c r="P26" s="296">
        <f t="shared" si="12"/>
        <v>1</v>
      </c>
      <c r="Q26" s="270" t="str">
        <f t="shared" si="1"/>
        <v>Fuerte</v>
      </c>
      <c r="R26" s="271">
        <f>ROUNDUP(AVERAGEIF(P26:P34,"&gt;0"),1)</f>
        <v>1</v>
      </c>
      <c r="S26" s="272" t="str">
        <f>IF(R26&gt;96%,"Fuerte",IF(R26&lt;50%,"Débil","Moderada"))</f>
        <v>Fuerte</v>
      </c>
      <c r="T26" s="273" t="str">
        <f>IF(R26&lt;96%,"Se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6" s="274" t="str">
        <f t="shared" si="2"/>
        <v>Fuerte</v>
      </c>
      <c r="V26" s="274" t="str">
        <f t="shared" si="3"/>
        <v/>
      </c>
      <c r="W26" s="274" t="str">
        <f t="shared" ref="W26:W93" si="13">IF(OR(U26="Fuerte",V26="Moderada"),"","Débil")</f>
        <v/>
      </c>
      <c r="X26" s="275" t="str">
        <f t="shared" ref="X26:X93" si="14">IF(AND(Q26="Fuerte",M26="Fuerte"),"Control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6" s="276">
        <f t="shared" si="6"/>
        <v>2</v>
      </c>
      <c r="Z26" s="277">
        <f>IFERROR(ROUND(AVERAGE(Y26:Y34),0),0)</f>
        <v>2</v>
      </c>
      <c r="AA26" s="292">
        <v>1</v>
      </c>
      <c r="AB26" s="278" t="str">
        <f t="shared" si="7"/>
        <v/>
      </c>
      <c r="AC26" s="277">
        <f>IFERROR(ROUND(AVERAGE(AB26:AB34),0),0)</f>
        <v>2</v>
      </c>
      <c r="AD26" s="297">
        <f>IF(OR(W26="Débil",AC26=0),0,IF(AC26=1,1,IF(AND(U26="Fuerte",AC26=2),2,1)))</f>
        <v>2</v>
      </c>
      <c r="AF26" s="280">
        <v>12</v>
      </c>
      <c r="AG26" s="281">
        <f>'[1]2. MAPA DE RIESGOS '!H23</f>
        <v>3</v>
      </c>
      <c r="AH26" s="281">
        <f>'[1]2. MAPA DE RIESGOS '!I23</f>
        <v>4</v>
      </c>
      <c r="AI26" s="281">
        <v>5</v>
      </c>
      <c r="AJ26" s="282">
        <v>40</v>
      </c>
      <c r="AK26" s="3" t="str">
        <f>'[1]2. MAPA DE RIESGOS '!K23</f>
        <v>EXTREMO</v>
      </c>
      <c r="AL26" s="280">
        <f>Z195</f>
        <v>2</v>
      </c>
      <c r="AM26" s="280">
        <f>AC195</f>
        <v>2</v>
      </c>
      <c r="AN26" s="281">
        <f t="shared" si="8"/>
        <v>1</v>
      </c>
      <c r="AO26" s="281">
        <f t="shared" si="0"/>
        <v>2</v>
      </c>
      <c r="AP26" s="281">
        <f t="shared" si="9"/>
        <v>2</v>
      </c>
      <c r="AQ26" s="282">
        <f t="shared" si="10"/>
        <v>2</v>
      </c>
    </row>
    <row r="27" spans="1:43" s="298" customFormat="1" ht="90" x14ac:dyDescent="0.2">
      <c r="A27" s="283"/>
      <c r="B27" s="283"/>
      <c r="C27" s="517" t="s">
        <v>707</v>
      </c>
      <c r="D27" s="163" t="s">
        <v>864</v>
      </c>
      <c r="E27" s="493" t="s">
        <v>20</v>
      </c>
      <c r="F27" s="494">
        <v>15</v>
      </c>
      <c r="G27" s="494">
        <v>15</v>
      </c>
      <c r="H27" s="494">
        <v>15</v>
      </c>
      <c r="I27" s="494">
        <v>15</v>
      </c>
      <c r="J27" s="494">
        <v>15</v>
      </c>
      <c r="K27" s="494">
        <v>15</v>
      </c>
      <c r="L27" s="494">
        <v>10</v>
      </c>
      <c r="M27" s="495" t="s">
        <v>68</v>
      </c>
      <c r="N27" s="294"/>
      <c r="O27" s="295">
        <f t="shared" si="11"/>
        <v>90</v>
      </c>
      <c r="P27" s="296">
        <f t="shared" si="12"/>
        <v>1</v>
      </c>
      <c r="Q27" s="270" t="str">
        <f t="shared" si="1"/>
        <v>Fuerte</v>
      </c>
      <c r="R27" s="299"/>
      <c r="S27" s="300"/>
      <c r="T27" s="301"/>
      <c r="U27" s="274" t="str">
        <f t="shared" si="2"/>
        <v>Fuerte</v>
      </c>
      <c r="V27" s="274" t="str">
        <f t="shared" si="3"/>
        <v/>
      </c>
      <c r="W27" s="274" t="str">
        <f t="shared" si="13"/>
        <v/>
      </c>
      <c r="X27" s="275" t="str">
        <f t="shared" si="14"/>
        <v>Control fuerte pero si el riesgo residual lo requiere y según la opción de manejo escogida, cada responsable involucrado debe liderar acciones adicionales</v>
      </c>
      <c r="Y27" s="276">
        <f t="shared" si="6"/>
        <v>2</v>
      </c>
      <c r="Z27" s="302"/>
      <c r="AA27" s="299"/>
      <c r="AB27" s="278" t="str">
        <f t="shared" si="7"/>
        <v/>
      </c>
      <c r="AC27" s="303"/>
      <c r="AD27" s="300"/>
      <c r="AF27" s="280">
        <v>13</v>
      </c>
      <c r="AG27" s="281">
        <f>'[1]2. MAPA DE RIESGOS '!H24</f>
        <v>3</v>
      </c>
      <c r="AH27" s="281">
        <f>'[1]2. MAPA DE RIESGOS '!I24</f>
        <v>3</v>
      </c>
      <c r="AI27" s="281">
        <v>5</v>
      </c>
      <c r="AJ27" s="282">
        <v>60</v>
      </c>
      <c r="AK27" s="3" t="str">
        <f>'[1]2. MAPA DE RIESGOS '!K24</f>
        <v>ALTO</v>
      </c>
      <c r="AL27" s="280">
        <f>Z206</f>
        <v>1</v>
      </c>
      <c r="AM27" s="280">
        <f>AC206</f>
        <v>0</v>
      </c>
      <c r="AN27" s="281">
        <f t="shared" si="8"/>
        <v>2</v>
      </c>
      <c r="AO27" s="281">
        <f t="shared" si="0"/>
        <v>3</v>
      </c>
      <c r="AP27" s="281">
        <f t="shared" si="9"/>
        <v>3</v>
      </c>
      <c r="AQ27" s="282">
        <f t="shared" si="10"/>
        <v>6</v>
      </c>
    </row>
    <row r="28" spans="1:43" s="298" customFormat="1" ht="150" x14ac:dyDescent="0.2">
      <c r="A28" s="283"/>
      <c r="B28" s="283"/>
      <c r="C28" s="517">
        <v>2</v>
      </c>
      <c r="D28" s="163" t="s">
        <v>134</v>
      </c>
      <c r="E28" s="493" t="s">
        <v>26</v>
      </c>
      <c r="F28" s="494">
        <v>15</v>
      </c>
      <c r="G28" s="494">
        <v>15</v>
      </c>
      <c r="H28" s="494">
        <v>15</v>
      </c>
      <c r="I28" s="494">
        <v>15</v>
      </c>
      <c r="J28" s="494">
        <v>15</v>
      </c>
      <c r="K28" s="494">
        <v>15</v>
      </c>
      <c r="L28" s="494">
        <v>10</v>
      </c>
      <c r="M28" s="495" t="s">
        <v>68</v>
      </c>
      <c r="N28" s="294"/>
      <c r="O28" s="295">
        <f t="shared" si="11"/>
        <v>90</v>
      </c>
      <c r="P28" s="296">
        <f t="shared" si="12"/>
        <v>1</v>
      </c>
      <c r="Q28" s="270" t="str">
        <f t="shared" si="1"/>
        <v>Fuerte</v>
      </c>
      <c r="R28" s="299"/>
      <c r="S28" s="300"/>
      <c r="T28" s="301"/>
      <c r="U28" s="274" t="str">
        <f t="shared" si="2"/>
        <v>Fuerte</v>
      </c>
      <c r="V28" s="274" t="str">
        <f t="shared" si="3"/>
        <v/>
      </c>
      <c r="W28" s="274" t="str">
        <f t="shared" si="13"/>
        <v/>
      </c>
      <c r="X28" s="275" t="str">
        <f t="shared" si="14"/>
        <v>Control fuerte pero si el riesgo residual lo requiere y según la opción de manejo escogida, cada responsable involucrado debe liderar acciones adicionales</v>
      </c>
      <c r="Y28" s="276" t="str">
        <f t="shared" si="6"/>
        <v/>
      </c>
      <c r="Z28" s="302"/>
      <c r="AA28" s="299"/>
      <c r="AB28" s="278">
        <f t="shared" si="7"/>
        <v>2</v>
      </c>
      <c r="AC28" s="303"/>
      <c r="AD28" s="300"/>
      <c r="AF28" s="280">
        <v>14</v>
      </c>
      <c r="AG28" s="281">
        <f>'[1]2. MAPA DE RIESGOS '!H25</f>
        <v>3</v>
      </c>
      <c r="AH28" s="281">
        <f>'[1]2. MAPA DE RIESGOS '!I25</f>
        <v>3</v>
      </c>
      <c r="AI28" s="281">
        <v>3</v>
      </c>
      <c r="AJ28" s="282">
        <v>25</v>
      </c>
      <c r="AK28" s="3" t="str">
        <f>'[1]2. MAPA DE RIESGOS '!K25</f>
        <v>ALTO</v>
      </c>
      <c r="AL28" s="280">
        <f>Z218</f>
        <v>2</v>
      </c>
      <c r="AM28" s="280">
        <f>AC218</f>
        <v>0</v>
      </c>
      <c r="AN28" s="281">
        <f t="shared" si="8"/>
        <v>1</v>
      </c>
      <c r="AO28" s="281">
        <f t="shared" si="0"/>
        <v>3</v>
      </c>
      <c r="AP28" s="281">
        <f t="shared" si="9"/>
        <v>3</v>
      </c>
      <c r="AQ28" s="282">
        <f t="shared" si="10"/>
        <v>3</v>
      </c>
    </row>
    <row r="29" spans="1:43" s="279" customFormat="1" ht="75" x14ac:dyDescent="0.2">
      <c r="A29" s="283"/>
      <c r="B29" s="283"/>
      <c r="C29" s="517">
        <v>3</v>
      </c>
      <c r="D29" s="163" t="s">
        <v>867</v>
      </c>
      <c r="E29" s="493" t="s">
        <v>20</v>
      </c>
      <c r="F29" s="494">
        <v>15</v>
      </c>
      <c r="G29" s="494">
        <v>15</v>
      </c>
      <c r="H29" s="494">
        <v>15</v>
      </c>
      <c r="I29" s="494">
        <v>15</v>
      </c>
      <c r="J29" s="494">
        <v>15</v>
      </c>
      <c r="K29" s="494">
        <v>15</v>
      </c>
      <c r="L29" s="494">
        <v>10</v>
      </c>
      <c r="M29" s="495" t="s">
        <v>68</v>
      </c>
      <c r="N29" s="294"/>
      <c r="O29" s="295">
        <f t="shared" si="11"/>
        <v>90</v>
      </c>
      <c r="P29" s="296">
        <f t="shared" si="12"/>
        <v>1</v>
      </c>
      <c r="Q29" s="270" t="str">
        <f t="shared" si="1"/>
        <v>Fuerte</v>
      </c>
      <c r="R29" s="299"/>
      <c r="S29" s="300"/>
      <c r="T29" s="301"/>
      <c r="U29" s="274" t="str">
        <f t="shared" si="2"/>
        <v>Fuerte</v>
      </c>
      <c r="V29" s="274" t="str">
        <f t="shared" si="3"/>
        <v/>
      </c>
      <c r="W29" s="274" t="str">
        <f t="shared" si="13"/>
        <v/>
      </c>
      <c r="X29" s="275" t="str">
        <f t="shared" si="14"/>
        <v>Control fuerte pero si el riesgo residual lo requiere y según la opción de manejo escogida, cada responsable involucrado debe liderar acciones adicionales</v>
      </c>
      <c r="Y29" s="276">
        <f t="shared" si="6"/>
        <v>2</v>
      </c>
      <c r="Z29" s="287"/>
      <c r="AA29" s="288"/>
      <c r="AB29" s="278" t="str">
        <f t="shared" si="7"/>
        <v/>
      </c>
      <c r="AC29" s="289"/>
      <c r="AD29" s="290"/>
      <c r="AF29" s="280"/>
      <c r="AG29" s="281"/>
      <c r="AH29" s="281"/>
      <c r="AI29" s="281"/>
      <c r="AJ29" s="282"/>
      <c r="AK29" s="3"/>
      <c r="AL29" s="280"/>
      <c r="AM29" s="280"/>
      <c r="AN29" s="281"/>
      <c r="AO29" s="281"/>
      <c r="AP29" s="281"/>
      <c r="AQ29" s="282"/>
    </row>
    <row r="30" spans="1:43" s="298" customFormat="1" ht="105" x14ac:dyDescent="0.2">
      <c r="A30" s="283"/>
      <c r="B30" s="283"/>
      <c r="C30" s="517" t="s">
        <v>652</v>
      </c>
      <c r="D30" s="163" t="s">
        <v>866</v>
      </c>
      <c r="E30" s="493" t="s">
        <v>20</v>
      </c>
      <c r="F30" s="494">
        <v>15</v>
      </c>
      <c r="G30" s="494">
        <v>15</v>
      </c>
      <c r="H30" s="494">
        <v>15</v>
      </c>
      <c r="I30" s="494">
        <v>15</v>
      </c>
      <c r="J30" s="494">
        <v>15</v>
      </c>
      <c r="K30" s="494">
        <v>15</v>
      </c>
      <c r="L30" s="494">
        <v>10</v>
      </c>
      <c r="M30" s="495" t="s">
        <v>68</v>
      </c>
      <c r="N30" s="294"/>
      <c r="O30" s="295">
        <f t="shared" si="11"/>
        <v>90</v>
      </c>
      <c r="P30" s="296">
        <f t="shared" si="12"/>
        <v>1</v>
      </c>
      <c r="Q30" s="270" t="str">
        <f t="shared" si="1"/>
        <v>Fuerte</v>
      </c>
      <c r="R30" s="299"/>
      <c r="S30" s="300"/>
      <c r="T30" s="301"/>
      <c r="U30" s="274" t="str">
        <f t="shared" si="2"/>
        <v>Fuerte</v>
      </c>
      <c r="V30" s="274" t="str">
        <f t="shared" si="3"/>
        <v/>
      </c>
      <c r="W30" s="274" t="str">
        <f t="shared" si="13"/>
        <v/>
      </c>
      <c r="X30" s="275" t="str">
        <f t="shared" si="14"/>
        <v>Control fuerte pero si el riesgo residual lo requiere y según la opción de manejo escogida, cada responsable involucrado debe liderar acciones adicionales</v>
      </c>
      <c r="Y30" s="276">
        <f t="shared" si="6"/>
        <v>2</v>
      </c>
      <c r="Z30" s="302"/>
      <c r="AA30" s="299"/>
      <c r="AB30" s="278" t="str">
        <f t="shared" si="7"/>
        <v/>
      </c>
      <c r="AC30" s="303"/>
      <c r="AD30" s="300"/>
      <c r="AF30" s="280">
        <v>15</v>
      </c>
      <c r="AG30" s="281">
        <f>'[1]2. MAPA DE RIESGOS '!H26</f>
        <v>2</v>
      </c>
      <c r="AH30" s="281">
        <f>'[1]2. MAPA DE RIESGOS '!I26</f>
        <v>2</v>
      </c>
      <c r="AI30" s="281">
        <v>3</v>
      </c>
      <c r="AJ30" s="282">
        <v>5</v>
      </c>
      <c r="AK30" s="3" t="str">
        <f>'[1]2. MAPA DE RIESGOS '!K26</f>
        <v>BAJO</v>
      </c>
      <c r="AL30" s="280">
        <f>Z226</f>
        <v>2</v>
      </c>
      <c r="AM30" s="280">
        <f>AC226</f>
        <v>2</v>
      </c>
      <c r="AN30" s="281">
        <f t="shared" si="8"/>
        <v>1</v>
      </c>
      <c r="AO30" s="281">
        <f t="shared" si="0"/>
        <v>0</v>
      </c>
      <c r="AP30" s="281">
        <f t="shared" si="9"/>
        <v>1</v>
      </c>
      <c r="AQ30" s="282">
        <f t="shared" si="10"/>
        <v>1</v>
      </c>
    </row>
    <row r="31" spans="1:43" s="298" customFormat="1" ht="66.75" customHeight="1" x14ac:dyDescent="0.2">
      <c r="A31" s="283"/>
      <c r="B31" s="283"/>
      <c r="C31" s="517">
        <v>4</v>
      </c>
      <c r="D31" s="163" t="s">
        <v>871</v>
      </c>
      <c r="E31" s="493" t="s">
        <v>26</v>
      </c>
      <c r="F31" s="497">
        <v>15</v>
      </c>
      <c r="G31" s="497">
        <v>15</v>
      </c>
      <c r="H31" s="497">
        <v>15</v>
      </c>
      <c r="I31" s="497">
        <v>15</v>
      </c>
      <c r="J31" s="497">
        <v>15</v>
      </c>
      <c r="K31" s="497">
        <v>15</v>
      </c>
      <c r="L31" s="497">
        <v>10</v>
      </c>
      <c r="M31" s="495" t="s">
        <v>68</v>
      </c>
      <c r="N31" s="294"/>
      <c r="O31" s="295">
        <f t="shared" si="11"/>
        <v>90</v>
      </c>
      <c r="P31" s="296">
        <f t="shared" si="12"/>
        <v>1</v>
      </c>
      <c r="Q31" s="270" t="str">
        <f t="shared" si="1"/>
        <v>Fuerte</v>
      </c>
      <c r="R31" s="299"/>
      <c r="S31" s="300"/>
      <c r="T31" s="301"/>
      <c r="U31" s="274" t="str">
        <f t="shared" si="2"/>
        <v>Fuerte</v>
      </c>
      <c r="V31" s="274" t="str">
        <f t="shared" si="3"/>
        <v/>
      </c>
      <c r="W31" s="274" t="str">
        <f t="shared" si="13"/>
        <v/>
      </c>
      <c r="X31" s="275" t="str">
        <f t="shared" si="14"/>
        <v>Control fuerte pero si el riesgo residual lo requiere y según la opción de manejo escogida, cada responsable involucrado debe liderar acciones adicionales</v>
      </c>
      <c r="Y31" s="276" t="str">
        <f t="shared" si="6"/>
        <v/>
      </c>
      <c r="Z31" s="304"/>
      <c r="AA31" s="305"/>
      <c r="AB31" s="278">
        <f t="shared" si="7"/>
        <v>2</v>
      </c>
      <c r="AC31" s="306"/>
      <c r="AD31" s="307"/>
      <c r="AF31" s="280"/>
      <c r="AG31" s="281"/>
      <c r="AH31" s="281"/>
      <c r="AI31" s="281">
        <v>4</v>
      </c>
      <c r="AJ31" s="282">
        <v>30</v>
      </c>
      <c r="AK31" s="3"/>
      <c r="AL31" s="308"/>
      <c r="AM31" s="308"/>
      <c r="AN31" s="281"/>
      <c r="AO31" s="281"/>
      <c r="AP31" s="281"/>
      <c r="AQ31" s="282"/>
    </row>
    <row r="32" spans="1:43" s="298" customFormat="1" ht="90" x14ac:dyDescent="0.25">
      <c r="A32" s="506"/>
      <c r="B32" s="506"/>
      <c r="C32" s="524" t="s">
        <v>678</v>
      </c>
      <c r="D32" s="163" t="s">
        <v>870</v>
      </c>
      <c r="E32" s="493" t="s">
        <v>20</v>
      </c>
      <c r="F32" s="497">
        <v>15</v>
      </c>
      <c r="G32" s="497">
        <v>15</v>
      </c>
      <c r="H32" s="497">
        <v>15</v>
      </c>
      <c r="I32" s="497">
        <v>15</v>
      </c>
      <c r="J32" s="497">
        <v>15</v>
      </c>
      <c r="K32" s="497">
        <v>15</v>
      </c>
      <c r="L32" s="497">
        <v>10</v>
      </c>
      <c r="M32" s="495" t="s">
        <v>68</v>
      </c>
      <c r="N32" s="294"/>
      <c r="O32" s="295">
        <f t="shared" si="11"/>
        <v>90</v>
      </c>
      <c r="P32" s="296">
        <f t="shared" si="12"/>
        <v>1</v>
      </c>
      <c r="Q32" s="270" t="str">
        <f t="shared" si="1"/>
        <v>Fuerte</v>
      </c>
      <c r="R32" s="299"/>
      <c r="S32" s="300"/>
      <c r="T32" s="301"/>
      <c r="U32" s="274" t="str">
        <f t="shared" si="2"/>
        <v>Fuerte</v>
      </c>
      <c r="V32" s="274" t="str">
        <f t="shared" si="3"/>
        <v/>
      </c>
      <c r="W32" s="274" t="str">
        <f t="shared" si="13"/>
        <v/>
      </c>
      <c r="X32" s="275" t="str">
        <f t="shared" si="14"/>
        <v>Control fuerte pero si el riesgo residual lo requiere y según la opción de manejo escogida, cada responsable involucrado debe liderar acciones adicionales</v>
      </c>
      <c r="Y32" s="276">
        <f t="shared" si="6"/>
        <v>2</v>
      </c>
      <c r="Z32" s="309"/>
      <c r="AA32" s="297">
        <f>IF(OR(W32="Débil",Z32=0),0,IF(Z32=1,1,IF(AND(U32="Fuerte",Z32=2),2,1)))</f>
        <v>0</v>
      </c>
      <c r="AB32" s="278" t="str">
        <f t="shared" si="7"/>
        <v/>
      </c>
      <c r="AC32" s="309"/>
      <c r="AD32" s="297">
        <f>IF(OR(W32="Débil",AC32=0),0,IF(AC32=1,1,IF(AND(U32="Fuerte",AC32=2),2,1)))</f>
        <v>0</v>
      </c>
      <c r="AF32" s="280"/>
      <c r="AG32" s="281"/>
      <c r="AH32" s="281"/>
      <c r="AI32" s="281">
        <v>5</v>
      </c>
      <c r="AJ32" s="282">
        <v>40</v>
      </c>
      <c r="AK32" s="310"/>
      <c r="AL32" s="308"/>
      <c r="AM32" s="308"/>
      <c r="AN32" s="281"/>
      <c r="AO32" s="281"/>
      <c r="AP32" s="281"/>
      <c r="AQ32" s="282"/>
    </row>
    <row r="33" spans="1:43" s="298" customFormat="1" ht="75" x14ac:dyDescent="0.2">
      <c r="A33" s="283"/>
      <c r="B33" s="283"/>
      <c r="C33" s="517">
        <v>5</v>
      </c>
      <c r="D33" s="163" t="s">
        <v>135</v>
      </c>
      <c r="E33" s="493" t="s">
        <v>20</v>
      </c>
      <c r="F33" s="497">
        <v>15</v>
      </c>
      <c r="G33" s="497">
        <v>15</v>
      </c>
      <c r="H33" s="497">
        <v>15</v>
      </c>
      <c r="I33" s="497">
        <v>15</v>
      </c>
      <c r="J33" s="497">
        <v>15</v>
      </c>
      <c r="K33" s="497">
        <v>15</v>
      </c>
      <c r="L33" s="497">
        <v>10</v>
      </c>
      <c r="M33" s="495" t="s">
        <v>68</v>
      </c>
      <c r="N33" s="294"/>
      <c r="O33" s="295">
        <f t="shared" si="11"/>
        <v>90</v>
      </c>
      <c r="P33" s="296">
        <f t="shared" si="12"/>
        <v>1</v>
      </c>
      <c r="Q33" s="270" t="str">
        <f t="shared" si="1"/>
        <v>Fuerte</v>
      </c>
      <c r="R33" s="299"/>
      <c r="S33" s="300"/>
      <c r="T33" s="301"/>
      <c r="U33" s="274" t="str">
        <f t="shared" si="2"/>
        <v>Fuerte</v>
      </c>
      <c r="V33" s="274" t="str">
        <f t="shared" si="3"/>
        <v/>
      </c>
      <c r="W33" s="274" t="str">
        <f t="shared" si="13"/>
        <v/>
      </c>
      <c r="X33" s="275" t="str">
        <f t="shared" si="14"/>
        <v>Control fuerte pero si el riesgo residual lo requiere y según la opción de manejo escogida, cada responsable involucrado debe liderar acciones adicionales</v>
      </c>
      <c r="Y33" s="276">
        <f t="shared" si="6"/>
        <v>2</v>
      </c>
      <c r="Z33" s="302"/>
      <c r="AA33" s="299"/>
      <c r="AB33" s="278" t="str">
        <f t="shared" si="7"/>
        <v/>
      </c>
      <c r="AC33" s="303"/>
      <c r="AD33" s="300"/>
      <c r="AF33" s="311"/>
      <c r="AG33" s="312"/>
      <c r="AH33" s="312"/>
      <c r="AI33" s="312"/>
      <c r="AJ33" s="313"/>
      <c r="AK33" s="310"/>
      <c r="AL33" s="314"/>
      <c r="AM33" s="314"/>
      <c r="AN33" s="312"/>
      <c r="AO33" s="312"/>
      <c r="AP33" s="312"/>
      <c r="AQ33" s="313"/>
    </row>
    <row r="34" spans="1:43" s="298" customFormat="1" ht="15.75" x14ac:dyDescent="0.2">
      <c r="A34" s="293"/>
      <c r="B34" s="293"/>
      <c r="C34" s="517"/>
      <c r="D34" s="507"/>
      <c r="E34" s="493"/>
      <c r="F34" s="497"/>
      <c r="G34" s="497"/>
      <c r="H34" s="497"/>
      <c r="I34" s="497"/>
      <c r="J34" s="497"/>
      <c r="K34" s="497"/>
      <c r="L34" s="497"/>
      <c r="M34" s="495"/>
      <c r="N34" s="294"/>
      <c r="O34" s="295">
        <f t="shared" si="11"/>
        <v>0</v>
      </c>
      <c r="P34" s="296">
        <f t="shared" si="12"/>
        <v>0</v>
      </c>
      <c r="Q34" s="270" t="str">
        <f t="shared" si="1"/>
        <v>Débil</v>
      </c>
      <c r="R34" s="299"/>
      <c r="S34" s="300"/>
      <c r="T34" s="301"/>
      <c r="U34" s="274" t="str">
        <f t="shared" si="2"/>
        <v/>
      </c>
      <c r="V34" s="274" t="str">
        <f t="shared" si="3"/>
        <v/>
      </c>
      <c r="W34" s="274" t="str">
        <f t="shared" si="13"/>
        <v>Débil</v>
      </c>
      <c r="X34" s="275" t="str">
        <f t="shared" si="14"/>
        <v>Requiere plan de acción para fortalecer el control</v>
      </c>
      <c r="Y34" s="276" t="str">
        <f t="shared" si="6"/>
        <v/>
      </c>
      <c r="Z34" s="302"/>
      <c r="AA34" s="299"/>
      <c r="AB34" s="278" t="str">
        <f t="shared" si="7"/>
        <v/>
      </c>
      <c r="AC34" s="303"/>
      <c r="AD34" s="300"/>
      <c r="AF34" s="311"/>
      <c r="AG34" s="312"/>
      <c r="AH34" s="312"/>
      <c r="AI34" s="312"/>
      <c r="AJ34" s="313"/>
      <c r="AK34" s="310"/>
      <c r="AL34" s="314"/>
      <c r="AM34" s="314"/>
      <c r="AN34" s="312"/>
      <c r="AO34" s="312"/>
      <c r="AP34" s="312"/>
      <c r="AQ34" s="313"/>
    </row>
    <row r="35" spans="1:43" s="279" customFormat="1" ht="195" x14ac:dyDescent="0.2">
      <c r="A35" s="491" t="str">
        <f>'[1]2. MAPA DE RIESGOS '!C14</f>
        <v>3. Formulación de planes, programas o proyectos de movilidad de la ciudad, que no propendan por la sostenibilidad ambiental, económica y social.</v>
      </c>
      <c r="B35" s="508"/>
      <c r="C35" s="522">
        <v>1</v>
      </c>
      <c r="D35" s="247" t="s">
        <v>601</v>
      </c>
      <c r="E35" s="493"/>
      <c r="F35" s="497"/>
      <c r="G35" s="497"/>
      <c r="H35" s="497"/>
      <c r="I35" s="497"/>
      <c r="J35" s="497"/>
      <c r="K35" s="497"/>
      <c r="L35" s="497"/>
      <c r="M35" s="495"/>
      <c r="N35" s="267"/>
      <c r="O35" s="268">
        <f t="shared" si="11"/>
        <v>0</v>
      </c>
      <c r="P35" s="269">
        <f t="shared" si="12"/>
        <v>0</v>
      </c>
      <c r="Q35" s="270" t="str">
        <f t="shared" si="1"/>
        <v>Débil</v>
      </c>
      <c r="R35" s="271">
        <f>ROUNDUP(AVERAGEIF(P35:P46,"&gt;0"),1)</f>
        <v>1</v>
      </c>
      <c r="S35" s="272" t="str">
        <f>IF(R35&gt;96%,"Fuerte",IF(R35&lt;50%,"Débil","Moderada"))</f>
        <v>Fuerte</v>
      </c>
      <c r="T35" s="273" t="str">
        <f>IF(R35&lt;96%,"Se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35" s="274" t="str">
        <f t="shared" si="2"/>
        <v/>
      </c>
      <c r="V35" s="274" t="str">
        <f t="shared" si="3"/>
        <v/>
      </c>
      <c r="W35" s="274" t="str">
        <f t="shared" si="13"/>
        <v>Débil</v>
      </c>
      <c r="X35" s="275" t="str">
        <f t="shared" si="14"/>
        <v>Requiere plan de acción para fortalecer el control</v>
      </c>
      <c r="Y35" s="276" t="str">
        <f t="shared" si="6"/>
        <v/>
      </c>
      <c r="Z35" s="277">
        <f>IFERROR(ROUND(AVERAGE(Y35:Y46),0),0)</f>
        <v>2</v>
      </c>
      <c r="AA35" s="272">
        <f>IF(OR(W35="Débil",Z35=0),0,IF(Z35=1,1,IF(AND(U35="Fuerte",Z35=2),2,1)))</f>
        <v>0</v>
      </c>
      <c r="AB35" s="278" t="str">
        <f t="shared" si="7"/>
        <v/>
      </c>
      <c r="AC35" s="277">
        <f>IFERROR(ROUND(AVERAGE(AB35:AB46),0),0)</f>
        <v>2</v>
      </c>
      <c r="AD35" s="272">
        <f>IF(OR(W35="Débil",AC35=0),0,IF(AC35=1,1,IF(AND(U35="Fuerte",AC35=2),2,1)))</f>
        <v>0</v>
      </c>
      <c r="AE35" s="253"/>
      <c r="AF35" s="315"/>
      <c r="AG35" s="281"/>
      <c r="AH35" s="281"/>
      <c r="AI35" s="281"/>
      <c r="AJ35" s="282"/>
      <c r="AK35" s="3"/>
      <c r="AL35" s="308"/>
      <c r="AM35" s="308"/>
      <c r="AN35" s="281"/>
      <c r="AO35" s="281"/>
      <c r="AP35" s="281"/>
      <c r="AQ35" s="282"/>
    </row>
    <row r="36" spans="1:43" s="279" customFormat="1" ht="225" x14ac:dyDescent="0.2">
      <c r="A36" s="283"/>
      <c r="B36" s="283"/>
      <c r="C36" s="523" t="s">
        <v>641</v>
      </c>
      <c r="D36" s="247" t="s">
        <v>875</v>
      </c>
      <c r="E36" s="493" t="s">
        <v>20</v>
      </c>
      <c r="F36" s="497">
        <v>15</v>
      </c>
      <c r="G36" s="497">
        <v>15</v>
      </c>
      <c r="H36" s="497">
        <v>15</v>
      </c>
      <c r="I36" s="497">
        <v>15</v>
      </c>
      <c r="J36" s="497">
        <v>15</v>
      </c>
      <c r="K36" s="497">
        <v>15</v>
      </c>
      <c r="L36" s="497">
        <v>10</v>
      </c>
      <c r="M36" s="495" t="s">
        <v>68</v>
      </c>
      <c r="N36" s="267"/>
      <c r="O36" s="268">
        <f t="shared" si="11"/>
        <v>90</v>
      </c>
      <c r="P36" s="269">
        <f t="shared" si="12"/>
        <v>1</v>
      </c>
      <c r="Q36" s="270" t="str">
        <f t="shared" si="1"/>
        <v>Fuerte</v>
      </c>
      <c r="R36" s="284"/>
      <c r="S36" s="285"/>
      <c r="T36" s="286"/>
      <c r="U36" s="274" t="str">
        <f t="shared" si="2"/>
        <v>Fuerte</v>
      </c>
      <c r="V36" s="274" t="str">
        <f t="shared" si="3"/>
        <v/>
      </c>
      <c r="W36" s="274" t="str">
        <f t="shared" si="13"/>
        <v/>
      </c>
      <c r="X36" s="275" t="str">
        <f t="shared" si="14"/>
        <v>Control fuerte pero si el riesgo residual lo requiere y según la opción de manejo escogida, cada responsable involucrado debe liderar acciones adicionales</v>
      </c>
      <c r="Y36" s="276">
        <f t="shared" si="6"/>
        <v>2</v>
      </c>
      <c r="Z36" s="287"/>
      <c r="AA36" s="288"/>
      <c r="AB36" s="278" t="str">
        <f t="shared" si="7"/>
        <v/>
      </c>
      <c r="AC36" s="289"/>
      <c r="AD36" s="290"/>
      <c r="AE36" s="253"/>
      <c r="AF36" s="315"/>
      <c r="AG36" s="281"/>
      <c r="AH36" s="281"/>
      <c r="AI36" s="281"/>
      <c r="AJ36" s="282"/>
      <c r="AK36" s="3"/>
      <c r="AL36" s="308"/>
      <c r="AM36" s="308"/>
      <c r="AN36" s="281"/>
      <c r="AO36" s="281"/>
      <c r="AP36" s="281"/>
      <c r="AQ36" s="282"/>
    </row>
    <row r="37" spans="1:43" ht="105" x14ac:dyDescent="0.2">
      <c r="A37" s="283"/>
      <c r="B37" s="283"/>
      <c r="C37" s="517" t="s">
        <v>663</v>
      </c>
      <c r="D37" s="247" t="s">
        <v>872</v>
      </c>
      <c r="E37" s="493" t="s">
        <v>20</v>
      </c>
      <c r="F37" s="497">
        <v>15</v>
      </c>
      <c r="G37" s="497">
        <v>15</v>
      </c>
      <c r="H37" s="497">
        <v>15</v>
      </c>
      <c r="I37" s="497">
        <v>15</v>
      </c>
      <c r="J37" s="497">
        <v>15</v>
      </c>
      <c r="K37" s="497">
        <v>15</v>
      </c>
      <c r="L37" s="497">
        <v>10</v>
      </c>
      <c r="M37" s="495" t="s">
        <v>68</v>
      </c>
      <c r="N37" s="267"/>
      <c r="O37" s="268">
        <f t="shared" si="11"/>
        <v>90</v>
      </c>
      <c r="P37" s="269">
        <f t="shared" si="12"/>
        <v>1</v>
      </c>
      <c r="Q37" s="270" t="str">
        <f t="shared" si="1"/>
        <v>Fuerte</v>
      </c>
      <c r="R37" s="284"/>
      <c r="S37" s="285"/>
      <c r="T37" s="286"/>
      <c r="U37" s="274" t="str">
        <f t="shared" si="2"/>
        <v>Fuerte</v>
      </c>
      <c r="V37" s="274" t="str">
        <f t="shared" si="3"/>
        <v/>
      </c>
      <c r="W37" s="274" t="str">
        <f t="shared" si="13"/>
        <v/>
      </c>
      <c r="X37" s="275" t="str">
        <f t="shared" si="14"/>
        <v>Control fuerte pero si el riesgo residual lo requiere y según la opción de manejo escogida, cada responsable involucrado debe liderar acciones adicionales</v>
      </c>
      <c r="Y37" s="276">
        <f t="shared" si="6"/>
        <v>2</v>
      </c>
      <c r="Z37" s="316"/>
      <c r="AA37" s="317"/>
      <c r="AB37" s="278" t="str">
        <f t="shared" si="7"/>
        <v/>
      </c>
      <c r="AC37" s="278"/>
      <c r="AD37" s="318"/>
      <c r="AF37" s="280"/>
      <c r="AG37" s="281"/>
      <c r="AH37" s="281"/>
      <c r="AI37" s="281"/>
      <c r="AJ37" s="282"/>
      <c r="AK37" s="3"/>
      <c r="AL37" s="308"/>
      <c r="AM37" s="308"/>
      <c r="AN37" s="281"/>
      <c r="AO37" s="281"/>
      <c r="AP37" s="281"/>
      <c r="AQ37" s="282"/>
    </row>
    <row r="38" spans="1:43" ht="45" customHeight="1" x14ac:dyDescent="0.2">
      <c r="A38" s="283"/>
      <c r="B38" s="283"/>
      <c r="C38" s="517" t="s">
        <v>645</v>
      </c>
      <c r="D38" s="247" t="s">
        <v>873</v>
      </c>
      <c r="E38" s="493" t="s">
        <v>20</v>
      </c>
      <c r="F38" s="497">
        <v>15</v>
      </c>
      <c r="G38" s="497">
        <v>15</v>
      </c>
      <c r="H38" s="497">
        <v>15</v>
      </c>
      <c r="I38" s="497">
        <v>15</v>
      </c>
      <c r="J38" s="497">
        <v>15</v>
      </c>
      <c r="K38" s="497">
        <v>15</v>
      </c>
      <c r="L38" s="497">
        <v>10</v>
      </c>
      <c r="M38" s="495" t="s">
        <v>68</v>
      </c>
      <c r="N38" s="267"/>
      <c r="O38" s="268">
        <f t="shared" si="11"/>
        <v>90</v>
      </c>
      <c r="P38" s="269">
        <f t="shared" si="12"/>
        <v>1</v>
      </c>
      <c r="Q38" s="270" t="str">
        <f t="shared" si="1"/>
        <v>Fuerte</v>
      </c>
      <c r="R38" s="284"/>
      <c r="S38" s="285"/>
      <c r="T38" s="286"/>
      <c r="U38" s="274" t="str">
        <f t="shared" si="2"/>
        <v>Fuerte</v>
      </c>
      <c r="V38" s="274" t="str">
        <f t="shared" si="3"/>
        <v/>
      </c>
      <c r="W38" s="274" t="str">
        <f t="shared" si="13"/>
        <v/>
      </c>
      <c r="X38" s="275" t="str">
        <f t="shared" si="14"/>
        <v>Control fuerte pero si el riesgo residual lo requiere y según la opción de manejo escogida, cada responsable involucrado debe liderar acciones adicionales</v>
      </c>
      <c r="Y38" s="276">
        <f t="shared" si="6"/>
        <v>2</v>
      </c>
      <c r="Z38" s="287"/>
      <c r="AA38" s="288"/>
      <c r="AB38" s="278" t="str">
        <f t="shared" si="7"/>
        <v/>
      </c>
      <c r="AC38" s="289"/>
      <c r="AD38" s="290"/>
      <c r="AF38" s="280"/>
      <c r="AG38" s="281"/>
      <c r="AH38" s="281"/>
      <c r="AI38" s="281"/>
      <c r="AJ38" s="282"/>
      <c r="AK38" s="3"/>
      <c r="AL38" s="308"/>
      <c r="AM38" s="308"/>
      <c r="AN38" s="281"/>
      <c r="AO38" s="281"/>
      <c r="AP38" s="281"/>
      <c r="AQ38" s="282"/>
    </row>
    <row r="39" spans="1:43" ht="45" customHeight="1" x14ac:dyDescent="0.2">
      <c r="A39" s="283"/>
      <c r="B39" s="283"/>
      <c r="C39" s="517" t="s">
        <v>647</v>
      </c>
      <c r="D39" s="247" t="s">
        <v>874</v>
      </c>
      <c r="E39" s="493" t="s">
        <v>26</v>
      </c>
      <c r="F39" s="497">
        <v>15</v>
      </c>
      <c r="G39" s="497">
        <v>15</v>
      </c>
      <c r="H39" s="497">
        <v>15</v>
      </c>
      <c r="I39" s="497">
        <v>15</v>
      </c>
      <c r="J39" s="497">
        <v>15</v>
      </c>
      <c r="K39" s="497">
        <v>15</v>
      </c>
      <c r="L39" s="497">
        <v>10</v>
      </c>
      <c r="M39" s="495" t="s">
        <v>68</v>
      </c>
      <c r="N39" s="267"/>
      <c r="O39" s="268">
        <f>SUM(F39:K39)</f>
        <v>90</v>
      </c>
      <c r="P39" s="269">
        <f t="shared" si="12"/>
        <v>1</v>
      </c>
      <c r="Q39" s="270" t="str">
        <f t="shared" si="1"/>
        <v>Fuerte</v>
      </c>
      <c r="R39" s="284"/>
      <c r="S39" s="285"/>
      <c r="T39" s="286"/>
      <c r="U39" s="274" t="str">
        <f t="shared" si="2"/>
        <v>Fuerte</v>
      </c>
      <c r="V39" s="274" t="str">
        <f t="shared" si="3"/>
        <v/>
      </c>
      <c r="W39" s="274" t="str">
        <f t="shared" si="13"/>
        <v/>
      </c>
      <c r="X39" s="275" t="str">
        <f t="shared" si="14"/>
        <v>Control fuerte pero si el riesgo residual lo requiere y según la opción de manejo escogida, cada responsable involucrado debe liderar acciones adicionales</v>
      </c>
      <c r="Y39" s="276" t="str">
        <f t="shared" si="6"/>
        <v/>
      </c>
      <c r="Z39" s="287"/>
      <c r="AA39" s="288"/>
      <c r="AB39" s="278">
        <f t="shared" si="7"/>
        <v>2</v>
      </c>
      <c r="AC39" s="289"/>
      <c r="AD39" s="290"/>
      <c r="AF39" s="280"/>
      <c r="AG39" s="281"/>
      <c r="AH39" s="281"/>
      <c r="AI39" s="281"/>
      <c r="AJ39" s="282"/>
      <c r="AK39" s="3"/>
      <c r="AL39" s="308"/>
      <c r="AM39" s="308"/>
      <c r="AN39" s="281"/>
      <c r="AO39" s="281"/>
      <c r="AP39" s="281"/>
      <c r="AQ39" s="282"/>
    </row>
    <row r="40" spans="1:43" ht="120" x14ac:dyDescent="0.25">
      <c r="A40" s="506"/>
      <c r="B40" s="506"/>
      <c r="C40" s="524" t="s">
        <v>652</v>
      </c>
      <c r="D40" s="230" t="s">
        <v>882</v>
      </c>
      <c r="E40" s="493" t="s">
        <v>20</v>
      </c>
      <c r="F40" s="497">
        <v>15</v>
      </c>
      <c r="G40" s="497">
        <v>15</v>
      </c>
      <c r="H40" s="497">
        <v>15</v>
      </c>
      <c r="I40" s="497">
        <v>15</v>
      </c>
      <c r="J40" s="497">
        <v>15</v>
      </c>
      <c r="K40" s="497">
        <v>15</v>
      </c>
      <c r="L40" s="497">
        <v>10</v>
      </c>
      <c r="M40" s="495" t="s">
        <v>68</v>
      </c>
      <c r="N40" s="267"/>
      <c r="O40" s="268">
        <f t="shared" si="11"/>
        <v>90</v>
      </c>
      <c r="P40" s="269">
        <f t="shared" si="12"/>
        <v>1</v>
      </c>
      <c r="Q40" s="270" t="str">
        <f t="shared" si="1"/>
        <v>Fuerte</v>
      </c>
      <c r="R40" s="284"/>
      <c r="S40" s="285"/>
      <c r="T40" s="286"/>
      <c r="U40" s="274" t="str">
        <f t="shared" si="2"/>
        <v>Fuerte</v>
      </c>
      <c r="V40" s="274" t="str">
        <f t="shared" si="3"/>
        <v/>
      </c>
      <c r="W40" s="274" t="str">
        <f t="shared" si="13"/>
        <v/>
      </c>
      <c r="X40" s="275" t="str">
        <f t="shared" si="14"/>
        <v>Control fuerte pero si el riesgo residual lo requiere y según la opción de manejo escogida, cada responsable involucrado debe liderar acciones adicionales</v>
      </c>
      <c r="Y40" s="276">
        <f t="shared" si="6"/>
        <v>2</v>
      </c>
      <c r="Z40" s="287"/>
      <c r="AA40" s="288"/>
      <c r="AB40" s="278" t="str">
        <f t="shared" si="7"/>
        <v/>
      </c>
      <c r="AC40" s="289"/>
      <c r="AD40" s="272">
        <f>IF(OR(W40="Débil",AC40=0),0,IF(AC40=1,1,IF(AND(U40="Fuerte",AC40=2),2,1)))</f>
        <v>0</v>
      </c>
      <c r="AF40" s="280"/>
      <c r="AG40" s="281"/>
      <c r="AH40" s="281"/>
      <c r="AI40" s="281"/>
      <c r="AJ40" s="282"/>
      <c r="AK40" s="3"/>
      <c r="AL40" s="308"/>
      <c r="AM40" s="308"/>
      <c r="AN40" s="281"/>
      <c r="AO40" s="281"/>
      <c r="AP40" s="281"/>
      <c r="AQ40" s="282"/>
    </row>
    <row r="41" spans="1:43" ht="75" x14ac:dyDescent="0.25">
      <c r="A41" s="506"/>
      <c r="B41" s="510"/>
      <c r="C41" s="530" t="s">
        <v>1544</v>
      </c>
      <c r="D41" s="230" t="s">
        <v>880</v>
      </c>
      <c r="E41" s="493" t="s">
        <v>20</v>
      </c>
      <c r="F41" s="494">
        <v>15</v>
      </c>
      <c r="G41" s="494">
        <v>15</v>
      </c>
      <c r="H41" s="494">
        <v>15</v>
      </c>
      <c r="I41" s="494">
        <v>15</v>
      </c>
      <c r="J41" s="494">
        <v>15</v>
      </c>
      <c r="K41" s="494">
        <v>15</v>
      </c>
      <c r="L41" s="494">
        <v>10</v>
      </c>
      <c r="M41" s="495" t="s">
        <v>68</v>
      </c>
      <c r="N41" s="267"/>
      <c r="O41" s="268">
        <f t="shared" si="11"/>
        <v>90</v>
      </c>
      <c r="P41" s="269">
        <f t="shared" si="12"/>
        <v>1</v>
      </c>
      <c r="Q41" s="270" t="str">
        <f t="shared" si="1"/>
        <v>Fuerte</v>
      </c>
      <c r="R41" s="284"/>
      <c r="S41" s="285"/>
      <c r="T41" s="286"/>
      <c r="U41" s="274" t="str">
        <f t="shared" si="2"/>
        <v>Fuerte</v>
      </c>
      <c r="V41" s="274" t="str">
        <f t="shared" si="3"/>
        <v/>
      </c>
      <c r="W41" s="274" t="str">
        <f t="shared" si="13"/>
        <v/>
      </c>
      <c r="X41" s="275" t="str">
        <f t="shared" si="14"/>
        <v>Control fuerte pero si el riesgo residual lo requiere y según la opción de manejo escogida, cada responsable involucrado debe liderar acciones adicionales</v>
      </c>
      <c r="Y41" s="276">
        <f t="shared" si="6"/>
        <v>2</v>
      </c>
      <c r="Z41" s="287"/>
      <c r="AA41" s="288"/>
      <c r="AB41" s="278" t="str">
        <f t="shared" si="7"/>
        <v/>
      </c>
      <c r="AC41" s="289"/>
      <c r="AD41" s="290"/>
      <c r="AF41" s="319"/>
      <c r="AG41" s="320"/>
      <c r="AH41" s="320"/>
      <c r="AI41" s="320"/>
      <c r="AJ41" s="321"/>
      <c r="AK41" s="322"/>
      <c r="AL41" s="323"/>
      <c r="AM41" s="323"/>
      <c r="AN41" s="320"/>
      <c r="AO41" s="320"/>
      <c r="AP41" s="320"/>
      <c r="AQ41" s="321"/>
    </row>
    <row r="42" spans="1:43" ht="60" x14ac:dyDescent="0.25">
      <c r="A42" s="506"/>
      <c r="B42" s="506"/>
      <c r="C42" s="524" t="s">
        <v>675</v>
      </c>
      <c r="D42" s="230" t="s">
        <v>881</v>
      </c>
      <c r="E42" s="493"/>
      <c r="F42" s="494"/>
      <c r="G42" s="494"/>
      <c r="H42" s="494"/>
      <c r="I42" s="494"/>
      <c r="J42" s="494"/>
      <c r="K42" s="494"/>
      <c r="L42" s="494"/>
      <c r="M42" s="495"/>
      <c r="N42" s="267"/>
      <c r="O42" s="268">
        <f t="shared" si="11"/>
        <v>0</v>
      </c>
      <c r="P42" s="269">
        <f t="shared" si="12"/>
        <v>0</v>
      </c>
      <c r="Q42" s="270" t="str">
        <f t="shared" si="1"/>
        <v>Débil</v>
      </c>
      <c r="R42" s="284"/>
      <c r="S42" s="285"/>
      <c r="T42" s="286"/>
      <c r="U42" s="274" t="str">
        <f t="shared" si="2"/>
        <v/>
      </c>
      <c r="V42" s="274" t="str">
        <f t="shared" si="3"/>
        <v/>
      </c>
      <c r="W42" s="274" t="str">
        <f t="shared" si="13"/>
        <v>Débil</v>
      </c>
      <c r="X42" s="275" t="str">
        <f t="shared" si="14"/>
        <v>Requiere plan de acción para fortalecer el control</v>
      </c>
      <c r="Y42" s="276" t="str">
        <f t="shared" si="6"/>
        <v/>
      </c>
      <c r="Z42" s="287"/>
      <c r="AA42" s="288"/>
      <c r="AB42" s="278" t="str">
        <f t="shared" si="7"/>
        <v/>
      </c>
      <c r="AC42" s="289"/>
      <c r="AD42" s="290"/>
      <c r="AF42" s="319"/>
      <c r="AG42" s="320"/>
      <c r="AH42" s="320"/>
      <c r="AI42" s="320"/>
      <c r="AJ42" s="321"/>
      <c r="AK42" s="322"/>
      <c r="AL42" s="323"/>
      <c r="AM42" s="323"/>
      <c r="AN42" s="320"/>
      <c r="AO42" s="320"/>
      <c r="AP42" s="320"/>
      <c r="AQ42" s="321"/>
    </row>
    <row r="43" spans="1:43" ht="45" x14ac:dyDescent="0.2">
      <c r="A43" s="283"/>
      <c r="B43" s="283"/>
      <c r="C43" s="517" t="s">
        <v>678</v>
      </c>
      <c r="D43" s="230" t="s">
        <v>887</v>
      </c>
      <c r="E43" s="493" t="s">
        <v>20</v>
      </c>
      <c r="F43" s="494">
        <v>15</v>
      </c>
      <c r="G43" s="494">
        <v>15</v>
      </c>
      <c r="H43" s="494">
        <v>15</v>
      </c>
      <c r="I43" s="494">
        <v>15</v>
      </c>
      <c r="J43" s="494">
        <v>15</v>
      </c>
      <c r="K43" s="494">
        <v>15</v>
      </c>
      <c r="L43" s="494">
        <v>10</v>
      </c>
      <c r="M43" s="495" t="s">
        <v>68</v>
      </c>
      <c r="N43" s="267"/>
      <c r="O43" s="268">
        <f t="shared" si="11"/>
        <v>90</v>
      </c>
      <c r="P43" s="269">
        <f t="shared" si="12"/>
        <v>1</v>
      </c>
      <c r="Q43" s="270" t="str">
        <f t="shared" si="1"/>
        <v>Fuerte</v>
      </c>
      <c r="R43" s="284"/>
      <c r="S43" s="285"/>
      <c r="T43" s="286"/>
      <c r="U43" s="274" t="str">
        <f t="shared" si="2"/>
        <v>Fuerte</v>
      </c>
      <c r="V43" s="274" t="str">
        <f t="shared" si="3"/>
        <v/>
      </c>
      <c r="W43" s="274" t="str">
        <f t="shared" si="13"/>
        <v/>
      </c>
      <c r="X43" s="275" t="str">
        <f t="shared" si="14"/>
        <v>Control fuerte pero si el riesgo residual lo requiere y según la opción de manejo escogida, cada responsable involucrado debe liderar acciones adicionales</v>
      </c>
      <c r="Y43" s="276">
        <f t="shared" si="6"/>
        <v>2</v>
      </c>
      <c r="Z43" s="287"/>
      <c r="AA43" s="288"/>
      <c r="AB43" s="278" t="str">
        <f t="shared" si="7"/>
        <v/>
      </c>
      <c r="AC43" s="289"/>
      <c r="AD43" s="290"/>
    </row>
    <row r="44" spans="1:43" ht="75" x14ac:dyDescent="0.2">
      <c r="A44" s="293"/>
      <c r="B44" s="293"/>
      <c r="C44" s="517" t="s">
        <v>656</v>
      </c>
      <c r="D44" s="230" t="s">
        <v>886</v>
      </c>
      <c r="E44" s="493" t="s">
        <v>26</v>
      </c>
      <c r="F44" s="494">
        <v>15</v>
      </c>
      <c r="G44" s="494">
        <v>15</v>
      </c>
      <c r="H44" s="494">
        <v>15</v>
      </c>
      <c r="I44" s="494">
        <v>10</v>
      </c>
      <c r="J44" s="494">
        <v>15</v>
      </c>
      <c r="K44" s="494">
        <v>15</v>
      </c>
      <c r="L44" s="494">
        <v>10</v>
      </c>
      <c r="M44" s="495" t="s">
        <v>68</v>
      </c>
      <c r="N44" s="267"/>
      <c r="O44" s="268">
        <f t="shared" si="11"/>
        <v>85</v>
      </c>
      <c r="P44" s="269">
        <f t="shared" si="12"/>
        <v>0.94444444444444442</v>
      </c>
      <c r="Q44" s="270" t="str">
        <f t="shared" si="1"/>
        <v>Moderado</v>
      </c>
      <c r="R44" s="284"/>
      <c r="S44" s="285"/>
      <c r="T44" s="286"/>
      <c r="U44" s="274" t="str">
        <f t="shared" si="2"/>
        <v/>
      </c>
      <c r="V44" s="274" t="str">
        <f t="shared" si="3"/>
        <v>Moderada</v>
      </c>
      <c r="W44" s="274" t="str">
        <f t="shared" si="13"/>
        <v/>
      </c>
      <c r="X44" s="275" t="str">
        <f t="shared" si="14"/>
        <v>Requiere plan de acción para fortalecer el control</v>
      </c>
      <c r="Y44" s="276" t="str">
        <f t="shared" si="6"/>
        <v/>
      </c>
      <c r="Z44" s="287"/>
      <c r="AA44" s="288"/>
      <c r="AB44" s="278">
        <f t="shared" si="7"/>
        <v>1</v>
      </c>
      <c r="AC44" s="289"/>
      <c r="AD44" s="290"/>
      <c r="AF44" s="315"/>
      <c r="AG44" s="48"/>
      <c r="AH44" s="48"/>
      <c r="AI44" s="48"/>
      <c r="AJ44" s="49"/>
      <c r="AK44" s="3"/>
      <c r="AL44" s="3"/>
      <c r="AM44" s="3"/>
      <c r="AN44" s="48"/>
      <c r="AO44" s="48"/>
      <c r="AP44" s="48"/>
      <c r="AQ44" s="49"/>
    </row>
    <row r="45" spans="1:43" ht="90" x14ac:dyDescent="0.2">
      <c r="A45" s="283"/>
      <c r="B45" s="283"/>
      <c r="C45" s="523">
        <v>5</v>
      </c>
      <c r="D45" s="230" t="s">
        <v>890</v>
      </c>
      <c r="E45" s="493" t="s">
        <v>26</v>
      </c>
      <c r="F45" s="497">
        <v>15</v>
      </c>
      <c r="G45" s="497">
        <v>15</v>
      </c>
      <c r="H45" s="497">
        <v>15</v>
      </c>
      <c r="I45" s="497">
        <v>15</v>
      </c>
      <c r="J45" s="497">
        <v>15</v>
      </c>
      <c r="K45" s="497">
        <v>15</v>
      </c>
      <c r="L45" s="497">
        <v>10</v>
      </c>
      <c r="M45" s="495" t="s">
        <v>68</v>
      </c>
      <c r="N45" s="267"/>
      <c r="O45" s="268">
        <f t="shared" si="11"/>
        <v>90</v>
      </c>
      <c r="P45" s="269">
        <f t="shared" si="12"/>
        <v>1</v>
      </c>
      <c r="Q45" s="270" t="str">
        <f t="shared" si="1"/>
        <v>Fuerte</v>
      </c>
      <c r="R45" s="284"/>
      <c r="S45" s="285"/>
      <c r="T45" s="286"/>
      <c r="U45" s="274" t="str">
        <f t="shared" si="2"/>
        <v>Fuerte</v>
      </c>
      <c r="V45" s="274" t="str">
        <f t="shared" si="3"/>
        <v/>
      </c>
      <c r="W45" s="274" t="str">
        <f t="shared" si="13"/>
        <v/>
      </c>
      <c r="X45" s="275" t="str">
        <f t="shared" si="14"/>
        <v>Control fuerte pero si el riesgo residual lo requiere y según la opción de manejo escogida, cada responsable involucrado debe liderar acciones adicionales</v>
      </c>
      <c r="Y45" s="276" t="str">
        <f t="shared" si="6"/>
        <v/>
      </c>
      <c r="Z45" s="287"/>
      <c r="AA45" s="288"/>
      <c r="AB45" s="278">
        <f t="shared" si="7"/>
        <v>2</v>
      </c>
      <c r="AC45" s="289"/>
      <c r="AD45" s="290"/>
      <c r="AF45" s="324"/>
      <c r="AG45" s="325"/>
      <c r="AH45" s="325"/>
      <c r="AI45" s="325"/>
      <c r="AJ45" s="326"/>
      <c r="AK45" s="322"/>
      <c r="AL45" s="322"/>
      <c r="AM45" s="322"/>
      <c r="AN45" s="325"/>
      <c r="AO45" s="325"/>
      <c r="AP45" s="325"/>
      <c r="AQ45" s="326"/>
    </row>
    <row r="46" spans="1:43" ht="150" x14ac:dyDescent="0.2">
      <c r="A46" s="283"/>
      <c r="B46" s="283"/>
      <c r="C46" s="517" t="s">
        <v>1545</v>
      </c>
      <c r="D46" s="230" t="s">
        <v>889</v>
      </c>
      <c r="E46" s="493" t="s">
        <v>26</v>
      </c>
      <c r="F46" s="494">
        <v>15</v>
      </c>
      <c r="G46" s="494">
        <v>15</v>
      </c>
      <c r="H46" s="494">
        <v>15</v>
      </c>
      <c r="I46" s="494">
        <v>10</v>
      </c>
      <c r="J46" s="494">
        <v>15</v>
      </c>
      <c r="K46" s="494">
        <v>15</v>
      </c>
      <c r="L46" s="494">
        <v>10</v>
      </c>
      <c r="M46" s="495" t="s">
        <v>68</v>
      </c>
      <c r="N46" s="267"/>
      <c r="O46" s="268">
        <f t="shared" si="11"/>
        <v>85</v>
      </c>
      <c r="P46" s="269">
        <f t="shared" si="12"/>
        <v>0.94444444444444442</v>
      </c>
      <c r="Q46" s="270" t="str">
        <f t="shared" si="1"/>
        <v>Moderado</v>
      </c>
      <c r="R46" s="284"/>
      <c r="S46" s="285"/>
      <c r="T46" s="286"/>
      <c r="U46" s="274" t="str">
        <f t="shared" si="2"/>
        <v/>
      </c>
      <c r="V46" s="274" t="str">
        <f t="shared" si="3"/>
        <v>Moderada</v>
      </c>
      <c r="W46" s="274" t="str">
        <f t="shared" si="13"/>
        <v/>
      </c>
      <c r="X46" s="275" t="str">
        <f t="shared" si="14"/>
        <v>Requiere plan de acción para fortalecer el control</v>
      </c>
      <c r="Y46" s="276" t="str">
        <f t="shared" si="6"/>
        <v/>
      </c>
      <c r="Z46" s="287"/>
      <c r="AA46" s="288"/>
      <c r="AB46" s="278">
        <f t="shared" si="7"/>
        <v>1</v>
      </c>
      <c r="AC46" s="289"/>
      <c r="AD46" s="290"/>
      <c r="AF46" s="324"/>
      <c r="AG46" s="325"/>
      <c r="AH46" s="325"/>
      <c r="AI46" s="325"/>
      <c r="AJ46" s="326"/>
      <c r="AK46" s="322"/>
      <c r="AL46" s="322"/>
      <c r="AM46" s="322"/>
      <c r="AN46" s="325"/>
      <c r="AO46" s="325"/>
      <c r="AP46" s="325"/>
      <c r="AQ46" s="326"/>
    </row>
    <row r="47" spans="1:43" ht="90" x14ac:dyDescent="0.2">
      <c r="A47" s="283"/>
      <c r="B47" s="283"/>
      <c r="C47" s="517">
        <v>6</v>
      </c>
      <c r="D47" s="230" t="s">
        <v>124</v>
      </c>
      <c r="E47" s="493" t="s">
        <v>26</v>
      </c>
      <c r="F47" s="494">
        <v>15</v>
      </c>
      <c r="G47" s="494">
        <v>15</v>
      </c>
      <c r="H47" s="494">
        <v>15</v>
      </c>
      <c r="I47" s="494">
        <v>10</v>
      </c>
      <c r="J47" s="494">
        <v>15</v>
      </c>
      <c r="K47" s="494">
        <v>15</v>
      </c>
      <c r="L47" s="494">
        <v>10</v>
      </c>
      <c r="M47" s="495" t="s">
        <v>68</v>
      </c>
      <c r="N47" s="267"/>
      <c r="O47" s="268"/>
      <c r="P47" s="269"/>
      <c r="Q47" s="270"/>
      <c r="R47" s="284"/>
      <c r="S47" s="285"/>
      <c r="T47" s="286"/>
      <c r="U47" s="274"/>
      <c r="V47" s="274"/>
      <c r="W47" s="274"/>
      <c r="X47" s="275"/>
      <c r="Y47" s="276"/>
      <c r="Z47" s="287"/>
      <c r="AA47" s="288"/>
      <c r="AB47" s="278"/>
      <c r="AC47" s="289"/>
      <c r="AD47" s="290"/>
      <c r="AF47" s="324"/>
      <c r="AG47" s="325"/>
      <c r="AH47" s="325"/>
      <c r="AI47" s="325"/>
      <c r="AJ47" s="326"/>
      <c r="AK47" s="322"/>
      <c r="AL47" s="322"/>
      <c r="AM47" s="322"/>
      <c r="AN47" s="325"/>
      <c r="AO47" s="325"/>
      <c r="AP47" s="325"/>
      <c r="AQ47" s="326"/>
    </row>
    <row r="48" spans="1:43" ht="45" x14ac:dyDescent="0.2">
      <c r="A48" s="283"/>
      <c r="B48" s="283"/>
      <c r="C48" s="517">
        <v>7</v>
      </c>
      <c r="D48" s="230" t="s">
        <v>125</v>
      </c>
      <c r="E48" s="493" t="s">
        <v>26</v>
      </c>
      <c r="F48" s="494">
        <v>15</v>
      </c>
      <c r="G48" s="494">
        <v>15</v>
      </c>
      <c r="H48" s="494">
        <v>15</v>
      </c>
      <c r="I48" s="494">
        <v>10</v>
      </c>
      <c r="J48" s="494">
        <v>15</v>
      </c>
      <c r="K48" s="494">
        <v>15</v>
      </c>
      <c r="L48" s="494">
        <v>10</v>
      </c>
      <c r="M48" s="495" t="s">
        <v>68</v>
      </c>
      <c r="N48" s="267"/>
      <c r="O48" s="268"/>
      <c r="P48" s="269"/>
      <c r="Q48" s="270"/>
      <c r="R48" s="284"/>
      <c r="S48" s="285"/>
      <c r="T48" s="286"/>
      <c r="U48" s="274"/>
      <c r="V48" s="274"/>
      <c r="W48" s="274"/>
      <c r="X48" s="275"/>
      <c r="Y48" s="276"/>
      <c r="Z48" s="287"/>
      <c r="AA48" s="288"/>
      <c r="AB48" s="278"/>
      <c r="AC48" s="289"/>
      <c r="AD48" s="290"/>
      <c r="AF48" s="324"/>
      <c r="AG48" s="325"/>
      <c r="AH48" s="325"/>
      <c r="AI48" s="325"/>
      <c r="AJ48" s="326"/>
      <c r="AK48" s="322"/>
      <c r="AL48" s="322"/>
      <c r="AM48" s="322"/>
      <c r="AN48" s="325"/>
      <c r="AO48" s="325"/>
      <c r="AP48" s="325"/>
      <c r="AQ48" s="326"/>
    </row>
    <row r="49" spans="1:43" ht="150" x14ac:dyDescent="0.2">
      <c r="A49" s="283"/>
      <c r="B49" s="283"/>
      <c r="C49" s="517">
        <v>8</v>
      </c>
      <c r="D49" s="230" t="s">
        <v>894</v>
      </c>
      <c r="E49" s="493" t="s">
        <v>26</v>
      </c>
      <c r="F49" s="494">
        <v>15</v>
      </c>
      <c r="G49" s="494">
        <v>15</v>
      </c>
      <c r="H49" s="494">
        <v>15</v>
      </c>
      <c r="I49" s="494">
        <v>10</v>
      </c>
      <c r="J49" s="494">
        <v>15</v>
      </c>
      <c r="K49" s="494">
        <v>15</v>
      </c>
      <c r="L49" s="494">
        <v>10</v>
      </c>
      <c r="M49" s="495" t="s">
        <v>68</v>
      </c>
      <c r="N49" s="267"/>
      <c r="O49" s="268"/>
      <c r="P49" s="269"/>
      <c r="Q49" s="270"/>
      <c r="R49" s="284"/>
      <c r="S49" s="285"/>
      <c r="T49" s="286"/>
      <c r="U49" s="274"/>
      <c r="V49" s="274"/>
      <c r="W49" s="274"/>
      <c r="X49" s="275"/>
      <c r="Y49" s="276"/>
      <c r="Z49" s="287"/>
      <c r="AA49" s="288"/>
      <c r="AB49" s="278"/>
      <c r="AC49" s="289"/>
      <c r="AD49" s="290"/>
      <c r="AF49" s="324"/>
      <c r="AG49" s="325"/>
      <c r="AH49" s="325"/>
      <c r="AI49" s="325"/>
      <c r="AJ49" s="326"/>
      <c r="AK49" s="322"/>
      <c r="AL49" s="322"/>
      <c r="AM49" s="322"/>
      <c r="AN49" s="325"/>
      <c r="AO49" s="325"/>
      <c r="AP49" s="325"/>
      <c r="AQ49" s="326"/>
    </row>
    <row r="50" spans="1:43" ht="120" x14ac:dyDescent="0.2">
      <c r="A50" s="283"/>
      <c r="B50" s="283"/>
      <c r="C50" s="517" t="s">
        <v>1546</v>
      </c>
      <c r="D50" s="230" t="s">
        <v>893</v>
      </c>
      <c r="E50" s="493" t="s">
        <v>20</v>
      </c>
      <c r="F50" s="494">
        <v>15</v>
      </c>
      <c r="G50" s="494">
        <v>15</v>
      </c>
      <c r="H50" s="494">
        <v>15</v>
      </c>
      <c r="I50" s="494">
        <v>10</v>
      </c>
      <c r="J50" s="494">
        <v>15</v>
      </c>
      <c r="K50" s="494">
        <v>15</v>
      </c>
      <c r="L50" s="494">
        <v>10</v>
      </c>
      <c r="M50" s="495" t="s">
        <v>68</v>
      </c>
      <c r="N50" s="267"/>
      <c r="O50" s="268"/>
      <c r="P50" s="269"/>
      <c r="Q50" s="270"/>
      <c r="R50" s="284"/>
      <c r="S50" s="285"/>
      <c r="T50" s="286"/>
      <c r="U50" s="274"/>
      <c r="V50" s="274"/>
      <c r="W50" s="274"/>
      <c r="X50" s="275"/>
      <c r="Y50" s="276"/>
      <c r="Z50" s="287"/>
      <c r="AA50" s="288"/>
      <c r="AB50" s="278"/>
      <c r="AC50" s="289"/>
      <c r="AD50" s="290"/>
      <c r="AF50" s="324"/>
      <c r="AG50" s="325"/>
      <c r="AH50" s="325"/>
      <c r="AI50" s="325"/>
      <c r="AJ50" s="326"/>
      <c r="AK50" s="322"/>
      <c r="AL50" s="322"/>
      <c r="AM50" s="322"/>
      <c r="AN50" s="325"/>
      <c r="AO50" s="325"/>
      <c r="AP50" s="325"/>
      <c r="AQ50" s="326"/>
    </row>
    <row r="51" spans="1:43" s="298" customFormat="1" ht="76.5" x14ac:dyDescent="0.2">
      <c r="A51" s="491" t="str">
        <f>'[1]2. MAPA DE RIESGOS '!C15</f>
        <v>4. Efectuar la rendición de cuentas sin dar cumplimiento a la normativa y metodologia aplicable</v>
      </c>
      <c r="B51" s="491"/>
      <c r="C51" s="516">
        <v>1</v>
      </c>
      <c r="D51" s="502" t="s">
        <v>665</v>
      </c>
      <c r="E51" s="493" t="s">
        <v>20</v>
      </c>
      <c r="F51" s="494">
        <v>15</v>
      </c>
      <c r="G51" s="494">
        <v>15</v>
      </c>
      <c r="H51" s="494">
        <v>15</v>
      </c>
      <c r="I51" s="494">
        <v>15</v>
      </c>
      <c r="J51" s="494">
        <v>15</v>
      </c>
      <c r="K51" s="494">
        <v>15</v>
      </c>
      <c r="L51" s="494">
        <v>10</v>
      </c>
      <c r="M51" s="495" t="s">
        <v>68</v>
      </c>
      <c r="N51" s="294"/>
      <c r="O51" s="295">
        <f t="shared" si="11"/>
        <v>90</v>
      </c>
      <c r="P51" s="296">
        <f t="shared" si="12"/>
        <v>1</v>
      </c>
      <c r="Q51" s="270" t="str">
        <f t="shared" si="1"/>
        <v>Fuerte</v>
      </c>
      <c r="R51" s="271">
        <f>ROUNDUP(AVERAGEIF(P51:P66,"&gt;0"),1)</f>
        <v>1</v>
      </c>
      <c r="S51" s="272" t="str">
        <f>IF(R51&gt;96%,"Fuerte",IF(R51&lt;50%,"Débil","Moderada"))</f>
        <v>Fuerte</v>
      </c>
      <c r="T51" s="273" t="str">
        <f>IF(R51&lt;96%,"Se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1" s="274" t="str">
        <f t="shared" si="2"/>
        <v>Fuerte</v>
      </c>
      <c r="V51" s="274" t="str">
        <f t="shared" si="3"/>
        <v/>
      </c>
      <c r="W51" s="274" t="str">
        <f t="shared" si="13"/>
        <v/>
      </c>
      <c r="X51" s="275" t="str">
        <f t="shared" si="14"/>
        <v>Control fuerte pero si el riesgo residual lo requiere y según la opción de manejo escogida, cada responsable involucrado debe liderar acciones adicionales</v>
      </c>
      <c r="Y51" s="276">
        <f t="shared" si="6"/>
        <v>2</v>
      </c>
      <c r="Z51" s="277">
        <f>IFERROR(ROUND(AVERAGE(Y51:Y66),0),0)</f>
        <v>2</v>
      </c>
      <c r="AA51" s="297">
        <f>IF(OR(W51="Débil",Z51=0),0,IF(Z51=1,1,IF(AND(U51="Fuerte",Z51=2),2,1)))</f>
        <v>2</v>
      </c>
      <c r="AB51" s="278" t="str">
        <f t="shared" si="7"/>
        <v/>
      </c>
      <c r="AC51" s="277">
        <f>IFERROR(ROUND(AVERAGE(AB51:AB66),0),0)</f>
        <v>2</v>
      </c>
      <c r="AD51" s="297">
        <f>IF(OR(W51="Débil",AC51=0),0,IF(AC51=1,1,IF(AND(U51="Fuerte",AC51=2),2,1)))</f>
        <v>2</v>
      </c>
    </row>
    <row r="52" spans="1:43" s="298" customFormat="1" ht="114.75" x14ac:dyDescent="0.2">
      <c r="A52" s="283"/>
      <c r="B52" s="283"/>
      <c r="C52" s="528" t="s">
        <v>666</v>
      </c>
      <c r="D52" s="502" t="s">
        <v>667</v>
      </c>
      <c r="E52" s="493" t="s">
        <v>20</v>
      </c>
      <c r="F52" s="494">
        <v>15</v>
      </c>
      <c r="G52" s="494">
        <v>15</v>
      </c>
      <c r="H52" s="494">
        <v>15</v>
      </c>
      <c r="I52" s="494">
        <v>15</v>
      </c>
      <c r="J52" s="494">
        <v>15</v>
      </c>
      <c r="K52" s="494">
        <v>15</v>
      </c>
      <c r="L52" s="494">
        <v>10</v>
      </c>
      <c r="M52" s="495" t="s">
        <v>620</v>
      </c>
      <c r="N52" s="294"/>
      <c r="O52" s="295">
        <f t="shared" si="11"/>
        <v>90</v>
      </c>
      <c r="P52" s="296">
        <f t="shared" si="12"/>
        <v>1</v>
      </c>
      <c r="Q52" s="270" t="str">
        <f t="shared" si="1"/>
        <v>Fuerte</v>
      </c>
      <c r="R52" s="299"/>
      <c r="S52" s="300"/>
      <c r="T52" s="301"/>
      <c r="U52" s="274" t="str">
        <f t="shared" si="2"/>
        <v/>
      </c>
      <c r="V52" s="274" t="str">
        <f t="shared" si="3"/>
        <v>Moderada</v>
      </c>
      <c r="W52" s="274" t="str">
        <f t="shared" si="13"/>
        <v/>
      </c>
      <c r="X52" s="275" t="str">
        <f t="shared" si="14"/>
        <v>Requiere plan de acción para fortalecer el control</v>
      </c>
      <c r="Y52" s="276">
        <f t="shared" si="6"/>
        <v>1</v>
      </c>
      <c r="Z52" s="302"/>
      <c r="AA52" s="299"/>
      <c r="AB52" s="278" t="str">
        <f t="shared" si="7"/>
        <v/>
      </c>
      <c r="AC52" s="303"/>
      <c r="AD52" s="300"/>
    </row>
    <row r="53" spans="1:43" s="298" customFormat="1" ht="38.25" x14ac:dyDescent="0.2">
      <c r="A53" s="283"/>
      <c r="B53" s="283"/>
      <c r="C53" s="523">
        <v>1.3</v>
      </c>
      <c r="D53" s="502" t="s">
        <v>668</v>
      </c>
      <c r="E53" s="493" t="s">
        <v>20</v>
      </c>
      <c r="F53" s="494">
        <v>15</v>
      </c>
      <c r="G53" s="494">
        <v>15</v>
      </c>
      <c r="H53" s="494">
        <v>15</v>
      </c>
      <c r="I53" s="494">
        <v>15</v>
      </c>
      <c r="J53" s="494">
        <v>15</v>
      </c>
      <c r="K53" s="494">
        <v>15</v>
      </c>
      <c r="L53" s="494">
        <v>10</v>
      </c>
      <c r="M53" s="495" t="s">
        <v>68</v>
      </c>
      <c r="N53" s="294"/>
      <c r="O53" s="295">
        <f t="shared" si="11"/>
        <v>90</v>
      </c>
      <c r="P53" s="296">
        <f t="shared" si="12"/>
        <v>1</v>
      </c>
      <c r="Q53" s="270" t="str">
        <f t="shared" si="1"/>
        <v>Fuerte</v>
      </c>
      <c r="R53" s="299"/>
      <c r="S53" s="300"/>
      <c r="T53" s="301"/>
      <c r="U53" s="274" t="str">
        <f t="shared" si="2"/>
        <v>Fuerte</v>
      </c>
      <c r="V53" s="274" t="str">
        <f t="shared" si="3"/>
        <v/>
      </c>
      <c r="W53" s="274" t="str">
        <f t="shared" si="13"/>
        <v/>
      </c>
      <c r="X53" s="275" t="str">
        <f t="shared" si="14"/>
        <v>Control fuerte pero si el riesgo residual lo requiere y según la opción de manejo escogida, cada responsable involucrado debe liderar acciones adicionales</v>
      </c>
      <c r="Y53" s="276">
        <f t="shared" si="6"/>
        <v>2</v>
      </c>
      <c r="Z53" s="302"/>
      <c r="AA53" s="299"/>
      <c r="AB53" s="278" t="str">
        <f t="shared" si="7"/>
        <v/>
      </c>
      <c r="AC53" s="303"/>
      <c r="AD53" s="300"/>
    </row>
    <row r="54" spans="1:43" s="298" customFormat="1" ht="51" x14ac:dyDescent="0.2">
      <c r="A54" s="283"/>
      <c r="B54" s="283"/>
      <c r="C54" s="523" t="s">
        <v>669</v>
      </c>
      <c r="D54" s="502" t="s">
        <v>670</v>
      </c>
      <c r="E54" s="493" t="s">
        <v>20</v>
      </c>
      <c r="F54" s="494">
        <v>15</v>
      </c>
      <c r="G54" s="494">
        <v>15</v>
      </c>
      <c r="H54" s="494">
        <v>15</v>
      </c>
      <c r="I54" s="494">
        <v>10</v>
      </c>
      <c r="J54" s="494">
        <v>15</v>
      </c>
      <c r="K54" s="494">
        <v>15</v>
      </c>
      <c r="L54" s="494">
        <v>10</v>
      </c>
      <c r="M54" s="495" t="s">
        <v>68</v>
      </c>
      <c r="N54" s="294"/>
      <c r="O54" s="295">
        <f t="shared" si="11"/>
        <v>85</v>
      </c>
      <c r="P54" s="296">
        <f t="shared" si="12"/>
        <v>0.94444444444444442</v>
      </c>
      <c r="Q54" s="270" t="str">
        <f t="shared" si="1"/>
        <v>Moderado</v>
      </c>
      <c r="R54" s="299"/>
      <c r="S54" s="300"/>
      <c r="T54" s="301"/>
      <c r="U54" s="274" t="str">
        <f t="shared" si="2"/>
        <v/>
      </c>
      <c r="V54" s="274" t="str">
        <f t="shared" si="3"/>
        <v>Moderada</v>
      </c>
      <c r="W54" s="274"/>
      <c r="X54" s="275" t="str">
        <f t="shared" si="14"/>
        <v>Requiere plan de acción para fortalecer el control</v>
      </c>
      <c r="Y54" s="276">
        <f t="shared" si="6"/>
        <v>1</v>
      </c>
      <c r="Z54" s="302"/>
      <c r="AA54" s="299"/>
      <c r="AB54" s="278"/>
      <c r="AC54" s="303"/>
      <c r="AD54" s="300"/>
    </row>
    <row r="55" spans="1:43" s="298" customFormat="1" ht="38.25" x14ac:dyDescent="0.2">
      <c r="A55" s="283"/>
      <c r="B55" s="283"/>
      <c r="C55" s="523" t="s">
        <v>641</v>
      </c>
      <c r="D55" s="502" t="s">
        <v>671</v>
      </c>
      <c r="E55" s="493" t="s">
        <v>20</v>
      </c>
      <c r="F55" s="494">
        <v>15</v>
      </c>
      <c r="G55" s="494">
        <v>15</v>
      </c>
      <c r="H55" s="494">
        <v>15</v>
      </c>
      <c r="I55" s="494">
        <v>15</v>
      </c>
      <c r="J55" s="494">
        <v>15</v>
      </c>
      <c r="K55" s="494">
        <v>15</v>
      </c>
      <c r="L55" s="494">
        <v>10</v>
      </c>
      <c r="M55" s="495" t="s">
        <v>68</v>
      </c>
      <c r="N55" s="294"/>
      <c r="O55" s="295">
        <f t="shared" si="11"/>
        <v>90</v>
      </c>
      <c r="P55" s="296">
        <f t="shared" si="12"/>
        <v>1</v>
      </c>
      <c r="Q55" s="270" t="str">
        <f t="shared" si="1"/>
        <v>Fuerte</v>
      </c>
      <c r="R55" s="299"/>
      <c r="S55" s="300"/>
      <c r="T55" s="301"/>
      <c r="U55" s="274" t="str">
        <f t="shared" si="2"/>
        <v>Fuerte</v>
      </c>
      <c r="V55" s="274" t="str">
        <f t="shared" si="3"/>
        <v/>
      </c>
      <c r="W55" s="274" t="str">
        <f t="shared" si="13"/>
        <v/>
      </c>
      <c r="X55" s="275" t="str">
        <f t="shared" si="14"/>
        <v>Control fuerte pero si el riesgo residual lo requiere y según la opción de manejo escogida, cada responsable involucrado debe liderar acciones adicionales</v>
      </c>
      <c r="Y55" s="276">
        <f t="shared" si="6"/>
        <v>2</v>
      </c>
      <c r="Z55" s="302"/>
      <c r="AA55" s="299"/>
      <c r="AB55" s="278" t="str">
        <f t="shared" si="7"/>
        <v/>
      </c>
      <c r="AC55" s="303"/>
      <c r="AD55" s="300"/>
    </row>
    <row r="56" spans="1:43" s="298" customFormat="1" ht="38.25" x14ac:dyDescent="0.2">
      <c r="A56" s="283"/>
      <c r="B56" s="283"/>
      <c r="C56" s="523" t="s">
        <v>672</v>
      </c>
      <c r="D56" s="502" t="s">
        <v>673</v>
      </c>
      <c r="E56" s="493" t="s">
        <v>20</v>
      </c>
      <c r="F56" s="494">
        <v>15</v>
      </c>
      <c r="G56" s="494">
        <v>15</v>
      </c>
      <c r="H56" s="494">
        <v>15</v>
      </c>
      <c r="I56" s="494">
        <v>15</v>
      </c>
      <c r="J56" s="494">
        <v>15</v>
      </c>
      <c r="K56" s="494">
        <v>15</v>
      </c>
      <c r="L56" s="494">
        <v>10</v>
      </c>
      <c r="M56" s="495" t="s">
        <v>68</v>
      </c>
      <c r="N56" s="294"/>
      <c r="O56" s="295">
        <f>SUM(F56:K56)</f>
        <v>90</v>
      </c>
      <c r="P56" s="296">
        <f t="shared" si="12"/>
        <v>1</v>
      </c>
      <c r="Q56" s="270" t="str">
        <f t="shared" si="1"/>
        <v>Fuerte</v>
      </c>
      <c r="R56" s="299"/>
      <c r="S56" s="300"/>
      <c r="T56" s="301"/>
      <c r="U56" s="274" t="str">
        <f t="shared" si="2"/>
        <v>Fuerte</v>
      </c>
      <c r="V56" s="274" t="str">
        <f t="shared" si="3"/>
        <v/>
      </c>
      <c r="W56" s="274" t="str">
        <f t="shared" si="13"/>
        <v/>
      </c>
      <c r="X56" s="275" t="str">
        <f t="shared" si="14"/>
        <v>Control fuerte pero si el riesgo residual lo requiere y según la opción de manejo escogida, cada responsable involucrado debe liderar acciones adicionales</v>
      </c>
      <c r="Y56" s="276">
        <f t="shared" si="6"/>
        <v>2</v>
      </c>
      <c r="Z56" s="302"/>
      <c r="AA56" s="299"/>
      <c r="AB56" s="278" t="str">
        <f t="shared" si="7"/>
        <v/>
      </c>
      <c r="AC56" s="303"/>
      <c r="AD56" s="300"/>
    </row>
    <row r="57" spans="1:43" s="298" customFormat="1" ht="51" x14ac:dyDescent="0.2">
      <c r="A57" s="283"/>
      <c r="B57" s="283"/>
      <c r="C57" s="517" t="s">
        <v>652</v>
      </c>
      <c r="D57" s="492" t="s">
        <v>674</v>
      </c>
      <c r="E57" s="493" t="s">
        <v>20</v>
      </c>
      <c r="F57" s="494">
        <v>15</v>
      </c>
      <c r="G57" s="494">
        <v>15</v>
      </c>
      <c r="H57" s="494">
        <v>15</v>
      </c>
      <c r="I57" s="494">
        <v>15</v>
      </c>
      <c r="J57" s="494">
        <v>15</v>
      </c>
      <c r="K57" s="494">
        <v>15</v>
      </c>
      <c r="L57" s="494">
        <v>10</v>
      </c>
      <c r="M57" s="495" t="s">
        <v>68</v>
      </c>
      <c r="N57" s="294"/>
      <c r="O57" s="295">
        <f t="shared" si="11"/>
        <v>90</v>
      </c>
      <c r="P57" s="296">
        <f t="shared" si="12"/>
        <v>1</v>
      </c>
      <c r="Q57" s="270" t="str">
        <f t="shared" si="1"/>
        <v>Fuerte</v>
      </c>
      <c r="R57" s="299"/>
      <c r="S57" s="300"/>
      <c r="T57" s="301"/>
      <c r="U57" s="274" t="str">
        <f t="shared" si="2"/>
        <v>Fuerte</v>
      </c>
      <c r="V57" s="274" t="str">
        <f t="shared" si="3"/>
        <v/>
      </c>
      <c r="W57" s="274" t="str">
        <f t="shared" si="13"/>
        <v/>
      </c>
      <c r="X57" s="275" t="str">
        <f t="shared" si="14"/>
        <v>Control fuerte pero si el riesgo residual lo requiere y según la opción de manejo escogida, cada responsable involucrado debe liderar acciones adicionales</v>
      </c>
      <c r="Y57" s="276">
        <f t="shared" si="6"/>
        <v>2</v>
      </c>
      <c r="Z57" s="302"/>
      <c r="AA57" s="299"/>
      <c r="AB57" s="278" t="str">
        <f t="shared" si="7"/>
        <v/>
      </c>
      <c r="AC57" s="303"/>
      <c r="AD57" s="300"/>
    </row>
    <row r="58" spans="1:43" s="298" customFormat="1" ht="38.25" x14ac:dyDescent="0.2">
      <c r="A58" s="283"/>
      <c r="B58" s="283"/>
      <c r="C58" s="517" t="s">
        <v>675</v>
      </c>
      <c r="D58" s="492" t="s">
        <v>664</v>
      </c>
      <c r="E58" s="493" t="s">
        <v>26</v>
      </c>
      <c r="F58" s="494">
        <v>15</v>
      </c>
      <c r="G58" s="494">
        <v>15</v>
      </c>
      <c r="H58" s="494">
        <v>15</v>
      </c>
      <c r="I58" s="494">
        <v>15</v>
      </c>
      <c r="J58" s="494">
        <v>15</v>
      </c>
      <c r="K58" s="494">
        <v>15</v>
      </c>
      <c r="L58" s="494">
        <v>10</v>
      </c>
      <c r="M58" s="495" t="s">
        <v>68</v>
      </c>
      <c r="N58" s="294"/>
      <c r="O58" s="295">
        <f t="shared" si="11"/>
        <v>90</v>
      </c>
      <c r="P58" s="296">
        <f t="shared" si="12"/>
        <v>1</v>
      </c>
      <c r="Q58" s="270" t="str">
        <f t="shared" si="1"/>
        <v>Fuerte</v>
      </c>
      <c r="R58" s="299"/>
      <c r="S58" s="300"/>
      <c r="T58" s="301"/>
      <c r="U58" s="274" t="str">
        <f t="shared" si="2"/>
        <v>Fuerte</v>
      </c>
      <c r="V58" s="274" t="str">
        <f t="shared" si="3"/>
        <v/>
      </c>
      <c r="W58" s="274" t="str">
        <f t="shared" si="13"/>
        <v/>
      </c>
      <c r="X58" s="275" t="str">
        <f t="shared" si="14"/>
        <v>Control fuerte pero si el riesgo residual lo requiere y según la opción de manejo escogida, cada responsable involucrado debe liderar acciones adicionales</v>
      </c>
      <c r="Y58" s="276" t="str">
        <f t="shared" si="6"/>
        <v/>
      </c>
      <c r="Z58" s="302"/>
      <c r="AA58" s="299"/>
      <c r="AB58" s="278">
        <f t="shared" si="7"/>
        <v>2</v>
      </c>
      <c r="AC58" s="303"/>
      <c r="AD58" s="300"/>
    </row>
    <row r="59" spans="1:43" s="298" customFormat="1" ht="51" x14ac:dyDescent="0.2">
      <c r="A59" s="283"/>
      <c r="B59" s="283"/>
      <c r="C59" s="517" t="s">
        <v>676</v>
      </c>
      <c r="D59" s="492" t="s">
        <v>677</v>
      </c>
      <c r="E59" s="493" t="s">
        <v>26</v>
      </c>
      <c r="F59" s="494">
        <v>15</v>
      </c>
      <c r="G59" s="494">
        <v>15</v>
      </c>
      <c r="H59" s="494">
        <v>15</v>
      </c>
      <c r="I59" s="494">
        <v>15</v>
      </c>
      <c r="J59" s="494">
        <v>15</v>
      </c>
      <c r="K59" s="494">
        <v>15</v>
      </c>
      <c r="L59" s="494">
        <v>10</v>
      </c>
      <c r="M59" s="495" t="s">
        <v>68</v>
      </c>
      <c r="N59" s="294"/>
      <c r="O59" s="295">
        <f>SUM(F59:K59)</f>
        <v>90</v>
      </c>
      <c r="P59" s="296">
        <f t="shared" si="12"/>
        <v>1</v>
      </c>
      <c r="Q59" s="270" t="str">
        <f t="shared" si="1"/>
        <v>Fuerte</v>
      </c>
      <c r="R59" s="299"/>
      <c r="S59" s="300"/>
      <c r="T59" s="301"/>
      <c r="U59" s="274" t="str">
        <f t="shared" si="2"/>
        <v>Fuerte</v>
      </c>
      <c r="V59" s="274" t="str">
        <f t="shared" si="3"/>
        <v/>
      </c>
      <c r="W59" s="274" t="str">
        <f t="shared" si="13"/>
        <v/>
      </c>
      <c r="X59" s="275" t="str">
        <f t="shared" si="14"/>
        <v>Control fuerte pero si el riesgo residual lo requiere y según la opción de manejo escogida, cada responsable involucrado debe liderar acciones adicionales</v>
      </c>
      <c r="Y59" s="276" t="str">
        <f t="shared" si="6"/>
        <v/>
      </c>
      <c r="Z59" s="302"/>
      <c r="AA59" s="299"/>
      <c r="AB59" s="278">
        <f t="shared" si="7"/>
        <v>2</v>
      </c>
      <c r="AC59" s="303"/>
      <c r="AD59" s="300"/>
    </row>
    <row r="60" spans="1:43" s="298" customFormat="1" ht="25.5" x14ac:dyDescent="0.2">
      <c r="A60" s="283"/>
      <c r="B60" s="283"/>
      <c r="C60" s="517" t="s">
        <v>678</v>
      </c>
      <c r="D60" s="492" t="s">
        <v>679</v>
      </c>
      <c r="E60" s="493" t="s">
        <v>20</v>
      </c>
      <c r="F60" s="494">
        <v>15</v>
      </c>
      <c r="G60" s="494">
        <v>15</v>
      </c>
      <c r="H60" s="494">
        <v>0</v>
      </c>
      <c r="I60" s="494">
        <v>15</v>
      </c>
      <c r="J60" s="494">
        <v>15</v>
      </c>
      <c r="K60" s="494">
        <v>0</v>
      </c>
      <c r="L60" s="494">
        <v>10</v>
      </c>
      <c r="M60" s="495" t="s">
        <v>68</v>
      </c>
      <c r="N60" s="294"/>
      <c r="O60" s="295">
        <f t="shared" si="11"/>
        <v>60</v>
      </c>
      <c r="P60" s="296">
        <f t="shared" si="12"/>
        <v>0.66666666666666663</v>
      </c>
      <c r="Q60" s="270" t="str">
        <f t="shared" si="1"/>
        <v>Débil</v>
      </c>
      <c r="R60" s="299"/>
      <c r="S60" s="300"/>
      <c r="T60" s="301"/>
      <c r="U60" s="274" t="str">
        <f t="shared" si="2"/>
        <v/>
      </c>
      <c r="V60" s="274" t="str">
        <f t="shared" si="3"/>
        <v/>
      </c>
      <c r="W60" s="274" t="str">
        <f t="shared" si="13"/>
        <v>Débil</v>
      </c>
      <c r="X60" s="275" t="str">
        <f t="shared" si="14"/>
        <v>Requiere plan de acción para fortalecer el control</v>
      </c>
      <c r="Y60" s="276" t="str">
        <f t="shared" si="6"/>
        <v/>
      </c>
      <c r="Z60" s="302"/>
      <c r="AA60" s="299"/>
      <c r="AB60" s="278" t="str">
        <f t="shared" si="7"/>
        <v/>
      </c>
      <c r="AC60" s="303"/>
      <c r="AD60" s="300"/>
    </row>
    <row r="61" spans="1:43" s="298" customFormat="1" ht="38.25" x14ac:dyDescent="0.2">
      <c r="A61" s="283"/>
      <c r="B61" s="283"/>
      <c r="C61" s="517" t="s">
        <v>656</v>
      </c>
      <c r="D61" s="496" t="s">
        <v>680</v>
      </c>
      <c r="E61" s="493" t="s">
        <v>20</v>
      </c>
      <c r="F61" s="494">
        <v>15</v>
      </c>
      <c r="G61" s="494">
        <v>15</v>
      </c>
      <c r="H61" s="494">
        <v>15</v>
      </c>
      <c r="I61" s="494">
        <v>15</v>
      </c>
      <c r="J61" s="494">
        <v>15</v>
      </c>
      <c r="K61" s="494">
        <v>15</v>
      </c>
      <c r="L61" s="494">
        <v>10</v>
      </c>
      <c r="M61" s="495" t="s">
        <v>68</v>
      </c>
      <c r="N61" s="294"/>
      <c r="O61" s="295">
        <f t="shared" si="11"/>
        <v>90</v>
      </c>
      <c r="P61" s="296">
        <f t="shared" si="12"/>
        <v>1</v>
      </c>
      <c r="Q61" s="270" t="str">
        <f t="shared" si="1"/>
        <v>Fuerte</v>
      </c>
      <c r="R61" s="299"/>
      <c r="S61" s="300"/>
      <c r="T61" s="301"/>
      <c r="U61" s="274" t="str">
        <f t="shared" si="2"/>
        <v>Fuerte</v>
      </c>
      <c r="V61" s="274" t="str">
        <f t="shared" si="3"/>
        <v/>
      </c>
      <c r="W61" s="274" t="str">
        <f t="shared" si="13"/>
        <v/>
      </c>
      <c r="X61" s="275" t="str">
        <f t="shared" si="14"/>
        <v>Control fuerte pero si el riesgo residual lo requiere y según la opción de manejo escogida, cada responsable involucrado debe liderar acciones adicionales</v>
      </c>
      <c r="Y61" s="276">
        <f t="shared" si="6"/>
        <v>2</v>
      </c>
      <c r="Z61" s="302"/>
      <c r="AA61" s="299"/>
      <c r="AB61" s="278" t="str">
        <f t="shared" si="7"/>
        <v/>
      </c>
      <c r="AC61" s="303"/>
      <c r="AD61" s="300"/>
    </row>
    <row r="62" spans="1:43" s="298" customFormat="1" hidden="1" x14ac:dyDescent="0.2">
      <c r="A62" s="283"/>
      <c r="B62" s="283"/>
      <c r="C62" s="517"/>
      <c r="D62" s="496"/>
      <c r="E62" s="493"/>
      <c r="F62" s="494"/>
      <c r="G62" s="494"/>
      <c r="H62" s="494"/>
      <c r="I62" s="494"/>
      <c r="J62" s="494"/>
      <c r="K62" s="494"/>
      <c r="L62" s="494"/>
      <c r="M62" s="495"/>
      <c r="N62" s="294"/>
      <c r="O62" s="295">
        <f t="shared" si="11"/>
        <v>0</v>
      </c>
      <c r="P62" s="296">
        <f t="shared" si="12"/>
        <v>0</v>
      </c>
      <c r="Q62" s="270" t="str">
        <f t="shared" si="1"/>
        <v>Débil</v>
      </c>
      <c r="R62" s="299"/>
      <c r="S62" s="300"/>
      <c r="T62" s="301"/>
      <c r="U62" s="274" t="str">
        <f t="shared" si="2"/>
        <v/>
      </c>
      <c r="V62" s="274" t="str">
        <f t="shared" si="3"/>
        <v/>
      </c>
      <c r="W62" s="274" t="str">
        <f t="shared" si="13"/>
        <v>Débil</v>
      </c>
      <c r="X62" s="275" t="str">
        <f t="shared" si="14"/>
        <v>Requiere plan de acción para fortalecer el control</v>
      </c>
      <c r="Y62" s="276" t="str">
        <f t="shared" si="6"/>
        <v/>
      </c>
      <c r="Z62" s="302"/>
      <c r="AA62" s="299"/>
      <c r="AB62" s="278" t="str">
        <f t="shared" si="7"/>
        <v/>
      </c>
      <c r="AC62" s="303"/>
      <c r="AD62" s="300"/>
    </row>
    <row r="63" spans="1:43" s="298" customFormat="1" hidden="1" x14ac:dyDescent="0.2">
      <c r="A63" s="283"/>
      <c r="B63" s="283"/>
      <c r="C63" s="517"/>
      <c r="D63" s="496"/>
      <c r="E63" s="493"/>
      <c r="F63" s="494"/>
      <c r="G63" s="494"/>
      <c r="H63" s="494"/>
      <c r="I63" s="494"/>
      <c r="J63" s="494"/>
      <c r="K63" s="494"/>
      <c r="L63" s="494"/>
      <c r="M63" s="495"/>
      <c r="N63" s="294"/>
      <c r="O63" s="295">
        <f t="shared" si="11"/>
        <v>0</v>
      </c>
      <c r="P63" s="296">
        <f t="shared" si="12"/>
        <v>0</v>
      </c>
      <c r="Q63" s="270" t="str">
        <f t="shared" si="1"/>
        <v>Débil</v>
      </c>
      <c r="R63" s="299"/>
      <c r="S63" s="300"/>
      <c r="T63" s="327"/>
      <c r="U63" s="274" t="str">
        <f t="shared" si="2"/>
        <v/>
      </c>
      <c r="V63" s="274" t="str">
        <f t="shared" si="3"/>
        <v/>
      </c>
      <c r="W63" s="274" t="str">
        <f t="shared" si="13"/>
        <v>Débil</v>
      </c>
      <c r="X63" s="275" t="str">
        <f t="shared" si="14"/>
        <v>Requiere plan de acción para fortalecer el control</v>
      </c>
      <c r="Y63" s="276" t="str">
        <f t="shared" si="6"/>
        <v/>
      </c>
      <c r="Z63" s="304"/>
      <c r="AA63" s="305"/>
      <c r="AB63" s="278" t="str">
        <f t="shared" si="7"/>
        <v/>
      </c>
      <c r="AC63" s="306"/>
      <c r="AD63" s="307"/>
    </row>
    <row r="64" spans="1:43" s="298" customFormat="1" ht="15.75" hidden="1" x14ac:dyDescent="0.25">
      <c r="A64" s="506"/>
      <c r="B64" s="506"/>
      <c r="C64" s="524"/>
      <c r="D64" s="507"/>
      <c r="E64" s="493"/>
      <c r="F64" s="494"/>
      <c r="G64" s="494"/>
      <c r="H64" s="494"/>
      <c r="I64" s="494"/>
      <c r="J64" s="494"/>
      <c r="K64" s="494"/>
      <c r="L64" s="494"/>
      <c r="M64" s="495"/>
      <c r="N64" s="294"/>
      <c r="O64" s="295">
        <f t="shared" si="11"/>
        <v>0</v>
      </c>
      <c r="P64" s="296">
        <f t="shared" si="12"/>
        <v>0</v>
      </c>
      <c r="Q64" s="270" t="str">
        <f t="shared" si="1"/>
        <v>Débil</v>
      </c>
      <c r="R64" s="299"/>
      <c r="S64" s="300"/>
      <c r="T64" s="301"/>
      <c r="U64" s="274" t="str">
        <f t="shared" si="2"/>
        <v/>
      </c>
      <c r="V64" s="274" t="str">
        <f t="shared" si="3"/>
        <v/>
      </c>
      <c r="W64" s="274" t="str">
        <f t="shared" si="13"/>
        <v>Débil</v>
      </c>
      <c r="X64" s="275" t="str">
        <f t="shared" si="14"/>
        <v>Requiere plan de acción para fortalecer el control</v>
      </c>
      <c r="Y64" s="276" t="str">
        <f t="shared" si="6"/>
        <v/>
      </c>
      <c r="Z64" s="309"/>
      <c r="AA64" s="297">
        <f>IF(OR(W64="Débil",Z64=0),0,IF(Z64=1,1,IF(AND(U64="Fuerte",Z64=2),2,1)))</f>
        <v>0</v>
      </c>
      <c r="AB64" s="278" t="str">
        <f t="shared" si="7"/>
        <v/>
      </c>
      <c r="AC64" s="309"/>
      <c r="AD64" s="297">
        <f>IF(OR(W64="Débil",AC64=0),0,IF(AC64=1,1,IF(AND(U64="Fuerte",AC64=2),2,1)))</f>
        <v>0</v>
      </c>
      <c r="AF64" s="311"/>
      <c r="AG64" s="328"/>
      <c r="AH64" s="328"/>
      <c r="AI64" s="328"/>
      <c r="AJ64" s="329"/>
      <c r="AK64" s="310"/>
      <c r="AL64" s="310"/>
      <c r="AM64" s="310"/>
      <c r="AN64" s="328"/>
      <c r="AO64" s="328"/>
      <c r="AP64" s="328"/>
      <c r="AQ64" s="329"/>
    </row>
    <row r="65" spans="1:43" s="298" customFormat="1" ht="15.75" hidden="1" x14ac:dyDescent="0.2">
      <c r="A65" s="283"/>
      <c r="B65" s="283"/>
      <c r="C65" s="517"/>
      <c r="D65" s="507"/>
      <c r="E65" s="493"/>
      <c r="F65" s="494"/>
      <c r="G65" s="494"/>
      <c r="H65" s="494"/>
      <c r="I65" s="494"/>
      <c r="J65" s="494"/>
      <c r="K65" s="494"/>
      <c r="L65" s="494"/>
      <c r="M65" s="495"/>
      <c r="N65" s="294"/>
      <c r="O65" s="295">
        <f t="shared" si="11"/>
        <v>0</v>
      </c>
      <c r="P65" s="296">
        <f t="shared" si="12"/>
        <v>0</v>
      </c>
      <c r="Q65" s="270" t="str">
        <f t="shared" si="1"/>
        <v>Débil</v>
      </c>
      <c r="R65" s="299"/>
      <c r="S65" s="300"/>
      <c r="T65" s="301"/>
      <c r="U65" s="274" t="str">
        <f t="shared" si="2"/>
        <v/>
      </c>
      <c r="V65" s="274" t="str">
        <f t="shared" si="3"/>
        <v/>
      </c>
      <c r="W65" s="274" t="str">
        <f t="shared" si="13"/>
        <v>Débil</v>
      </c>
      <c r="X65" s="275" t="str">
        <f t="shared" si="14"/>
        <v>Requiere plan de acción para fortalecer el control</v>
      </c>
      <c r="Y65" s="276" t="str">
        <f t="shared" si="6"/>
        <v/>
      </c>
      <c r="Z65" s="302"/>
      <c r="AA65" s="299"/>
      <c r="AB65" s="278" t="str">
        <f t="shared" si="7"/>
        <v/>
      </c>
      <c r="AC65" s="303"/>
      <c r="AD65" s="300"/>
      <c r="AF65" s="311"/>
      <c r="AG65" s="328"/>
      <c r="AH65" s="328"/>
      <c r="AI65" s="328"/>
      <c r="AJ65" s="329"/>
      <c r="AK65" s="310"/>
      <c r="AL65" s="310"/>
      <c r="AM65" s="310"/>
      <c r="AN65" s="328"/>
      <c r="AO65" s="328"/>
      <c r="AP65" s="328"/>
      <c r="AQ65" s="329"/>
    </row>
    <row r="66" spans="1:43" s="298" customFormat="1" ht="15.75" hidden="1" x14ac:dyDescent="0.2">
      <c r="A66" s="293"/>
      <c r="B66" s="293"/>
      <c r="C66" s="517"/>
      <c r="D66" s="507"/>
      <c r="E66" s="493"/>
      <c r="F66" s="494"/>
      <c r="G66" s="494"/>
      <c r="H66" s="494"/>
      <c r="I66" s="494"/>
      <c r="J66" s="494"/>
      <c r="K66" s="494"/>
      <c r="L66" s="494"/>
      <c r="M66" s="495"/>
      <c r="N66" s="294"/>
      <c r="O66" s="295">
        <f t="shared" si="11"/>
        <v>0</v>
      </c>
      <c r="P66" s="296">
        <f t="shared" si="12"/>
        <v>0</v>
      </c>
      <c r="Q66" s="270" t="str">
        <f t="shared" si="1"/>
        <v>Débil</v>
      </c>
      <c r="R66" s="299"/>
      <c r="S66" s="300"/>
      <c r="T66" s="301"/>
      <c r="U66" s="274" t="str">
        <f t="shared" si="2"/>
        <v/>
      </c>
      <c r="V66" s="274" t="str">
        <f t="shared" si="3"/>
        <v/>
      </c>
      <c r="W66" s="274" t="str">
        <f t="shared" si="13"/>
        <v>Débil</v>
      </c>
      <c r="X66" s="275" t="str">
        <f t="shared" si="14"/>
        <v>Requiere plan de acción para fortalecer el control</v>
      </c>
      <c r="Y66" s="276" t="str">
        <f t="shared" si="6"/>
        <v/>
      </c>
      <c r="Z66" s="302"/>
      <c r="AA66" s="299"/>
      <c r="AB66" s="278" t="str">
        <f t="shared" si="7"/>
        <v/>
      </c>
      <c r="AC66" s="303"/>
      <c r="AD66" s="300"/>
      <c r="AF66" s="311"/>
      <c r="AG66" s="328"/>
      <c r="AH66" s="328"/>
      <c r="AI66" s="328"/>
      <c r="AJ66" s="329"/>
      <c r="AK66" s="310"/>
      <c r="AL66" s="310"/>
      <c r="AM66" s="310"/>
      <c r="AN66" s="328"/>
      <c r="AO66" s="328"/>
      <c r="AP66" s="328"/>
      <c r="AQ66" s="329"/>
    </row>
    <row r="67" spans="1:43" s="279" customFormat="1" ht="76.5" x14ac:dyDescent="0.2">
      <c r="A67" s="491" t="str">
        <f>'[1]2. MAPA DE RIESGOS '!C16</f>
        <v xml:space="preserve">5: Desviación en el uso de los bienes y servicios de la Entidad con la intención de favorecer intereses propios o de terceros.
</v>
      </c>
      <c r="B67" s="491"/>
      <c r="C67" s="523" t="s">
        <v>681</v>
      </c>
      <c r="D67" s="511" t="s">
        <v>682</v>
      </c>
      <c r="E67" s="493" t="s">
        <v>20</v>
      </c>
      <c r="F67" s="494">
        <v>15</v>
      </c>
      <c r="G67" s="494">
        <v>15</v>
      </c>
      <c r="H67" s="494">
        <v>15</v>
      </c>
      <c r="I67" s="494">
        <v>15</v>
      </c>
      <c r="J67" s="494">
        <v>15</v>
      </c>
      <c r="K67" s="494">
        <v>15</v>
      </c>
      <c r="L67" s="494">
        <v>10</v>
      </c>
      <c r="M67" s="495" t="s">
        <v>68</v>
      </c>
      <c r="N67" s="267"/>
      <c r="O67" s="268">
        <f t="shared" si="11"/>
        <v>90</v>
      </c>
      <c r="P67" s="269">
        <f t="shared" si="12"/>
        <v>1</v>
      </c>
      <c r="Q67" s="270" t="str">
        <f t="shared" si="1"/>
        <v>Fuerte</v>
      </c>
      <c r="R67" s="271">
        <f>ROUNDUP(AVERAGEIF(P67:P78,"&gt;0"),1)</f>
        <v>1</v>
      </c>
      <c r="S67" s="272" t="str">
        <f>IF(R67&gt;96%,"Fuerte",IF(R67&lt;50%,"Débil","Moderada"))</f>
        <v>Fuerte</v>
      </c>
      <c r="T67" s="273" t="str">
        <f>IF(R67&lt;96%,"Se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7" s="274" t="str">
        <f t="shared" si="2"/>
        <v>Fuerte</v>
      </c>
      <c r="V67" s="274" t="str">
        <f t="shared" si="3"/>
        <v/>
      </c>
      <c r="W67" s="274" t="str">
        <f t="shared" si="13"/>
        <v/>
      </c>
      <c r="X67" s="275" t="str">
        <f t="shared" si="14"/>
        <v>Control fuerte pero si el riesgo residual lo requiere y según la opción de manejo escogida, cada responsable involucrado debe liderar acciones adicionales</v>
      </c>
      <c r="Y67" s="276">
        <f t="shared" si="6"/>
        <v>2</v>
      </c>
      <c r="Z67" s="277">
        <f>IFERROR(ROUND(AVERAGE(Y67:Y78),0),0)</f>
        <v>2</v>
      </c>
      <c r="AA67" s="272">
        <f>IF(OR(W67="Débil",Z67=0),0,IF(Z67=1,1,IF(AND(U67="Fuerte",Z67=2),2,1)))</f>
        <v>2</v>
      </c>
      <c r="AB67" s="278" t="str">
        <f t="shared" si="7"/>
        <v/>
      </c>
      <c r="AC67" s="277">
        <f>IFERROR(ROUND(AVERAGE(AB67:AB78),0),0)</f>
        <v>1</v>
      </c>
      <c r="AD67" s="272">
        <f>IF(OR(W67="Débil",AC67=0),0,IF(AC67=1,1,IF(AND(U67="Fuerte",AC67=2),2,1)))</f>
        <v>1</v>
      </c>
    </row>
    <row r="68" spans="1:43" ht="63.75" x14ac:dyDescent="0.2">
      <c r="A68" s="508"/>
      <c r="B68" s="508"/>
      <c r="C68" s="523" t="s">
        <v>683</v>
      </c>
      <c r="D68" s="511" t="s">
        <v>684</v>
      </c>
      <c r="E68" s="493" t="s">
        <v>20</v>
      </c>
      <c r="F68" s="494">
        <v>15</v>
      </c>
      <c r="G68" s="494">
        <v>15</v>
      </c>
      <c r="H68" s="494">
        <v>15</v>
      </c>
      <c r="I68" s="494">
        <v>15</v>
      </c>
      <c r="J68" s="494">
        <v>15</v>
      </c>
      <c r="K68" s="494">
        <v>15</v>
      </c>
      <c r="L68" s="494">
        <v>10</v>
      </c>
      <c r="M68" s="495" t="s">
        <v>68</v>
      </c>
      <c r="N68" s="267"/>
      <c r="O68" s="268">
        <f t="shared" si="11"/>
        <v>90</v>
      </c>
      <c r="P68" s="269">
        <f t="shared" si="12"/>
        <v>1</v>
      </c>
      <c r="Q68" s="270" t="str">
        <f t="shared" si="1"/>
        <v>Fuerte</v>
      </c>
      <c r="R68" s="284"/>
      <c r="S68" s="290"/>
      <c r="T68" s="330"/>
      <c r="U68" s="274" t="str">
        <f t="shared" si="2"/>
        <v>Fuerte</v>
      </c>
      <c r="V68" s="274" t="str">
        <f t="shared" si="3"/>
        <v/>
      </c>
      <c r="W68" s="274" t="str">
        <f t="shared" si="13"/>
        <v/>
      </c>
      <c r="X68" s="275" t="str">
        <f t="shared" si="14"/>
        <v>Control fuerte pero si el riesgo residual lo requiere y según la opción de manejo escogida, cada responsable involucrado debe liderar acciones adicionales</v>
      </c>
      <c r="Y68" s="276">
        <f t="shared" si="6"/>
        <v>2</v>
      </c>
      <c r="Z68" s="287"/>
      <c r="AA68" s="288"/>
      <c r="AB68" s="278" t="str">
        <f t="shared" si="7"/>
        <v/>
      </c>
      <c r="AC68" s="289"/>
      <c r="AD68" s="290"/>
    </row>
    <row r="69" spans="1:43" ht="89.25" x14ac:dyDescent="0.2">
      <c r="A69" s="508"/>
      <c r="B69" s="508"/>
      <c r="C69" s="523" t="s">
        <v>685</v>
      </c>
      <c r="D69" s="512" t="s">
        <v>686</v>
      </c>
      <c r="E69" s="493" t="s">
        <v>20</v>
      </c>
      <c r="F69" s="494">
        <v>15</v>
      </c>
      <c r="G69" s="494">
        <v>15</v>
      </c>
      <c r="H69" s="494">
        <v>15</v>
      </c>
      <c r="I69" s="494">
        <v>15</v>
      </c>
      <c r="J69" s="494">
        <v>15</v>
      </c>
      <c r="K69" s="494">
        <v>15</v>
      </c>
      <c r="L69" s="494">
        <v>10</v>
      </c>
      <c r="M69" s="495" t="s">
        <v>68</v>
      </c>
      <c r="N69" s="267"/>
      <c r="O69" s="268">
        <f t="shared" si="11"/>
        <v>90</v>
      </c>
      <c r="P69" s="269">
        <f t="shared" si="12"/>
        <v>1</v>
      </c>
      <c r="Q69" s="270" t="str">
        <f t="shared" si="1"/>
        <v>Fuerte</v>
      </c>
      <c r="R69" s="284"/>
      <c r="S69" s="290"/>
      <c r="T69" s="330"/>
      <c r="U69" s="274" t="str">
        <f t="shared" si="2"/>
        <v>Fuerte</v>
      </c>
      <c r="V69" s="274" t="str">
        <f t="shared" si="3"/>
        <v/>
      </c>
      <c r="W69" s="274" t="str">
        <f t="shared" si="13"/>
        <v/>
      </c>
      <c r="X69" s="275" t="str">
        <f t="shared" si="14"/>
        <v>Control fuerte pero si el riesgo residual lo requiere y según la opción de manejo escogida, cada responsable involucrado debe liderar acciones adicionales</v>
      </c>
      <c r="Y69" s="276">
        <f t="shared" si="6"/>
        <v>2</v>
      </c>
      <c r="Z69" s="287"/>
      <c r="AA69" s="288"/>
      <c r="AB69" s="278" t="str">
        <f t="shared" si="7"/>
        <v/>
      </c>
      <c r="AC69" s="289"/>
      <c r="AD69" s="290"/>
    </row>
    <row r="70" spans="1:43" ht="36" customHeight="1" x14ac:dyDescent="0.2">
      <c r="A70" s="508"/>
      <c r="B70" s="508"/>
      <c r="C70" s="523" t="s">
        <v>669</v>
      </c>
      <c r="D70" s="511" t="s">
        <v>687</v>
      </c>
      <c r="E70" s="493" t="s">
        <v>26</v>
      </c>
      <c r="F70" s="494">
        <v>15</v>
      </c>
      <c r="G70" s="494">
        <v>15</v>
      </c>
      <c r="H70" s="494">
        <v>15</v>
      </c>
      <c r="I70" s="494">
        <v>15</v>
      </c>
      <c r="J70" s="494">
        <v>15</v>
      </c>
      <c r="K70" s="494">
        <v>15</v>
      </c>
      <c r="L70" s="494">
        <v>10</v>
      </c>
      <c r="M70" s="495" t="s">
        <v>68</v>
      </c>
      <c r="N70" s="267"/>
      <c r="O70" s="268">
        <f t="shared" si="11"/>
        <v>90</v>
      </c>
      <c r="P70" s="269">
        <f t="shared" si="12"/>
        <v>1</v>
      </c>
      <c r="Q70" s="270" t="str">
        <f t="shared" si="1"/>
        <v>Fuerte</v>
      </c>
      <c r="R70" s="284"/>
      <c r="S70" s="290"/>
      <c r="T70" s="330"/>
      <c r="U70" s="274" t="str">
        <f t="shared" si="2"/>
        <v>Fuerte</v>
      </c>
      <c r="V70" s="274" t="str">
        <f t="shared" si="3"/>
        <v/>
      </c>
      <c r="W70" s="274" t="str">
        <f t="shared" si="13"/>
        <v/>
      </c>
      <c r="X70" s="275" t="str">
        <f t="shared" si="14"/>
        <v>Control fuerte pero si el riesgo residual lo requiere y según la opción de manejo escogida, cada responsable involucrado debe liderar acciones adicionales</v>
      </c>
      <c r="Y70" s="276" t="str">
        <f t="shared" si="6"/>
        <v/>
      </c>
      <c r="Z70" s="287"/>
      <c r="AA70" s="288"/>
      <c r="AB70" s="278">
        <f t="shared" si="7"/>
        <v>2</v>
      </c>
      <c r="AC70" s="289"/>
      <c r="AD70" s="290"/>
    </row>
    <row r="71" spans="1:43" ht="38.25" x14ac:dyDescent="0.2">
      <c r="A71" s="508"/>
      <c r="B71" s="508"/>
      <c r="C71" s="523" t="s">
        <v>688</v>
      </c>
      <c r="D71" s="511" t="s">
        <v>689</v>
      </c>
      <c r="E71" s="493" t="s">
        <v>20</v>
      </c>
      <c r="F71" s="494">
        <v>15</v>
      </c>
      <c r="G71" s="494">
        <v>15</v>
      </c>
      <c r="H71" s="494">
        <v>15</v>
      </c>
      <c r="I71" s="494">
        <v>15</v>
      </c>
      <c r="J71" s="494">
        <v>15</v>
      </c>
      <c r="K71" s="494">
        <v>15</v>
      </c>
      <c r="L71" s="494">
        <v>10</v>
      </c>
      <c r="M71" s="495" t="s">
        <v>68</v>
      </c>
      <c r="N71" s="267"/>
      <c r="O71" s="268">
        <f t="shared" si="11"/>
        <v>90</v>
      </c>
      <c r="P71" s="269">
        <f t="shared" si="12"/>
        <v>1</v>
      </c>
      <c r="Q71" s="270" t="str">
        <f t="shared" si="1"/>
        <v>Fuerte</v>
      </c>
      <c r="R71" s="284"/>
      <c r="S71" s="290"/>
      <c r="T71" s="330"/>
      <c r="U71" s="274" t="str">
        <f t="shared" si="2"/>
        <v>Fuerte</v>
      </c>
      <c r="V71" s="274" t="str">
        <f t="shared" si="3"/>
        <v/>
      </c>
      <c r="W71" s="274" t="str">
        <f t="shared" si="13"/>
        <v/>
      </c>
      <c r="X71" s="275" t="str">
        <f t="shared" si="14"/>
        <v>Control fuerte pero si el riesgo residual lo requiere y según la opción de manejo escogida, cada responsable involucrado debe liderar acciones adicionales</v>
      </c>
      <c r="Y71" s="276">
        <f t="shared" si="6"/>
        <v>2</v>
      </c>
      <c r="Z71" s="287"/>
      <c r="AA71" s="288"/>
      <c r="AB71" s="278" t="str">
        <f t="shared" si="7"/>
        <v/>
      </c>
      <c r="AC71" s="289"/>
      <c r="AD71" s="290"/>
    </row>
    <row r="72" spans="1:43" ht="38.25" x14ac:dyDescent="0.2">
      <c r="A72" s="508"/>
      <c r="B72" s="508"/>
      <c r="C72" s="523" t="s">
        <v>690</v>
      </c>
      <c r="D72" s="511" t="s">
        <v>691</v>
      </c>
      <c r="E72" s="493" t="s">
        <v>26</v>
      </c>
      <c r="F72" s="494">
        <v>15</v>
      </c>
      <c r="G72" s="494">
        <v>15</v>
      </c>
      <c r="H72" s="494">
        <v>15</v>
      </c>
      <c r="I72" s="494">
        <v>10</v>
      </c>
      <c r="J72" s="494">
        <v>15</v>
      </c>
      <c r="K72" s="494">
        <v>15</v>
      </c>
      <c r="L72" s="494">
        <v>10</v>
      </c>
      <c r="M72" s="495" t="s">
        <v>68</v>
      </c>
      <c r="N72" s="267"/>
      <c r="O72" s="268">
        <f t="shared" si="11"/>
        <v>85</v>
      </c>
      <c r="P72" s="269">
        <f t="shared" si="12"/>
        <v>0.94444444444444442</v>
      </c>
      <c r="Q72" s="270" t="str">
        <f t="shared" si="1"/>
        <v>Moderado</v>
      </c>
      <c r="R72" s="284"/>
      <c r="S72" s="290"/>
      <c r="T72" s="330"/>
      <c r="U72" s="274" t="str">
        <f t="shared" si="2"/>
        <v/>
      </c>
      <c r="V72" s="274" t="str">
        <f t="shared" si="3"/>
        <v>Moderada</v>
      </c>
      <c r="W72" s="274" t="str">
        <f t="shared" si="13"/>
        <v/>
      </c>
      <c r="X72" s="275" t="str">
        <f t="shared" si="14"/>
        <v>Requiere plan de acción para fortalecer el control</v>
      </c>
      <c r="Y72" s="276" t="str">
        <f t="shared" si="6"/>
        <v/>
      </c>
      <c r="Z72" s="287"/>
      <c r="AA72" s="288"/>
      <c r="AB72" s="278">
        <f t="shared" si="7"/>
        <v>1</v>
      </c>
      <c r="AC72" s="289"/>
      <c r="AD72" s="290"/>
    </row>
    <row r="73" spans="1:43" ht="51" x14ac:dyDescent="0.2">
      <c r="A73" s="508"/>
      <c r="B73" s="508"/>
      <c r="C73" s="523" t="s">
        <v>643</v>
      </c>
      <c r="D73" s="511" t="s">
        <v>692</v>
      </c>
      <c r="E73" s="493" t="s">
        <v>20</v>
      </c>
      <c r="F73" s="494">
        <v>15</v>
      </c>
      <c r="G73" s="494">
        <v>15</v>
      </c>
      <c r="H73" s="494">
        <v>15</v>
      </c>
      <c r="I73" s="494">
        <v>15</v>
      </c>
      <c r="J73" s="494">
        <v>15</v>
      </c>
      <c r="K73" s="494">
        <v>15</v>
      </c>
      <c r="L73" s="494">
        <v>10</v>
      </c>
      <c r="M73" s="495" t="s">
        <v>68</v>
      </c>
      <c r="N73" s="267"/>
      <c r="O73" s="268">
        <f>SUM(F73:K73)</f>
        <v>90</v>
      </c>
      <c r="P73" s="269">
        <f t="shared" si="12"/>
        <v>1</v>
      </c>
      <c r="Q73" s="270" t="str">
        <f t="shared" si="1"/>
        <v>Fuerte</v>
      </c>
      <c r="R73" s="284"/>
      <c r="S73" s="290"/>
      <c r="T73" s="330"/>
      <c r="U73" s="274" t="str">
        <f t="shared" si="2"/>
        <v>Fuerte</v>
      </c>
      <c r="V73" s="274" t="str">
        <f t="shared" si="3"/>
        <v/>
      </c>
      <c r="W73" s="274" t="str">
        <f t="shared" si="13"/>
        <v/>
      </c>
      <c r="X73" s="275" t="str">
        <f t="shared" si="14"/>
        <v>Control fuerte pero si el riesgo residual lo requiere y según la opción de manejo escogida, cada responsable involucrado debe liderar acciones adicionales</v>
      </c>
      <c r="Y73" s="276">
        <f t="shared" si="6"/>
        <v>2</v>
      </c>
      <c r="Z73" s="287"/>
      <c r="AA73" s="288"/>
      <c r="AB73" s="278" t="str">
        <f t="shared" si="7"/>
        <v/>
      </c>
      <c r="AC73" s="289"/>
      <c r="AD73" s="290"/>
    </row>
    <row r="74" spans="1:43" ht="51" x14ac:dyDescent="0.2">
      <c r="A74" s="508"/>
      <c r="B74" s="508"/>
      <c r="C74" s="523">
        <v>3</v>
      </c>
      <c r="D74" s="492" t="s">
        <v>677</v>
      </c>
      <c r="E74" s="493" t="s">
        <v>26</v>
      </c>
      <c r="F74" s="494">
        <v>15</v>
      </c>
      <c r="G74" s="494">
        <v>15</v>
      </c>
      <c r="H74" s="494">
        <v>15</v>
      </c>
      <c r="I74" s="494">
        <v>10</v>
      </c>
      <c r="J74" s="494">
        <v>15</v>
      </c>
      <c r="K74" s="494">
        <v>15</v>
      </c>
      <c r="L74" s="494">
        <v>10</v>
      </c>
      <c r="M74" s="495" t="s">
        <v>68</v>
      </c>
      <c r="N74" s="267"/>
      <c r="O74" s="268">
        <f>SUM(F74:K74)</f>
        <v>85</v>
      </c>
      <c r="P74" s="269">
        <f t="shared" si="12"/>
        <v>0.94444444444444442</v>
      </c>
      <c r="Q74" s="270" t="str">
        <f t="shared" si="1"/>
        <v>Moderado</v>
      </c>
      <c r="R74" s="284"/>
      <c r="S74" s="290"/>
      <c r="T74" s="330"/>
      <c r="U74" s="274" t="str">
        <f t="shared" si="2"/>
        <v/>
      </c>
      <c r="V74" s="274" t="str">
        <f t="shared" si="3"/>
        <v>Moderada</v>
      </c>
      <c r="W74" s="274" t="str">
        <f t="shared" si="13"/>
        <v/>
      </c>
      <c r="X74" s="275" t="str">
        <f t="shared" si="14"/>
        <v>Requiere plan de acción para fortalecer el control</v>
      </c>
      <c r="Y74" s="276" t="str">
        <f t="shared" si="6"/>
        <v/>
      </c>
      <c r="Z74" s="287"/>
      <c r="AA74" s="288"/>
      <c r="AB74" s="278">
        <f t="shared" si="7"/>
        <v>1</v>
      </c>
      <c r="AC74" s="289"/>
      <c r="AD74" s="290"/>
    </row>
    <row r="75" spans="1:43" s="279" customFormat="1" ht="38.25" x14ac:dyDescent="0.2">
      <c r="A75" s="513"/>
      <c r="B75" s="513"/>
      <c r="C75" s="517" t="s">
        <v>693</v>
      </c>
      <c r="D75" s="514" t="s">
        <v>682</v>
      </c>
      <c r="E75" s="493" t="s">
        <v>20</v>
      </c>
      <c r="F75" s="494">
        <v>15</v>
      </c>
      <c r="G75" s="494">
        <v>15</v>
      </c>
      <c r="H75" s="494">
        <v>15</v>
      </c>
      <c r="I75" s="494">
        <v>15</v>
      </c>
      <c r="J75" s="494">
        <v>15</v>
      </c>
      <c r="K75" s="494">
        <v>15</v>
      </c>
      <c r="L75" s="494">
        <v>10</v>
      </c>
      <c r="M75" s="495" t="s">
        <v>68</v>
      </c>
      <c r="N75" s="267"/>
      <c r="O75" s="268">
        <f t="shared" si="11"/>
        <v>90</v>
      </c>
      <c r="P75" s="269">
        <f t="shared" si="12"/>
        <v>1</v>
      </c>
      <c r="Q75" s="270" t="str">
        <f t="shared" si="1"/>
        <v>Fuerte</v>
      </c>
      <c r="R75" s="284"/>
      <c r="S75" s="285"/>
      <c r="T75" s="286"/>
      <c r="U75" s="274" t="str">
        <f t="shared" si="2"/>
        <v>Fuerte</v>
      </c>
      <c r="V75" s="274" t="str">
        <f t="shared" si="3"/>
        <v/>
      </c>
      <c r="W75" s="274" t="str">
        <f t="shared" si="13"/>
        <v/>
      </c>
      <c r="X75" s="275" t="str">
        <f t="shared" si="14"/>
        <v>Control fuerte pero si el riesgo residual lo requiere y según la opción de manejo escogida, cada responsable involucrado debe liderar acciones adicionales</v>
      </c>
      <c r="Y75" s="276">
        <f t="shared" si="6"/>
        <v>2</v>
      </c>
      <c r="Z75" s="287"/>
      <c r="AA75" s="288"/>
      <c r="AB75" s="278" t="str">
        <f t="shared" si="7"/>
        <v/>
      </c>
      <c r="AC75" s="289"/>
      <c r="AD75" s="290"/>
      <c r="AE75" s="253"/>
      <c r="AF75" s="253"/>
      <c r="AG75" s="253"/>
      <c r="AH75" s="253"/>
      <c r="AI75" s="253"/>
      <c r="AJ75" s="253"/>
      <c r="AK75" s="253"/>
      <c r="AL75" s="253"/>
      <c r="AM75" s="253"/>
      <c r="AN75" s="253"/>
      <c r="AO75" s="253"/>
      <c r="AP75" s="253"/>
      <c r="AQ75" s="253"/>
    </row>
    <row r="76" spans="1:43" s="279" customFormat="1" ht="114.75" x14ac:dyDescent="0.2">
      <c r="A76" s="513"/>
      <c r="B76" s="513"/>
      <c r="C76" s="523" t="s">
        <v>694</v>
      </c>
      <c r="D76" s="512" t="s">
        <v>695</v>
      </c>
      <c r="E76" s="493" t="s">
        <v>20</v>
      </c>
      <c r="F76" s="494">
        <v>15</v>
      </c>
      <c r="G76" s="494">
        <v>15</v>
      </c>
      <c r="H76" s="494">
        <v>15</v>
      </c>
      <c r="I76" s="494">
        <v>15</v>
      </c>
      <c r="J76" s="494">
        <v>15</v>
      </c>
      <c r="K76" s="494">
        <v>15</v>
      </c>
      <c r="L76" s="494">
        <v>10</v>
      </c>
      <c r="M76" s="495" t="s">
        <v>68</v>
      </c>
      <c r="N76" s="267"/>
      <c r="O76" s="268">
        <f t="shared" si="11"/>
        <v>90</v>
      </c>
      <c r="P76" s="269">
        <f t="shared" si="12"/>
        <v>1</v>
      </c>
      <c r="Q76" s="270" t="str">
        <f t="shared" si="1"/>
        <v>Fuerte</v>
      </c>
      <c r="R76" s="284"/>
      <c r="S76" s="285"/>
      <c r="T76" s="286"/>
      <c r="U76" s="274" t="str">
        <f t="shared" si="2"/>
        <v>Fuerte</v>
      </c>
      <c r="V76" s="274" t="str">
        <f t="shared" si="3"/>
        <v/>
      </c>
      <c r="W76" s="274" t="str">
        <f t="shared" si="13"/>
        <v/>
      </c>
      <c r="X76" s="275" t="str">
        <f t="shared" si="14"/>
        <v>Control fuerte pero si el riesgo residual lo requiere y según la opción de manejo escogida, cada responsable involucrado debe liderar acciones adicionales</v>
      </c>
      <c r="Y76" s="276">
        <f t="shared" si="6"/>
        <v>2</v>
      </c>
      <c r="Z76" s="287"/>
      <c r="AA76" s="288"/>
      <c r="AB76" s="278" t="str">
        <f t="shared" si="7"/>
        <v/>
      </c>
      <c r="AC76" s="289"/>
      <c r="AD76" s="290"/>
      <c r="AE76" s="253"/>
      <c r="AF76" s="253"/>
      <c r="AG76" s="253"/>
      <c r="AH76" s="253"/>
      <c r="AI76" s="253"/>
      <c r="AJ76" s="253"/>
      <c r="AK76" s="253"/>
      <c r="AL76" s="253"/>
      <c r="AM76" s="253"/>
      <c r="AN76" s="253"/>
      <c r="AO76" s="253"/>
      <c r="AP76" s="253"/>
      <c r="AQ76" s="253"/>
    </row>
    <row r="77" spans="1:43" s="279" customFormat="1" ht="76.5" x14ac:dyDescent="0.2">
      <c r="A77" s="513"/>
      <c r="B77" s="513"/>
      <c r="C77" s="517" t="s">
        <v>696</v>
      </c>
      <c r="D77" s="512" t="s">
        <v>697</v>
      </c>
      <c r="E77" s="493" t="s">
        <v>20</v>
      </c>
      <c r="F77" s="494">
        <v>15</v>
      </c>
      <c r="G77" s="494">
        <v>15</v>
      </c>
      <c r="H77" s="494">
        <v>15</v>
      </c>
      <c r="I77" s="494">
        <v>15</v>
      </c>
      <c r="J77" s="494">
        <v>15</v>
      </c>
      <c r="K77" s="494">
        <v>15</v>
      </c>
      <c r="L77" s="494">
        <v>10</v>
      </c>
      <c r="M77" s="495" t="s">
        <v>68</v>
      </c>
      <c r="N77" s="267"/>
      <c r="O77" s="268">
        <f t="shared" si="11"/>
        <v>90</v>
      </c>
      <c r="P77" s="269">
        <f t="shared" si="12"/>
        <v>1</v>
      </c>
      <c r="Q77" s="270" t="str">
        <f t="shared" si="1"/>
        <v>Fuerte</v>
      </c>
      <c r="R77" s="284"/>
      <c r="S77" s="285"/>
      <c r="T77" s="331"/>
      <c r="U77" s="274" t="str">
        <f t="shared" si="2"/>
        <v>Fuerte</v>
      </c>
      <c r="V77" s="274" t="str">
        <f t="shared" si="3"/>
        <v/>
      </c>
      <c r="W77" s="274" t="str">
        <f t="shared" si="13"/>
        <v/>
      </c>
      <c r="X77" s="275" t="str">
        <f t="shared" si="14"/>
        <v>Control fuerte pero si el riesgo residual lo requiere y según la opción de manejo escogida, cada responsable involucrado debe liderar acciones adicionales</v>
      </c>
      <c r="Y77" s="276">
        <f t="shared" si="6"/>
        <v>2</v>
      </c>
      <c r="Z77" s="316"/>
      <c r="AA77" s="317"/>
      <c r="AB77" s="278" t="str">
        <f t="shared" si="7"/>
        <v/>
      </c>
      <c r="AC77" s="278"/>
      <c r="AD77" s="318"/>
      <c r="AE77" s="253"/>
      <c r="AF77" s="253"/>
      <c r="AG77" s="253"/>
      <c r="AH77" s="253"/>
      <c r="AI77" s="253"/>
      <c r="AJ77" s="253"/>
      <c r="AK77" s="253"/>
      <c r="AL77" s="253"/>
      <c r="AM77" s="253"/>
      <c r="AN77" s="253"/>
      <c r="AO77" s="253"/>
      <c r="AP77" s="253"/>
      <c r="AQ77" s="253"/>
    </row>
    <row r="78" spans="1:43" s="279" customFormat="1" ht="38.25" x14ac:dyDescent="0.2">
      <c r="A78" s="513"/>
      <c r="B78" s="513"/>
      <c r="C78" s="517" t="s">
        <v>698</v>
      </c>
      <c r="D78" s="514" t="s">
        <v>699</v>
      </c>
      <c r="E78" s="493" t="s">
        <v>26</v>
      </c>
      <c r="F78" s="494">
        <v>15</v>
      </c>
      <c r="G78" s="494">
        <v>15</v>
      </c>
      <c r="H78" s="494">
        <v>15</v>
      </c>
      <c r="I78" s="494">
        <v>10</v>
      </c>
      <c r="J78" s="494">
        <v>15</v>
      </c>
      <c r="K78" s="494">
        <v>15</v>
      </c>
      <c r="L78" s="494">
        <v>5</v>
      </c>
      <c r="M78" s="495" t="s">
        <v>68</v>
      </c>
      <c r="N78" s="267"/>
      <c r="O78" s="268">
        <f t="shared" si="11"/>
        <v>85</v>
      </c>
      <c r="P78" s="269">
        <f t="shared" si="12"/>
        <v>0.94444444444444442</v>
      </c>
      <c r="Q78" s="270" t="str">
        <f t="shared" si="1"/>
        <v>Moderado</v>
      </c>
      <c r="R78" s="284"/>
      <c r="S78" s="285"/>
      <c r="T78" s="286"/>
      <c r="U78" s="274" t="str">
        <f t="shared" si="2"/>
        <v/>
      </c>
      <c r="V78" s="274" t="str">
        <f t="shared" si="3"/>
        <v>Moderada</v>
      </c>
      <c r="W78" s="274" t="str">
        <f t="shared" si="13"/>
        <v/>
      </c>
      <c r="X78" s="275" t="str">
        <f t="shared" si="14"/>
        <v>Requiere plan de acción para fortalecer el control</v>
      </c>
      <c r="Y78" s="276" t="str">
        <f t="shared" si="6"/>
        <v/>
      </c>
      <c r="Z78" s="287"/>
      <c r="AA78" s="288"/>
      <c r="AB78" s="278">
        <f t="shared" si="7"/>
        <v>1</v>
      </c>
      <c r="AC78" s="289"/>
      <c r="AD78" s="290"/>
      <c r="AE78" s="253"/>
      <c r="AF78" s="253"/>
      <c r="AG78" s="253"/>
      <c r="AH78" s="253"/>
      <c r="AI78" s="253"/>
      <c r="AJ78" s="253"/>
      <c r="AK78" s="253"/>
      <c r="AL78" s="253"/>
      <c r="AM78" s="253"/>
      <c r="AN78" s="253"/>
      <c r="AO78" s="253"/>
      <c r="AP78" s="253"/>
      <c r="AQ78" s="253"/>
    </row>
    <row r="79" spans="1:43" s="298" customFormat="1" ht="120" x14ac:dyDescent="0.2">
      <c r="A79" s="491" t="str">
        <f>'[1]2. MAPA DE RIESGOS '!C17</f>
        <v>6: Manipulación de información pública que favorezca intereses particulares  o beneficie a terceros</v>
      </c>
      <c r="B79" s="491"/>
      <c r="C79" s="523" t="s">
        <v>681</v>
      </c>
      <c r="D79" s="344" t="s">
        <v>979</v>
      </c>
      <c r="E79" s="493" t="s">
        <v>20</v>
      </c>
      <c r="F79" s="494">
        <v>15</v>
      </c>
      <c r="G79" s="494">
        <v>15</v>
      </c>
      <c r="H79" s="494">
        <v>15</v>
      </c>
      <c r="I79" s="494">
        <v>15</v>
      </c>
      <c r="J79" s="494">
        <v>15</v>
      </c>
      <c r="K79" s="494">
        <v>15</v>
      </c>
      <c r="L79" s="494">
        <v>10</v>
      </c>
      <c r="M79" s="495" t="s">
        <v>68</v>
      </c>
      <c r="N79" s="294"/>
      <c r="O79" s="295">
        <f t="shared" si="11"/>
        <v>90</v>
      </c>
      <c r="P79" s="296">
        <f t="shared" si="12"/>
        <v>1</v>
      </c>
      <c r="Q79" s="270" t="str">
        <f t="shared" si="1"/>
        <v>Fuerte</v>
      </c>
      <c r="R79" s="271">
        <f>ROUNDUP(AVERAGEIF(P79:P94,"&gt;0"),1)</f>
        <v>1</v>
      </c>
      <c r="S79" s="272" t="str">
        <f>IF(R79&gt;96%,"Fuerte",IF(R79&lt;50%,"Débil","Moderada"))</f>
        <v>Fuerte</v>
      </c>
      <c r="T79" s="273" t="str">
        <f>IF(R79&lt;96%,"Se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79" s="274" t="str">
        <f t="shared" si="2"/>
        <v>Fuerte</v>
      </c>
      <c r="V79" s="274" t="str">
        <f t="shared" si="3"/>
        <v/>
      </c>
      <c r="W79" s="274" t="str">
        <f t="shared" si="13"/>
        <v/>
      </c>
      <c r="X79" s="275" t="str">
        <f t="shared" si="14"/>
        <v>Control fuerte pero si el riesgo residual lo requiere y según la opción de manejo escogida, cada responsable involucrado debe liderar acciones adicionales</v>
      </c>
      <c r="Y79" s="276">
        <f t="shared" si="6"/>
        <v>2</v>
      </c>
      <c r="Z79" s="277">
        <f>IFERROR(ROUND(AVERAGE(Y79:Y94),0),0)</f>
        <v>2</v>
      </c>
      <c r="AA79" s="297">
        <f>IF(OR(W79="Débil",Z79=0),0,IF(Z79=1,1,IF(AND(U79="Fuerte",Z79=2),2,1)))</f>
        <v>2</v>
      </c>
      <c r="AB79" s="278" t="str">
        <f t="shared" si="7"/>
        <v/>
      </c>
      <c r="AC79" s="277">
        <f>IFERROR(ROUND(AVERAGE(AB79:AB94),0),0)</f>
        <v>1</v>
      </c>
      <c r="AD79" s="297">
        <f>IF(OR(W79="Débil",AC79=0),0,IF(AC79=1,1,IF(AND(U79="Fuerte",AC79=2),2,1)))</f>
        <v>1</v>
      </c>
    </row>
    <row r="80" spans="1:43" s="298" customFormat="1" ht="105" x14ac:dyDescent="0.2">
      <c r="A80" s="515"/>
      <c r="B80" s="515"/>
      <c r="C80" s="523" t="s">
        <v>700</v>
      </c>
      <c r="D80" s="141" t="s">
        <v>970</v>
      </c>
      <c r="E80" s="493" t="s">
        <v>20</v>
      </c>
      <c r="F80" s="494">
        <v>15</v>
      </c>
      <c r="G80" s="494">
        <v>15</v>
      </c>
      <c r="H80" s="494">
        <v>15</v>
      </c>
      <c r="I80" s="494">
        <v>15</v>
      </c>
      <c r="J80" s="494">
        <v>15</v>
      </c>
      <c r="K80" s="494">
        <v>15</v>
      </c>
      <c r="L80" s="494">
        <v>10</v>
      </c>
      <c r="M80" s="495" t="s">
        <v>68</v>
      </c>
      <c r="N80" s="294"/>
      <c r="O80" s="295">
        <f t="shared" si="11"/>
        <v>90</v>
      </c>
      <c r="P80" s="296">
        <f t="shared" si="12"/>
        <v>1</v>
      </c>
      <c r="Q80" s="270" t="str">
        <f t="shared" si="1"/>
        <v>Fuerte</v>
      </c>
      <c r="R80" s="299"/>
      <c r="S80" s="300"/>
      <c r="T80" s="301"/>
      <c r="U80" s="274" t="str">
        <f t="shared" si="2"/>
        <v>Fuerte</v>
      </c>
      <c r="V80" s="274" t="str">
        <f t="shared" si="3"/>
        <v/>
      </c>
      <c r="W80" s="274" t="str">
        <f t="shared" si="13"/>
        <v/>
      </c>
      <c r="X80" s="275" t="str">
        <f t="shared" si="14"/>
        <v>Control fuerte pero si el riesgo residual lo requiere y según la opción de manejo escogida, cada responsable involucrado debe liderar acciones adicionales</v>
      </c>
      <c r="Y80" s="276">
        <f t="shared" si="6"/>
        <v>2</v>
      </c>
      <c r="Z80" s="302"/>
      <c r="AA80" s="299"/>
      <c r="AB80" s="278" t="str">
        <f t="shared" si="7"/>
        <v/>
      </c>
      <c r="AC80" s="303"/>
      <c r="AD80" s="300"/>
    </row>
    <row r="81" spans="1:43" s="298" customFormat="1" ht="75" x14ac:dyDescent="0.2">
      <c r="A81" s="515"/>
      <c r="B81" s="515"/>
      <c r="C81" s="523" t="s">
        <v>701</v>
      </c>
      <c r="D81" s="141" t="s">
        <v>971</v>
      </c>
      <c r="E81" s="493" t="s">
        <v>20</v>
      </c>
      <c r="F81" s="494">
        <v>15</v>
      </c>
      <c r="G81" s="494">
        <v>15</v>
      </c>
      <c r="H81" s="494">
        <v>15</v>
      </c>
      <c r="I81" s="494">
        <v>15</v>
      </c>
      <c r="J81" s="494">
        <v>15</v>
      </c>
      <c r="K81" s="494">
        <v>15</v>
      </c>
      <c r="L81" s="494">
        <v>10</v>
      </c>
      <c r="M81" s="495" t="s">
        <v>68</v>
      </c>
      <c r="N81" s="294"/>
      <c r="O81" s="295">
        <f t="shared" si="11"/>
        <v>90</v>
      </c>
      <c r="P81" s="296">
        <f t="shared" si="12"/>
        <v>1</v>
      </c>
      <c r="Q81" s="270" t="str">
        <f t="shared" si="1"/>
        <v>Fuerte</v>
      </c>
      <c r="R81" s="299"/>
      <c r="S81" s="300"/>
      <c r="T81" s="301"/>
      <c r="U81" s="274" t="str">
        <f t="shared" ref="U81:U156" si="15">IF(AND(Q81="Fuerte",M81="Fuerte"),"Fuerte","")</f>
        <v>Fuerte</v>
      </c>
      <c r="V81" s="274" t="str">
        <f t="shared" ref="V81:V97" si="16">IF(U81="Fuerte","",IF(OR(Q81="Débil",M81="Débil"),"","Moderada"))</f>
        <v/>
      </c>
      <c r="W81" s="274" t="str">
        <f t="shared" si="13"/>
        <v/>
      </c>
      <c r="X81" s="275" t="str">
        <f t="shared" si="14"/>
        <v>Control fuerte pero si el riesgo residual lo requiere y según la opción de manejo escogida, cada responsable involucrado debe liderar acciones adicionales</v>
      </c>
      <c r="Y81" s="276">
        <f t="shared" si="6"/>
        <v>2</v>
      </c>
      <c r="Z81" s="302"/>
      <c r="AA81" s="299"/>
      <c r="AB81" s="278" t="str">
        <f t="shared" si="7"/>
        <v/>
      </c>
      <c r="AC81" s="303"/>
      <c r="AD81" s="300"/>
    </row>
    <row r="82" spans="1:43" s="298" customFormat="1" ht="45" x14ac:dyDescent="0.2">
      <c r="A82" s="515"/>
      <c r="B82" s="515"/>
      <c r="C82" s="517">
        <v>1.4</v>
      </c>
      <c r="D82" s="141" t="s">
        <v>972</v>
      </c>
      <c r="E82" s="493" t="s">
        <v>20</v>
      </c>
      <c r="F82" s="494">
        <v>15</v>
      </c>
      <c r="G82" s="494">
        <v>15</v>
      </c>
      <c r="H82" s="494">
        <v>15</v>
      </c>
      <c r="I82" s="494">
        <v>15</v>
      </c>
      <c r="J82" s="494">
        <v>15</v>
      </c>
      <c r="K82" s="494">
        <v>15</v>
      </c>
      <c r="L82" s="494">
        <v>10</v>
      </c>
      <c r="M82" s="495" t="s">
        <v>68</v>
      </c>
      <c r="N82" s="294"/>
      <c r="O82" s="295">
        <f t="shared" si="11"/>
        <v>90</v>
      </c>
      <c r="P82" s="296">
        <f t="shared" si="12"/>
        <v>1</v>
      </c>
      <c r="Q82" s="270" t="str">
        <f t="shared" si="1"/>
        <v>Fuerte</v>
      </c>
      <c r="R82" s="299"/>
      <c r="S82" s="300"/>
      <c r="T82" s="301"/>
      <c r="U82" s="274" t="str">
        <f t="shared" si="15"/>
        <v>Fuerte</v>
      </c>
      <c r="V82" s="274" t="str">
        <f t="shared" si="16"/>
        <v/>
      </c>
      <c r="W82" s="274" t="str">
        <f t="shared" si="13"/>
        <v/>
      </c>
      <c r="X82" s="275" t="str">
        <f t="shared" si="14"/>
        <v>Control fuerte pero si el riesgo residual lo requiere y según la opción de manejo escogida, cada responsable involucrado debe liderar acciones adicionales</v>
      </c>
      <c r="Y82" s="276">
        <f t="shared" si="6"/>
        <v>2</v>
      </c>
      <c r="Z82" s="302"/>
      <c r="AA82" s="299"/>
      <c r="AB82" s="278" t="str">
        <f t="shared" si="7"/>
        <v/>
      </c>
      <c r="AC82" s="303"/>
      <c r="AD82" s="300"/>
    </row>
    <row r="83" spans="1:43" s="298" customFormat="1" ht="45" x14ac:dyDescent="0.2">
      <c r="A83" s="515"/>
      <c r="B83" s="515"/>
      <c r="C83" s="517" t="s">
        <v>1547</v>
      </c>
      <c r="D83" s="141" t="s">
        <v>973</v>
      </c>
      <c r="E83" s="493" t="s">
        <v>20</v>
      </c>
      <c r="F83" s="494">
        <v>15</v>
      </c>
      <c r="G83" s="494">
        <v>15</v>
      </c>
      <c r="H83" s="494">
        <v>15</v>
      </c>
      <c r="I83" s="494">
        <v>15</v>
      </c>
      <c r="J83" s="494">
        <v>15</v>
      </c>
      <c r="K83" s="494">
        <v>15</v>
      </c>
      <c r="L83" s="494">
        <v>10</v>
      </c>
      <c r="M83" s="495" t="s">
        <v>68</v>
      </c>
      <c r="N83" s="294"/>
      <c r="O83" s="295">
        <f t="shared" si="11"/>
        <v>90</v>
      </c>
      <c r="P83" s="296">
        <f t="shared" si="12"/>
        <v>1</v>
      </c>
      <c r="Q83" s="270" t="str">
        <f t="shared" si="1"/>
        <v>Fuerte</v>
      </c>
      <c r="R83" s="299"/>
      <c r="S83" s="300"/>
      <c r="T83" s="301"/>
      <c r="U83" s="274" t="str">
        <f t="shared" si="15"/>
        <v>Fuerte</v>
      </c>
      <c r="V83" s="274" t="str">
        <f t="shared" si="16"/>
        <v/>
      </c>
      <c r="W83" s="274" t="str">
        <f t="shared" si="13"/>
        <v/>
      </c>
      <c r="X83" s="275" t="str">
        <f t="shared" si="14"/>
        <v>Control fuerte pero si el riesgo residual lo requiere y según la opción de manejo escogida, cada responsable involucrado debe liderar acciones adicionales</v>
      </c>
      <c r="Y83" s="276">
        <f t="shared" si="6"/>
        <v>2</v>
      </c>
      <c r="Z83" s="302"/>
      <c r="AA83" s="299"/>
      <c r="AB83" s="278" t="str">
        <f t="shared" si="7"/>
        <v/>
      </c>
      <c r="AC83" s="303"/>
      <c r="AD83" s="300"/>
    </row>
    <row r="84" spans="1:43" s="298" customFormat="1" ht="30" x14ac:dyDescent="0.2">
      <c r="A84" s="515"/>
      <c r="B84" s="515"/>
      <c r="C84" s="517" t="s">
        <v>1548</v>
      </c>
      <c r="D84" s="141" t="s">
        <v>974</v>
      </c>
      <c r="E84" s="493" t="s">
        <v>20</v>
      </c>
      <c r="F84" s="494">
        <v>15</v>
      </c>
      <c r="G84" s="494">
        <v>15</v>
      </c>
      <c r="H84" s="494">
        <v>15</v>
      </c>
      <c r="I84" s="494">
        <v>10</v>
      </c>
      <c r="J84" s="494">
        <v>15</v>
      </c>
      <c r="K84" s="494">
        <v>15</v>
      </c>
      <c r="L84" s="494">
        <v>10</v>
      </c>
      <c r="M84" s="495" t="s">
        <v>68</v>
      </c>
      <c r="N84" s="294"/>
      <c r="O84" s="295">
        <f>SUM(F84:K84)</f>
        <v>85</v>
      </c>
      <c r="P84" s="296">
        <f t="shared" si="12"/>
        <v>0.94444444444444442</v>
      </c>
      <c r="Q84" s="270" t="str">
        <f t="shared" si="1"/>
        <v>Moderado</v>
      </c>
      <c r="R84" s="299"/>
      <c r="S84" s="300"/>
      <c r="T84" s="301"/>
      <c r="U84" s="274" t="str">
        <f t="shared" si="15"/>
        <v/>
      </c>
      <c r="V84" s="274" t="str">
        <f t="shared" si="16"/>
        <v>Moderada</v>
      </c>
      <c r="W84" s="274" t="str">
        <f t="shared" si="13"/>
        <v/>
      </c>
      <c r="X84" s="275" t="str">
        <f t="shared" si="14"/>
        <v>Requiere plan de acción para fortalecer el control</v>
      </c>
      <c r="Y84" s="276">
        <f t="shared" si="6"/>
        <v>1</v>
      </c>
      <c r="Z84" s="302"/>
      <c r="AA84" s="299"/>
      <c r="AB84" s="278" t="str">
        <f t="shared" si="7"/>
        <v/>
      </c>
      <c r="AC84" s="303"/>
      <c r="AD84" s="300"/>
    </row>
    <row r="85" spans="1:43" s="298" customFormat="1" ht="45" x14ac:dyDescent="0.2">
      <c r="A85" s="283"/>
      <c r="B85" s="283"/>
      <c r="C85" s="517" t="s">
        <v>1549</v>
      </c>
      <c r="D85" s="141" t="s">
        <v>975</v>
      </c>
      <c r="E85" s="493" t="s">
        <v>20</v>
      </c>
      <c r="F85" s="494">
        <v>15</v>
      </c>
      <c r="G85" s="494">
        <v>15</v>
      </c>
      <c r="H85" s="494">
        <v>15</v>
      </c>
      <c r="I85" s="494">
        <v>15</v>
      </c>
      <c r="J85" s="494">
        <v>15</v>
      </c>
      <c r="K85" s="494">
        <v>15</v>
      </c>
      <c r="L85" s="494">
        <v>10</v>
      </c>
      <c r="M85" s="495" t="s">
        <v>68</v>
      </c>
      <c r="N85" s="294"/>
      <c r="O85" s="295">
        <f t="shared" si="11"/>
        <v>90</v>
      </c>
      <c r="P85" s="296">
        <f t="shared" si="12"/>
        <v>1</v>
      </c>
      <c r="Q85" s="270" t="str">
        <f t="shared" si="1"/>
        <v>Fuerte</v>
      </c>
      <c r="R85" s="299"/>
      <c r="S85" s="300"/>
      <c r="T85" s="301"/>
      <c r="U85" s="274" t="str">
        <f t="shared" si="15"/>
        <v>Fuerte</v>
      </c>
      <c r="V85" s="274" t="str">
        <f t="shared" si="16"/>
        <v/>
      </c>
      <c r="W85" s="274" t="str">
        <f t="shared" si="13"/>
        <v/>
      </c>
      <c r="X85" s="275" t="str">
        <f t="shared" si="14"/>
        <v>Control fuerte pero si el riesgo residual lo requiere y según la opción de manejo escogida, cada responsable involucrado debe liderar acciones adicionales</v>
      </c>
      <c r="Y85" s="276">
        <f t="shared" si="6"/>
        <v>2</v>
      </c>
      <c r="Z85" s="302"/>
      <c r="AA85" s="299"/>
      <c r="AB85" s="278" t="str">
        <f t="shared" si="7"/>
        <v/>
      </c>
      <c r="AC85" s="303"/>
      <c r="AD85" s="300"/>
    </row>
    <row r="86" spans="1:43" s="298" customFormat="1" ht="75" x14ac:dyDescent="0.2">
      <c r="A86" s="283"/>
      <c r="B86" s="283"/>
      <c r="C86" s="517" t="s">
        <v>702</v>
      </c>
      <c r="D86" s="141" t="s">
        <v>976</v>
      </c>
      <c r="E86" s="493" t="s">
        <v>20</v>
      </c>
      <c r="F86" s="494">
        <v>15</v>
      </c>
      <c r="G86" s="494">
        <v>15</v>
      </c>
      <c r="H86" s="494">
        <v>0</v>
      </c>
      <c r="I86" s="494">
        <v>15</v>
      </c>
      <c r="J86" s="494">
        <v>15</v>
      </c>
      <c r="K86" s="494">
        <v>15</v>
      </c>
      <c r="L86" s="494">
        <v>10</v>
      </c>
      <c r="M86" s="495" t="s">
        <v>68</v>
      </c>
      <c r="N86" s="294"/>
      <c r="O86" s="295">
        <f t="shared" si="11"/>
        <v>75</v>
      </c>
      <c r="P86" s="296">
        <f t="shared" si="12"/>
        <v>0.83333333333333337</v>
      </c>
      <c r="Q86" s="270" t="str">
        <f t="shared" si="1"/>
        <v>Débil</v>
      </c>
      <c r="R86" s="299"/>
      <c r="S86" s="300"/>
      <c r="T86" s="301"/>
      <c r="U86" s="274" t="str">
        <f t="shared" si="15"/>
        <v/>
      </c>
      <c r="V86" s="274" t="str">
        <f t="shared" si="16"/>
        <v/>
      </c>
      <c r="W86" s="274" t="str">
        <f t="shared" si="13"/>
        <v>Débil</v>
      </c>
      <c r="X86" s="275" t="str">
        <f t="shared" si="14"/>
        <v>Requiere plan de acción para fortalecer el control</v>
      </c>
      <c r="Y86" s="276" t="str">
        <f t="shared" si="6"/>
        <v/>
      </c>
      <c r="Z86" s="302"/>
      <c r="AA86" s="299"/>
      <c r="AB86" s="278" t="str">
        <f t="shared" si="7"/>
        <v/>
      </c>
      <c r="AC86" s="303"/>
      <c r="AD86" s="300"/>
    </row>
    <row r="87" spans="1:43" s="298" customFormat="1" ht="90" x14ac:dyDescent="0.2">
      <c r="A87" s="283"/>
      <c r="B87" s="283"/>
      <c r="C87" s="517" t="s">
        <v>1550</v>
      </c>
      <c r="D87" s="141" t="s">
        <v>977</v>
      </c>
      <c r="E87" s="493" t="s">
        <v>20</v>
      </c>
      <c r="F87" s="494">
        <v>15</v>
      </c>
      <c r="G87" s="494">
        <v>15</v>
      </c>
      <c r="H87" s="494">
        <v>15</v>
      </c>
      <c r="I87" s="494">
        <v>15</v>
      </c>
      <c r="J87" s="494">
        <v>15</v>
      </c>
      <c r="K87" s="494">
        <v>15</v>
      </c>
      <c r="L87" s="494">
        <v>10</v>
      </c>
      <c r="M87" s="495" t="s">
        <v>68</v>
      </c>
      <c r="N87" s="294"/>
      <c r="O87" s="295">
        <f t="shared" si="11"/>
        <v>90</v>
      </c>
      <c r="P87" s="296">
        <f t="shared" si="12"/>
        <v>1</v>
      </c>
      <c r="Q87" s="270" t="str">
        <f t="shared" si="1"/>
        <v>Fuerte</v>
      </c>
      <c r="R87" s="299"/>
      <c r="S87" s="300"/>
      <c r="T87" s="301"/>
      <c r="U87" s="274" t="str">
        <f t="shared" si="15"/>
        <v>Fuerte</v>
      </c>
      <c r="V87" s="274" t="str">
        <f t="shared" si="16"/>
        <v/>
      </c>
      <c r="W87" s="274" t="str">
        <f t="shared" si="13"/>
        <v/>
      </c>
      <c r="X87" s="275" t="str">
        <f t="shared" si="14"/>
        <v>Control fuerte pero si el riesgo residual lo requiere y según la opción de manejo escogida, cada responsable involucrado debe liderar acciones adicionales</v>
      </c>
      <c r="Y87" s="276">
        <f t="shared" si="6"/>
        <v>2</v>
      </c>
      <c r="Z87" s="302"/>
      <c r="AA87" s="299"/>
      <c r="AB87" s="278" t="str">
        <f t="shared" si="7"/>
        <v/>
      </c>
      <c r="AC87" s="303"/>
      <c r="AD87" s="300"/>
    </row>
    <row r="88" spans="1:43" s="298" customFormat="1" ht="75" x14ac:dyDescent="0.2">
      <c r="A88" s="283"/>
      <c r="B88" s="283"/>
      <c r="C88" s="517" t="s">
        <v>1551</v>
      </c>
      <c r="D88" s="141" t="s">
        <v>978</v>
      </c>
      <c r="E88" s="493" t="s">
        <v>20</v>
      </c>
      <c r="F88" s="494">
        <v>15</v>
      </c>
      <c r="G88" s="494">
        <v>15</v>
      </c>
      <c r="H88" s="494">
        <v>15</v>
      </c>
      <c r="I88" s="494">
        <v>15</v>
      </c>
      <c r="J88" s="494">
        <v>15</v>
      </c>
      <c r="K88" s="494">
        <v>15</v>
      </c>
      <c r="L88" s="494">
        <v>10</v>
      </c>
      <c r="M88" s="495" t="s">
        <v>68</v>
      </c>
      <c r="N88" s="294"/>
      <c r="O88" s="295">
        <f>SUM(F88:K88)</f>
        <v>90</v>
      </c>
      <c r="P88" s="296">
        <f t="shared" si="12"/>
        <v>1</v>
      </c>
      <c r="Q88" s="270" t="str">
        <f t="shared" si="1"/>
        <v>Fuerte</v>
      </c>
      <c r="R88" s="299"/>
      <c r="S88" s="300"/>
      <c r="T88" s="301"/>
      <c r="U88" s="274" t="str">
        <f t="shared" si="15"/>
        <v>Fuerte</v>
      </c>
      <c r="V88" s="274" t="str">
        <f t="shared" si="16"/>
        <v/>
      </c>
      <c r="W88" s="274" t="str">
        <f t="shared" si="13"/>
        <v/>
      </c>
      <c r="X88" s="275" t="str">
        <f t="shared" si="14"/>
        <v>Control fuerte pero si el riesgo residual lo requiere y según la opción de manejo escogida, cada responsable involucrado debe liderar acciones adicionales</v>
      </c>
      <c r="Y88" s="276">
        <f t="shared" si="6"/>
        <v>2</v>
      </c>
      <c r="Z88" s="302"/>
      <c r="AA88" s="299"/>
      <c r="AB88" s="278" t="str">
        <f t="shared" si="7"/>
        <v/>
      </c>
      <c r="AC88" s="303"/>
      <c r="AD88" s="300"/>
    </row>
    <row r="89" spans="1:43" s="298" customFormat="1" ht="120" x14ac:dyDescent="0.2">
      <c r="A89" s="283"/>
      <c r="B89" s="283"/>
      <c r="C89" s="517" t="s">
        <v>641</v>
      </c>
      <c r="D89" s="141" t="s">
        <v>1013</v>
      </c>
      <c r="E89" s="493" t="s">
        <v>26</v>
      </c>
      <c r="F89" s="494">
        <v>15</v>
      </c>
      <c r="G89" s="494">
        <v>15</v>
      </c>
      <c r="H89" s="494">
        <v>15</v>
      </c>
      <c r="I89" s="494">
        <v>10</v>
      </c>
      <c r="J89" s="494">
        <v>15</v>
      </c>
      <c r="K89" s="494">
        <v>15</v>
      </c>
      <c r="L89" s="494">
        <v>10</v>
      </c>
      <c r="M89" s="495" t="s">
        <v>68</v>
      </c>
      <c r="N89" s="294"/>
      <c r="O89" s="295">
        <f>SUM(F89:K89)</f>
        <v>85</v>
      </c>
      <c r="P89" s="296">
        <f t="shared" si="12"/>
        <v>0.94444444444444442</v>
      </c>
      <c r="Q89" s="270" t="str">
        <f t="shared" si="1"/>
        <v>Moderado</v>
      </c>
      <c r="R89" s="299"/>
      <c r="S89" s="300"/>
      <c r="T89" s="301"/>
      <c r="U89" s="274" t="str">
        <f t="shared" si="15"/>
        <v/>
      </c>
      <c r="V89" s="274" t="str">
        <f t="shared" si="16"/>
        <v>Moderada</v>
      </c>
      <c r="W89" s="274" t="str">
        <f t="shared" si="13"/>
        <v/>
      </c>
      <c r="X89" s="275" t="str">
        <f t="shared" si="14"/>
        <v>Requiere plan de acción para fortalecer el control</v>
      </c>
      <c r="Y89" s="276" t="str">
        <f t="shared" si="6"/>
        <v/>
      </c>
      <c r="Z89" s="302"/>
      <c r="AA89" s="299"/>
      <c r="AB89" s="278">
        <f t="shared" si="7"/>
        <v>1</v>
      </c>
      <c r="AC89" s="303"/>
      <c r="AD89" s="300"/>
    </row>
    <row r="90" spans="1:43" s="298" customFormat="1" ht="135" x14ac:dyDescent="0.2">
      <c r="A90" s="283"/>
      <c r="B90" s="283"/>
      <c r="C90" s="517" t="s">
        <v>643</v>
      </c>
      <c r="D90" s="141" t="s">
        <v>1012</v>
      </c>
      <c r="E90" s="493" t="s">
        <v>20</v>
      </c>
      <c r="F90" s="494">
        <v>15</v>
      </c>
      <c r="G90" s="494">
        <v>15</v>
      </c>
      <c r="H90" s="494">
        <v>15</v>
      </c>
      <c r="I90" s="494">
        <v>0</v>
      </c>
      <c r="J90" s="494">
        <v>15</v>
      </c>
      <c r="K90" s="494">
        <v>0</v>
      </c>
      <c r="L90" s="494">
        <v>0</v>
      </c>
      <c r="M90" s="495" t="s">
        <v>68</v>
      </c>
      <c r="N90" s="294"/>
      <c r="O90" s="295">
        <f t="shared" si="11"/>
        <v>60</v>
      </c>
      <c r="P90" s="296">
        <f t="shared" si="12"/>
        <v>0.66666666666666663</v>
      </c>
      <c r="Q90" s="270" t="str">
        <f t="shared" si="1"/>
        <v>Débil</v>
      </c>
      <c r="R90" s="299"/>
      <c r="S90" s="300"/>
      <c r="T90" s="301"/>
      <c r="U90" s="274" t="str">
        <f t="shared" si="15"/>
        <v/>
      </c>
      <c r="V90" s="274" t="str">
        <f t="shared" si="16"/>
        <v/>
      </c>
      <c r="W90" s="274" t="str">
        <f t="shared" si="13"/>
        <v>Débil</v>
      </c>
      <c r="X90" s="275" t="str">
        <f t="shared" si="14"/>
        <v>Requiere plan de acción para fortalecer el control</v>
      </c>
      <c r="Y90" s="276" t="str">
        <f t="shared" si="6"/>
        <v/>
      </c>
      <c r="Z90" s="302"/>
      <c r="AA90" s="299"/>
      <c r="AB90" s="278" t="str">
        <f t="shared" si="7"/>
        <v/>
      </c>
      <c r="AC90" s="303"/>
      <c r="AD90" s="300"/>
    </row>
    <row r="91" spans="1:43" s="298" customFormat="1" ht="90" x14ac:dyDescent="0.2">
      <c r="A91" s="283"/>
      <c r="B91" s="283"/>
      <c r="C91" s="517" t="s">
        <v>652</v>
      </c>
      <c r="D91" s="141" t="s">
        <v>1023</v>
      </c>
      <c r="E91" s="493"/>
      <c r="F91" s="494"/>
      <c r="G91" s="494"/>
      <c r="H91" s="494"/>
      <c r="I91" s="494"/>
      <c r="J91" s="494"/>
      <c r="K91" s="494"/>
      <c r="L91" s="494"/>
      <c r="M91" s="495"/>
      <c r="N91" s="294"/>
      <c r="O91" s="295">
        <f t="shared" si="11"/>
        <v>0</v>
      </c>
      <c r="P91" s="296">
        <f t="shared" si="12"/>
        <v>0</v>
      </c>
      <c r="Q91" s="270" t="str">
        <f t="shared" si="1"/>
        <v>Débil</v>
      </c>
      <c r="R91" s="299"/>
      <c r="S91" s="300"/>
      <c r="T91" s="327"/>
      <c r="U91" s="274" t="str">
        <f t="shared" si="15"/>
        <v/>
      </c>
      <c r="V91" s="274" t="str">
        <f t="shared" si="16"/>
        <v/>
      </c>
      <c r="W91" s="274" t="str">
        <f t="shared" si="13"/>
        <v>Débil</v>
      </c>
      <c r="X91" s="275" t="str">
        <f t="shared" si="14"/>
        <v>Requiere plan de acción para fortalecer el control</v>
      </c>
      <c r="Y91" s="276" t="str">
        <f t="shared" si="6"/>
        <v/>
      </c>
      <c r="Z91" s="304"/>
      <c r="AA91" s="305"/>
      <c r="AB91" s="278" t="str">
        <f t="shared" si="7"/>
        <v/>
      </c>
      <c r="AC91" s="306"/>
      <c r="AD91" s="307"/>
    </row>
    <row r="92" spans="1:43" s="298" customFormat="1" ht="45" x14ac:dyDescent="0.25">
      <c r="A92" s="506"/>
      <c r="B92" s="506"/>
      <c r="C92" s="524" t="s">
        <v>675</v>
      </c>
      <c r="D92" s="141" t="s">
        <v>1021</v>
      </c>
      <c r="E92" s="493"/>
      <c r="F92" s="494"/>
      <c r="G92" s="494"/>
      <c r="H92" s="494"/>
      <c r="I92" s="494"/>
      <c r="J92" s="494"/>
      <c r="K92" s="494"/>
      <c r="L92" s="494"/>
      <c r="M92" s="495"/>
      <c r="N92" s="294"/>
      <c r="O92" s="295">
        <f t="shared" si="11"/>
        <v>0</v>
      </c>
      <c r="P92" s="296">
        <f t="shared" si="12"/>
        <v>0</v>
      </c>
      <c r="Q92" s="270" t="str">
        <f t="shared" si="1"/>
        <v>Débil</v>
      </c>
      <c r="R92" s="299"/>
      <c r="S92" s="300"/>
      <c r="T92" s="301"/>
      <c r="U92" s="274" t="str">
        <f t="shared" si="15"/>
        <v/>
      </c>
      <c r="V92" s="274" t="str">
        <f t="shared" si="16"/>
        <v/>
      </c>
      <c r="W92" s="274" t="str">
        <f t="shared" si="13"/>
        <v>Débil</v>
      </c>
      <c r="X92" s="275" t="str">
        <f t="shared" si="14"/>
        <v>Requiere plan de acción para fortalecer el control</v>
      </c>
      <c r="Y92" s="276" t="str">
        <f t="shared" si="6"/>
        <v/>
      </c>
      <c r="Z92" s="309"/>
      <c r="AA92" s="297">
        <f>IF(OR(W92="Débil",Z92=0),0,IF(Z92=1,1,IF(AND(U92="Fuerte",Z92=2),2,1)))</f>
        <v>0</v>
      </c>
      <c r="AB92" s="278" t="str">
        <f t="shared" si="7"/>
        <v/>
      </c>
      <c r="AC92" s="309"/>
      <c r="AD92" s="297">
        <f>IF(OR(W92="Débil",AC92=0),0,IF(AC92=1,1,IF(AND(U92="Fuerte",AC92=2),2,1)))</f>
        <v>0</v>
      </c>
      <c r="AF92" s="311"/>
      <c r="AG92" s="328"/>
      <c r="AH92" s="328"/>
      <c r="AI92" s="328"/>
      <c r="AJ92" s="329"/>
      <c r="AK92" s="310"/>
      <c r="AL92" s="310"/>
      <c r="AM92" s="310"/>
      <c r="AN92" s="328"/>
      <c r="AO92" s="328"/>
      <c r="AP92" s="328"/>
      <c r="AQ92" s="329"/>
    </row>
    <row r="93" spans="1:43" s="298" customFormat="1" ht="75" x14ac:dyDescent="0.2">
      <c r="A93" s="283"/>
      <c r="B93" s="283"/>
      <c r="C93" s="517" t="s">
        <v>706</v>
      </c>
      <c r="D93" s="141" t="s">
        <v>1022</v>
      </c>
      <c r="E93" s="493"/>
      <c r="F93" s="494"/>
      <c r="G93" s="494"/>
      <c r="H93" s="494"/>
      <c r="I93" s="494"/>
      <c r="J93" s="494"/>
      <c r="K93" s="494"/>
      <c r="L93" s="494"/>
      <c r="M93" s="495"/>
      <c r="N93" s="294"/>
      <c r="O93" s="295">
        <f t="shared" si="11"/>
        <v>0</v>
      </c>
      <c r="P93" s="296">
        <f t="shared" si="12"/>
        <v>0</v>
      </c>
      <c r="Q93" s="270" t="str">
        <f t="shared" si="1"/>
        <v>Débil</v>
      </c>
      <c r="R93" s="299"/>
      <c r="S93" s="300"/>
      <c r="T93" s="301"/>
      <c r="U93" s="274" t="str">
        <f t="shared" si="15"/>
        <v/>
      </c>
      <c r="V93" s="274" t="str">
        <f t="shared" si="16"/>
        <v/>
      </c>
      <c r="W93" s="274" t="str">
        <f t="shared" si="13"/>
        <v>Débil</v>
      </c>
      <c r="X93" s="275" t="str">
        <f t="shared" si="14"/>
        <v>Requiere plan de acción para fortalecer el control</v>
      </c>
      <c r="Y93" s="276" t="str">
        <f t="shared" si="6"/>
        <v/>
      </c>
      <c r="Z93" s="302"/>
      <c r="AA93" s="299"/>
      <c r="AB93" s="278" t="str">
        <f t="shared" si="7"/>
        <v/>
      </c>
      <c r="AC93" s="303"/>
      <c r="AD93" s="300"/>
      <c r="AF93" s="311"/>
      <c r="AG93" s="328"/>
      <c r="AH93" s="328"/>
      <c r="AI93" s="328"/>
      <c r="AJ93" s="329"/>
      <c r="AK93" s="310"/>
      <c r="AL93" s="310"/>
      <c r="AM93" s="310"/>
      <c r="AN93" s="328"/>
      <c r="AO93" s="328"/>
      <c r="AP93" s="328"/>
      <c r="AQ93" s="329"/>
    </row>
    <row r="94" spans="1:43" s="298" customFormat="1" ht="60" x14ac:dyDescent="0.2">
      <c r="A94" s="293"/>
      <c r="B94" s="293"/>
      <c r="C94" s="517">
        <v>4</v>
      </c>
      <c r="D94" s="141" t="s">
        <v>126</v>
      </c>
      <c r="E94" s="493"/>
      <c r="F94" s="494"/>
      <c r="G94" s="494"/>
      <c r="H94" s="494"/>
      <c r="I94" s="494"/>
      <c r="J94" s="494"/>
      <c r="K94" s="494"/>
      <c r="L94" s="494"/>
      <c r="M94" s="495"/>
      <c r="N94" s="294"/>
      <c r="O94" s="295">
        <f>SUM(F94:K94)</f>
        <v>0</v>
      </c>
      <c r="P94" s="296">
        <f t="shared" ref="P94:P170" si="17">(O94*1)/90</f>
        <v>0</v>
      </c>
      <c r="Q94" s="270" t="str">
        <f t="shared" ref="Q94:Q170" si="18">IF(P94&gt;=96%,"Fuerte",(IF(P94&lt;=85%,"Débil","Moderado")))</f>
        <v>Débil</v>
      </c>
      <c r="R94" s="299"/>
      <c r="S94" s="300"/>
      <c r="T94" s="301"/>
      <c r="U94" s="274" t="str">
        <f t="shared" si="15"/>
        <v/>
      </c>
      <c r="V94" s="274" t="str">
        <f t="shared" si="16"/>
        <v/>
      </c>
      <c r="W94" s="274" t="str">
        <f t="shared" ref="W94:W170" si="19">IF(OR(U94="Fuerte",V94="Moderada"),"","Débil")</f>
        <v>Débil</v>
      </c>
      <c r="X94" s="275" t="str">
        <f t="shared" ref="X94:X166" si="20">IF(AND(Q94="Fuerte",M94="Fuerte"),"Control fuerte pero si el riesgo residual lo requiere y según la opción de manejo escogida, cada responsable involucrado debe liderar acciones adicionales","Requiere plan de acción para fortalecer el control")</f>
        <v>Requiere plan de acción para fortalecer el control</v>
      </c>
      <c r="Y94" s="276" t="str">
        <f>IF(E94="Preventivo",IF(U94="Fuerte",2,IF(V94="Moderada",1,"")),"")</f>
        <v/>
      </c>
      <c r="Z94" s="302"/>
      <c r="AA94" s="299"/>
      <c r="AB94" s="278" t="str">
        <f>IF(E94="Detectivo",IF(U94="Fuerte",2,IF(V94="Moderada",1,"")),"")</f>
        <v/>
      </c>
      <c r="AC94" s="303"/>
      <c r="AD94" s="300"/>
      <c r="AF94" s="311"/>
      <c r="AG94" s="328"/>
      <c r="AH94" s="328"/>
      <c r="AI94" s="328"/>
      <c r="AJ94" s="329"/>
      <c r="AK94" s="310"/>
      <c r="AL94" s="310"/>
      <c r="AM94" s="310"/>
      <c r="AN94" s="328"/>
      <c r="AO94" s="328"/>
      <c r="AP94" s="328"/>
      <c r="AQ94" s="329"/>
    </row>
    <row r="95" spans="1:43" s="279" customFormat="1" ht="78.75" x14ac:dyDescent="0.2">
      <c r="A95" s="491" t="str">
        <f>'[1]2. MAPA DE RIESGOS '!C18</f>
        <v>7: Inadecuada gestión contractual, incluida la celebración indebida de contratos, para favorecimiento propio o de terceros</v>
      </c>
      <c r="B95" s="491"/>
      <c r="C95" s="516" t="s">
        <v>704</v>
      </c>
      <c r="D95" s="420" t="s">
        <v>1457</v>
      </c>
      <c r="E95" s="493" t="s">
        <v>20</v>
      </c>
      <c r="F95" s="494">
        <v>15</v>
      </c>
      <c r="G95" s="494">
        <v>15</v>
      </c>
      <c r="H95" s="494">
        <v>15</v>
      </c>
      <c r="I95" s="494">
        <v>15</v>
      </c>
      <c r="J95" s="494">
        <v>15</v>
      </c>
      <c r="K95" s="494">
        <v>15</v>
      </c>
      <c r="L95" s="494">
        <v>10</v>
      </c>
      <c r="M95" s="495" t="s">
        <v>68</v>
      </c>
      <c r="N95" s="267"/>
      <c r="O95" s="268">
        <f>SUM(F95:K95)</f>
        <v>90</v>
      </c>
      <c r="P95" s="269">
        <f t="shared" si="17"/>
        <v>1</v>
      </c>
      <c r="Q95" s="270" t="str">
        <f t="shared" si="18"/>
        <v>Fuerte</v>
      </c>
      <c r="R95" s="271">
        <f>ROUNDUP(AVERAGEIF(P95:P111,"&gt;0"),1)</f>
        <v>1</v>
      </c>
      <c r="S95" s="272" t="str">
        <f>IF(R95&gt;96%,"Fuerte",IF(R95&lt;50%,"Débil","Moderada"))</f>
        <v>Fuerte</v>
      </c>
      <c r="T95" s="273" t="str">
        <f>IF(R95&lt;96%,"Se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5" s="274" t="str">
        <f t="shared" si="15"/>
        <v>Fuerte</v>
      </c>
      <c r="V95" s="274" t="str">
        <f t="shared" si="16"/>
        <v/>
      </c>
      <c r="W95" s="274" t="str">
        <f t="shared" si="19"/>
        <v/>
      </c>
      <c r="X95" s="275" t="str">
        <f t="shared" si="20"/>
        <v>Control fuerte pero si el riesgo residual lo requiere y según la opción de manejo escogida, cada responsable involucrado debe liderar acciones adicionales</v>
      </c>
      <c r="Y95" s="276">
        <f>IF(E95="Preventivo",IF(U95="Fuerte",2,IF(V95="Moderada",1,"")),"")</f>
        <v>2</v>
      </c>
      <c r="Z95" s="277">
        <f>IFERROR(ROUND(AVERAGE(Y95:Y111),0),0)</f>
        <v>2</v>
      </c>
      <c r="AA95" s="272">
        <f>IF(OR(W95="Débil",Z95=0),0,IF(Z95=1,1,IF(AND(U95="Fuerte",Z95=2),2,1)))</f>
        <v>2</v>
      </c>
      <c r="AB95" s="278" t="str">
        <f>IF(E95="Detectivo",IF(U95="Fuerte",2,IF(V95="Moderada",1,"")),"")</f>
        <v/>
      </c>
      <c r="AC95" s="277">
        <f>IFERROR(ROUND(AVERAGE(AB95:AB111),0),0)</f>
        <v>2</v>
      </c>
      <c r="AD95" s="272">
        <f>IF(OR(W95="Débil",AC95=0),0,IF(AC95=1,1,IF(AND(U95="Fuerte",AC95=2),2,1)))</f>
        <v>2</v>
      </c>
    </row>
    <row r="96" spans="1:43" s="279" customFormat="1" ht="75" x14ac:dyDescent="0.2">
      <c r="A96" s="283"/>
      <c r="B96" s="283"/>
      <c r="C96" s="517" t="s">
        <v>700</v>
      </c>
      <c r="D96" s="232" t="s">
        <v>1033</v>
      </c>
      <c r="E96" s="493" t="s">
        <v>20</v>
      </c>
      <c r="F96" s="494">
        <v>15</v>
      </c>
      <c r="G96" s="494">
        <v>15</v>
      </c>
      <c r="H96" s="494">
        <v>15</v>
      </c>
      <c r="I96" s="494">
        <v>15</v>
      </c>
      <c r="J96" s="494">
        <v>15</v>
      </c>
      <c r="K96" s="494">
        <v>15</v>
      </c>
      <c r="L96" s="494">
        <v>10</v>
      </c>
      <c r="M96" s="495" t="s">
        <v>68</v>
      </c>
      <c r="N96" s="267"/>
      <c r="O96" s="268">
        <f>SUM(F96:K96)</f>
        <v>90</v>
      </c>
      <c r="P96" s="269">
        <f t="shared" si="17"/>
        <v>1</v>
      </c>
      <c r="Q96" s="270" t="str">
        <f t="shared" si="18"/>
        <v>Fuerte</v>
      </c>
      <c r="R96" s="288"/>
      <c r="S96" s="290"/>
      <c r="T96" s="330"/>
      <c r="U96" s="274" t="str">
        <f t="shared" si="15"/>
        <v>Fuerte</v>
      </c>
      <c r="V96" s="274" t="str">
        <f t="shared" si="16"/>
        <v/>
      </c>
      <c r="W96" s="274" t="str">
        <f t="shared" si="19"/>
        <v/>
      </c>
      <c r="X96" s="332" t="str">
        <f t="shared" si="20"/>
        <v>Control fuerte pero si el riesgo residual lo requiere y según la opción de manejo escogida, cada responsable involucrado debe liderar acciones adicionales</v>
      </c>
      <c r="Y96" s="276">
        <f>IF(E96="Preventivo",IF(U96="Fuerte",2,IF(V96="Moderada",1,"")),"")</f>
        <v>2</v>
      </c>
      <c r="Z96" s="287"/>
      <c r="AA96" s="288"/>
      <c r="AB96" s="278" t="str">
        <f>IF(E96="Detectivo",IF(U96="Fuerte",2,IF(V96="Moderada",1,"")),"")</f>
        <v/>
      </c>
      <c r="AC96" s="289"/>
      <c r="AD96" s="290"/>
    </row>
    <row r="97" spans="1:43" s="279" customFormat="1" ht="75" x14ac:dyDescent="0.2">
      <c r="A97" s="283"/>
      <c r="B97" s="283"/>
      <c r="C97" s="517" t="s">
        <v>705</v>
      </c>
      <c r="D97" s="232" t="s">
        <v>1034</v>
      </c>
      <c r="E97" s="493" t="s">
        <v>20</v>
      </c>
      <c r="F97" s="494">
        <v>15</v>
      </c>
      <c r="G97" s="494">
        <v>15</v>
      </c>
      <c r="H97" s="494">
        <v>15</v>
      </c>
      <c r="I97" s="494">
        <v>10</v>
      </c>
      <c r="J97" s="494">
        <v>15</v>
      </c>
      <c r="K97" s="494">
        <v>15</v>
      </c>
      <c r="L97" s="494">
        <v>10</v>
      </c>
      <c r="M97" s="495" t="s">
        <v>620</v>
      </c>
      <c r="N97" s="267"/>
      <c r="O97" s="268">
        <f>SUM(F97:K97)</f>
        <v>85</v>
      </c>
      <c r="P97" s="269">
        <f t="shared" si="17"/>
        <v>0.94444444444444442</v>
      </c>
      <c r="Q97" s="270" t="str">
        <f t="shared" si="18"/>
        <v>Moderado</v>
      </c>
      <c r="R97" s="288"/>
      <c r="S97" s="290"/>
      <c r="T97" s="330"/>
      <c r="U97" s="274" t="str">
        <f t="shared" si="15"/>
        <v/>
      </c>
      <c r="V97" s="274" t="str">
        <f t="shared" si="16"/>
        <v>Moderada</v>
      </c>
      <c r="W97" s="274" t="str">
        <f t="shared" si="19"/>
        <v/>
      </c>
      <c r="X97" s="332" t="str">
        <f t="shared" si="20"/>
        <v>Requiere plan de acción para fortalecer el control</v>
      </c>
      <c r="Y97" s="276">
        <f>IF(E97="Preventivo",IF(U97="Fuerte",2,IF(V97="Moderada",1,"")),"")</f>
        <v>1</v>
      </c>
      <c r="Z97" s="287"/>
      <c r="AA97" s="288"/>
      <c r="AB97" s="278" t="str">
        <f>IF(E97="Detectivo",IF(U97="Fuerte",2,IF(V97="Moderada",1,"")),"")</f>
        <v/>
      </c>
      <c r="AC97" s="289"/>
      <c r="AD97" s="290"/>
    </row>
    <row r="98" spans="1:43" s="279" customFormat="1" ht="67.5" customHeight="1" x14ac:dyDescent="0.2">
      <c r="A98" s="283"/>
      <c r="B98" s="283"/>
      <c r="C98" s="516" t="s">
        <v>669</v>
      </c>
      <c r="D98" s="232" t="s">
        <v>1035</v>
      </c>
      <c r="E98" s="493" t="s">
        <v>20</v>
      </c>
      <c r="F98" s="505">
        <v>15</v>
      </c>
      <c r="G98" s="505">
        <v>15</v>
      </c>
      <c r="H98" s="505">
        <v>15</v>
      </c>
      <c r="I98" s="505">
        <v>15</v>
      </c>
      <c r="J98" s="505">
        <v>15</v>
      </c>
      <c r="K98" s="505">
        <v>15</v>
      </c>
      <c r="L98" s="505">
        <v>10</v>
      </c>
      <c r="M98" s="501" t="s">
        <v>68</v>
      </c>
      <c r="N98" s="267"/>
      <c r="O98" s="268">
        <f>SUM(F98:K98)</f>
        <v>90</v>
      </c>
      <c r="P98" s="269">
        <f t="shared" si="17"/>
        <v>1</v>
      </c>
      <c r="Q98" s="270" t="str">
        <f t="shared" si="18"/>
        <v>Fuerte</v>
      </c>
      <c r="R98" s="288"/>
      <c r="S98" s="290"/>
      <c r="T98" s="330"/>
      <c r="U98" s="274" t="str">
        <f t="shared" si="15"/>
        <v>Fuerte</v>
      </c>
      <c r="V98" s="274"/>
      <c r="W98" s="274"/>
      <c r="X98" s="332" t="str">
        <f t="shared" si="20"/>
        <v>Control fuerte pero si el riesgo residual lo requiere y según la opción de manejo escogida, cada responsable involucrado debe liderar acciones adicionales</v>
      </c>
      <c r="Y98" s="276">
        <v>2</v>
      </c>
      <c r="Z98" s="287"/>
      <c r="AA98" s="288"/>
      <c r="AB98" s="278"/>
      <c r="AC98" s="289"/>
      <c r="AD98" s="290"/>
    </row>
    <row r="99" spans="1:43" s="279" customFormat="1" ht="45" x14ac:dyDescent="0.2">
      <c r="A99" s="518"/>
      <c r="B99" s="283"/>
      <c r="C99" s="516" t="s">
        <v>1552</v>
      </c>
      <c r="D99" s="232" t="s">
        <v>1036</v>
      </c>
      <c r="E99" s="493" t="s">
        <v>26</v>
      </c>
      <c r="F99" s="494">
        <v>15</v>
      </c>
      <c r="G99" s="494">
        <v>15</v>
      </c>
      <c r="H99" s="494">
        <v>15</v>
      </c>
      <c r="I99" s="494">
        <v>15</v>
      </c>
      <c r="J99" s="494">
        <v>15</v>
      </c>
      <c r="K99" s="494">
        <v>15</v>
      </c>
      <c r="L99" s="494">
        <v>10</v>
      </c>
      <c r="M99" s="495" t="s">
        <v>68</v>
      </c>
      <c r="N99" s="267"/>
      <c r="O99" s="268">
        <f t="shared" ref="O99:O166" si="21">SUM(F99:K99)</f>
        <v>90</v>
      </c>
      <c r="P99" s="269">
        <f t="shared" si="17"/>
        <v>1</v>
      </c>
      <c r="Q99" s="270" t="str">
        <f t="shared" si="18"/>
        <v>Fuerte</v>
      </c>
      <c r="R99" s="288"/>
      <c r="S99" s="290"/>
      <c r="T99" s="330"/>
      <c r="U99" s="274" t="str">
        <f t="shared" si="15"/>
        <v>Fuerte</v>
      </c>
      <c r="V99" s="274" t="str">
        <f>IF(U99="Fuerte","",IF(OR(Q99="Débil",M99="Débil"),"","Moderada"))</f>
        <v/>
      </c>
      <c r="W99" s="274" t="str">
        <f>IF(OR(U99="Fuerte",V99="Moderada"),"","Débil")</f>
        <v/>
      </c>
      <c r="X99" s="332" t="str">
        <f t="shared" si="20"/>
        <v>Control fuerte pero si el riesgo residual lo requiere y según la opción de manejo escogida, cada responsable involucrado debe liderar acciones adicionales</v>
      </c>
      <c r="Y99" s="276" t="str">
        <f>IF(E99="Preventivo",IF(U99="Fuerte",2,IF(V99="Moderada",1,"")),"")</f>
        <v/>
      </c>
      <c r="Z99" s="287"/>
      <c r="AA99" s="288"/>
      <c r="AB99" s="278">
        <f t="shared" ref="AB99:AB116" si="22">IF(E99="Detectivo",IF(U99="Fuerte",2,IF(V99="Moderada",1,"")),"")</f>
        <v>2</v>
      </c>
      <c r="AC99" s="289"/>
      <c r="AD99" s="290"/>
    </row>
    <row r="100" spans="1:43" s="279" customFormat="1" ht="45.75" customHeight="1" x14ac:dyDescent="0.2">
      <c r="A100" s="283"/>
      <c r="B100" s="283"/>
      <c r="C100" s="517" t="s">
        <v>1553</v>
      </c>
      <c r="D100" s="232" t="s">
        <v>1037</v>
      </c>
      <c r="E100" s="493" t="s">
        <v>20</v>
      </c>
      <c r="F100" s="494">
        <v>15</v>
      </c>
      <c r="G100" s="494">
        <v>15</v>
      </c>
      <c r="H100" s="494">
        <v>15</v>
      </c>
      <c r="I100" s="494">
        <v>15</v>
      </c>
      <c r="J100" s="494">
        <v>15</v>
      </c>
      <c r="K100" s="494">
        <v>15</v>
      </c>
      <c r="L100" s="494">
        <v>10</v>
      </c>
      <c r="M100" s="495" t="s">
        <v>68</v>
      </c>
      <c r="N100" s="267"/>
      <c r="O100" s="268">
        <f t="shared" si="21"/>
        <v>90</v>
      </c>
      <c r="P100" s="269">
        <f t="shared" si="17"/>
        <v>1</v>
      </c>
      <c r="Q100" s="270" t="str">
        <f t="shared" si="18"/>
        <v>Fuerte</v>
      </c>
      <c r="R100" s="288"/>
      <c r="S100" s="290"/>
      <c r="T100" s="330"/>
      <c r="U100" s="274" t="str">
        <f t="shared" si="15"/>
        <v>Fuerte</v>
      </c>
      <c r="V100" s="274"/>
      <c r="W100" s="274"/>
      <c r="X100" s="332" t="str">
        <f t="shared" si="20"/>
        <v>Control fuerte pero si el riesgo residual lo requiere y según la opción de manejo escogida, cada responsable involucrado debe liderar acciones adicionales</v>
      </c>
      <c r="Y100" s="276">
        <v>2</v>
      </c>
      <c r="Z100" s="287"/>
      <c r="AA100" s="288"/>
      <c r="AB100" s="278" t="str">
        <f t="shared" si="22"/>
        <v/>
      </c>
      <c r="AC100" s="289"/>
      <c r="AD100" s="290"/>
    </row>
    <row r="101" spans="1:43" s="279" customFormat="1" ht="120" x14ac:dyDescent="0.2">
      <c r="A101" s="283"/>
      <c r="B101" s="283"/>
      <c r="C101" s="517" t="s">
        <v>688</v>
      </c>
      <c r="D101" s="232" t="s">
        <v>1038</v>
      </c>
      <c r="E101" s="493" t="s">
        <v>20</v>
      </c>
      <c r="F101" s="494">
        <v>15</v>
      </c>
      <c r="G101" s="494">
        <v>15</v>
      </c>
      <c r="H101" s="494">
        <v>15</v>
      </c>
      <c r="I101" s="494">
        <v>15</v>
      </c>
      <c r="J101" s="494">
        <v>15</v>
      </c>
      <c r="K101" s="494">
        <v>15</v>
      </c>
      <c r="L101" s="494">
        <v>10</v>
      </c>
      <c r="M101" s="495" t="s">
        <v>68</v>
      </c>
      <c r="N101" s="267"/>
      <c r="O101" s="268">
        <f t="shared" si="21"/>
        <v>90</v>
      </c>
      <c r="P101" s="269">
        <f t="shared" si="17"/>
        <v>1</v>
      </c>
      <c r="Q101" s="270" t="str">
        <f t="shared" si="18"/>
        <v>Fuerte</v>
      </c>
      <c r="R101" s="288"/>
      <c r="S101" s="290"/>
      <c r="T101" s="330"/>
      <c r="U101" s="274" t="str">
        <f t="shared" si="15"/>
        <v>Fuerte</v>
      </c>
      <c r="V101" s="274" t="str">
        <f t="shared" ref="V101:V166" si="23">IF(U101="Fuerte","",IF(OR(Q101="Débil",M101="Débil"),"","Moderada"))</f>
        <v/>
      </c>
      <c r="W101" s="274" t="str">
        <f>IF(OR(U101="Fuerte",V101="Moderada"),"","Débil")</f>
        <v/>
      </c>
      <c r="X101" s="332" t="str">
        <f t="shared" si="20"/>
        <v>Control fuerte pero si el riesgo residual lo requiere y según la opción de manejo escogida, cada responsable involucrado debe liderar acciones adicionales</v>
      </c>
      <c r="Y101" s="276">
        <f t="shared" ref="Y101:Y166" si="24">IF(E101="Preventivo",IF(U101="Fuerte",2,IF(V101="Moderada",1,"")),"")</f>
        <v>2</v>
      </c>
      <c r="Z101" s="287"/>
      <c r="AA101" s="288"/>
      <c r="AB101" s="278" t="str">
        <f t="shared" si="22"/>
        <v/>
      </c>
      <c r="AC101" s="289"/>
      <c r="AD101" s="290"/>
    </row>
    <row r="102" spans="1:43" s="279" customFormat="1" ht="60" x14ac:dyDescent="0.2">
      <c r="A102" s="283"/>
      <c r="B102" s="283"/>
      <c r="C102" s="517" t="s">
        <v>641</v>
      </c>
      <c r="D102" s="232" t="s">
        <v>1062</v>
      </c>
      <c r="E102" s="493" t="s">
        <v>20</v>
      </c>
      <c r="F102" s="494">
        <v>15</v>
      </c>
      <c r="G102" s="494">
        <v>15</v>
      </c>
      <c r="H102" s="494">
        <v>15</v>
      </c>
      <c r="I102" s="494">
        <v>15</v>
      </c>
      <c r="J102" s="494">
        <v>15</v>
      </c>
      <c r="K102" s="494">
        <v>15</v>
      </c>
      <c r="L102" s="494">
        <v>10</v>
      </c>
      <c r="M102" s="495" t="s">
        <v>68</v>
      </c>
      <c r="N102" s="267"/>
      <c r="O102" s="268">
        <f t="shared" si="21"/>
        <v>90</v>
      </c>
      <c r="P102" s="269">
        <f t="shared" si="17"/>
        <v>1</v>
      </c>
      <c r="Q102" s="270" t="str">
        <f t="shared" si="18"/>
        <v>Fuerte</v>
      </c>
      <c r="R102" s="288"/>
      <c r="S102" s="290"/>
      <c r="T102" s="330"/>
      <c r="U102" s="274" t="str">
        <f t="shared" si="15"/>
        <v>Fuerte</v>
      </c>
      <c r="V102" s="274" t="str">
        <f t="shared" si="23"/>
        <v/>
      </c>
      <c r="W102" s="274" t="str">
        <f>IF(OR(U102="Fuerte",V102="Moderada"),"","Débil")</f>
        <v/>
      </c>
      <c r="X102" s="332" t="str">
        <f t="shared" si="20"/>
        <v>Control fuerte pero si el riesgo residual lo requiere y según la opción de manejo escogida, cada responsable involucrado debe liderar acciones adicionales</v>
      </c>
      <c r="Y102" s="276">
        <f t="shared" si="24"/>
        <v>2</v>
      </c>
      <c r="Z102" s="287"/>
      <c r="AA102" s="288"/>
      <c r="AB102" s="278" t="str">
        <f t="shared" si="22"/>
        <v/>
      </c>
      <c r="AC102" s="289"/>
      <c r="AD102" s="290"/>
    </row>
    <row r="103" spans="1:43" s="279" customFormat="1" ht="60" x14ac:dyDescent="0.2">
      <c r="A103" s="283"/>
      <c r="B103" s="283"/>
      <c r="C103" s="517" t="s">
        <v>643</v>
      </c>
      <c r="D103" s="232" t="s">
        <v>1461</v>
      </c>
      <c r="E103" s="493" t="s">
        <v>20</v>
      </c>
      <c r="F103" s="494">
        <v>15</v>
      </c>
      <c r="G103" s="494">
        <v>15</v>
      </c>
      <c r="H103" s="494">
        <v>15</v>
      </c>
      <c r="I103" s="494">
        <v>15</v>
      </c>
      <c r="J103" s="494">
        <v>15</v>
      </c>
      <c r="K103" s="494">
        <v>15</v>
      </c>
      <c r="L103" s="494">
        <v>10</v>
      </c>
      <c r="M103" s="495" t="s">
        <v>68</v>
      </c>
      <c r="N103" s="267"/>
      <c r="O103" s="268">
        <f t="shared" si="21"/>
        <v>90</v>
      </c>
      <c r="P103" s="269">
        <f t="shared" si="17"/>
        <v>1</v>
      </c>
      <c r="Q103" s="270" t="str">
        <f t="shared" si="18"/>
        <v>Fuerte</v>
      </c>
      <c r="R103" s="288"/>
      <c r="S103" s="290"/>
      <c r="T103" s="330"/>
      <c r="U103" s="274" t="str">
        <f t="shared" si="15"/>
        <v>Fuerte</v>
      </c>
      <c r="V103" s="274" t="str">
        <f t="shared" si="23"/>
        <v/>
      </c>
      <c r="W103" s="274" t="str">
        <f>IF(OR(U103="Fuerte",V103="Moderada"),"","Débil")</f>
        <v/>
      </c>
      <c r="X103" s="332" t="str">
        <f t="shared" si="20"/>
        <v>Control fuerte pero si el riesgo residual lo requiere y según la opción de manejo escogida, cada responsable involucrado debe liderar acciones adicionales</v>
      </c>
      <c r="Y103" s="276">
        <f t="shared" si="24"/>
        <v>2</v>
      </c>
      <c r="Z103" s="287"/>
      <c r="AA103" s="288"/>
      <c r="AB103" s="278" t="str">
        <f t="shared" si="22"/>
        <v/>
      </c>
      <c r="AC103" s="289"/>
      <c r="AD103" s="290"/>
    </row>
    <row r="104" spans="1:43" s="279" customFormat="1" ht="60" x14ac:dyDescent="0.2">
      <c r="A104" s="283"/>
      <c r="B104" s="283"/>
      <c r="C104" s="517" t="s">
        <v>652</v>
      </c>
      <c r="D104" s="232" t="s">
        <v>1070</v>
      </c>
      <c r="E104" s="493"/>
      <c r="F104" s="494"/>
      <c r="G104" s="494"/>
      <c r="H104" s="494"/>
      <c r="I104" s="494"/>
      <c r="J104" s="494"/>
      <c r="K104" s="494"/>
      <c r="L104" s="494"/>
      <c r="M104" s="495"/>
      <c r="N104" s="267"/>
      <c r="O104" s="268"/>
      <c r="P104" s="269"/>
      <c r="Q104" s="270"/>
      <c r="R104" s="288"/>
      <c r="S104" s="290"/>
      <c r="T104" s="330"/>
      <c r="U104" s="274"/>
      <c r="V104" s="274"/>
      <c r="W104" s="274"/>
      <c r="X104" s="332"/>
      <c r="Y104" s="276"/>
      <c r="Z104" s="287"/>
      <c r="AA104" s="288"/>
      <c r="AB104" s="278"/>
      <c r="AC104" s="289"/>
      <c r="AD104" s="290"/>
    </row>
    <row r="105" spans="1:43" s="279" customFormat="1" ht="60" x14ac:dyDescent="0.2">
      <c r="A105" s="283"/>
      <c r="B105" s="283"/>
      <c r="C105" s="517" t="s">
        <v>675</v>
      </c>
      <c r="D105" s="232" t="s">
        <v>1067</v>
      </c>
      <c r="E105" s="493"/>
      <c r="F105" s="494"/>
      <c r="G105" s="494"/>
      <c r="H105" s="494"/>
      <c r="I105" s="494"/>
      <c r="J105" s="494"/>
      <c r="K105" s="494"/>
      <c r="L105" s="494"/>
      <c r="M105" s="495"/>
      <c r="N105" s="267"/>
      <c r="O105" s="268"/>
      <c r="P105" s="269"/>
      <c r="Q105" s="270"/>
      <c r="R105" s="288"/>
      <c r="S105" s="290"/>
      <c r="T105" s="330"/>
      <c r="U105" s="274"/>
      <c r="V105" s="274"/>
      <c r="W105" s="274"/>
      <c r="X105" s="332"/>
      <c r="Y105" s="276"/>
      <c r="Z105" s="287"/>
      <c r="AA105" s="288"/>
      <c r="AB105" s="278"/>
      <c r="AC105" s="289"/>
      <c r="AD105" s="290"/>
    </row>
    <row r="106" spans="1:43" s="279" customFormat="1" ht="60" x14ac:dyDescent="0.2">
      <c r="A106" s="283"/>
      <c r="B106" s="283"/>
      <c r="C106" s="517" t="s">
        <v>706</v>
      </c>
      <c r="D106" s="232" t="s">
        <v>1068</v>
      </c>
      <c r="E106" s="493"/>
      <c r="F106" s="494"/>
      <c r="G106" s="494"/>
      <c r="H106" s="494"/>
      <c r="I106" s="494"/>
      <c r="J106" s="494"/>
      <c r="K106" s="494"/>
      <c r="L106" s="494"/>
      <c r="M106" s="495"/>
      <c r="N106" s="267"/>
      <c r="O106" s="268"/>
      <c r="P106" s="269"/>
      <c r="Q106" s="270"/>
      <c r="R106" s="288"/>
      <c r="S106" s="290"/>
      <c r="T106" s="330"/>
      <c r="U106" s="274"/>
      <c r="V106" s="274"/>
      <c r="W106" s="274"/>
      <c r="X106" s="332"/>
      <c r="Y106" s="276"/>
      <c r="Z106" s="287"/>
      <c r="AA106" s="288"/>
      <c r="AB106" s="278"/>
      <c r="AC106" s="289"/>
      <c r="AD106" s="290"/>
    </row>
    <row r="107" spans="1:43" s="279" customFormat="1" ht="90" x14ac:dyDescent="0.2">
      <c r="A107" s="283"/>
      <c r="B107" s="283"/>
      <c r="C107" s="517" t="s">
        <v>709</v>
      </c>
      <c r="D107" s="232" t="s">
        <v>1069</v>
      </c>
      <c r="E107" s="493"/>
      <c r="F107" s="494"/>
      <c r="G107" s="494"/>
      <c r="H107" s="494"/>
      <c r="I107" s="494"/>
      <c r="J107" s="494"/>
      <c r="K107" s="494"/>
      <c r="L107" s="494"/>
      <c r="M107" s="495"/>
      <c r="N107" s="267"/>
      <c r="O107" s="268"/>
      <c r="P107" s="269"/>
      <c r="Q107" s="270"/>
      <c r="R107" s="288"/>
      <c r="S107" s="290"/>
      <c r="T107" s="330"/>
      <c r="U107" s="274"/>
      <c r="V107" s="274"/>
      <c r="W107" s="274"/>
      <c r="X107" s="332"/>
      <c r="Y107" s="276"/>
      <c r="Z107" s="287"/>
      <c r="AA107" s="288"/>
      <c r="AB107" s="278"/>
      <c r="AC107" s="289"/>
      <c r="AD107" s="290"/>
    </row>
    <row r="108" spans="1:43" s="279" customFormat="1" ht="60" x14ac:dyDescent="0.2">
      <c r="A108" s="283"/>
      <c r="B108" s="283"/>
      <c r="C108" s="517" t="s">
        <v>678</v>
      </c>
      <c r="D108" s="232" t="s">
        <v>1088</v>
      </c>
      <c r="E108" s="493"/>
      <c r="F108" s="494"/>
      <c r="G108" s="494"/>
      <c r="H108" s="494"/>
      <c r="I108" s="494"/>
      <c r="J108" s="494"/>
      <c r="K108" s="494"/>
      <c r="L108" s="494"/>
      <c r="M108" s="495"/>
      <c r="N108" s="267"/>
      <c r="O108" s="268">
        <f t="shared" si="21"/>
        <v>0</v>
      </c>
      <c r="P108" s="269"/>
      <c r="Q108" s="270" t="str">
        <f t="shared" si="18"/>
        <v>Débil</v>
      </c>
      <c r="R108" s="288"/>
      <c r="S108" s="290"/>
      <c r="T108" s="333"/>
      <c r="U108" s="274" t="str">
        <f t="shared" si="15"/>
        <v/>
      </c>
      <c r="V108" s="274" t="str">
        <f t="shared" si="23"/>
        <v/>
      </c>
      <c r="W108" s="274" t="str">
        <f t="shared" si="19"/>
        <v>Débil</v>
      </c>
      <c r="X108" s="275" t="str">
        <f t="shared" si="20"/>
        <v>Requiere plan de acción para fortalecer el control</v>
      </c>
      <c r="Y108" s="276" t="str">
        <f t="shared" si="24"/>
        <v/>
      </c>
      <c r="Z108" s="316"/>
      <c r="AA108" s="317"/>
      <c r="AB108" s="278" t="str">
        <f t="shared" si="22"/>
        <v/>
      </c>
      <c r="AC108" s="278"/>
      <c r="AD108" s="318"/>
    </row>
    <row r="109" spans="1:43" s="279" customFormat="1" ht="75" x14ac:dyDescent="0.25">
      <c r="A109" s="506"/>
      <c r="B109" s="506"/>
      <c r="C109" s="524" t="s">
        <v>656</v>
      </c>
      <c r="D109" s="232" t="s">
        <v>1087</v>
      </c>
      <c r="E109" s="493"/>
      <c r="F109" s="494"/>
      <c r="G109" s="494"/>
      <c r="H109" s="494"/>
      <c r="I109" s="494"/>
      <c r="J109" s="494"/>
      <c r="K109" s="494"/>
      <c r="L109" s="494"/>
      <c r="M109" s="495"/>
      <c r="N109" s="267"/>
      <c r="O109" s="268">
        <f t="shared" si="21"/>
        <v>0</v>
      </c>
      <c r="P109" s="269"/>
      <c r="Q109" s="270"/>
      <c r="R109" s="288"/>
      <c r="S109" s="290"/>
      <c r="T109" s="330"/>
      <c r="U109" s="274" t="str">
        <f t="shared" si="15"/>
        <v/>
      </c>
      <c r="V109" s="274" t="str">
        <f t="shared" si="23"/>
        <v>Moderada</v>
      </c>
      <c r="W109" s="274" t="str">
        <f t="shared" si="19"/>
        <v/>
      </c>
      <c r="X109" s="275" t="str">
        <f t="shared" si="20"/>
        <v>Requiere plan de acción para fortalecer el control</v>
      </c>
      <c r="Y109" s="276" t="str">
        <f t="shared" si="24"/>
        <v/>
      </c>
      <c r="Z109" s="292"/>
      <c r="AA109" s="272">
        <f>IF(OR(W109="Débil",Z109=0),0,IF(Z109=1,1,IF(AND(U109="Fuerte",Z109=2),2,1)))</f>
        <v>0</v>
      </c>
      <c r="AB109" s="278" t="str">
        <f t="shared" si="22"/>
        <v/>
      </c>
      <c r="AC109" s="292"/>
      <c r="AD109" s="272">
        <f>IF(OR(W109="Débil",AC109=0),0,IF(AC109=1,1,IF(AND(U109="Fuerte",AC109=2),2,1)))</f>
        <v>0</v>
      </c>
      <c r="AF109" s="280"/>
      <c r="AG109" s="48"/>
      <c r="AH109" s="48"/>
      <c r="AI109" s="48"/>
      <c r="AJ109" s="49"/>
      <c r="AK109" s="3"/>
      <c r="AL109" s="3"/>
      <c r="AM109" s="3"/>
      <c r="AN109" s="48"/>
      <c r="AO109" s="48"/>
      <c r="AP109" s="48"/>
      <c r="AQ109" s="49"/>
    </row>
    <row r="110" spans="1:43" s="279" customFormat="1" ht="105" x14ac:dyDescent="0.2">
      <c r="A110" s="283"/>
      <c r="B110" s="283"/>
      <c r="C110" s="517">
        <v>5</v>
      </c>
      <c r="D110" s="232" t="s">
        <v>602</v>
      </c>
      <c r="E110" s="493"/>
      <c r="F110" s="494"/>
      <c r="G110" s="494"/>
      <c r="H110" s="494"/>
      <c r="I110" s="494"/>
      <c r="J110" s="494"/>
      <c r="K110" s="494"/>
      <c r="L110" s="494"/>
      <c r="M110" s="495"/>
      <c r="N110" s="267"/>
      <c r="O110" s="268">
        <f t="shared" si="21"/>
        <v>0</v>
      </c>
      <c r="P110" s="269"/>
      <c r="Q110" s="270"/>
      <c r="R110" s="288"/>
      <c r="S110" s="290"/>
      <c r="T110" s="330"/>
      <c r="U110" s="274" t="str">
        <f t="shared" si="15"/>
        <v/>
      </c>
      <c r="V110" s="274" t="str">
        <f t="shared" si="23"/>
        <v>Moderada</v>
      </c>
      <c r="W110" s="274" t="str">
        <f t="shared" si="19"/>
        <v/>
      </c>
      <c r="X110" s="275" t="str">
        <f t="shared" si="20"/>
        <v>Requiere plan de acción para fortalecer el control</v>
      </c>
      <c r="Y110" s="276" t="str">
        <f t="shared" si="24"/>
        <v/>
      </c>
      <c r="Z110" s="287"/>
      <c r="AA110" s="288"/>
      <c r="AB110" s="278" t="str">
        <f t="shared" si="22"/>
        <v/>
      </c>
      <c r="AC110" s="289"/>
      <c r="AD110" s="290"/>
      <c r="AF110" s="280"/>
      <c r="AG110" s="48"/>
      <c r="AH110" s="48"/>
      <c r="AI110" s="48"/>
      <c r="AJ110" s="49"/>
      <c r="AK110" s="3"/>
      <c r="AL110" s="3"/>
      <c r="AM110" s="3"/>
      <c r="AN110" s="48"/>
      <c r="AO110" s="48"/>
      <c r="AP110" s="48"/>
      <c r="AQ110" s="49"/>
    </row>
    <row r="111" spans="1:43" s="279" customFormat="1" ht="15.75" hidden="1" x14ac:dyDescent="0.2">
      <c r="A111" s="293"/>
      <c r="B111" s="293"/>
      <c r="C111" s="517"/>
      <c r="D111" s="507"/>
      <c r="E111" s="493"/>
      <c r="F111" s="494"/>
      <c r="G111" s="494"/>
      <c r="H111" s="494"/>
      <c r="I111" s="494"/>
      <c r="J111" s="494"/>
      <c r="K111" s="494"/>
      <c r="L111" s="494"/>
      <c r="M111" s="495"/>
      <c r="N111" s="267"/>
      <c r="O111" s="268">
        <f t="shared" si="21"/>
        <v>0</v>
      </c>
      <c r="P111" s="269"/>
      <c r="Q111" s="270"/>
      <c r="R111" s="288"/>
      <c r="S111" s="290"/>
      <c r="T111" s="330"/>
      <c r="U111" s="274" t="str">
        <f t="shared" si="15"/>
        <v/>
      </c>
      <c r="V111" s="274" t="str">
        <f t="shared" si="23"/>
        <v>Moderada</v>
      </c>
      <c r="W111" s="274" t="str">
        <f t="shared" si="19"/>
        <v/>
      </c>
      <c r="X111" s="275" t="str">
        <f t="shared" si="20"/>
        <v>Requiere plan de acción para fortalecer el control</v>
      </c>
      <c r="Y111" s="276" t="str">
        <f t="shared" si="24"/>
        <v/>
      </c>
      <c r="Z111" s="287"/>
      <c r="AA111" s="288"/>
      <c r="AB111" s="278" t="str">
        <f t="shared" si="22"/>
        <v/>
      </c>
      <c r="AC111" s="289"/>
      <c r="AD111" s="290"/>
      <c r="AF111" s="280"/>
      <c r="AG111" s="48"/>
      <c r="AH111" s="48"/>
      <c r="AI111" s="48"/>
      <c r="AJ111" s="49"/>
      <c r="AK111" s="3"/>
      <c r="AL111" s="3"/>
      <c r="AM111" s="3"/>
      <c r="AN111" s="48"/>
      <c r="AO111" s="48"/>
      <c r="AP111" s="48"/>
      <c r="AQ111" s="49"/>
    </row>
    <row r="112" spans="1:43" s="298" customFormat="1" ht="78.75" x14ac:dyDescent="0.2">
      <c r="A112" s="491" t="str">
        <f>'[1]2. MAPA DE RIESGOS '!C19</f>
        <v>8: Presencia de actos de cohecho (dar o recibir dádivas) para favorecimiento propio o de un tercero.</v>
      </c>
      <c r="B112" s="491"/>
      <c r="C112" s="523" t="s">
        <v>707</v>
      </c>
      <c r="D112" s="420" t="s">
        <v>1457</v>
      </c>
      <c r="E112" s="493" t="s">
        <v>20</v>
      </c>
      <c r="F112" s="494">
        <v>15</v>
      </c>
      <c r="G112" s="494">
        <v>15</v>
      </c>
      <c r="H112" s="494">
        <v>15</v>
      </c>
      <c r="I112" s="494">
        <v>15</v>
      </c>
      <c r="J112" s="494">
        <v>15</v>
      </c>
      <c r="K112" s="494">
        <v>15</v>
      </c>
      <c r="L112" s="494">
        <v>10</v>
      </c>
      <c r="M112" s="495" t="s">
        <v>68</v>
      </c>
      <c r="N112" s="294"/>
      <c r="O112" s="295">
        <f t="shared" si="21"/>
        <v>90</v>
      </c>
      <c r="P112" s="296">
        <f t="shared" si="17"/>
        <v>1</v>
      </c>
      <c r="Q112" s="270" t="str">
        <f t="shared" si="18"/>
        <v>Fuerte</v>
      </c>
      <c r="R112" s="271">
        <f>ROUNDUP(AVERAGEIF(P112:P134,"&gt;0"),1)</f>
        <v>1</v>
      </c>
      <c r="S112" s="272" t="str">
        <f>IF(R112&gt;96%,"Fuerte",IF(R112&lt;50%,"Débil","Moderada"))</f>
        <v>Fuerte</v>
      </c>
      <c r="T112" s="273" t="str">
        <f>IF(R112&lt;96%,"Se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2" s="274" t="str">
        <f t="shared" si="15"/>
        <v>Fuerte</v>
      </c>
      <c r="V112" s="274" t="str">
        <f t="shared" si="23"/>
        <v/>
      </c>
      <c r="W112" s="274" t="str">
        <f t="shared" si="19"/>
        <v/>
      </c>
      <c r="X112" s="275" t="str">
        <f t="shared" si="20"/>
        <v>Control fuerte pero si el riesgo residual lo requiere y según la opción de manejo escogida, cada responsable involucrado debe liderar acciones adicionales</v>
      </c>
      <c r="Y112" s="276">
        <f t="shared" si="24"/>
        <v>2</v>
      </c>
      <c r="Z112" s="277">
        <f>IFERROR(ROUND(AVERAGE(Y112:Y134),0),0)</f>
        <v>2</v>
      </c>
      <c r="AA112" s="297">
        <f>IF(OR(W112="Débil",Z112=0),0,IF(Z112=1,1,IF(AND(U112="Fuerte",Z112=2),2,1)))</f>
        <v>2</v>
      </c>
      <c r="AB112" s="278" t="str">
        <f t="shared" si="22"/>
        <v/>
      </c>
      <c r="AC112" s="277">
        <f>IFERROR(ROUND(AVERAGE(AB112:AB134),0),0)</f>
        <v>2</v>
      </c>
      <c r="AD112" s="297">
        <f>IF(OR(W112="Débil",AC112=0),0,IF(AC112=1,1,IF(AND(U112="Fuerte",AC112=2),2,1)))</f>
        <v>2</v>
      </c>
    </row>
    <row r="113" spans="1:43" s="298" customFormat="1" ht="105" x14ac:dyDescent="0.2">
      <c r="A113" s="515"/>
      <c r="B113" s="515"/>
      <c r="C113" s="523" t="s">
        <v>708</v>
      </c>
      <c r="D113" s="141" t="s">
        <v>1097</v>
      </c>
      <c r="E113" s="493" t="s">
        <v>20</v>
      </c>
      <c r="F113" s="494">
        <v>15</v>
      </c>
      <c r="G113" s="494">
        <v>15</v>
      </c>
      <c r="H113" s="494">
        <v>15</v>
      </c>
      <c r="I113" s="494">
        <v>15</v>
      </c>
      <c r="J113" s="494">
        <v>15</v>
      </c>
      <c r="K113" s="494">
        <v>15</v>
      </c>
      <c r="L113" s="494">
        <v>10</v>
      </c>
      <c r="M113" s="495" t="s">
        <v>68</v>
      </c>
      <c r="N113" s="294"/>
      <c r="O113" s="295">
        <f t="shared" si="21"/>
        <v>90</v>
      </c>
      <c r="P113" s="296">
        <f t="shared" si="17"/>
        <v>1</v>
      </c>
      <c r="Q113" s="270" t="str">
        <f t="shared" si="18"/>
        <v>Fuerte</v>
      </c>
      <c r="R113" s="299"/>
      <c r="S113" s="300"/>
      <c r="T113" s="301"/>
      <c r="U113" s="274" t="str">
        <f t="shared" si="15"/>
        <v>Fuerte</v>
      </c>
      <c r="V113" s="274" t="str">
        <f t="shared" si="23"/>
        <v/>
      </c>
      <c r="W113" s="274" t="str">
        <f t="shared" si="19"/>
        <v/>
      </c>
      <c r="X113" s="275" t="str">
        <f t="shared" si="20"/>
        <v>Control fuerte pero si el riesgo residual lo requiere y según la opción de manejo escogida, cada responsable involucrado debe liderar acciones adicionales</v>
      </c>
      <c r="Y113" s="276">
        <f t="shared" si="24"/>
        <v>2</v>
      </c>
      <c r="Z113" s="302"/>
      <c r="AA113" s="299"/>
      <c r="AB113" s="278" t="str">
        <f t="shared" si="22"/>
        <v/>
      </c>
      <c r="AC113" s="303"/>
      <c r="AD113" s="300"/>
    </row>
    <row r="114" spans="1:43" s="298" customFormat="1" ht="69" customHeight="1" x14ac:dyDescent="0.2">
      <c r="A114" s="515"/>
      <c r="B114" s="515"/>
      <c r="C114" s="523" t="s">
        <v>701</v>
      </c>
      <c r="D114" s="141" t="s">
        <v>1098</v>
      </c>
      <c r="E114" s="493" t="s">
        <v>20</v>
      </c>
      <c r="F114" s="494">
        <v>15</v>
      </c>
      <c r="G114" s="494">
        <v>15</v>
      </c>
      <c r="H114" s="494">
        <v>15</v>
      </c>
      <c r="I114" s="494">
        <v>15</v>
      </c>
      <c r="J114" s="494">
        <v>15</v>
      </c>
      <c r="K114" s="494">
        <v>15</v>
      </c>
      <c r="L114" s="494">
        <v>10</v>
      </c>
      <c r="M114" s="495" t="s">
        <v>68</v>
      </c>
      <c r="N114" s="294"/>
      <c r="O114" s="295">
        <f t="shared" si="21"/>
        <v>90</v>
      </c>
      <c r="P114" s="296">
        <f t="shared" si="17"/>
        <v>1</v>
      </c>
      <c r="Q114" s="270" t="str">
        <f t="shared" si="18"/>
        <v>Fuerte</v>
      </c>
      <c r="R114" s="299"/>
      <c r="S114" s="300"/>
      <c r="T114" s="301"/>
      <c r="U114" s="274" t="str">
        <f t="shared" si="15"/>
        <v>Fuerte</v>
      </c>
      <c r="V114" s="274" t="str">
        <f t="shared" si="23"/>
        <v/>
      </c>
      <c r="W114" s="274" t="str">
        <f t="shared" si="19"/>
        <v/>
      </c>
      <c r="X114" s="275" t="str">
        <f t="shared" si="20"/>
        <v>Control fuerte pero si el riesgo residual lo requiere y según la opción de manejo escogida, cada responsable involucrado debe liderar acciones adicionales</v>
      </c>
      <c r="Y114" s="276">
        <f t="shared" si="24"/>
        <v>2</v>
      </c>
      <c r="Z114" s="302"/>
      <c r="AA114" s="299"/>
      <c r="AB114" s="278" t="str">
        <f t="shared" si="22"/>
        <v/>
      </c>
      <c r="AC114" s="303"/>
      <c r="AD114" s="300"/>
    </row>
    <row r="115" spans="1:43" s="298" customFormat="1" ht="69" customHeight="1" x14ac:dyDescent="0.2">
      <c r="A115" s="515"/>
      <c r="B115" s="515"/>
      <c r="C115" s="523">
        <v>1.4</v>
      </c>
      <c r="D115" s="141" t="s">
        <v>972</v>
      </c>
      <c r="E115" s="493" t="s">
        <v>20</v>
      </c>
      <c r="F115" s="494">
        <v>15</v>
      </c>
      <c r="G115" s="494">
        <v>15</v>
      </c>
      <c r="H115" s="494">
        <v>15</v>
      </c>
      <c r="I115" s="494">
        <v>15</v>
      </c>
      <c r="J115" s="494">
        <v>15</v>
      </c>
      <c r="K115" s="494">
        <v>15</v>
      </c>
      <c r="L115" s="494">
        <v>10</v>
      </c>
      <c r="M115" s="495" t="s">
        <v>68</v>
      </c>
      <c r="N115" s="294"/>
      <c r="O115" s="295">
        <f t="shared" si="21"/>
        <v>90</v>
      </c>
      <c r="P115" s="296">
        <f t="shared" si="17"/>
        <v>1</v>
      </c>
      <c r="Q115" s="270" t="str">
        <f t="shared" si="18"/>
        <v>Fuerte</v>
      </c>
      <c r="R115" s="299"/>
      <c r="S115" s="300"/>
      <c r="T115" s="301"/>
      <c r="U115" s="274" t="str">
        <f t="shared" si="15"/>
        <v>Fuerte</v>
      </c>
      <c r="V115" s="274" t="str">
        <f t="shared" si="23"/>
        <v/>
      </c>
      <c r="W115" s="274" t="str">
        <f t="shared" si="19"/>
        <v/>
      </c>
      <c r="X115" s="275" t="str">
        <f t="shared" si="20"/>
        <v>Control fuerte pero si el riesgo residual lo requiere y según la opción de manejo escogida, cada responsable involucrado debe liderar acciones adicionales</v>
      </c>
      <c r="Y115" s="276">
        <f t="shared" si="24"/>
        <v>2</v>
      </c>
      <c r="Z115" s="302"/>
      <c r="AA115" s="299"/>
      <c r="AB115" s="278" t="str">
        <f t="shared" si="22"/>
        <v/>
      </c>
      <c r="AC115" s="303"/>
      <c r="AD115" s="300"/>
    </row>
    <row r="116" spans="1:43" s="298" customFormat="1" ht="69" customHeight="1" x14ac:dyDescent="0.2">
      <c r="A116" s="515"/>
      <c r="B116" s="515"/>
      <c r="C116" s="523" t="s">
        <v>1554</v>
      </c>
      <c r="D116" s="141" t="s">
        <v>1099</v>
      </c>
      <c r="E116" s="493" t="s">
        <v>20</v>
      </c>
      <c r="F116" s="494">
        <v>15</v>
      </c>
      <c r="G116" s="494">
        <v>15</v>
      </c>
      <c r="H116" s="494">
        <v>15</v>
      </c>
      <c r="I116" s="494">
        <v>15</v>
      </c>
      <c r="J116" s="494">
        <v>15</v>
      </c>
      <c r="K116" s="494">
        <v>15</v>
      </c>
      <c r="L116" s="494">
        <v>10</v>
      </c>
      <c r="M116" s="495" t="s">
        <v>68</v>
      </c>
      <c r="N116" s="294"/>
      <c r="O116" s="295">
        <f t="shared" si="21"/>
        <v>90</v>
      </c>
      <c r="P116" s="296">
        <f t="shared" si="17"/>
        <v>1</v>
      </c>
      <c r="Q116" s="270" t="str">
        <f t="shared" si="18"/>
        <v>Fuerte</v>
      </c>
      <c r="R116" s="299"/>
      <c r="S116" s="300"/>
      <c r="T116" s="301"/>
      <c r="U116" s="274" t="str">
        <f t="shared" si="15"/>
        <v>Fuerte</v>
      </c>
      <c r="V116" s="274" t="str">
        <f t="shared" si="23"/>
        <v/>
      </c>
      <c r="W116" s="274" t="str">
        <f t="shared" si="19"/>
        <v/>
      </c>
      <c r="X116" s="275" t="str">
        <f t="shared" si="20"/>
        <v>Control fuerte pero si el riesgo residual lo requiere y según la opción de manejo escogida, cada responsable involucrado debe liderar acciones adicionales</v>
      </c>
      <c r="Y116" s="276">
        <f t="shared" si="24"/>
        <v>2</v>
      </c>
      <c r="Z116" s="302"/>
      <c r="AA116" s="299"/>
      <c r="AB116" s="278" t="str">
        <f t="shared" si="22"/>
        <v/>
      </c>
      <c r="AC116" s="303"/>
      <c r="AD116" s="300"/>
    </row>
    <row r="117" spans="1:43" s="298" customFormat="1" ht="69" customHeight="1" x14ac:dyDescent="0.2">
      <c r="A117" s="515"/>
      <c r="B117" s="515"/>
      <c r="C117" s="523" t="s">
        <v>1552</v>
      </c>
      <c r="D117" s="141" t="s">
        <v>1100</v>
      </c>
      <c r="E117" s="493" t="s">
        <v>20</v>
      </c>
      <c r="F117" s="494">
        <v>15</v>
      </c>
      <c r="G117" s="494">
        <v>15</v>
      </c>
      <c r="H117" s="494">
        <v>15</v>
      </c>
      <c r="I117" s="494">
        <v>10</v>
      </c>
      <c r="J117" s="494">
        <v>15</v>
      </c>
      <c r="K117" s="494">
        <v>15</v>
      </c>
      <c r="L117" s="494">
        <v>10</v>
      </c>
      <c r="M117" s="495" t="s">
        <v>68</v>
      </c>
      <c r="N117" s="294"/>
      <c r="O117" s="295">
        <f t="shared" si="21"/>
        <v>85</v>
      </c>
      <c r="P117" s="296">
        <f t="shared" si="17"/>
        <v>0.94444444444444442</v>
      </c>
      <c r="Q117" s="270" t="str">
        <f t="shared" si="18"/>
        <v>Moderado</v>
      </c>
      <c r="R117" s="299"/>
      <c r="S117" s="300"/>
      <c r="T117" s="301"/>
      <c r="U117" s="274" t="str">
        <f t="shared" si="15"/>
        <v/>
      </c>
      <c r="V117" s="274" t="str">
        <f t="shared" si="23"/>
        <v>Moderada</v>
      </c>
      <c r="W117" s="274" t="str">
        <f t="shared" si="19"/>
        <v/>
      </c>
      <c r="X117" s="275" t="str">
        <f t="shared" si="20"/>
        <v>Requiere plan de acción para fortalecer el control</v>
      </c>
      <c r="Y117" s="276">
        <f t="shared" si="24"/>
        <v>1</v>
      </c>
      <c r="Z117" s="302"/>
      <c r="AA117" s="299"/>
      <c r="AB117" s="278"/>
      <c r="AC117" s="303"/>
      <c r="AD117" s="300"/>
    </row>
    <row r="118" spans="1:43" s="298" customFormat="1" ht="38.25" x14ac:dyDescent="0.2">
      <c r="A118" s="515"/>
      <c r="B118" s="515"/>
      <c r="C118" s="523" t="s">
        <v>1553</v>
      </c>
      <c r="D118" s="141" t="s">
        <v>1101</v>
      </c>
      <c r="E118" s="493" t="s">
        <v>26</v>
      </c>
      <c r="F118" s="494">
        <v>15</v>
      </c>
      <c r="G118" s="494">
        <v>15</v>
      </c>
      <c r="H118" s="494">
        <v>15</v>
      </c>
      <c r="I118" s="494">
        <v>15</v>
      </c>
      <c r="J118" s="494">
        <v>15</v>
      </c>
      <c r="K118" s="494">
        <v>15</v>
      </c>
      <c r="L118" s="494">
        <v>10</v>
      </c>
      <c r="M118" s="495" t="s">
        <v>68</v>
      </c>
      <c r="N118" s="294"/>
      <c r="O118" s="295">
        <f t="shared" si="21"/>
        <v>90</v>
      </c>
      <c r="P118" s="296">
        <f t="shared" si="17"/>
        <v>1</v>
      </c>
      <c r="Q118" s="270" t="str">
        <f t="shared" si="18"/>
        <v>Fuerte</v>
      </c>
      <c r="R118" s="299"/>
      <c r="S118" s="300"/>
      <c r="T118" s="301"/>
      <c r="U118" s="274" t="str">
        <f t="shared" si="15"/>
        <v>Fuerte</v>
      </c>
      <c r="V118" s="274" t="str">
        <f t="shared" si="23"/>
        <v/>
      </c>
      <c r="W118" s="274" t="str">
        <f t="shared" si="19"/>
        <v/>
      </c>
      <c r="X118" s="275" t="str">
        <f t="shared" si="20"/>
        <v>Control fuerte pero si el riesgo residual lo requiere y según la opción de manejo escogida, cada responsable involucrado debe liderar acciones adicionales</v>
      </c>
      <c r="Y118" s="276" t="str">
        <f t="shared" si="24"/>
        <v/>
      </c>
      <c r="Z118" s="302"/>
      <c r="AA118" s="299"/>
      <c r="AB118" s="278">
        <f t="shared" ref="AB118:AB151" si="25">IF(E118="Detectivo",IF(U118="Fuerte",2,IF(V118="Moderada",1,"")),"")</f>
        <v>2</v>
      </c>
      <c r="AC118" s="303"/>
      <c r="AD118" s="300"/>
    </row>
    <row r="119" spans="1:43" s="298" customFormat="1" ht="45" x14ac:dyDescent="0.2">
      <c r="A119" s="515"/>
      <c r="B119" s="515"/>
      <c r="C119" s="523" t="s">
        <v>1555</v>
      </c>
      <c r="D119" s="141" t="s">
        <v>1102</v>
      </c>
      <c r="E119" s="493" t="s">
        <v>20</v>
      </c>
      <c r="F119" s="494">
        <v>15</v>
      </c>
      <c r="G119" s="494">
        <v>15</v>
      </c>
      <c r="H119" s="494">
        <v>15</v>
      </c>
      <c r="I119" s="494">
        <v>15</v>
      </c>
      <c r="J119" s="494">
        <v>15</v>
      </c>
      <c r="K119" s="494">
        <v>15</v>
      </c>
      <c r="L119" s="494">
        <v>10</v>
      </c>
      <c r="M119" s="495" t="s">
        <v>68</v>
      </c>
      <c r="N119" s="294"/>
      <c r="O119" s="295">
        <f t="shared" si="21"/>
        <v>90</v>
      </c>
      <c r="P119" s="296">
        <f t="shared" si="17"/>
        <v>1</v>
      </c>
      <c r="Q119" s="270" t="str">
        <f t="shared" si="18"/>
        <v>Fuerte</v>
      </c>
      <c r="R119" s="299"/>
      <c r="S119" s="300"/>
      <c r="T119" s="301"/>
      <c r="U119" s="274" t="str">
        <f t="shared" si="15"/>
        <v>Fuerte</v>
      </c>
      <c r="V119" s="274" t="str">
        <f t="shared" si="23"/>
        <v/>
      </c>
      <c r="W119" s="274" t="str">
        <f t="shared" si="19"/>
        <v/>
      </c>
      <c r="X119" s="275" t="str">
        <f t="shared" si="20"/>
        <v>Control fuerte pero si el riesgo residual lo requiere y según la opción de manejo escogida, cada responsable involucrado debe liderar acciones adicionales</v>
      </c>
      <c r="Y119" s="276">
        <f t="shared" si="24"/>
        <v>2</v>
      </c>
      <c r="Z119" s="302"/>
      <c r="AA119" s="299"/>
      <c r="AB119" s="278" t="str">
        <f t="shared" si="25"/>
        <v/>
      </c>
      <c r="AC119" s="303"/>
      <c r="AD119" s="300"/>
    </row>
    <row r="120" spans="1:43" s="298" customFormat="1" ht="60" x14ac:dyDescent="0.2">
      <c r="A120" s="283"/>
      <c r="B120" s="283"/>
      <c r="C120" s="517" t="s">
        <v>688</v>
      </c>
      <c r="D120" s="141" t="s">
        <v>913</v>
      </c>
      <c r="E120" s="493" t="s">
        <v>26</v>
      </c>
      <c r="F120" s="494">
        <v>15</v>
      </c>
      <c r="G120" s="494">
        <v>15</v>
      </c>
      <c r="H120" s="494">
        <v>15</v>
      </c>
      <c r="I120" s="494">
        <v>15</v>
      </c>
      <c r="J120" s="494">
        <v>15</v>
      </c>
      <c r="K120" s="494">
        <v>15</v>
      </c>
      <c r="L120" s="494">
        <v>10</v>
      </c>
      <c r="M120" s="495" t="s">
        <v>68</v>
      </c>
      <c r="N120" s="294"/>
      <c r="O120" s="295">
        <f t="shared" si="21"/>
        <v>90</v>
      </c>
      <c r="P120" s="296">
        <f t="shared" si="17"/>
        <v>1</v>
      </c>
      <c r="Q120" s="270" t="str">
        <f t="shared" si="18"/>
        <v>Fuerte</v>
      </c>
      <c r="R120" s="299"/>
      <c r="S120" s="300"/>
      <c r="T120" s="301"/>
      <c r="U120" s="274" t="str">
        <f t="shared" si="15"/>
        <v>Fuerte</v>
      </c>
      <c r="V120" s="274" t="str">
        <f t="shared" si="23"/>
        <v/>
      </c>
      <c r="W120" s="274" t="str">
        <f t="shared" si="19"/>
        <v/>
      </c>
      <c r="X120" s="275" t="str">
        <f t="shared" si="20"/>
        <v>Control fuerte pero si el riesgo residual lo requiere y según la opción de manejo escogida, cada responsable involucrado debe liderar acciones adicionales</v>
      </c>
      <c r="Y120" s="276" t="str">
        <f t="shared" si="24"/>
        <v/>
      </c>
      <c r="Z120" s="302"/>
      <c r="AA120" s="299"/>
      <c r="AB120" s="278">
        <f t="shared" si="25"/>
        <v>2</v>
      </c>
      <c r="AC120" s="303"/>
      <c r="AD120" s="300"/>
    </row>
    <row r="121" spans="1:43" s="298" customFormat="1" ht="90" x14ac:dyDescent="0.2">
      <c r="A121" s="283"/>
      <c r="B121" s="283"/>
      <c r="C121" s="517" t="s">
        <v>641</v>
      </c>
      <c r="D121" s="141" t="s">
        <v>1103</v>
      </c>
      <c r="E121" s="493" t="s">
        <v>20</v>
      </c>
      <c r="F121" s="494">
        <v>15</v>
      </c>
      <c r="G121" s="494">
        <v>15</v>
      </c>
      <c r="H121" s="494">
        <v>15</v>
      </c>
      <c r="I121" s="494">
        <v>15</v>
      </c>
      <c r="J121" s="494">
        <v>15</v>
      </c>
      <c r="K121" s="494">
        <v>15</v>
      </c>
      <c r="L121" s="494">
        <v>10</v>
      </c>
      <c r="M121" s="495" t="s">
        <v>68</v>
      </c>
      <c r="N121" s="294"/>
      <c r="O121" s="295">
        <f t="shared" si="21"/>
        <v>90</v>
      </c>
      <c r="P121" s="296">
        <f t="shared" si="17"/>
        <v>1</v>
      </c>
      <c r="Q121" s="270" t="str">
        <f t="shared" si="18"/>
        <v>Fuerte</v>
      </c>
      <c r="R121" s="299"/>
      <c r="S121" s="300"/>
      <c r="T121" s="301"/>
      <c r="U121" s="274" t="str">
        <f t="shared" si="15"/>
        <v>Fuerte</v>
      </c>
      <c r="V121" s="274" t="str">
        <f t="shared" si="23"/>
        <v/>
      </c>
      <c r="W121" s="274" t="str">
        <f t="shared" si="19"/>
        <v/>
      </c>
      <c r="X121" s="275" t="str">
        <f t="shared" si="20"/>
        <v>Control fuerte pero si el riesgo residual lo requiere y según la opción de manejo escogida, cada responsable involucrado debe liderar acciones adicionales</v>
      </c>
      <c r="Y121" s="276">
        <f t="shared" si="24"/>
        <v>2</v>
      </c>
      <c r="Z121" s="302"/>
      <c r="AA121" s="299"/>
      <c r="AB121" s="278" t="str">
        <f t="shared" si="25"/>
        <v/>
      </c>
      <c r="AC121" s="303"/>
      <c r="AD121" s="300"/>
    </row>
    <row r="122" spans="1:43" s="298" customFormat="1" ht="75" x14ac:dyDescent="0.2">
      <c r="A122" s="283"/>
      <c r="B122" s="283"/>
      <c r="C122" s="517" t="s">
        <v>709</v>
      </c>
      <c r="D122" s="141" t="s">
        <v>1136</v>
      </c>
      <c r="E122" s="493" t="s">
        <v>26</v>
      </c>
      <c r="F122" s="494">
        <v>15</v>
      </c>
      <c r="G122" s="494">
        <v>15</v>
      </c>
      <c r="H122" s="494">
        <v>15</v>
      </c>
      <c r="I122" s="494">
        <v>10</v>
      </c>
      <c r="J122" s="494">
        <v>15</v>
      </c>
      <c r="K122" s="494">
        <v>15</v>
      </c>
      <c r="L122" s="494">
        <v>10</v>
      </c>
      <c r="M122" s="495" t="s">
        <v>620</v>
      </c>
      <c r="N122" s="294"/>
      <c r="O122" s="295">
        <f t="shared" si="21"/>
        <v>85</v>
      </c>
      <c r="P122" s="296">
        <f t="shared" si="17"/>
        <v>0.94444444444444442</v>
      </c>
      <c r="Q122" s="270" t="str">
        <f t="shared" si="18"/>
        <v>Moderado</v>
      </c>
      <c r="R122" s="299"/>
      <c r="S122" s="300"/>
      <c r="T122" s="301"/>
      <c r="U122" s="274" t="str">
        <f t="shared" si="15"/>
        <v/>
      </c>
      <c r="V122" s="274" t="str">
        <f t="shared" si="23"/>
        <v>Moderada</v>
      </c>
      <c r="W122" s="274" t="str">
        <f t="shared" si="19"/>
        <v/>
      </c>
      <c r="X122" s="275" t="str">
        <f t="shared" si="20"/>
        <v>Requiere plan de acción para fortalecer el control</v>
      </c>
      <c r="Y122" s="276" t="str">
        <f t="shared" si="24"/>
        <v/>
      </c>
      <c r="Z122" s="302"/>
      <c r="AA122" s="299"/>
      <c r="AB122" s="278">
        <f t="shared" si="25"/>
        <v>1</v>
      </c>
      <c r="AC122" s="303"/>
      <c r="AD122" s="300"/>
    </row>
    <row r="123" spans="1:43" s="298" customFormat="1" ht="75" x14ac:dyDescent="0.2">
      <c r="A123" s="515"/>
      <c r="B123" s="515"/>
      <c r="C123" s="523" t="s">
        <v>643</v>
      </c>
      <c r="D123" s="141" t="s">
        <v>1135</v>
      </c>
      <c r="E123" s="509" t="s">
        <v>20</v>
      </c>
      <c r="F123" s="509"/>
      <c r="G123" s="509"/>
      <c r="H123" s="509"/>
      <c r="I123" s="509"/>
      <c r="J123" s="509"/>
      <c r="K123" s="509"/>
      <c r="L123" s="509"/>
      <c r="M123" s="509"/>
      <c r="N123" s="294"/>
      <c r="O123" s="295">
        <f t="shared" si="21"/>
        <v>0</v>
      </c>
      <c r="P123" s="296">
        <f t="shared" si="17"/>
        <v>0</v>
      </c>
      <c r="Q123" s="270" t="str">
        <f t="shared" si="18"/>
        <v>Débil</v>
      </c>
      <c r="R123" s="299"/>
      <c r="S123" s="300"/>
      <c r="T123" s="301"/>
      <c r="U123" s="274" t="str">
        <f t="shared" si="15"/>
        <v/>
      </c>
      <c r="V123" s="274" t="str">
        <f t="shared" si="23"/>
        <v/>
      </c>
      <c r="W123" s="274" t="str">
        <f t="shared" si="19"/>
        <v>Débil</v>
      </c>
      <c r="X123" s="275" t="str">
        <f t="shared" si="20"/>
        <v>Requiere plan de acción para fortalecer el control</v>
      </c>
      <c r="Y123" s="276" t="str">
        <f t="shared" si="24"/>
        <v/>
      </c>
      <c r="Z123" s="302"/>
      <c r="AA123" s="299"/>
      <c r="AB123" s="278" t="str">
        <f t="shared" si="25"/>
        <v/>
      </c>
      <c r="AC123" s="303"/>
      <c r="AD123" s="300"/>
    </row>
    <row r="124" spans="1:43" s="298" customFormat="1" ht="120" x14ac:dyDescent="0.2">
      <c r="A124" s="283"/>
      <c r="B124" s="283"/>
      <c r="C124" s="517" t="s">
        <v>652</v>
      </c>
      <c r="D124" s="141" t="s">
        <v>1146</v>
      </c>
      <c r="E124" s="493" t="s">
        <v>20</v>
      </c>
      <c r="F124" s="494"/>
      <c r="G124" s="494"/>
      <c r="H124" s="494"/>
      <c r="I124" s="494"/>
      <c r="J124" s="494"/>
      <c r="K124" s="494"/>
      <c r="L124" s="494"/>
      <c r="M124" s="495"/>
      <c r="N124" s="294"/>
      <c r="O124" s="295">
        <f t="shared" si="21"/>
        <v>0</v>
      </c>
      <c r="P124" s="296">
        <f t="shared" si="17"/>
        <v>0</v>
      </c>
      <c r="Q124" s="270" t="str">
        <f t="shared" si="18"/>
        <v>Débil</v>
      </c>
      <c r="R124" s="299"/>
      <c r="S124" s="300"/>
      <c r="T124" s="301"/>
      <c r="U124" s="274" t="str">
        <f t="shared" si="15"/>
        <v/>
      </c>
      <c r="V124" s="274" t="str">
        <f t="shared" si="23"/>
        <v/>
      </c>
      <c r="W124" s="274" t="str">
        <f t="shared" si="19"/>
        <v>Débil</v>
      </c>
      <c r="X124" s="275" t="str">
        <f t="shared" si="20"/>
        <v>Requiere plan de acción para fortalecer el control</v>
      </c>
      <c r="Y124" s="276" t="str">
        <f t="shared" si="24"/>
        <v/>
      </c>
      <c r="Z124" s="302"/>
      <c r="AA124" s="299"/>
      <c r="AB124" s="278" t="str">
        <f t="shared" si="25"/>
        <v/>
      </c>
      <c r="AC124" s="303"/>
      <c r="AD124" s="300"/>
    </row>
    <row r="125" spans="1:43" s="298" customFormat="1" ht="75" x14ac:dyDescent="0.2">
      <c r="A125" s="283"/>
      <c r="B125" s="283"/>
      <c r="C125" s="517" t="s">
        <v>675</v>
      </c>
      <c r="D125" s="141" t="s">
        <v>1142</v>
      </c>
      <c r="E125" s="493" t="s">
        <v>20</v>
      </c>
      <c r="F125" s="494">
        <v>15</v>
      </c>
      <c r="G125" s="494">
        <v>15</v>
      </c>
      <c r="H125" s="494">
        <v>15</v>
      </c>
      <c r="I125" s="494">
        <v>15</v>
      </c>
      <c r="J125" s="494">
        <v>15</v>
      </c>
      <c r="K125" s="494">
        <v>15</v>
      </c>
      <c r="L125" s="505">
        <v>10</v>
      </c>
      <c r="M125" s="495" t="s">
        <v>68</v>
      </c>
      <c r="N125" s="294"/>
      <c r="O125" s="295">
        <f t="shared" si="21"/>
        <v>90</v>
      </c>
      <c r="P125" s="296">
        <f t="shared" si="17"/>
        <v>1</v>
      </c>
      <c r="Q125" s="270" t="str">
        <f t="shared" si="18"/>
        <v>Fuerte</v>
      </c>
      <c r="R125" s="299"/>
      <c r="S125" s="300"/>
      <c r="T125" s="327"/>
      <c r="U125" s="274" t="str">
        <f t="shared" si="15"/>
        <v>Fuerte</v>
      </c>
      <c r="V125" s="274" t="str">
        <f t="shared" si="23"/>
        <v/>
      </c>
      <c r="W125" s="274" t="str">
        <f t="shared" si="19"/>
        <v/>
      </c>
      <c r="X125" s="275" t="str">
        <f t="shared" si="20"/>
        <v>Control fuerte pero si el riesgo residual lo requiere y según la opción de manejo escogida, cada responsable involucrado debe liderar acciones adicionales</v>
      </c>
      <c r="Y125" s="276">
        <f t="shared" si="24"/>
        <v>2</v>
      </c>
      <c r="Z125" s="304"/>
      <c r="AA125" s="305"/>
      <c r="AB125" s="278" t="str">
        <f t="shared" si="25"/>
        <v/>
      </c>
      <c r="AC125" s="306"/>
      <c r="AD125" s="307"/>
    </row>
    <row r="126" spans="1:43" s="298" customFormat="1" ht="60" x14ac:dyDescent="0.25">
      <c r="A126" s="506"/>
      <c r="B126" s="506"/>
      <c r="C126" s="524" t="s">
        <v>706</v>
      </c>
      <c r="D126" s="141" t="s">
        <v>1143</v>
      </c>
      <c r="E126" s="493" t="s">
        <v>26</v>
      </c>
      <c r="F126" s="494">
        <v>15</v>
      </c>
      <c r="G126" s="494">
        <v>15</v>
      </c>
      <c r="H126" s="494">
        <v>15</v>
      </c>
      <c r="I126" s="494">
        <v>15</v>
      </c>
      <c r="J126" s="494">
        <v>15</v>
      </c>
      <c r="K126" s="494">
        <v>15</v>
      </c>
      <c r="L126" s="505">
        <v>10</v>
      </c>
      <c r="M126" s="495" t="s">
        <v>68</v>
      </c>
      <c r="N126" s="294"/>
      <c r="O126" s="295">
        <f t="shared" si="21"/>
        <v>90</v>
      </c>
      <c r="P126" s="296">
        <f t="shared" si="17"/>
        <v>1</v>
      </c>
      <c r="Q126" s="270" t="str">
        <f t="shared" si="18"/>
        <v>Fuerte</v>
      </c>
      <c r="R126" s="299"/>
      <c r="S126" s="300"/>
      <c r="T126" s="301"/>
      <c r="U126" s="274" t="str">
        <f t="shared" si="15"/>
        <v>Fuerte</v>
      </c>
      <c r="V126" s="274" t="str">
        <f t="shared" si="23"/>
        <v/>
      </c>
      <c r="W126" s="274" t="str">
        <f t="shared" si="19"/>
        <v/>
      </c>
      <c r="X126" s="275" t="str">
        <f t="shared" si="20"/>
        <v>Control fuerte pero si el riesgo residual lo requiere y según la opción de manejo escogida, cada responsable involucrado debe liderar acciones adicionales</v>
      </c>
      <c r="Y126" s="276" t="str">
        <f t="shared" si="24"/>
        <v/>
      </c>
      <c r="Z126" s="309"/>
      <c r="AA126" s="297">
        <f>IF(OR(W126="Débil",Z126=0),0,IF(Z126=1,1,IF(AND(U126="Fuerte",Z126=2),2,1)))</f>
        <v>0</v>
      </c>
      <c r="AB126" s="278">
        <f t="shared" si="25"/>
        <v>2</v>
      </c>
      <c r="AC126" s="309"/>
      <c r="AD126" s="297">
        <f>IF(OR(W126="Débil",AC126=0),0,IF(AC126=1,1,IF(AND(U126="Fuerte",AC126=2),2,1)))</f>
        <v>0</v>
      </c>
      <c r="AF126" s="311"/>
      <c r="AG126" s="328"/>
      <c r="AH126" s="328"/>
      <c r="AI126" s="328"/>
      <c r="AJ126" s="329"/>
      <c r="AK126" s="310"/>
      <c r="AL126" s="310"/>
      <c r="AM126" s="310"/>
      <c r="AN126" s="328"/>
      <c r="AO126" s="328"/>
      <c r="AP126" s="328"/>
      <c r="AQ126" s="329"/>
    </row>
    <row r="127" spans="1:43" s="298" customFormat="1" ht="60" x14ac:dyDescent="0.2">
      <c r="A127" s="283"/>
      <c r="B127" s="283"/>
      <c r="C127" s="517" t="s">
        <v>709</v>
      </c>
      <c r="D127" s="141" t="s">
        <v>1144</v>
      </c>
      <c r="E127" s="493" t="s">
        <v>20</v>
      </c>
      <c r="F127" s="494">
        <v>15</v>
      </c>
      <c r="G127" s="494">
        <v>15</v>
      </c>
      <c r="H127" s="494">
        <v>15</v>
      </c>
      <c r="I127" s="494">
        <v>15</v>
      </c>
      <c r="J127" s="494">
        <v>15</v>
      </c>
      <c r="K127" s="494">
        <v>15</v>
      </c>
      <c r="L127" s="505">
        <v>10</v>
      </c>
      <c r="M127" s="495" t="s">
        <v>68</v>
      </c>
      <c r="N127" s="294"/>
      <c r="O127" s="295">
        <f t="shared" si="21"/>
        <v>90</v>
      </c>
      <c r="P127" s="296">
        <f t="shared" si="17"/>
        <v>1</v>
      </c>
      <c r="Q127" s="270" t="str">
        <f t="shared" si="18"/>
        <v>Fuerte</v>
      </c>
      <c r="R127" s="299"/>
      <c r="S127" s="300"/>
      <c r="T127" s="301"/>
      <c r="U127" s="274" t="str">
        <f t="shared" si="15"/>
        <v>Fuerte</v>
      </c>
      <c r="V127" s="274" t="str">
        <f t="shared" si="23"/>
        <v/>
      </c>
      <c r="W127" s="274" t="str">
        <f t="shared" si="19"/>
        <v/>
      </c>
      <c r="X127" s="275" t="str">
        <f t="shared" si="20"/>
        <v>Control fuerte pero si el riesgo residual lo requiere y según la opción de manejo escogida, cada responsable involucrado debe liderar acciones adicionales</v>
      </c>
      <c r="Y127" s="276">
        <f t="shared" si="24"/>
        <v>2</v>
      </c>
      <c r="Z127" s="302"/>
      <c r="AA127" s="299"/>
      <c r="AB127" s="278" t="str">
        <f t="shared" si="25"/>
        <v/>
      </c>
      <c r="AC127" s="303"/>
      <c r="AD127" s="300"/>
      <c r="AF127" s="311"/>
      <c r="AG127" s="328"/>
      <c r="AH127" s="328"/>
      <c r="AI127" s="328"/>
      <c r="AJ127" s="329"/>
      <c r="AK127" s="310"/>
      <c r="AL127" s="310"/>
      <c r="AM127" s="310"/>
      <c r="AN127" s="328"/>
      <c r="AO127" s="328"/>
      <c r="AP127" s="328"/>
      <c r="AQ127" s="329"/>
    </row>
    <row r="128" spans="1:43" s="298" customFormat="1" ht="90" x14ac:dyDescent="0.2">
      <c r="A128" s="283"/>
      <c r="B128" s="283"/>
      <c r="C128" s="517" t="s">
        <v>1556</v>
      </c>
      <c r="D128" s="141" t="s">
        <v>1145</v>
      </c>
      <c r="E128" s="493" t="s">
        <v>20</v>
      </c>
      <c r="F128" s="494">
        <v>15</v>
      </c>
      <c r="G128" s="494">
        <v>15</v>
      </c>
      <c r="H128" s="494">
        <v>15</v>
      </c>
      <c r="I128" s="494">
        <v>15</v>
      </c>
      <c r="J128" s="494">
        <v>15</v>
      </c>
      <c r="K128" s="494">
        <v>15</v>
      </c>
      <c r="L128" s="505">
        <v>10</v>
      </c>
      <c r="M128" s="495" t="s">
        <v>68</v>
      </c>
      <c r="N128" s="294"/>
      <c r="O128" s="295"/>
      <c r="P128" s="296"/>
      <c r="Q128" s="270"/>
      <c r="R128" s="299"/>
      <c r="S128" s="300"/>
      <c r="T128" s="301"/>
      <c r="U128" s="274"/>
      <c r="V128" s="274"/>
      <c r="W128" s="274"/>
      <c r="X128" s="275"/>
      <c r="Y128" s="276"/>
      <c r="Z128" s="302"/>
      <c r="AA128" s="299"/>
      <c r="AB128" s="278"/>
      <c r="AC128" s="303"/>
      <c r="AD128" s="300"/>
      <c r="AF128" s="311"/>
      <c r="AG128" s="328"/>
      <c r="AH128" s="328"/>
      <c r="AI128" s="328"/>
      <c r="AJ128" s="329"/>
      <c r="AK128" s="310"/>
      <c r="AL128" s="310"/>
      <c r="AM128" s="310"/>
      <c r="AN128" s="328"/>
      <c r="AO128" s="328"/>
      <c r="AP128" s="328"/>
      <c r="AQ128" s="329"/>
    </row>
    <row r="129" spans="1:43" s="298" customFormat="1" ht="90" x14ac:dyDescent="0.2">
      <c r="A129" s="283"/>
      <c r="B129" s="283"/>
      <c r="C129" s="517" t="s">
        <v>678</v>
      </c>
      <c r="D129" s="141" t="s">
        <v>1168</v>
      </c>
      <c r="E129" s="493" t="s">
        <v>20</v>
      </c>
      <c r="F129" s="494">
        <v>15</v>
      </c>
      <c r="G129" s="494">
        <v>15</v>
      </c>
      <c r="H129" s="494">
        <v>15</v>
      </c>
      <c r="I129" s="494">
        <v>15</v>
      </c>
      <c r="J129" s="494">
        <v>15</v>
      </c>
      <c r="K129" s="494">
        <v>15</v>
      </c>
      <c r="L129" s="505">
        <v>10</v>
      </c>
      <c r="M129" s="495" t="s">
        <v>68</v>
      </c>
      <c r="N129" s="294"/>
      <c r="O129" s="295"/>
      <c r="P129" s="296"/>
      <c r="Q129" s="270"/>
      <c r="R129" s="299"/>
      <c r="S129" s="300"/>
      <c r="T129" s="301"/>
      <c r="U129" s="274"/>
      <c r="V129" s="274"/>
      <c r="W129" s="274"/>
      <c r="X129" s="275"/>
      <c r="Y129" s="276"/>
      <c r="Z129" s="302"/>
      <c r="AA129" s="299"/>
      <c r="AB129" s="278"/>
      <c r="AC129" s="303"/>
      <c r="AD129" s="300"/>
      <c r="AF129" s="311"/>
      <c r="AG129" s="328"/>
      <c r="AH129" s="328"/>
      <c r="AI129" s="328"/>
      <c r="AJ129" s="329"/>
      <c r="AK129" s="310"/>
      <c r="AL129" s="310"/>
      <c r="AM129" s="310"/>
      <c r="AN129" s="328"/>
      <c r="AO129" s="328"/>
      <c r="AP129" s="328"/>
      <c r="AQ129" s="329"/>
    </row>
    <row r="130" spans="1:43" s="298" customFormat="1" ht="90" x14ac:dyDescent="0.2">
      <c r="A130" s="283"/>
      <c r="B130" s="283"/>
      <c r="C130" s="517" t="s">
        <v>656</v>
      </c>
      <c r="D130" s="141" t="s">
        <v>1167</v>
      </c>
      <c r="E130" s="493" t="s">
        <v>26</v>
      </c>
      <c r="F130" s="494">
        <v>15</v>
      </c>
      <c r="G130" s="494">
        <v>15</v>
      </c>
      <c r="H130" s="494">
        <v>15</v>
      </c>
      <c r="I130" s="494">
        <v>15</v>
      </c>
      <c r="J130" s="494">
        <v>15</v>
      </c>
      <c r="K130" s="494">
        <v>15</v>
      </c>
      <c r="L130" s="505">
        <v>10</v>
      </c>
      <c r="M130" s="495" t="s">
        <v>68</v>
      </c>
      <c r="N130" s="294"/>
      <c r="O130" s="295"/>
      <c r="P130" s="296"/>
      <c r="Q130" s="270"/>
      <c r="R130" s="299"/>
      <c r="S130" s="300"/>
      <c r="T130" s="301"/>
      <c r="U130" s="274"/>
      <c r="V130" s="274"/>
      <c r="W130" s="274"/>
      <c r="X130" s="275"/>
      <c r="Y130" s="276"/>
      <c r="Z130" s="302"/>
      <c r="AA130" s="299"/>
      <c r="AB130" s="278"/>
      <c r="AC130" s="303"/>
      <c r="AD130" s="300"/>
      <c r="AF130" s="311"/>
      <c r="AG130" s="328"/>
      <c r="AH130" s="328"/>
      <c r="AI130" s="328"/>
      <c r="AJ130" s="329"/>
      <c r="AK130" s="310"/>
      <c r="AL130" s="310"/>
      <c r="AM130" s="310"/>
      <c r="AN130" s="328"/>
      <c r="AO130" s="328"/>
      <c r="AP130" s="328"/>
      <c r="AQ130" s="329"/>
    </row>
    <row r="131" spans="1:43" s="298" customFormat="1" ht="165" x14ac:dyDescent="0.2">
      <c r="A131" s="283"/>
      <c r="B131" s="283"/>
      <c r="C131" s="517" t="s">
        <v>1557</v>
      </c>
      <c r="D131" s="141" t="s">
        <v>1177</v>
      </c>
      <c r="E131" s="493" t="s">
        <v>20</v>
      </c>
      <c r="F131" s="494">
        <v>15</v>
      </c>
      <c r="G131" s="494">
        <v>15</v>
      </c>
      <c r="H131" s="494">
        <v>15</v>
      </c>
      <c r="I131" s="494">
        <v>15</v>
      </c>
      <c r="J131" s="494">
        <v>15</v>
      </c>
      <c r="K131" s="494">
        <v>15</v>
      </c>
      <c r="L131" s="505">
        <v>10</v>
      </c>
      <c r="M131" s="495" t="s">
        <v>68</v>
      </c>
      <c r="N131" s="294"/>
      <c r="O131" s="295"/>
      <c r="P131" s="296"/>
      <c r="Q131" s="270"/>
      <c r="R131" s="299"/>
      <c r="S131" s="300"/>
      <c r="T131" s="301"/>
      <c r="U131" s="274"/>
      <c r="V131" s="274"/>
      <c r="W131" s="274"/>
      <c r="X131" s="275"/>
      <c r="Y131" s="276"/>
      <c r="Z131" s="302"/>
      <c r="AA131" s="299"/>
      <c r="AB131" s="278"/>
      <c r="AC131" s="303"/>
      <c r="AD131" s="300"/>
      <c r="AF131" s="311"/>
      <c r="AG131" s="328"/>
      <c r="AH131" s="328"/>
      <c r="AI131" s="328"/>
      <c r="AJ131" s="329"/>
      <c r="AK131" s="310"/>
      <c r="AL131" s="310"/>
      <c r="AM131" s="310"/>
      <c r="AN131" s="328"/>
      <c r="AO131" s="328"/>
      <c r="AP131" s="328"/>
      <c r="AQ131" s="329"/>
    </row>
    <row r="132" spans="1:43" s="298" customFormat="1" ht="75" x14ac:dyDescent="0.2">
      <c r="A132" s="283"/>
      <c r="B132" s="283"/>
      <c r="C132" s="517" t="s">
        <v>1558</v>
      </c>
      <c r="D132" s="141" t="s">
        <v>1175</v>
      </c>
      <c r="E132" s="493" t="s">
        <v>20</v>
      </c>
      <c r="F132" s="494">
        <v>15</v>
      </c>
      <c r="G132" s="494">
        <v>15</v>
      </c>
      <c r="H132" s="494">
        <v>15</v>
      </c>
      <c r="I132" s="494">
        <v>15</v>
      </c>
      <c r="J132" s="494">
        <v>15</v>
      </c>
      <c r="K132" s="494">
        <v>15</v>
      </c>
      <c r="L132" s="505">
        <v>10</v>
      </c>
      <c r="M132" s="495" t="s">
        <v>68</v>
      </c>
      <c r="N132" s="294"/>
      <c r="O132" s="295"/>
      <c r="P132" s="296"/>
      <c r="Q132" s="270"/>
      <c r="R132" s="299"/>
      <c r="S132" s="300"/>
      <c r="T132" s="301"/>
      <c r="U132" s="274"/>
      <c r="V132" s="274"/>
      <c r="W132" s="274"/>
      <c r="X132" s="275"/>
      <c r="Y132" s="276"/>
      <c r="Z132" s="302"/>
      <c r="AA132" s="299"/>
      <c r="AB132" s="278"/>
      <c r="AC132" s="303"/>
      <c r="AD132" s="300"/>
      <c r="AF132" s="311"/>
      <c r="AG132" s="328"/>
      <c r="AH132" s="328"/>
      <c r="AI132" s="328"/>
      <c r="AJ132" s="329"/>
      <c r="AK132" s="310"/>
      <c r="AL132" s="310"/>
      <c r="AM132" s="310"/>
      <c r="AN132" s="328"/>
      <c r="AO132" s="328"/>
      <c r="AP132" s="328"/>
      <c r="AQ132" s="329"/>
    </row>
    <row r="133" spans="1:43" s="298" customFormat="1" ht="90" x14ac:dyDescent="0.2">
      <c r="A133" s="283"/>
      <c r="B133" s="283"/>
      <c r="C133" s="517" t="s">
        <v>1559</v>
      </c>
      <c r="D133" s="141" t="s">
        <v>1176</v>
      </c>
      <c r="E133" s="493" t="s">
        <v>20</v>
      </c>
      <c r="F133" s="494">
        <v>15</v>
      </c>
      <c r="G133" s="494">
        <v>15</v>
      </c>
      <c r="H133" s="494">
        <v>15</v>
      </c>
      <c r="I133" s="494">
        <v>15</v>
      </c>
      <c r="J133" s="494">
        <v>15</v>
      </c>
      <c r="K133" s="494">
        <v>15</v>
      </c>
      <c r="L133" s="505">
        <v>10</v>
      </c>
      <c r="M133" s="495" t="s">
        <v>68</v>
      </c>
      <c r="N133" s="294"/>
      <c r="O133" s="295"/>
      <c r="P133" s="296"/>
      <c r="Q133" s="270"/>
      <c r="R133" s="299"/>
      <c r="S133" s="300"/>
      <c r="T133" s="301"/>
      <c r="U133" s="274"/>
      <c r="V133" s="274"/>
      <c r="W133" s="274"/>
      <c r="X133" s="275"/>
      <c r="Y133" s="276"/>
      <c r="Z133" s="302"/>
      <c r="AA133" s="299"/>
      <c r="AB133" s="278"/>
      <c r="AC133" s="303"/>
      <c r="AD133" s="300"/>
      <c r="AF133" s="311"/>
      <c r="AG133" s="328"/>
      <c r="AH133" s="328"/>
      <c r="AI133" s="328"/>
      <c r="AJ133" s="329"/>
      <c r="AK133" s="310"/>
      <c r="AL133" s="310"/>
      <c r="AM133" s="310"/>
      <c r="AN133" s="328"/>
      <c r="AO133" s="328"/>
      <c r="AP133" s="328"/>
      <c r="AQ133" s="329"/>
    </row>
    <row r="134" spans="1:43" s="298" customFormat="1" ht="45" x14ac:dyDescent="0.2">
      <c r="A134" s="293"/>
      <c r="B134" s="293"/>
      <c r="C134" s="517">
        <v>7</v>
      </c>
      <c r="D134" s="141" t="s">
        <v>465</v>
      </c>
      <c r="E134" s="493" t="s">
        <v>20</v>
      </c>
      <c r="F134" s="494">
        <v>15</v>
      </c>
      <c r="G134" s="494">
        <v>15</v>
      </c>
      <c r="H134" s="494">
        <v>15</v>
      </c>
      <c r="I134" s="494">
        <v>15</v>
      </c>
      <c r="J134" s="494">
        <v>15</v>
      </c>
      <c r="K134" s="494">
        <v>15</v>
      </c>
      <c r="L134" s="505">
        <v>10</v>
      </c>
      <c r="M134" s="495" t="s">
        <v>68</v>
      </c>
      <c r="N134" s="294"/>
      <c r="O134" s="295">
        <f t="shared" si="21"/>
        <v>90</v>
      </c>
      <c r="P134" s="296">
        <f t="shared" si="17"/>
        <v>1</v>
      </c>
      <c r="Q134" s="270" t="str">
        <f t="shared" si="18"/>
        <v>Fuerte</v>
      </c>
      <c r="R134" s="299"/>
      <c r="S134" s="300"/>
      <c r="T134" s="301"/>
      <c r="U134" s="274" t="str">
        <f t="shared" si="15"/>
        <v>Fuerte</v>
      </c>
      <c r="V134" s="274" t="str">
        <f t="shared" si="23"/>
        <v/>
      </c>
      <c r="W134" s="274" t="str">
        <f t="shared" si="19"/>
        <v/>
      </c>
      <c r="X134" s="275" t="str">
        <f t="shared" si="20"/>
        <v>Control fuerte pero si el riesgo residual lo requiere y según la opción de manejo escogida, cada responsable involucrado debe liderar acciones adicionales</v>
      </c>
      <c r="Y134" s="276">
        <f t="shared" si="24"/>
        <v>2</v>
      </c>
      <c r="Z134" s="302"/>
      <c r="AA134" s="299"/>
      <c r="AB134" s="278" t="str">
        <f t="shared" si="25"/>
        <v/>
      </c>
      <c r="AC134" s="303"/>
      <c r="AD134" s="300"/>
      <c r="AF134" s="311"/>
      <c r="AG134" s="328"/>
      <c r="AH134" s="328"/>
      <c r="AI134" s="328"/>
      <c r="AJ134" s="329"/>
      <c r="AK134" s="310"/>
      <c r="AL134" s="310"/>
      <c r="AM134" s="310"/>
      <c r="AN134" s="328"/>
      <c r="AO134" s="328"/>
      <c r="AP134" s="328"/>
      <c r="AQ134" s="329"/>
    </row>
    <row r="135" spans="1:43" s="279" customFormat="1" ht="195" x14ac:dyDescent="0.2">
      <c r="A135" s="491" t="str">
        <f>'[1]2. MAPA DE RIESGOS '!C20</f>
        <v>9. Discriminación y restricción a la participación de los ciudadanos que requieren atención y respuesta por parte de la SDM.</v>
      </c>
      <c r="B135" s="491"/>
      <c r="C135" s="523" t="s">
        <v>662</v>
      </c>
      <c r="D135" s="233" t="s">
        <v>1200</v>
      </c>
      <c r="E135" s="493" t="s">
        <v>20</v>
      </c>
      <c r="F135" s="494">
        <v>15</v>
      </c>
      <c r="G135" s="494">
        <v>15</v>
      </c>
      <c r="H135" s="494">
        <v>15</v>
      </c>
      <c r="I135" s="494">
        <v>15</v>
      </c>
      <c r="J135" s="494">
        <v>15</v>
      </c>
      <c r="K135" s="494">
        <v>15</v>
      </c>
      <c r="L135" s="494">
        <v>10</v>
      </c>
      <c r="M135" s="495" t="s">
        <v>620</v>
      </c>
      <c r="N135" s="267"/>
      <c r="O135" s="268">
        <f t="shared" si="21"/>
        <v>90</v>
      </c>
      <c r="P135" s="269">
        <f t="shared" si="17"/>
        <v>1</v>
      </c>
      <c r="Q135" s="270" t="str">
        <f t="shared" si="18"/>
        <v>Fuerte</v>
      </c>
      <c r="R135" s="271">
        <f>ROUNDUP(AVERAGEIF(P135:P146,"&gt;0"),1)</f>
        <v>1</v>
      </c>
      <c r="S135" s="272" t="str">
        <f>IF(R135&gt;96%,"Fuerte",IF(R135&lt;50%,"Débil","Moderada"))</f>
        <v>Fuerte</v>
      </c>
      <c r="T135" s="273" t="str">
        <f>IF(R135&lt;96%,"Se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5" s="274" t="str">
        <f t="shared" si="15"/>
        <v/>
      </c>
      <c r="V135" s="274" t="str">
        <f t="shared" si="23"/>
        <v>Moderada</v>
      </c>
      <c r="W135" s="274" t="str">
        <f t="shared" si="19"/>
        <v/>
      </c>
      <c r="X135" s="275" t="str">
        <f t="shared" si="20"/>
        <v>Requiere plan de acción para fortalecer el control</v>
      </c>
      <c r="Y135" s="276">
        <f t="shared" si="24"/>
        <v>1</v>
      </c>
      <c r="Z135" s="277">
        <f>IFERROR(ROUND(AVERAGE(Y135:Y146),0),0)</f>
        <v>1</v>
      </c>
      <c r="AA135" s="272">
        <f>IF(OR(W135="Débil",Z135=0),0,IF(Z135=1,1,IF(AND(U135="Fuerte",Z135=2),2,1)))</f>
        <v>1</v>
      </c>
      <c r="AB135" s="278" t="str">
        <f t="shared" si="25"/>
        <v/>
      </c>
      <c r="AC135" s="277">
        <f>IFERROR(ROUND(AVERAGE(AB135:AB146),0),0)</f>
        <v>1</v>
      </c>
      <c r="AD135" s="272">
        <f>IF(OR(W135="Débil",AC135=0),0,IF(AC135=1,1,IF(AND(U135="Fuerte",AC135=2),2,1)))</f>
        <v>1</v>
      </c>
    </row>
    <row r="136" spans="1:43" s="279" customFormat="1" ht="45" x14ac:dyDescent="0.2">
      <c r="A136" s="515"/>
      <c r="B136" s="515"/>
      <c r="C136" s="523" t="s">
        <v>700</v>
      </c>
      <c r="D136" s="233" t="s">
        <v>1190</v>
      </c>
      <c r="E136" s="493" t="s">
        <v>26</v>
      </c>
      <c r="F136" s="494">
        <v>15</v>
      </c>
      <c r="G136" s="494">
        <v>15</v>
      </c>
      <c r="H136" s="494">
        <v>15</v>
      </c>
      <c r="I136" s="494">
        <v>15</v>
      </c>
      <c r="J136" s="494">
        <v>15</v>
      </c>
      <c r="K136" s="494">
        <v>15</v>
      </c>
      <c r="L136" s="494">
        <v>10</v>
      </c>
      <c r="M136" s="495" t="s">
        <v>68</v>
      </c>
      <c r="N136" s="267"/>
      <c r="O136" s="268">
        <f t="shared" si="21"/>
        <v>90</v>
      </c>
      <c r="P136" s="269">
        <f t="shared" si="17"/>
        <v>1</v>
      </c>
      <c r="Q136" s="270" t="str">
        <f t="shared" si="18"/>
        <v>Fuerte</v>
      </c>
      <c r="R136" s="288"/>
      <c r="S136" s="290"/>
      <c r="T136" s="330"/>
      <c r="U136" s="274" t="str">
        <f t="shared" si="15"/>
        <v>Fuerte</v>
      </c>
      <c r="V136" s="274" t="str">
        <f t="shared" si="23"/>
        <v/>
      </c>
      <c r="W136" s="274" t="str">
        <f t="shared" si="19"/>
        <v/>
      </c>
      <c r="X136" s="275" t="str">
        <f t="shared" si="20"/>
        <v>Control fuerte pero si el riesgo residual lo requiere y según la opción de manejo escogida, cada responsable involucrado debe liderar acciones adicionales</v>
      </c>
      <c r="Y136" s="276" t="str">
        <f t="shared" si="24"/>
        <v/>
      </c>
      <c r="Z136" s="287"/>
      <c r="AA136" s="288"/>
      <c r="AB136" s="278">
        <f t="shared" si="25"/>
        <v>2</v>
      </c>
      <c r="AC136" s="289"/>
      <c r="AD136" s="290"/>
    </row>
    <row r="137" spans="1:43" s="279" customFormat="1" ht="45" x14ac:dyDescent="0.2">
      <c r="A137" s="283"/>
      <c r="B137" s="283"/>
      <c r="C137" s="517" t="s">
        <v>1532</v>
      </c>
      <c r="D137" s="233" t="s">
        <v>1191</v>
      </c>
      <c r="E137" s="493" t="s">
        <v>26</v>
      </c>
      <c r="F137" s="494">
        <v>15</v>
      </c>
      <c r="G137" s="494">
        <v>15</v>
      </c>
      <c r="H137" s="494">
        <v>15</v>
      </c>
      <c r="I137" s="494">
        <v>10</v>
      </c>
      <c r="J137" s="494">
        <v>15</v>
      </c>
      <c r="K137" s="494">
        <v>15</v>
      </c>
      <c r="L137" s="494">
        <v>10</v>
      </c>
      <c r="M137" s="495" t="s">
        <v>68</v>
      </c>
      <c r="N137" s="267"/>
      <c r="O137" s="268">
        <f t="shared" si="21"/>
        <v>85</v>
      </c>
      <c r="P137" s="269">
        <f t="shared" si="17"/>
        <v>0.94444444444444442</v>
      </c>
      <c r="Q137" s="270" t="str">
        <f t="shared" si="18"/>
        <v>Moderado</v>
      </c>
      <c r="R137" s="288"/>
      <c r="S137" s="290"/>
      <c r="T137" s="330"/>
      <c r="U137" s="274" t="str">
        <f t="shared" si="15"/>
        <v/>
      </c>
      <c r="V137" s="274" t="str">
        <f t="shared" si="23"/>
        <v>Moderada</v>
      </c>
      <c r="W137" s="274" t="str">
        <f t="shared" si="19"/>
        <v/>
      </c>
      <c r="X137" s="275" t="str">
        <f t="shared" si="20"/>
        <v>Requiere plan de acción para fortalecer el control</v>
      </c>
      <c r="Y137" s="276" t="str">
        <f t="shared" si="24"/>
        <v/>
      </c>
      <c r="Z137" s="287"/>
      <c r="AA137" s="288"/>
      <c r="AB137" s="278">
        <f t="shared" si="25"/>
        <v>1</v>
      </c>
      <c r="AC137" s="289"/>
      <c r="AD137" s="290"/>
    </row>
    <row r="138" spans="1:43" s="279" customFormat="1" ht="45" x14ac:dyDescent="0.2">
      <c r="A138" s="283"/>
      <c r="B138" s="283"/>
      <c r="C138" s="517" t="s">
        <v>1535</v>
      </c>
      <c r="D138" s="233" t="s">
        <v>1192</v>
      </c>
      <c r="E138" s="493" t="s">
        <v>20</v>
      </c>
      <c r="F138" s="494">
        <v>15</v>
      </c>
      <c r="G138" s="494">
        <v>15</v>
      </c>
      <c r="H138" s="494">
        <v>15</v>
      </c>
      <c r="I138" s="494">
        <v>10</v>
      </c>
      <c r="J138" s="494">
        <v>15</v>
      </c>
      <c r="K138" s="494">
        <v>15</v>
      </c>
      <c r="L138" s="494">
        <v>10</v>
      </c>
      <c r="M138" s="495" t="s">
        <v>68</v>
      </c>
      <c r="N138" s="267"/>
      <c r="O138" s="268">
        <f t="shared" si="21"/>
        <v>85</v>
      </c>
      <c r="P138" s="269">
        <f t="shared" si="17"/>
        <v>0.94444444444444442</v>
      </c>
      <c r="Q138" s="270" t="str">
        <f t="shared" si="18"/>
        <v>Moderado</v>
      </c>
      <c r="R138" s="288"/>
      <c r="S138" s="290"/>
      <c r="T138" s="330"/>
      <c r="U138" s="274" t="str">
        <f t="shared" si="15"/>
        <v/>
      </c>
      <c r="V138" s="274" t="str">
        <f t="shared" si="23"/>
        <v>Moderada</v>
      </c>
      <c r="W138" s="274" t="str">
        <f t="shared" si="19"/>
        <v/>
      </c>
      <c r="X138" s="275" t="str">
        <f t="shared" si="20"/>
        <v>Requiere plan de acción para fortalecer el control</v>
      </c>
      <c r="Y138" s="276">
        <f t="shared" si="24"/>
        <v>1</v>
      </c>
      <c r="Z138" s="287"/>
      <c r="AA138" s="288"/>
      <c r="AB138" s="278" t="str">
        <f t="shared" si="25"/>
        <v/>
      </c>
      <c r="AC138" s="289"/>
      <c r="AD138" s="290"/>
    </row>
    <row r="139" spans="1:43" s="279" customFormat="1" ht="45" x14ac:dyDescent="0.2">
      <c r="A139" s="283"/>
      <c r="B139" s="283"/>
      <c r="C139" s="517" t="s">
        <v>1533</v>
      </c>
      <c r="D139" s="233" t="s">
        <v>1193</v>
      </c>
      <c r="E139" s="493" t="s">
        <v>20</v>
      </c>
      <c r="F139" s="494">
        <v>15</v>
      </c>
      <c r="G139" s="494">
        <v>15</v>
      </c>
      <c r="H139" s="494">
        <v>15</v>
      </c>
      <c r="I139" s="494">
        <v>10</v>
      </c>
      <c r="J139" s="494">
        <v>15</v>
      </c>
      <c r="K139" s="494">
        <v>15</v>
      </c>
      <c r="L139" s="494">
        <v>10</v>
      </c>
      <c r="M139" s="495" t="s">
        <v>68</v>
      </c>
      <c r="N139" s="267"/>
      <c r="O139" s="268">
        <f t="shared" si="21"/>
        <v>85</v>
      </c>
      <c r="P139" s="269">
        <f t="shared" si="17"/>
        <v>0.94444444444444442</v>
      </c>
      <c r="Q139" s="270" t="str">
        <f t="shared" si="18"/>
        <v>Moderado</v>
      </c>
      <c r="R139" s="288"/>
      <c r="S139" s="290"/>
      <c r="T139" s="330"/>
      <c r="U139" s="274" t="str">
        <f t="shared" si="15"/>
        <v/>
      </c>
      <c r="V139" s="274" t="str">
        <f t="shared" si="23"/>
        <v>Moderada</v>
      </c>
      <c r="W139" s="274" t="str">
        <f t="shared" si="19"/>
        <v/>
      </c>
      <c r="X139" s="275" t="str">
        <f t="shared" si="20"/>
        <v>Requiere plan de acción para fortalecer el control</v>
      </c>
      <c r="Y139" s="276">
        <f t="shared" si="24"/>
        <v>1</v>
      </c>
      <c r="Z139" s="287"/>
      <c r="AA139" s="288"/>
      <c r="AB139" s="278" t="str">
        <f t="shared" si="25"/>
        <v/>
      </c>
      <c r="AC139" s="289"/>
      <c r="AD139" s="290"/>
    </row>
    <row r="140" spans="1:43" s="279" customFormat="1" ht="30" x14ac:dyDescent="0.2">
      <c r="A140" s="283"/>
      <c r="B140" s="283"/>
      <c r="C140" s="517" t="s">
        <v>1534</v>
      </c>
      <c r="D140" s="233" t="s">
        <v>1194</v>
      </c>
      <c r="E140" s="493" t="s">
        <v>26</v>
      </c>
      <c r="F140" s="494">
        <v>15</v>
      </c>
      <c r="G140" s="494">
        <v>15</v>
      </c>
      <c r="H140" s="494">
        <v>15</v>
      </c>
      <c r="I140" s="494">
        <v>10</v>
      </c>
      <c r="J140" s="494">
        <v>15</v>
      </c>
      <c r="K140" s="494">
        <v>15</v>
      </c>
      <c r="L140" s="494">
        <v>10</v>
      </c>
      <c r="M140" s="495" t="s">
        <v>68</v>
      </c>
      <c r="N140" s="267"/>
      <c r="O140" s="268">
        <f t="shared" si="21"/>
        <v>85</v>
      </c>
      <c r="P140" s="269">
        <f t="shared" si="17"/>
        <v>0.94444444444444442</v>
      </c>
      <c r="Q140" s="270" t="str">
        <f t="shared" si="18"/>
        <v>Moderado</v>
      </c>
      <c r="R140" s="288"/>
      <c r="S140" s="290"/>
      <c r="T140" s="330"/>
      <c r="U140" s="274" t="str">
        <f t="shared" si="15"/>
        <v/>
      </c>
      <c r="V140" s="274" t="str">
        <f t="shared" si="23"/>
        <v>Moderada</v>
      </c>
      <c r="W140" s="274" t="str">
        <f t="shared" si="19"/>
        <v/>
      </c>
      <c r="X140" s="275" t="str">
        <f t="shared" si="20"/>
        <v>Requiere plan de acción para fortalecer el control</v>
      </c>
      <c r="Y140" s="276" t="str">
        <f t="shared" si="24"/>
        <v/>
      </c>
      <c r="Z140" s="287"/>
      <c r="AA140" s="288"/>
      <c r="AB140" s="278">
        <f t="shared" si="25"/>
        <v>1</v>
      </c>
      <c r="AC140" s="289"/>
      <c r="AD140" s="290"/>
    </row>
    <row r="141" spans="1:43" s="279" customFormat="1" ht="45" x14ac:dyDescent="0.2">
      <c r="A141" s="283"/>
      <c r="B141" s="283"/>
      <c r="C141" s="517" t="s">
        <v>1536</v>
      </c>
      <c r="D141" s="233" t="s">
        <v>1195</v>
      </c>
      <c r="E141" s="493" t="s">
        <v>26</v>
      </c>
      <c r="F141" s="494">
        <v>15</v>
      </c>
      <c r="G141" s="494">
        <v>15</v>
      </c>
      <c r="H141" s="494">
        <v>15</v>
      </c>
      <c r="I141" s="494">
        <v>10</v>
      </c>
      <c r="J141" s="494">
        <v>15</v>
      </c>
      <c r="K141" s="494">
        <v>15</v>
      </c>
      <c r="L141" s="494">
        <v>10</v>
      </c>
      <c r="M141" s="495" t="s">
        <v>68</v>
      </c>
      <c r="N141" s="267"/>
      <c r="O141" s="268">
        <f t="shared" si="21"/>
        <v>85</v>
      </c>
      <c r="P141" s="269">
        <f t="shared" si="17"/>
        <v>0.94444444444444442</v>
      </c>
      <c r="Q141" s="270" t="str">
        <f t="shared" si="18"/>
        <v>Moderado</v>
      </c>
      <c r="R141" s="288"/>
      <c r="S141" s="290"/>
      <c r="T141" s="330"/>
      <c r="U141" s="274" t="str">
        <f t="shared" si="15"/>
        <v/>
      </c>
      <c r="V141" s="274" t="str">
        <f t="shared" si="23"/>
        <v>Moderada</v>
      </c>
      <c r="W141" s="274" t="str">
        <f t="shared" si="19"/>
        <v/>
      </c>
      <c r="X141" s="275" t="str">
        <f t="shared" si="20"/>
        <v>Requiere plan de acción para fortalecer el control</v>
      </c>
      <c r="Y141" s="276" t="str">
        <f t="shared" si="24"/>
        <v/>
      </c>
      <c r="Z141" s="287"/>
      <c r="AA141" s="288"/>
      <c r="AB141" s="278">
        <f t="shared" si="25"/>
        <v>1</v>
      </c>
      <c r="AC141" s="289"/>
      <c r="AD141" s="290"/>
    </row>
    <row r="142" spans="1:43" s="279" customFormat="1" ht="60" x14ac:dyDescent="0.2">
      <c r="A142" s="283"/>
      <c r="B142" s="283"/>
      <c r="C142" s="517" t="s">
        <v>669</v>
      </c>
      <c r="D142" s="233" t="s">
        <v>1196</v>
      </c>
      <c r="E142" s="493" t="s">
        <v>20</v>
      </c>
      <c r="F142" s="494">
        <v>15</v>
      </c>
      <c r="G142" s="494">
        <v>15</v>
      </c>
      <c r="H142" s="494">
        <v>15</v>
      </c>
      <c r="I142" s="494">
        <v>10</v>
      </c>
      <c r="J142" s="494">
        <v>15</v>
      </c>
      <c r="K142" s="494">
        <v>15</v>
      </c>
      <c r="L142" s="494">
        <v>10</v>
      </c>
      <c r="M142" s="495" t="s">
        <v>68</v>
      </c>
      <c r="N142" s="267"/>
      <c r="O142" s="268">
        <f t="shared" si="21"/>
        <v>85</v>
      </c>
      <c r="P142" s="269">
        <f t="shared" si="17"/>
        <v>0.94444444444444442</v>
      </c>
      <c r="Q142" s="270" t="str">
        <f t="shared" si="18"/>
        <v>Moderado</v>
      </c>
      <c r="R142" s="288"/>
      <c r="S142" s="290"/>
      <c r="T142" s="330"/>
      <c r="U142" s="274" t="str">
        <f t="shared" si="15"/>
        <v/>
      </c>
      <c r="V142" s="274" t="str">
        <f t="shared" si="23"/>
        <v>Moderada</v>
      </c>
      <c r="W142" s="274" t="str">
        <f t="shared" si="19"/>
        <v/>
      </c>
      <c r="X142" s="275" t="str">
        <f t="shared" si="20"/>
        <v>Requiere plan de acción para fortalecer el control</v>
      </c>
      <c r="Y142" s="276">
        <f t="shared" si="24"/>
        <v>1</v>
      </c>
      <c r="Z142" s="287"/>
      <c r="AA142" s="288"/>
      <c r="AB142" s="278" t="str">
        <f t="shared" si="25"/>
        <v/>
      </c>
      <c r="AC142" s="289"/>
      <c r="AD142" s="290"/>
    </row>
    <row r="143" spans="1:43" s="279" customFormat="1" ht="150" x14ac:dyDescent="0.2">
      <c r="A143" s="283"/>
      <c r="B143" s="283"/>
      <c r="C143" s="517">
        <v>2</v>
      </c>
      <c r="D143" s="230" t="s">
        <v>127</v>
      </c>
      <c r="E143" s="493" t="s">
        <v>26</v>
      </c>
      <c r="F143" s="494">
        <v>15</v>
      </c>
      <c r="G143" s="494">
        <v>15</v>
      </c>
      <c r="H143" s="494">
        <v>15</v>
      </c>
      <c r="I143" s="494">
        <v>10</v>
      </c>
      <c r="J143" s="494">
        <v>15</v>
      </c>
      <c r="K143" s="494">
        <v>15</v>
      </c>
      <c r="L143" s="494">
        <v>10</v>
      </c>
      <c r="M143" s="495" t="s">
        <v>68</v>
      </c>
      <c r="N143" s="267"/>
      <c r="O143" s="268">
        <f t="shared" si="21"/>
        <v>85</v>
      </c>
      <c r="P143" s="269">
        <f t="shared" si="17"/>
        <v>0.94444444444444442</v>
      </c>
      <c r="Q143" s="270" t="str">
        <f t="shared" si="18"/>
        <v>Moderado</v>
      </c>
      <c r="R143" s="288"/>
      <c r="S143" s="290"/>
      <c r="T143" s="333"/>
      <c r="U143" s="274" t="str">
        <f t="shared" si="15"/>
        <v/>
      </c>
      <c r="V143" s="274" t="str">
        <f t="shared" si="23"/>
        <v>Moderada</v>
      </c>
      <c r="W143" s="274" t="str">
        <f t="shared" si="19"/>
        <v/>
      </c>
      <c r="X143" s="275" t="str">
        <f t="shared" si="20"/>
        <v>Requiere plan de acción para fortalecer el control</v>
      </c>
      <c r="Y143" s="276" t="str">
        <f t="shared" si="24"/>
        <v/>
      </c>
      <c r="Z143" s="316"/>
      <c r="AA143" s="317"/>
      <c r="AB143" s="278">
        <f t="shared" si="25"/>
        <v>1</v>
      </c>
      <c r="AC143" s="278"/>
      <c r="AD143" s="318"/>
    </row>
    <row r="144" spans="1:43" s="279" customFormat="1" ht="90" x14ac:dyDescent="0.25">
      <c r="A144" s="506"/>
      <c r="B144" s="506"/>
      <c r="C144" s="524">
        <v>3</v>
      </c>
      <c r="D144" s="230" t="s">
        <v>128</v>
      </c>
      <c r="E144" s="493" t="s">
        <v>26</v>
      </c>
      <c r="F144" s="494">
        <v>15</v>
      </c>
      <c r="G144" s="494">
        <v>15</v>
      </c>
      <c r="H144" s="494">
        <v>15</v>
      </c>
      <c r="I144" s="494">
        <v>10</v>
      </c>
      <c r="J144" s="494">
        <v>15</v>
      </c>
      <c r="K144" s="494">
        <v>15</v>
      </c>
      <c r="L144" s="494">
        <v>10</v>
      </c>
      <c r="M144" s="495" t="s">
        <v>68</v>
      </c>
      <c r="N144" s="267"/>
      <c r="O144" s="268">
        <f t="shared" si="21"/>
        <v>85</v>
      </c>
      <c r="P144" s="269">
        <f t="shared" si="17"/>
        <v>0.94444444444444442</v>
      </c>
      <c r="Q144" s="270" t="str">
        <f t="shared" si="18"/>
        <v>Moderado</v>
      </c>
      <c r="R144" s="288"/>
      <c r="S144" s="290"/>
      <c r="T144" s="330"/>
      <c r="U144" s="274" t="str">
        <f t="shared" si="15"/>
        <v/>
      </c>
      <c r="V144" s="274" t="str">
        <f t="shared" si="23"/>
        <v>Moderada</v>
      </c>
      <c r="W144" s="274" t="str">
        <f t="shared" si="19"/>
        <v/>
      </c>
      <c r="X144" s="275" t="str">
        <f t="shared" si="20"/>
        <v>Requiere plan de acción para fortalecer el control</v>
      </c>
      <c r="Y144" s="276" t="str">
        <f t="shared" si="24"/>
        <v/>
      </c>
      <c r="Z144" s="292"/>
      <c r="AA144" s="272">
        <f>IF(OR(W144="Débil",Z144=0),0,IF(Z144=1,1,IF(AND(U144="Fuerte",Z144=2),2,1)))</f>
        <v>0</v>
      </c>
      <c r="AB144" s="278">
        <f t="shared" si="25"/>
        <v>1</v>
      </c>
      <c r="AC144" s="292"/>
      <c r="AD144" s="272">
        <f>IF(OR(W144="Débil",AC144=0),0,IF(AC144=1,1,IF(AND(U144="Fuerte",AC144=2),2,1)))</f>
        <v>0</v>
      </c>
      <c r="AF144" s="280"/>
      <c r="AG144" s="48"/>
      <c r="AH144" s="48"/>
      <c r="AI144" s="48"/>
      <c r="AJ144" s="49"/>
      <c r="AK144" s="3"/>
      <c r="AL144" s="3"/>
      <c r="AM144" s="3"/>
      <c r="AN144" s="48"/>
      <c r="AO144" s="48"/>
      <c r="AP144" s="48"/>
      <c r="AQ144" s="49"/>
    </row>
    <row r="145" spans="1:43" s="279" customFormat="1" ht="15.75" x14ac:dyDescent="0.2">
      <c r="A145" s="283"/>
      <c r="B145" s="283"/>
      <c r="C145" s="517"/>
      <c r="D145" s="507"/>
      <c r="E145" s="493"/>
      <c r="F145" s="494"/>
      <c r="G145" s="494"/>
      <c r="H145" s="494"/>
      <c r="I145" s="494"/>
      <c r="J145" s="494"/>
      <c r="K145" s="494"/>
      <c r="L145" s="494"/>
      <c r="M145" s="495"/>
      <c r="N145" s="267"/>
      <c r="O145" s="268">
        <f t="shared" si="21"/>
        <v>0</v>
      </c>
      <c r="P145" s="269">
        <f t="shared" si="17"/>
        <v>0</v>
      </c>
      <c r="Q145" s="270" t="str">
        <f t="shared" si="18"/>
        <v>Débil</v>
      </c>
      <c r="R145" s="288"/>
      <c r="S145" s="290"/>
      <c r="T145" s="330"/>
      <c r="U145" s="274" t="str">
        <f t="shared" si="15"/>
        <v/>
      </c>
      <c r="V145" s="274" t="str">
        <f t="shared" si="23"/>
        <v/>
      </c>
      <c r="W145" s="274" t="str">
        <f t="shared" si="19"/>
        <v>Débil</v>
      </c>
      <c r="X145" s="275" t="str">
        <f t="shared" si="20"/>
        <v>Requiere plan de acción para fortalecer el control</v>
      </c>
      <c r="Y145" s="276" t="str">
        <f t="shared" si="24"/>
        <v/>
      </c>
      <c r="Z145" s="287"/>
      <c r="AA145" s="288"/>
      <c r="AB145" s="278" t="str">
        <f t="shared" si="25"/>
        <v/>
      </c>
      <c r="AC145" s="289"/>
      <c r="AD145" s="290"/>
      <c r="AF145" s="280"/>
      <c r="AG145" s="48"/>
      <c r="AH145" s="48"/>
      <c r="AI145" s="48"/>
      <c r="AJ145" s="49"/>
      <c r="AK145" s="3"/>
      <c r="AL145" s="3"/>
      <c r="AM145" s="3"/>
      <c r="AN145" s="48"/>
      <c r="AO145" s="48"/>
      <c r="AP145" s="48"/>
      <c r="AQ145" s="49"/>
    </row>
    <row r="146" spans="1:43" s="279" customFormat="1" ht="15.75" x14ac:dyDescent="0.2">
      <c r="A146" s="293"/>
      <c r="B146" s="293"/>
      <c r="C146" s="517"/>
      <c r="D146" s="507"/>
      <c r="E146" s="493"/>
      <c r="F146" s="494"/>
      <c r="G146" s="494"/>
      <c r="H146" s="494"/>
      <c r="I146" s="494"/>
      <c r="J146" s="494"/>
      <c r="K146" s="494"/>
      <c r="L146" s="494"/>
      <c r="M146" s="495"/>
      <c r="N146" s="267"/>
      <c r="O146" s="268">
        <f t="shared" si="21"/>
        <v>0</v>
      </c>
      <c r="P146" s="269">
        <f t="shared" si="17"/>
        <v>0</v>
      </c>
      <c r="Q146" s="270" t="str">
        <f t="shared" si="18"/>
        <v>Débil</v>
      </c>
      <c r="R146" s="288"/>
      <c r="S146" s="290"/>
      <c r="T146" s="330"/>
      <c r="U146" s="274" t="str">
        <f t="shared" si="15"/>
        <v/>
      </c>
      <c r="V146" s="274" t="str">
        <f t="shared" si="23"/>
        <v/>
      </c>
      <c r="W146" s="274" t="str">
        <f t="shared" si="19"/>
        <v>Débil</v>
      </c>
      <c r="X146" s="275" t="str">
        <f t="shared" si="20"/>
        <v>Requiere plan de acción para fortalecer el control</v>
      </c>
      <c r="Y146" s="276" t="str">
        <f t="shared" si="24"/>
        <v/>
      </c>
      <c r="Z146" s="287"/>
      <c r="AA146" s="288"/>
      <c r="AB146" s="278" t="str">
        <f t="shared" si="25"/>
        <v/>
      </c>
      <c r="AC146" s="289"/>
      <c r="AD146" s="290"/>
      <c r="AF146" s="280"/>
      <c r="AG146" s="48"/>
      <c r="AH146" s="48"/>
      <c r="AI146" s="48"/>
      <c r="AJ146" s="49"/>
      <c r="AK146" s="3"/>
      <c r="AL146" s="3"/>
      <c r="AM146" s="3"/>
      <c r="AN146" s="48"/>
      <c r="AO146" s="48"/>
      <c r="AP146" s="48"/>
      <c r="AQ146" s="49"/>
    </row>
    <row r="147" spans="1:43" s="298" customFormat="1" ht="127.5" x14ac:dyDescent="0.2">
      <c r="A147" s="491" t="str">
        <f>'[1]2. MAPA DE RIESGOS '!C21</f>
        <v>10. Implementación de la Política de Seguridad Digital deficiente e ineficaz para las características y condiciones de la Entidad.</v>
      </c>
      <c r="B147" s="491"/>
      <c r="C147" s="520">
        <v>1</v>
      </c>
      <c r="D147" s="496" t="s">
        <v>711</v>
      </c>
      <c r="E147" s="493" t="s">
        <v>20</v>
      </c>
      <c r="F147" s="494">
        <v>15</v>
      </c>
      <c r="G147" s="494">
        <v>15</v>
      </c>
      <c r="H147" s="494">
        <v>15</v>
      </c>
      <c r="I147" s="494">
        <v>15</v>
      </c>
      <c r="J147" s="494">
        <v>15</v>
      </c>
      <c r="K147" s="494">
        <v>15</v>
      </c>
      <c r="L147" s="494">
        <v>10</v>
      </c>
      <c r="M147" s="495" t="s">
        <v>68</v>
      </c>
      <c r="N147" s="294"/>
      <c r="O147" s="295">
        <f t="shared" si="21"/>
        <v>90</v>
      </c>
      <c r="P147" s="296">
        <f t="shared" si="17"/>
        <v>1</v>
      </c>
      <c r="Q147" s="270" t="str">
        <f t="shared" si="18"/>
        <v>Fuerte</v>
      </c>
      <c r="R147" s="271">
        <f>ROUNDUP(AVERAGEIF(P147:P158,"&gt;0"),1)</f>
        <v>1</v>
      </c>
      <c r="S147" s="272" t="str">
        <f>IF(R147&gt;96%,"Fuerte",IF(R147&lt;50%,"Débil","Moderada"))</f>
        <v>Fuerte</v>
      </c>
      <c r="T147" s="273" t="str">
        <f>IF(R147&lt;96%,"Se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47" s="274" t="str">
        <f t="shared" si="15"/>
        <v>Fuerte</v>
      </c>
      <c r="V147" s="274" t="str">
        <f t="shared" si="23"/>
        <v/>
      </c>
      <c r="W147" s="274" t="str">
        <f t="shared" si="19"/>
        <v/>
      </c>
      <c r="X147" s="275" t="str">
        <f t="shared" si="20"/>
        <v>Control fuerte pero si el riesgo residual lo requiere y según la opción de manejo escogida, cada responsable involucrado debe liderar acciones adicionales</v>
      </c>
      <c r="Y147" s="276">
        <f t="shared" si="24"/>
        <v>2</v>
      </c>
      <c r="Z147" s="277">
        <f>IFERROR(ROUND(AVERAGE(Y147:Y158),0),0)</f>
        <v>2</v>
      </c>
      <c r="AA147" s="297">
        <f>IF(OR(W147="Débil",Z147=0),0,IF(Z147=1,1,IF(AND(U147="Fuerte",Z147=2),2,1)))</f>
        <v>2</v>
      </c>
      <c r="AB147" s="278" t="str">
        <f t="shared" si="25"/>
        <v/>
      </c>
      <c r="AC147" s="277">
        <f>IFERROR(ROUND(AVERAGE(AB147:AB158),0),0)</f>
        <v>2</v>
      </c>
      <c r="AD147" s="297">
        <f>IF(OR(W147="Débil",AC147=0),0,IF(AC147=1,1,IF(AND(U147="Fuerte",AC147=2),2,1)))</f>
        <v>2</v>
      </c>
    </row>
    <row r="148" spans="1:43" s="298" customFormat="1" ht="409.6" customHeight="1" x14ac:dyDescent="0.2">
      <c r="A148" s="283"/>
      <c r="B148" s="283"/>
      <c r="C148" s="521" t="s">
        <v>712</v>
      </c>
      <c r="D148" s="492" t="s">
        <v>713</v>
      </c>
      <c r="E148" s="493" t="s">
        <v>26</v>
      </c>
      <c r="F148" s="494">
        <v>15</v>
      </c>
      <c r="G148" s="494">
        <v>15</v>
      </c>
      <c r="H148" s="494">
        <v>15</v>
      </c>
      <c r="I148" s="494">
        <v>15</v>
      </c>
      <c r="J148" s="494">
        <v>15</v>
      </c>
      <c r="K148" s="494">
        <v>15</v>
      </c>
      <c r="L148" s="494">
        <v>10</v>
      </c>
      <c r="M148" s="495" t="s">
        <v>68</v>
      </c>
      <c r="N148" s="294"/>
      <c r="O148" s="295">
        <f t="shared" si="21"/>
        <v>90</v>
      </c>
      <c r="P148" s="296">
        <f t="shared" si="17"/>
        <v>1</v>
      </c>
      <c r="Q148" s="270" t="str">
        <f t="shared" si="18"/>
        <v>Fuerte</v>
      </c>
      <c r="R148" s="299"/>
      <c r="S148" s="300"/>
      <c r="T148" s="301"/>
      <c r="U148" s="274" t="str">
        <f t="shared" si="15"/>
        <v>Fuerte</v>
      </c>
      <c r="V148" s="274" t="str">
        <f t="shared" si="23"/>
        <v/>
      </c>
      <c r="W148" s="274" t="str">
        <f t="shared" si="19"/>
        <v/>
      </c>
      <c r="X148" s="275" t="str">
        <f t="shared" si="20"/>
        <v>Control fuerte pero si el riesgo residual lo requiere y según la opción de manejo escogida, cada responsable involucrado debe liderar acciones adicionales</v>
      </c>
      <c r="Y148" s="276" t="str">
        <f t="shared" si="24"/>
        <v/>
      </c>
      <c r="Z148" s="302"/>
      <c r="AA148" s="299"/>
      <c r="AB148" s="278">
        <f t="shared" si="25"/>
        <v>2</v>
      </c>
      <c r="AC148" s="303"/>
      <c r="AD148" s="300"/>
    </row>
    <row r="149" spans="1:43" s="298" customFormat="1" ht="86.25" customHeight="1" x14ac:dyDescent="0.2">
      <c r="A149" s="283"/>
      <c r="B149" s="283"/>
      <c r="C149" s="521">
        <v>2</v>
      </c>
      <c r="D149" s="496" t="s">
        <v>714</v>
      </c>
      <c r="E149" s="493" t="s">
        <v>20</v>
      </c>
      <c r="F149" s="494">
        <v>15</v>
      </c>
      <c r="G149" s="494">
        <v>15</v>
      </c>
      <c r="H149" s="494">
        <v>15</v>
      </c>
      <c r="I149" s="494">
        <v>15</v>
      </c>
      <c r="J149" s="494">
        <v>15</v>
      </c>
      <c r="K149" s="494">
        <v>15</v>
      </c>
      <c r="L149" s="494">
        <v>10</v>
      </c>
      <c r="M149" s="495" t="s">
        <v>68</v>
      </c>
      <c r="N149" s="294"/>
      <c r="O149" s="295">
        <f t="shared" si="21"/>
        <v>90</v>
      </c>
      <c r="P149" s="296">
        <f t="shared" si="17"/>
        <v>1</v>
      </c>
      <c r="Q149" s="270" t="str">
        <f t="shared" si="18"/>
        <v>Fuerte</v>
      </c>
      <c r="R149" s="299"/>
      <c r="S149" s="300"/>
      <c r="T149" s="301"/>
      <c r="U149" s="274" t="str">
        <f t="shared" si="15"/>
        <v>Fuerte</v>
      </c>
      <c r="V149" s="274" t="str">
        <f t="shared" si="23"/>
        <v/>
      </c>
      <c r="W149" s="274" t="str">
        <f t="shared" si="19"/>
        <v/>
      </c>
      <c r="X149" s="275" t="str">
        <f t="shared" si="20"/>
        <v>Control fuerte pero si el riesgo residual lo requiere y según la opción de manejo escogida, cada responsable involucrado debe liderar acciones adicionales</v>
      </c>
      <c r="Y149" s="276">
        <f t="shared" si="24"/>
        <v>2</v>
      </c>
      <c r="Z149" s="302"/>
      <c r="AA149" s="299"/>
      <c r="AB149" s="278" t="str">
        <f t="shared" si="25"/>
        <v/>
      </c>
      <c r="AC149" s="303"/>
      <c r="AD149" s="300"/>
    </row>
    <row r="150" spans="1:43" s="298" customFormat="1" ht="63.75" x14ac:dyDescent="0.2">
      <c r="A150" s="283"/>
      <c r="B150" s="283"/>
      <c r="C150" s="522" t="s">
        <v>652</v>
      </c>
      <c r="D150" s="496" t="s">
        <v>715</v>
      </c>
      <c r="E150" s="493" t="s">
        <v>20</v>
      </c>
      <c r="F150" s="494">
        <v>15</v>
      </c>
      <c r="G150" s="494">
        <v>15</v>
      </c>
      <c r="H150" s="494">
        <v>15</v>
      </c>
      <c r="I150" s="494">
        <v>15</v>
      </c>
      <c r="J150" s="494">
        <v>15</v>
      </c>
      <c r="K150" s="494">
        <v>15</v>
      </c>
      <c r="L150" s="494">
        <v>10</v>
      </c>
      <c r="M150" s="495" t="s">
        <v>68</v>
      </c>
      <c r="N150" s="294"/>
      <c r="O150" s="295">
        <f t="shared" si="21"/>
        <v>90</v>
      </c>
      <c r="P150" s="296">
        <f t="shared" si="17"/>
        <v>1</v>
      </c>
      <c r="Q150" s="270" t="str">
        <f t="shared" si="18"/>
        <v>Fuerte</v>
      </c>
      <c r="R150" s="299"/>
      <c r="S150" s="300"/>
      <c r="T150" s="301"/>
      <c r="U150" s="274" t="str">
        <f t="shared" si="15"/>
        <v>Fuerte</v>
      </c>
      <c r="V150" s="274" t="str">
        <f t="shared" si="23"/>
        <v/>
      </c>
      <c r="W150" s="274" t="str">
        <f t="shared" si="19"/>
        <v/>
      </c>
      <c r="X150" s="275" t="str">
        <f t="shared" si="20"/>
        <v>Control fuerte pero si el riesgo residual lo requiere y según la opción de manejo escogida, cada responsable involucrado debe liderar acciones adicionales</v>
      </c>
      <c r="Y150" s="276">
        <f t="shared" si="24"/>
        <v>2</v>
      </c>
      <c r="Z150" s="302"/>
      <c r="AA150" s="299"/>
      <c r="AB150" s="278" t="str">
        <f t="shared" si="25"/>
        <v/>
      </c>
      <c r="AC150" s="303"/>
      <c r="AD150" s="300"/>
    </row>
    <row r="151" spans="1:43" s="298" customFormat="1" ht="76.5" x14ac:dyDescent="0.2">
      <c r="A151" s="283"/>
      <c r="B151" s="283"/>
      <c r="C151" s="522" t="s">
        <v>675</v>
      </c>
      <c r="D151" s="496" t="s">
        <v>716</v>
      </c>
      <c r="E151" s="493" t="s">
        <v>20</v>
      </c>
      <c r="F151" s="494">
        <v>15</v>
      </c>
      <c r="G151" s="494">
        <v>15</v>
      </c>
      <c r="H151" s="494">
        <v>15</v>
      </c>
      <c r="I151" s="494">
        <v>15</v>
      </c>
      <c r="J151" s="494">
        <v>15</v>
      </c>
      <c r="K151" s="494">
        <v>15</v>
      </c>
      <c r="L151" s="494">
        <v>10</v>
      </c>
      <c r="M151" s="495" t="s">
        <v>68</v>
      </c>
      <c r="N151" s="294"/>
      <c r="O151" s="295">
        <f t="shared" si="21"/>
        <v>90</v>
      </c>
      <c r="P151" s="296">
        <f t="shared" si="17"/>
        <v>1</v>
      </c>
      <c r="Q151" s="270" t="str">
        <f t="shared" si="18"/>
        <v>Fuerte</v>
      </c>
      <c r="R151" s="299"/>
      <c r="S151" s="300"/>
      <c r="T151" s="301"/>
      <c r="U151" s="274" t="str">
        <f t="shared" si="15"/>
        <v>Fuerte</v>
      </c>
      <c r="V151" s="274" t="str">
        <f t="shared" si="23"/>
        <v/>
      </c>
      <c r="W151" s="274" t="str">
        <f t="shared" si="19"/>
        <v/>
      </c>
      <c r="X151" s="275" t="str">
        <f t="shared" si="20"/>
        <v>Control fuerte pero si el riesgo residual lo requiere y según la opción de manejo escogida, cada responsable involucrado debe liderar acciones adicionales</v>
      </c>
      <c r="Y151" s="276">
        <f t="shared" si="24"/>
        <v>2</v>
      </c>
      <c r="Z151" s="302"/>
      <c r="AA151" s="299"/>
      <c r="AB151" s="278" t="str">
        <f t="shared" si="25"/>
        <v/>
      </c>
      <c r="AC151" s="303"/>
      <c r="AD151" s="300"/>
    </row>
    <row r="152" spans="1:43" s="298" customFormat="1" ht="51" x14ac:dyDescent="0.2">
      <c r="A152" s="283"/>
      <c r="B152" s="283"/>
      <c r="C152" s="521" t="s">
        <v>706</v>
      </c>
      <c r="D152" s="496" t="s">
        <v>717</v>
      </c>
      <c r="E152" s="493" t="s">
        <v>20</v>
      </c>
      <c r="F152" s="494">
        <v>15</v>
      </c>
      <c r="G152" s="494">
        <v>15</v>
      </c>
      <c r="H152" s="494">
        <v>15</v>
      </c>
      <c r="I152" s="494">
        <v>10</v>
      </c>
      <c r="J152" s="494">
        <v>15</v>
      </c>
      <c r="K152" s="494">
        <v>15</v>
      </c>
      <c r="L152" s="494">
        <v>10</v>
      </c>
      <c r="M152" s="495" t="s">
        <v>68</v>
      </c>
      <c r="N152" s="294"/>
      <c r="O152" s="295">
        <f t="shared" si="21"/>
        <v>85</v>
      </c>
      <c r="P152" s="296">
        <f t="shared" si="17"/>
        <v>0.94444444444444442</v>
      </c>
      <c r="Q152" s="270" t="str">
        <f t="shared" si="18"/>
        <v>Moderado</v>
      </c>
      <c r="R152" s="299"/>
      <c r="S152" s="300"/>
      <c r="T152" s="301"/>
      <c r="U152" s="274" t="str">
        <f t="shared" si="15"/>
        <v/>
      </c>
      <c r="V152" s="274" t="str">
        <f t="shared" si="23"/>
        <v>Moderada</v>
      </c>
      <c r="W152" s="274" t="str">
        <f t="shared" si="19"/>
        <v/>
      </c>
      <c r="X152" s="275" t="str">
        <f t="shared" si="20"/>
        <v>Requiere plan de acción para fortalecer el control</v>
      </c>
      <c r="Y152" s="276">
        <f t="shared" si="24"/>
        <v>1</v>
      </c>
      <c r="Z152" s="302"/>
      <c r="AA152" s="299"/>
      <c r="AB152" s="278"/>
      <c r="AC152" s="303"/>
      <c r="AD152" s="300"/>
    </row>
    <row r="153" spans="1:43" s="298" customFormat="1" ht="38.25" x14ac:dyDescent="0.2">
      <c r="A153" s="283"/>
      <c r="B153" s="283"/>
      <c r="C153" s="522" t="s">
        <v>678</v>
      </c>
      <c r="D153" s="496" t="s">
        <v>710</v>
      </c>
      <c r="E153" s="493" t="s">
        <v>26</v>
      </c>
      <c r="F153" s="494">
        <v>15</v>
      </c>
      <c r="G153" s="494">
        <v>15</v>
      </c>
      <c r="H153" s="494">
        <v>15</v>
      </c>
      <c r="I153" s="494">
        <v>15</v>
      </c>
      <c r="J153" s="494">
        <v>15</v>
      </c>
      <c r="K153" s="494">
        <v>15</v>
      </c>
      <c r="L153" s="494">
        <v>10</v>
      </c>
      <c r="M153" s="495" t="s">
        <v>68</v>
      </c>
      <c r="N153" s="294"/>
      <c r="O153" s="295">
        <f t="shared" si="21"/>
        <v>90</v>
      </c>
      <c r="P153" s="296">
        <f t="shared" si="17"/>
        <v>1</v>
      </c>
      <c r="Q153" s="270" t="str">
        <f t="shared" si="18"/>
        <v>Fuerte</v>
      </c>
      <c r="R153" s="299"/>
      <c r="S153" s="300"/>
      <c r="T153" s="301"/>
      <c r="U153" s="274" t="str">
        <f t="shared" si="15"/>
        <v>Fuerte</v>
      </c>
      <c r="V153" s="274" t="str">
        <f t="shared" si="23"/>
        <v/>
      </c>
      <c r="W153" s="274" t="str">
        <f t="shared" si="19"/>
        <v/>
      </c>
      <c r="X153" s="275" t="str">
        <f t="shared" si="20"/>
        <v>Control fuerte pero si el riesgo residual lo requiere y según la opción de manejo escogida, cada responsable involucrado debe liderar acciones adicionales</v>
      </c>
      <c r="Y153" s="276" t="str">
        <f t="shared" si="24"/>
        <v/>
      </c>
      <c r="Z153" s="302"/>
      <c r="AA153" s="299"/>
      <c r="AB153" s="278">
        <f t="shared" ref="AB153:AB166" si="26">IF(E153="Detectivo",IF(U153="Fuerte",2,IF(V153="Moderada",1,"")),"")</f>
        <v>2</v>
      </c>
      <c r="AC153" s="303"/>
      <c r="AD153" s="300"/>
    </row>
    <row r="154" spans="1:43" s="298" customFormat="1" ht="63.75" x14ac:dyDescent="0.2">
      <c r="A154" s="283"/>
      <c r="B154" s="283"/>
      <c r="C154" s="522" t="s">
        <v>656</v>
      </c>
      <c r="D154" s="496" t="s">
        <v>718</v>
      </c>
      <c r="E154" s="493" t="s">
        <v>26</v>
      </c>
      <c r="F154" s="494">
        <v>15</v>
      </c>
      <c r="G154" s="494">
        <v>15</v>
      </c>
      <c r="H154" s="494">
        <v>15</v>
      </c>
      <c r="I154" s="494">
        <v>15</v>
      </c>
      <c r="J154" s="494">
        <v>15</v>
      </c>
      <c r="K154" s="494">
        <v>15</v>
      </c>
      <c r="L154" s="494">
        <v>10</v>
      </c>
      <c r="M154" s="495" t="s">
        <v>68</v>
      </c>
      <c r="N154" s="294"/>
      <c r="O154" s="295">
        <f t="shared" si="21"/>
        <v>90</v>
      </c>
      <c r="P154" s="296">
        <f t="shared" si="17"/>
        <v>1</v>
      </c>
      <c r="Q154" s="270" t="str">
        <f t="shared" si="18"/>
        <v>Fuerte</v>
      </c>
      <c r="R154" s="299"/>
      <c r="S154" s="300"/>
      <c r="T154" s="301"/>
      <c r="U154" s="274" t="str">
        <f t="shared" si="15"/>
        <v>Fuerte</v>
      </c>
      <c r="V154" s="274" t="str">
        <f t="shared" si="23"/>
        <v/>
      </c>
      <c r="W154" s="274" t="str">
        <f t="shared" si="19"/>
        <v/>
      </c>
      <c r="X154" s="275" t="str">
        <f t="shared" si="20"/>
        <v>Control fuerte pero si el riesgo residual lo requiere y según la opción de manejo escogida, cada responsable involucrado debe liderar acciones adicionales</v>
      </c>
      <c r="Y154" s="276" t="str">
        <f t="shared" si="24"/>
        <v/>
      </c>
      <c r="Z154" s="302"/>
      <c r="AA154" s="299"/>
      <c r="AB154" s="278">
        <f t="shared" si="26"/>
        <v>2</v>
      </c>
      <c r="AC154" s="303"/>
      <c r="AD154" s="300"/>
    </row>
    <row r="155" spans="1:43" s="298" customFormat="1" ht="63.75" x14ac:dyDescent="0.2">
      <c r="A155" s="283"/>
      <c r="B155" s="283"/>
      <c r="C155" s="522">
        <v>5</v>
      </c>
      <c r="D155" s="496" t="s">
        <v>719</v>
      </c>
      <c r="E155" s="493" t="s">
        <v>20</v>
      </c>
      <c r="F155" s="494">
        <v>15</v>
      </c>
      <c r="G155" s="494">
        <v>15</v>
      </c>
      <c r="H155" s="494">
        <v>15</v>
      </c>
      <c r="I155" s="494">
        <v>15</v>
      </c>
      <c r="J155" s="494">
        <v>15</v>
      </c>
      <c r="K155" s="494">
        <v>15</v>
      </c>
      <c r="L155" s="494">
        <v>10</v>
      </c>
      <c r="M155" s="495" t="s">
        <v>68</v>
      </c>
      <c r="N155" s="294"/>
      <c r="O155" s="295">
        <f t="shared" si="21"/>
        <v>90</v>
      </c>
      <c r="P155" s="296">
        <f t="shared" si="17"/>
        <v>1</v>
      </c>
      <c r="Q155" s="270" t="str">
        <f t="shared" si="18"/>
        <v>Fuerte</v>
      </c>
      <c r="R155" s="299"/>
      <c r="S155" s="300"/>
      <c r="T155" s="301"/>
      <c r="U155" s="274" t="str">
        <f t="shared" si="15"/>
        <v>Fuerte</v>
      </c>
      <c r="V155" s="274" t="str">
        <f t="shared" si="23"/>
        <v/>
      </c>
      <c r="W155" s="274" t="str">
        <f t="shared" si="19"/>
        <v/>
      </c>
      <c r="X155" s="275" t="str">
        <f t="shared" si="20"/>
        <v>Control fuerte pero si el riesgo residual lo requiere y según la opción de manejo escogida, cada responsable involucrado debe liderar acciones adicionales</v>
      </c>
      <c r="Y155" s="276">
        <f t="shared" si="24"/>
        <v>2</v>
      </c>
      <c r="Z155" s="304"/>
      <c r="AA155" s="305"/>
      <c r="AB155" s="278" t="str">
        <f t="shared" si="26"/>
        <v/>
      </c>
      <c r="AC155" s="306"/>
      <c r="AD155" s="307"/>
    </row>
    <row r="156" spans="1:43" s="298" customFormat="1" ht="15.75" x14ac:dyDescent="0.2">
      <c r="A156" s="283"/>
      <c r="B156" s="283"/>
      <c r="C156" s="517"/>
      <c r="D156" s="498"/>
      <c r="E156" s="493"/>
      <c r="F156" s="494"/>
      <c r="G156" s="494"/>
      <c r="H156" s="494"/>
      <c r="I156" s="494"/>
      <c r="J156" s="494"/>
      <c r="K156" s="494"/>
      <c r="L156" s="494"/>
      <c r="M156" s="495"/>
      <c r="N156" s="294"/>
      <c r="O156" s="295">
        <f t="shared" si="21"/>
        <v>0</v>
      </c>
      <c r="P156" s="296">
        <f t="shared" si="17"/>
        <v>0</v>
      </c>
      <c r="Q156" s="270" t="str">
        <f t="shared" si="18"/>
        <v>Débil</v>
      </c>
      <c r="R156" s="299"/>
      <c r="S156" s="300"/>
      <c r="T156" s="301"/>
      <c r="U156" s="274" t="str">
        <f t="shared" si="15"/>
        <v/>
      </c>
      <c r="V156" s="274" t="str">
        <f t="shared" si="23"/>
        <v/>
      </c>
      <c r="W156" s="274" t="str">
        <f t="shared" si="19"/>
        <v>Débil</v>
      </c>
      <c r="X156" s="275" t="str">
        <f t="shared" si="20"/>
        <v>Requiere plan de acción para fortalecer el control</v>
      </c>
      <c r="Y156" s="276" t="str">
        <f t="shared" si="24"/>
        <v/>
      </c>
      <c r="Z156" s="302"/>
      <c r="AA156" s="299"/>
      <c r="AB156" s="278" t="str">
        <f t="shared" si="26"/>
        <v/>
      </c>
      <c r="AC156" s="303"/>
      <c r="AD156" s="300"/>
      <c r="AF156" s="311"/>
      <c r="AG156" s="328"/>
      <c r="AH156" s="328"/>
      <c r="AI156" s="328"/>
      <c r="AJ156" s="329"/>
      <c r="AK156" s="310"/>
      <c r="AL156" s="310"/>
      <c r="AM156" s="310"/>
      <c r="AN156" s="328"/>
      <c r="AO156" s="328"/>
      <c r="AP156" s="328"/>
      <c r="AQ156" s="329"/>
    </row>
    <row r="157" spans="1:43" s="298" customFormat="1" ht="15.75" x14ac:dyDescent="0.25">
      <c r="A157" s="506"/>
      <c r="B157" s="506"/>
      <c r="C157" s="524"/>
      <c r="D157" s="507"/>
      <c r="E157" s="493"/>
      <c r="F157" s="494"/>
      <c r="G157" s="494"/>
      <c r="H157" s="494"/>
      <c r="I157" s="494"/>
      <c r="J157" s="494"/>
      <c r="K157" s="494"/>
      <c r="L157" s="494"/>
      <c r="M157" s="495"/>
      <c r="N157" s="294"/>
      <c r="O157" s="295">
        <f t="shared" si="21"/>
        <v>0</v>
      </c>
      <c r="P157" s="296">
        <f t="shared" si="17"/>
        <v>0</v>
      </c>
      <c r="Q157" s="270" t="str">
        <f t="shared" si="18"/>
        <v>Débil</v>
      </c>
      <c r="R157" s="299"/>
      <c r="S157" s="300"/>
      <c r="T157" s="301"/>
      <c r="U157" s="274" t="str">
        <f t="shared" ref="U157:U166" si="27">IF(AND(Q157="Fuerte",M157="Fuerte"),"Fuerte","")</f>
        <v/>
      </c>
      <c r="V157" s="274" t="str">
        <f t="shared" si="23"/>
        <v/>
      </c>
      <c r="W157" s="274" t="str">
        <f t="shared" si="19"/>
        <v>Débil</v>
      </c>
      <c r="X157" s="275" t="str">
        <f t="shared" si="20"/>
        <v>Requiere plan de acción para fortalecer el control</v>
      </c>
      <c r="Y157" s="276" t="str">
        <f t="shared" si="24"/>
        <v/>
      </c>
      <c r="Z157" s="309"/>
      <c r="AA157" s="297">
        <f>IF(OR(W157="Débil",Z157=0),0,IF(Z157=1,1,IF(AND(U157="Fuerte",Z157=2),2,1)))</f>
        <v>0</v>
      </c>
      <c r="AB157" s="278" t="str">
        <f t="shared" si="26"/>
        <v/>
      </c>
      <c r="AC157" s="309"/>
      <c r="AD157" s="297">
        <f>IF(OR(W157="Débil",AC157=0),0,IF(AC157=1,1,IF(AND(U157="Fuerte",AC157=2),2,1)))</f>
        <v>0</v>
      </c>
      <c r="AF157" s="311"/>
      <c r="AG157" s="328"/>
      <c r="AH157" s="328"/>
      <c r="AI157" s="328"/>
      <c r="AJ157" s="329"/>
      <c r="AK157" s="310"/>
      <c r="AL157" s="310"/>
      <c r="AM157" s="310"/>
      <c r="AN157" s="328"/>
      <c r="AO157" s="328"/>
      <c r="AP157" s="328"/>
      <c r="AQ157" s="329"/>
    </row>
    <row r="158" spans="1:43" s="298" customFormat="1" ht="15.75" x14ac:dyDescent="0.2">
      <c r="A158" s="293"/>
      <c r="B158" s="293"/>
      <c r="C158" s="517"/>
      <c r="D158" s="507"/>
      <c r="E158" s="493"/>
      <c r="F158" s="494"/>
      <c r="G158" s="494"/>
      <c r="H158" s="494"/>
      <c r="I158" s="494"/>
      <c r="J158" s="494"/>
      <c r="K158" s="494"/>
      <c r="L158" s="494"/>
      <c r="M158" s="495"/>
      <c r="N158" s="294"/>
      <c r="O158" s="295">
        <f t="shared" si="21"/>
        <v>0</v>
      </c>
      <c r="P158" s="296">
        <f t="shared" si="17"/>
        <v>0</v>
      </c>
      <c r="Q158" s="270" t="str">
        <f t="shared" si="18"/>
        <v>Débil</v>
      </c>
      <c r="R158" s="299"/>
      <c r="S158" s="300"/>
      <c r="T158" s="301"/>
      <c r="U158" s="274" t="str">
        <f t="shared" si="27"/>
        <v/>
      </c>
      <c r="V158" s="274" t="str">
        <f t="shared" si="23"/>
        <v/>
      </c>
      <c r="W158" s="274" t="str">
        <f t="shared" si="19"/>
        <v>Débil</v>
      </c>
      <c r="X158" s="275" t="str">
        <f t="shared" si="20"/>
        <v>Requiere plan de acción para fortalecer el control</v>
      </c>
      <c r="Y158" s="276" t="str">
        <f t="shared" si="24"/>
        <v/>
      </c>
      <c r="Z158" s="302"/>
      <c r="AA158" s="299"/>
      <c r="AB158" s="278" t="str">
        <f t="shared" si="26"/>
        <v/>
      </c>
      <c r="AC158" s="303"/>
      <c r="AD158" s="300"/>
      <c r="AF158" s="311"/>
      <c r="AG158" s="328"/>
      <c r="AH158" s="328"/>
      <c r="AI158" s="328"/>
      <c r="AJ158" s="329"/>
      <c r="AK158" s="310"/>
      <c r="AL158" s="310"/>
      <c r="AM158" s="310"/>
      <c r="AN158" s="328"/>
      <c r="AO158" s="328"/>
      <c r="AP158" s="328"/>
      <c r="AQ158" s="329"/>
    </row>
    <row r="159" spans="1:43" s="279" customFormat="1" ht="255" x14ac:dyDescent="0.2">
      <c r="A159" s="491" t="str">
        <f>'[1]2. MAPA DE RIESGOS '!C22</f>
        <v xml:space="preserve">11. Incumplimiento de requisitos al ejecutar un trámite o prestar un servicio a la ciudadanía con el propósito de obtener un beneficio propio o para un tercero.
</v>
      </c>
      <c r="B159" s="491"/>
      <c r="C159" s="523" t="s">
        <v>707</v>
      </c>
      <c r="D159" s="420" t="s">
        <v>1457</v>
      </c>
      <c r="E159" s="493" t="s">
        <v>20</v>
      </c>
      <c r="F159" s="494">
        <v>15</v>
      </c>
      <c r="G159" s="494">
        <v>15</v>
      </c>
      <c r="H159" s="494">
        <v>15</v>
      </c>
      <c r="I159" s="494">
        <v>15</v>
      </c>
      <c r="J159" s="494">
        <v>15</v>
      </c>
      <c r="K159" s="494">
        <v>15</v>
      </c>
      <c r="L159" s="494">
        <v>10</v>
      </c>
      <c r="M159" s="495" t="s">
        <v>68</v>
      </c>
      <c r="N159" s="267"/>
      <c r="O159" s="268">
        <f t="shared" si="21"/>
        <v>90</v>
      </c>
      <c r="P159" s="269">
        <f t="shared" si="17"/>
        <v>1</v>
      </c>
      <c r="Q159" s="270" t="str">
        <f t="shared" si="18"/>
        <v>Fuerte</v>
      </c>
      <c r="R159" s="271">
        <f>ROUNDUP(AVERAGEIF(P159:P194,"&gt;0"),1)</f>
        <v>1</v>
      </c>
      <c r="S159" s="272" t="str">
        <f>IF(R159&gt;96%,"Fuerte",IF(R159&lt;50%,"Débil","Moderada"))</f>
        <v>Fuerte</v>
      </c>
      <c r="T159" s="273" t="str">
        <f>IF(R159&lt;96%,"Se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9" s="274" t="str">
        <f t="shared" si="27"/>
        <v>Fuerte</v>
      </c>
      <c r="V159" s="274" t="str">
        <f t="shared" si="23"/>
        <v/>
      </c>
      <c r="W159" s="274" t="str">
        <f t="shared" si="19"/>
        <v/>
      </c>
      <c r="X159" s="275" t="str">
        <f t="shared" si="20"/>
        <v>Control fuerte pero si el riesgo residual lo requiere y según la opción de manejo escogida, cada responsable involucrado debe liderar acciones adicionales</v>
      </c>
      <c r="Y159" s="276">
        <f t="shared" si="24"/>
        <v>2</v>
      </c>
      <c r="Z159" s="277">
        <f>IFERROR(ROUND(AVERAGE(Y159:Y194),0),0)</f>
        <v>2</v>
      </c>
      <c r="AA159" s="272">
        <f>IF(OR(W159="Débil",Z159=0),0,IF(Z159=1,1,IF(AND(U159="Fuerte",Z159=2),2,1)))</f>
        <v>2</v>
      </c>
      <c r="AB159" s="278" t="str">
        <f t="shared" si="26"/>
        <v/>
      </c>
      <c r="AC159" s="277">
        <f>IFERROR(ROUND(AVERAGE(AB159:AB194),0),0)</f>
        <v>1</v>
      </c>
      <c r="AD159" s="272">
        <f>IF(OR(W159="Débil",AC159=0),0,IF(AC159=1,1,IF(AND(U159="Fuerte",AC159=2),2,1)))</f>
        <v>1</v>
      </c>
    </row>
    <row r="160" spans="1:43" s="279" customFormat="1" ht="38.25" customHeight="1" x14ac:dyDescent="0.2">
      <c r="A160" s="515"/>
      <c r="B160" s="515"/>
      <c r="C160" s="529" t="s">
        <v>700</v>
      </c>
      <c r="D160" s="232" t="s">
        <v>1205</v>
      </c>
      <c r="E160" s="493" t="s">
        <v>20</v>
      </c>
      <c r="F160" s="494">
        <v>15</v>
      </c>
      <c r="G160" s="494">
        <v>15</v>
      </c>
      <c r="H160" s="494">
        <v>15</v>
      </c>
      <c r="I160" s="494">
        <v>15</v>
      </c>
      <c r="J160" s="494">
        <v>15</v>
      </c>
      <c r="K160" s="494">
        <v>15</v>
      </c>
      <c r="L160" s="494">
        <v>10</v>
      </c>
      <c r="M160" s="495" t="s">
        <v>68</v>
      </c>
      <c r="N160" s="267"/>
      <c r="O160" s="268">
        <f t="shared" si="21"/>
        <v>90</v>
      </c>
      <c r="P160" s="269">
        <f t="shared" si="17"/>
        <v>1</v>
      </c>
      <c r="Q160" s="270" t="str">
        <f t="shared" si="18"/>
        <v>Fuerte</v>
      </c>
      <c r="R160" s="288"/>
      <c r="S160" s="290"/>
      <c r="T160" s="330"/>
      <c r="U160" s="274" t="str">
        <f t="shared" si="27"/>
        <v>Fuerte</v>
      </c>
      <c r="V160" s="274" t="str">
        <f t="shared" si="23"/>
        <v/>
      </c>
      <c r="W160" s="274" t="str">
        <f t="shared" si="19"/>
        <v/>
      </c>
      <c r="X160" s="275" t="str">
        <f t="shared" si="20"/>
        <v>Control fuerte pero si el riesgo residual lo requiere y según la opción de manejo escogida, cada responsable involucrado debe liderar acciones adicionales</v>
      </c>
      <c r="Y160" s="276">
        <f t="shared" si="24"/>
        <v>2</v>
      </c>
      <c r="Z160" s="287"/>
      <c r="AA160" s="288"/>
      <c r="AB160" s="278" t="str">
        <f t="shared" si="26"/>
        <v/>
      </c>
      <c r="AC160" s="289"/>
      <c r="AD160" s="290"/>
    </row>
    <row r="161" spans="1:43" s="279" customFormat="1" ht="45" x14ac:dyDescent="0.2">
      <c r="A161" s="515"/>
      <c r="B161" s="515"/>
      <c r="C161" s="529" t="s">
        <v>700</v>
      </c>
      <c r="D161" s="232" t="s">
        <v>1205</v>
      </c>
      <c r="E161" s="493" t="s">
        <v>26</v>
      </c>
      <c r="F161" s="494">
        <v>15</v>
      </c>
      <c r="G161" s="494">
        <v>15</v>
      </c>
      <c r="H161" s="494">
        <v>15</v>
      </c>
      <c r="I161" s="494">
        <v>10</v>
      </c>
      <c r="J161" s="494">
        <v>15</v>
      </c>
      <c r="K161" s="494">
        <v>15</v>
      </c>
      <c r="L161" s="494">
        <v>5</v>
      </c>
      <c r="M161" s="495" t="s">
        <v>620</v>
      </c>
      <c r="N161" s="267"/>
      <c r="O161" s="268">
        <f t="shared" si="21"/>
        <v>85</v>
      </c>
      <c r="P161" s="269">
        <f t="shared" si="17"/>
        <v>0.94444444444444442</v>
      </c>
      <c r="Q161" s="270" t="str">
        <f t="shared" si="18"/>
        <v>Moderado</v>
      </c>
      <c r="R161" s="288"/>
      <c r="S161" s="290"/>
      <c r="T161" s="330"/>
      <c r="U161" s="274" t="str">
        <f t="shared" si="27"/>
        <v/>
      </c>
      <c r="V161" s="274" t="str">
        <f t="shared" si="23"/>
        <v>Moderada</v>
      </c>
      <c r="W161" s="274" t="str">
        <f t="shared" si="19"/>
        <v/>
      </c>
      <c r="X161" s="275" t="str">
        <f t="shared" si="20"/>
        <v>Requiere plan de acción para fortalecer el control</v>
      </c>
      <c r="Y161" s="276" t="str">
        <f t="shared" si="24"/>
        <v/>
      </c>
      <c r="Z161" s="287"/>
      <c r="AA161" s="288"/>
      <c r="AB161" s="278">
        <f t="shared" si="26"/>
        <v>1</v>
      </c>
      <c r="AC161" s="289"/>
      <c r="AD161" s="290"/>
    </row>
    <row r="162" spans="1:43" s="279" customFormat="1" ht="315" customHeight="1" x14ac:dyDescent="0.2">
      <c r="A162" s="515"/>
      <c r="B162" s="515"/>
      <c r="C162" s="523" t="s">
        <v>1554</v>
      </c>
      <c r="D162" s="839" t="s">
        <v>1206</v>
      </c>
      <c r="E162" s="493" t="s">
        <v>26</v>
      </c>
      <c r="F162" s="494">
        <v>15</v>
      </c>
      <c r="G162" s="494">
        <v>15</v>
      </c>
      <c r="H162" s="494">
        <v>15</v>
      </c>
      <c r="I162" s="494">
        <v>15</v>
      </c>
      <c r="J162" s="494">
        <v>15</v>
      </c>
      <c r="K162" s="494">
        <v>15</v>
      </c>
      <c r="L162" s="494">
        <v>10</v>
      </c>
      <c r="M162" s="495" t="s">
        <v>68</v>
      </c>
      <c r="N162" s="267"/>
      <c r="O162" s="268">
        <f t="shared" si="21"/>
        <v>90</v>
      </c>
      <c r="P162" s="269">
        <f t="shared" si="17"/>
        <v>1</v>
      </c>
      <c r="Q162" s="270" t="str">
        <f t="shared" si="18"/>
        <v>Fuerte</v>
      </c>
      <c r="R162" s="288"/>
      <c r="S162" s="290"/>
      <c r="T162" s="330"/>
      <c r="U162" s="274" t="str">
        <f t="shared" si="27"/>
        <v>Fuerte</v>
      </c>
      <c r="V162" s="274" t="str">
        <f t="shared" si="23"/>
        <v/>
      </c>
      <c r="W162" s="274" t="str">
        <f t="shared" si="19"/>
        <v/>
      </c>
      <c r="X162" s="275" t="str">
        <f t="shared" si="20"/>
        <v>Control fuerte pero si el riesgo residual lo requiere y según la opción de manejo escogida, cada responsable involucrado debe liderar acciones adicionales</v>
      </c>
      <c r="Y162" s="276" t="str">
        <f t="shared" si="24"/>
        <v/>
      </c>
      <c r="Z162" s="287"/>
      <c r="AA162" s="288"/>
      <c r="AB162" s="278">
        <f t="shared" si="26"/>
        <v>2</v>
      </c>
      <c r="AC162" s="289"/>
      <c r="AD162" s="290"/>
    </row>
    <row r="163" spans="1:43" s="279" customFormat="1" ht="38.25" x14ac:dyDescent="0.2">
      <c r="A163" s="515"/>
      <c r="B163" s="515"/>
      <c r="C163" s="523" t="s">
        <v>652</v>
      </c>
      <c r="D163" s="841"/>
      <c r="E163" s="493" t="s">
        <v>720</v>
      </c>
      <c r="F163" s="494">
        <v>15</v>
      </c>
      <c r="G163" s="494">
        <v>15</v>
      </c>
      <c r="H163" s="494">
        <v>15</v>
      </c>
      <c r="I163" s="494">
        <v>15</v>
      </c>
      <c r="J163" s="494">
        <v>15</v>
      </c>
      <c r="K163" s="494">
        <v>15</v>
      </c>
      <c r="L163" s="494">
        <v>10</v>
      </c>
      <c r="M163" s="495" t="s">
        <v>68</v>
      </c>
      <c r="N163" s="267"/>
      <c r="O163" s="268">
        <f t="shared" si="21"/>
        <v>90</v>
      </c>
      <c r="P163" s="269">
        <f t="shared" si="17"/>
        <v>1</v>
      </c>
      <c r="Q163" s="270" t="str">
        <f t="shared" si="18"/>
        <v>Fuerte</v>
      </c>
      <c r="R163" s="288"/>
      <c r="S163" s="290"/>
      <c r="T163" s="330"/>
      <c r="U163" s="274" t="str">
        <f t="shared" si="27"/>
        <v>Fuerte</v>
      </c>
      <c r="V163" s="274" t="str">
        <f t="shared" si="23"/>
        <v/>
      </c>
      <c r="W163" s="274" t="str">
        <f t="shared" si="19"/>
        <v/>
      </c>
      <c r="X163" s="275" t="str">
        <f t="shared" si="20"/>
        <v>Control fuerte pero si el riesgo residual lo requiere y según la opción de manejo escogida, cada responsable involucrado debe liderar acciones adicionales</v>
      </c>
      <c r="Y163" s="276">
        <f t="shared" si="24"/>
        <v>2</v>
      </c>
      <c r="Z163" s="287"/>
      <c r="AA163" s="288"/>
      <c r="AB163" s="278" t="str">
        <f t="shared" si="26"/>
        <v/>
      </c>
      <c r="AC163" s="289"/>
      <c r="AD163" s="290"/>
    </row>
    <row r="164" spans="1:43" s="279" customFormat="1" ht="43.5" customHeight="1" x14ac:dyDescent="0.2">
      <c r="A164" s="515"/>
      <c r="B164" s="515"/>
      <c r="C164" s="842" t="s">
        <v>1552</v>
      </c>
      <c r="D164" s="839" t="s">
        <v>1207</v>
      </c>
      <c r="E164" s="493" t="s">
        <v>20</v>
      </c>
      <c r="F164" s="494">
        <v>15</v>
      </c>
      <c r="G164" s="494">
        <v>15</v>
      </c>
      <c r="H164" s="494">
        <v>15</v>
      </c>
      <c r="I164" s="494">
        <v>15</v>
      </c>
      <c r="J164" s="494">
        <v>15</v>
      </c>
      <c r="K164" s="494">
        <v>15</v>
      </c>
      <c r="L164" s="494">
        <v>10</v>
      </c>
      <c r="M164" s="495" t="s">
        <v>68</v>
      </c>
      <c r="N164" s="267"/>
      <c r="O164" s="268">
        <f t="shared" si="21"/>
        <v>90</v>
      </c>
      <c r="P164" s="269">
        <f t="shared" si="17"/>
        <v>1</v>
      </c>
      <c r="Q164" s="270" t="str">
        <f t="shared" si="18"/>
        <v>Fuerte</v>
      </c>
      <c r="R164" s="288"/>
      <c r="S164" s="290"/>
      <c r="T164" s="330"/>
      <c r="U164" s="274" t="str">
        <f t="shared" si="27"/>
        <v>Fuerte</v>
      </c>
      <c r="V164" s="274" t="str">
        <f t="shared" si="23"/>
        <v/>
      </c>
      <c r="W164" s="274" t="str">
        <f t="shared" si="19"/>
        <v/>
      </c>
      <c r="X164" s="275" t="str">
        <f t="shared" si="20"/>
        <v>Control fuerte pero si el riesgo residual lo requiere y según la opción de manejo escogida, cada responsable involucrado debe liderar acciones adicionales</v>
      </c>
      <c r="Y164" s="276">
        <f t="shared" si="24"/>
        <v>2</v>
      </c>
      <c r="Z164" s="287"/>
      <c r="AA164" s="288"/>
      <c r="AB164" s="278" t="str">
        <f t="shared" si="26"/>
        <v/>
      </c>
      <c r="AC164" s="289"/>
      <c r="AD164" s="290"/>
    </row>
    <row r="165" spans="1:43" s="279" customFormat="1" x14ac:dyDescent="0.2">
      <c r="A165" s="283"/>
      <c r="B165" s="283"/>
      <c r="C165" s="843"/>
      <c r="D165" s="840"/>
      <c r="E165" s="493" t="s">
        <v>26</v>
      </c>
      <c r="F165" s="494">
        <v>15</v>
      </c>
      <c r="G165" s="494">
        <v>15</v>
      </c>
      <c r="H165" s="494">
        <v>15</v>
      </c>
      <c r="I165" s="494">
        <v>10</v>
      </c>
      <c r="J165" s="494">
        <v>15</v>
      </c>
      <c r="K165" s="494">
        <v>15</v>
      </c>
      <c r="L165" s="494">
        <v>10</v>
      </c>
      <c r="M165" s="495" t="s">
        <v>68</v>
      </c>
      <c r="N165" s="267"/>
      <c r="O165" s="268">
        <f t="shared" si="21"/>
        <v>85</v>
      </c>
      <c r="P165" s="269">
        <f t="shared" si="17"/>
        <v>0.94444444444444442</v>
      </c>
      <c r="Q165" s="270" t="str">
        <f t="shared" si="18"/>
        <v>Moderado</v>
      </c>
      <c r="R165" s="288"/>
      <c r="S165" s="290"/>
      <c r="T165" s="330"/>
      <c r="U165" s="274" t="str">
        <f t="shared" si="27"/>
        <v/>
      </c>
      <c r="V165" s="274" t="str">
        <f t="shared" si="23"/>
        <v>Moderada</v>
      </c>
      <c r="W165" s="274" t="str">
        <f t="shared" si="19"/>
        <v/>
      </c>
      <c r="X165" s="275" t="str">
        <f t="shared" si="20"/>
        <v>Requiere plan de acción para fortalecer el control</v>
      </c>
      <c r="Y165" s="276" t="str">
        <f t="shared" si="24"/>
        <v/>
      </c>
      <c r="Z165" s="287"/>
      <c r="AA165" s="288"/>
      <c r="AB165" s="278">
        <f t="shared" si="26"/>
        <v>1</v>
      </c>
      <c r="AC165" s="289"/>
      <c r="AD165" s="290"/>
    </row>
    <row r="166" spans="1:43" s="279" customFormat="1" x14ac:dyDescent="0.2">
      <c r="A166" s="283"/>
      <c r="B166" s="283"/>
      <c r="C166" s="843"/>
      <c r="D166" s="840"/>
      <c r="E166" s="493"/>
      <c r="F166" s="494"/>
      <c r="G166" s="494"/>
      <c r="H166" s="494"/>
      <c r="I166" s="494"/>
      <c r="J166" s="494"/>
      <c r="K166" s="494"/>
      <c r="L166" s="494"/>
      <c r="M166" s="495"/>
      <c r="N166" s="267"/>
      <c r="O166" s="268">
        <f t="shared" si="21"/>
        <v>0</v>
      </c>
      <c r="P166" s="269">
        <f t="shared" si="17"/>
        <v>0</v>
      </c>
      <c r="Q166" s="270" t="str">
        <f t="shared" si="18"/>
        <v>Débil</v>
      </c>
      <c r="R166" s="288"/>
      <c r="S166" s="290"/>
      <c r="T166" s="330"/>
      <c r="U166" s="274" t="str">
        <f t="shared" si="27"/>
        <v/>
      </c>
      <c r="V166" s="274" t="str">
        <f t="shared" si="23"/>
        <v/>
      </c>
      <c r="W166" s="274" t="str">
        <f t="shared" si="19"/>
        <v>Débil</v>
      </c>
      <c r="X166" s="275" t="str">
        <f t="shared" si="20"/>
        <v>Requiere plan de acción para fortalecer el control</v>
      </c>
      <c r="Y166" s="276" t="str">
        <f t="shared" si="24"/>
        <v/>
      </c>
      <c r="Z166" s="287"/>
      <c r="AA166" s="288"/>
      <c r="AB166" s="278" t="str">
        <f t="shared" si="26"/>
        <v/>
      </c>
      <c r="AC166" s="289"/>
      <c r="AD166" s="290"/>
    </row>
    <row r="167" spans="1:43" s="279" customFormat="1" x14ac:dyDescent="0.2">
      <c r="A167" s="283"/>
      <c r="B167" s="283"/>
      <c r="C167" s="843"/>
      <c r="D167" s="840"/>
      <c r="E167" s="493"/>
      <c r="F167" s="494"/>
      <c r="G167" s="494"/>
      <c r="H167" s="494"/>
      <c r="I167" s="494"/>
      <c r="J167" s="494"/>
      <c r="K167" s="494"/>
      <c r="L167" s="494"/>
      <c r="M167" s="495"/>
      <c r="N167" s="267"/>
      <c r="O167" s="268"/>
      <c r="P167" s="269"/>
      <c r="Q167" s="270"/>
      <c r="R167" s="288"/>
      <c r="S167" s="290"/>
      <c r="T167" s="330"/>
      <c r="U167" s="274"/>
      <c r="V167" s="274"/>
      <c r="W167" s="274"/>
      <c r="X167" s="275"/>
      <c r="Y167" s="276"/>
      <c r="Z167" s="287"/>
      <c r="AA167" s="288"/>
      <c r="AB167" s="278"/>
      <c r="AC167" s="289"/>
      <c r="AD167" s="290"/>
    </row>
    <row r="168" spans="1:43" s="279" customFormat="1" ht="38.25" customHeight="1" x14ac:dyDescent="0.2">
      <c r="A168" s="283"/>
      <c r="B168" s="283"/>
      <c r="C168" s="844"/>
      <c r="D168" s="841"/>
      <c r="E168" s="493" t="s">
        <v>26</v>
      </c>
      <c r="F168" s="494">
        <v>15</v>
      </c>
      <c r="G168" s="494">
        <v>15</v>
      </c>
      <c r="H168" s="494">
        <v>15</v>
      </c>
      <c r="I168" s="494">
        <v>15</v>
      </c>
      <c r="J168" s="494">
        <v>15</v>
      </c>
      <c r="K168" s="494">
        <v>15</v>
      </c>
      <c r="L168" s="494">
        <v>10</v>
      </c>
      <c r="M168" s="495" t="s">
        <v>68</v>
      </c>
      <c r="N168" s="267"/>
      <c r="O168" s="268">
        <f t="shared" ref="O168:O234" si="28">SUM(F168:K168)</f>
        <v>90</v>
      </c>
      <c r="P168" s="269">
        <f t="shared" si="17"/>
        <v>1</v>
      </c>
      <c r="Q168" s="270" t="str">
        <f t="shared" si="18"/>
        <v>Fuerte</v>
      </c>
      <c r="R168" s="288"/>
      <c r="S168" s="290"/>
      <c r="T168" s="330"/>
      <c r="U168" s="274" t="str">
        <f t="shared" ref="U168:U234" si="29">IF(AND(Q168="Fuerte",M168="Fuerte"),"Fuerte","")</f>
        <v>Fuerte</v>
      </c>
      <c r="V168" s="274" t="str">
        <f t="shared" ref="V168:V234" si="30">IF(U168="Fuerte","",IF(OR(Q168="Débil",M168="Débil"),"","Moderada"))</f>
        <v/>
      </c>
      <c r="W168" s="274" t="str">
        <f t="shared" si="19"/>
        <v/>
      </c>
      <c r="X168" s="275" t="str">
        <f t="shared" ref="X168:X234" si="31">IF(AND(Q168="Fuerte",M168="Fuerte"),"Control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68" s="276" t="str">
        <f t="shared" ref="Y168:Y234" si="32">IF(E168="Preventivo",IF(U168="Fuerte",2,IF(V168="Moderada",1,"")),"")</f>
        <v/>
      </c>
      <c r="Z168" s="316"/>
      <c r="AA168" s="317"/>
      <c r="AB168" s="278">
        <f t="shared" ref="AB168:AB234" si="33">IF(E168="Detectivo",IF(U168="Fuerte",2,IF(V168="Moderada",1,"")),"")</f>
        <v>2</v>
      </c>
      <c r="AC168" s="278"/>
      <c r="AD168" s="318"/>
    </row>
    <row r="169" spans="1:43" s="279" customFormat="1" x14ac:dyDescent="0.2">
      <c r="A169" s="283"/>
      <c r="B169" s="283"/>
      <c r="C169" s="531" t="s">
        <v>1553</v>
      </c>
      <c r="D169" s="839" t="s">
        <v>1208</v>
      </c>
      <c r="E169" s="493" t="s">
        <v>26</v>
      </c>
      <c r="F169" s="494">
        <v>15</v>
      </c>
      <c r="G169" s="494">
        <v>15</v>
      </c>
      <c r="H169" s="494">
        <v>15</v>
      </c>
      <c r="I169" s="494">
        <v>10</v>
      </c>
      <c r="J169" s="494">
        <v>15</v>
      </c>
      <c r="K169" s="494">
        <v>15</v>
      </c>
      <c r="L169" s="494">
        <v>5</v>
      </c>
      <c r="M169" s="495" t="s">
        <v>68</v>
      </c>
      <c r="N169" s="267"/>
      <c r="O169" s="268">
        <f t="shared" si="28"/>
        <v>85</v>
      </c>
      <c r="P169" s="269">
        <f t="shared" si="17"/>
        <v>0.94444444444444442</v>
      </c>
      <c r="Q169" s="270" t="str">
        <f t="shared" si="18"/>
        <v>Moderado</v>
      </c>
      <c r="R169" s="288"/>
      <c r="S169" s="290"/>
      <c r="T169" s="330"/>
      <c r="U169" s="274" t="str">
        <f t="shared" si="29"/>
        <v/>
      </c>
      <c r="V169" s="274" t="str">
        <f t="shared" si="30"/>
        <v>Moderada</v>
      </c>
      <c r="W169" s="274" t="str">
        <f t="shared" si="19"/>
        <v/>
      </c>
      <c r="X169" s="275" t="str">
        <f t="shared" si="31"/>
        <v>Requiere plan de acción para fortalecer el control</v>
      </c>
      <c r="Y169" s="276" t="str">
        <f t="shared" si="32"/>
        <v/>
      </c>
      <c r="Z169" s="316"/>
      <c r="AA169" s="317"/>
      <c r="AB169" s="278">
        <f t="shared" si="33"/>
        <v>1</v>
      </c>
      <c r="AC169" s="289"/>
      <c r="AD169" s="290"/>
    </row>
    <row r="170" spans="1:43" s="279" customFormat="1" ht="15.75" x14ac:dyDescent="0.25">
      <c r="A170" s="506"/>
      <c r="B170" s="506"/>
      <c r="C170" s="845"/>
      <c r="D170" s="840"/>
      <c r="E170" s="493" t="s">
        <v>20</v>
      </c>
      <c r="F170" s="494">
        <v>15</v>
      </c>
      <c r="G170" s="494">
        <v>15</v>
      </c>
      <c r="H170" s="494">
        <v>15</v>
      </c>
      <c r="I170" s="494">
        <v>15</v>
      </c>
      <c r="J170" s="494">
        <v>15</v>
      </c>
      <c r="K170" s="494">
        <v>15</v>
      </c>
      <c r="L170" s="494">
        <v>10</v>
      </c>
      <c r="M170" s="495" t="s">
        <v>620</v>
      </c>
      <c r="N170" s="267"/>
      <c r="O170" s="268">
        <f t="shared" si="28"/>
        <v>90</v>
      </c>
      <c r="P170" s="269">
        <f t="shared" si="17"/>
        <v>1</v>
      </c>
      <c r="Q170" s="270" t="str">
        <f t="shared" si="18"/>
        <v>Fuerte</v>
      </c>
      <c r="R170" s="288"/>
      <c r="S170" s="290"/>
      <c r="T170" s="330"/>
      <c r="U170" s="274" t="str">
        <f t="shared" si="29"/>
        <v/>
      </c>
      <c r="V170" s="274" t="str">
        <f t="shared" si="30"/>
        <v>Moderada</v>
      </c>
      <c r="W170" s="274" t="str">
        <f t="shared" si="19"/>
        <v/>
      </c>
      <c r="X170" s="275" t="str">
        <f t="shared" si="31"/>
        <v>Requiere plan de acción para fortalecer el control</v>
      </c>
      <c r="Y170" s="276">
        <f t="shared" si="32"/>
        <v>1</v>
      </c>
      <c r="Z170" s="316"/>
      <c r="AA170" s="317"/>
      <c r="AB170" s="278" t="str">
        <f t="shared" si="33"/>
        <v/>
      </c>
      <c r="AC170" s="292">
        <f>IFERROR(ROUND(AVERAGE(AB170:AB198),0),0)</f>
        <v>0</v>
      </c>
      <c r="AD170" s="272">
        <f>IF(OR(W170="Débil",AC170=0),0,IF(AC170=1,1,IF(AND(U170="Fuerte",AC170=2),2,1)))</f>
        <v>0</v>
      </c>
      <c r="AF170" s="280"/>
      <c r="AG170" s="48"/>
      <c r="AH170" s="48"/>
      <c r="AI170" s="48"/>
      <c r="AJ170" s="49"/>
      <c r="AK170" s="3"/>
      <c r="AL170" s="3"/>
      <c r="AM170" s="3"/>
      <c r="AN170" s="48"/>
      <c r="AO170" s="48"/>
      <c r="AP170" s="48"/>
      <c r="AQ170" s="49"/>
    </row>
    <row r="171" spans="1:43" s="279" customFormat="1" ht="240" customHeight="1" x14ac:dyDescent="0.2">
      <c r="A171" s="283"/>
      <c r="B171" s="283"/>
      <c r="C171" s="845"/>
      <c r="D171" s="840"/>
      <c r="E171" s="836" t="s">
        <v>20</v>
      </c>
      <c r="F171" s="494">
        <v>15</v>
      </c>
      <c r="G171" s="494">
        <v>15</v>
      </c>
      <c r="H171" s="494">
        <v>15</v>
      </c>
      <c r="I171" s="494">
        <v>15</v>
      </c>
      <c r="J171" s="494">
        <v>15</v>
      </c>
      <c r="K171" s="494">
        <v>15</v>
      </c>
      <c r="L171" s="494">
        <v>10</v>
      </c>
      <c r="M171" s="495" t="s">
        <v>68</v>
      </c>
      <c r="N171" s="267"/>
      <c r="O171" s="268">
        <f t="shared" si="28"/>
        <v>90</v>
      </c>
      <c r="P171" s="269">
        <f t="shared" ref="P171:P234" si="34">(O171*1)/90</f>
        <v>1</v>
      </c>
      <c r="Q171" s="270" t="str">
        <f t="shared" ref="Q171:Q234" si="35">IF(P171&gt;=96%,"Fuerte",(IF(P171&lt;=85%,"Débil","Moderado")))</f>
        <v>Fuerte</v>
      </c>
      <c r="R171" s="288"/>
      <c r="S171" s="290"/>
      <c r="T171" s="330"/>
      <c r="U171" s="274" t="str">
        <f t="shared" si="29"/>
        <v>Fuerte</v>
      </c>
      <c r="V171" s="274" t="str">
        <f t="shared" si="30"/>
        <v/>
      </c>
      <c r="W171" s="274" t="str">
        <f t="shared" ref="W171:W234" si="36">IF(OR(U171="Fuerte",V171="Moderada"),"","Débil")</f>
        <v/>
      </c>
      <c r="X171" s="275" t="str">
        <f t="shared" si="31"/>
        <v>Control fuerte pero si el riesgo residual lo requiere y según la opción de manejo escogida, cada responsable involucrado debe liderar acciones adicionales</v>
      </c>
      <c r="Y171" s="276">
        <f t="shared" si="32"/>
        <v>2</v>
      </c>
      <c r="Z171" s="287"/>
      <c r="AA171" s="288"/>
      <c r="AB171" s="278" t="str">
        <f t="shared" si="33"/>
        <v/>
      </c>
      <c r="AC171" s="289"/>
      <c r="AD171" s="290"/>
      <c r="AF171" s="280"/>
      <c r="AG171" s="48"/>
      <c r="AH171" s="48"/>
      <c r="AI171" s="48"/>
      <c r="AJ171" s="49"/>
      <c r="AK171" s="3"/>
      <c r="AL171" s="3"/>
      <c r="AM171" s="3"/>
      <c r="AN171" s="48"/>
      <c r="AO171" s="48"/>
      <c r="AP171" s="48"/>
      <c r="AQ171" s="49"/>
    </row>
    <row r="172" spans="1:43" s="279" customFormat="1" ht="42.75" customHeight="1" x14ac:dyDescent="0.2">
      <c r="A172" s="283"/>
      <c r="B172" s="283"/>
      <c r="C172" s="845"/>
      <c r="D172" s="840"/>
      <c r="E172" s="837"/>
      <c r="F172" s="494">
        <v>15</v>
      </c>
      <c r="G172" s="494">
        <v>15</v>
      </c>
      <c r="H172" s="494">
        <v>15</v>
      </c>
      <c r="I172" s="494">
        <v>15</v>
      </c>
      <c r="J172" s="494">
        <v>15</v>
      </c>
      <c r="K172" s="494">
        <v>15</v>
      </c>
      <c r="L172" s="494">
        <v>10</v>
      </c>
      <c r="M172" s="495" t="s">
        <v>68</v>
      </c>
      <c r="N172" s="267"/>
      <c r="O172" s="268"/>
      <c r="P172" s="269"/>
      <c r="Q172" s="270"/>
      <c r="R172" s="288"/>
      <c r="S172" s="290"/>
      <c r="T172" s="330"/>
      <c r="U172" s="274"/>
      <c r="V172" s="274"/>
      <c r="W172" s="274"/>
      <c r="X172" s="275"/>
      <c r="Y172" s="276"/>
      <c r="Z172" s="287"/>
      <c r="AA172" s="288"/>
      <c r="AB172" s="278"/>
      <c r="AC172" s="289"/>
      <c r="AD172" s="290"/>
      <c r="AF172" s="280"/>
      <c r="AG172" s="48"/>
      <c r="AH172" s="48"/>
      <c r="AI172" s="48"/>
      <c r="AJ172" s="49"/>
      <c r="AK172" s="3"/>
      <c r="AL172" s="3"/>
      <c r="AM172" s="3"/>
      <c r="AN172" s="48"/>
      <c r="AO172" s="48"/>
      <c r="AP172" s="48"/>
      <c r="AQ172" s="49"/>
    </row>
    <row r="173" spans="1:43" s="279" customFormat="1" ht="42.75" customHeight="1" x14ac:dyDescent="0.2">
      <c r="A173" s="283"/>
      <c r="B173" s="283"/>
      <c r="C173" s="846"/>
      <c r="D173" s="841"/>
      <c r="E173" s="838"/>
      <c r="F173" s="494">
        <v>15</v>
      </c>
      <c r="G173" s="494">
        <v>15</v>
      </c>
      <c r="H173" s="494">
        <v>15</v>
      </c>
      <c r="I173" s="494">
        <v>15</v>
      </c>
      <c r="J173" s="494">
        <v>15</v>
      </c>
      <c r="K173" s="494">
        <v>15</v>
      </c>
      <c r="L173" s="494">
        <v>10</v>
      </c>
      <c r="M173" s="495" t="s">
        <v>68</v>
      </c>
      <c r="N173" s="267"/>
      <c r="O173" s="268"/>
      <c r="P173" s="269"/>
      <c r="Q173" s="270"/>
      <c r="R173" s="288"/>
      <c r="S173" s="290"/>
      <c r="T173" s="330"/>
      <c r="U173" s="274"/>
      <c r="V173" s="274"/>
      <c r="W173" s="274"/>
      <c r="X173" s="275"/>
      <c r="Y173" s="276"/>
      <c r="Z173" s="287"/>
      <c r="AA173" s="288"/>
      <c r="AB173" s="278"/>
      <c r="AC173" s="289"/>
      <c r="AD173" s="290"/>
      <c r="AF173" s="280"/>
      <c r="AG173" s="48"/>
      <c r="AH173" s="48"/>
      <c r="AI173" s="48"/>
      <c r="AJ173" s="49"/>
      <c r="AK173" s="3"/>
      <c r="AL173" s="3"/>
      <c r="AM173" s="3"/>
      <c r="AN173" s="48"/>
      <c r="AO173" s="48"/>
      <c r="AP173" s="48"/>
      <c r="AQ173" s="49"/>
    </row>
    <row r="174" spans="1:43" s="279" customFormat="1" ht="42.75" customHeight="1" x14ac:dyDescent="0.2">
      <c r="A174" s="283"/>
      <c r="B174" s="283"/>
      <c r="C174" s="517" t="s">
        <v>1555</v>
      </c>
      <c r="D174" s="232" t="s">
        <v>1209</v>
      </c>
      <c r="E174" s="493" t="s">
        <v>26</v>
      </c>
      <c r="F174" s="494">
        <v>15</v>
      </c>
      <c r="G174" s="494">
        <v>15</v>
      </c>
      <c r="H174" s="494">
        <v>15</v>
      </c>
      <c r="I174" s="494">
        <v>15</v>
      </c>
      <c r="J174" s="494">
        <v>15</v>
      </c>
      <c r="K174" s="494">
        <v>15</v>
      </c>
      <c r="L174" s="494">
        <v>10</v>
      </c>
      <c r="M174" s="495" t="s">
        <v>68</v>
      </c>
      <c r="N174" s="267"/>
      <c r="O174" s="268"/>
      <c r="P174" s="269"/>
      <c r="Q174" s="270"/>
      <c r="R174" s="288"/>
      <c r="S174" s="290"/>
      <c r="T174" s="330"/>
      <c r="U174" s="274"/>
      <c r="V174" s="274"/>
      <c r="W174" s="274"/>
      <c r="X174" s="275"/>
      <c r="Y174" s="276"/>
      <c r="Z174" s="287"/>
      <c r="AA174" s="288"/>
      <c r="AB174" s="278"/>
      <c r="AC174" s="289"/>
      <c r="AD174" s="290"/>
      <c r="AF174" s="280"/>
      <c r="AG174" s="48"/>
      <c r="AH174" s="48"/>
      <c r="AI174" s="48"/>
      <c r="AJ174" s="49"/>
      <c r="AK174" s="3"/>
      <c r="AL174" s="3"/>
      <c r="AM174" s="3"/>
      <c r="AN174" s="48"/>
      <c r="AO174" s="48"/>
      <c r="AP174" s="48"/>
      <c r="AQ174" s="49"/>
    </row>
    <row r="175" spans="1:43" s="279" customFormat="1" ht="16.5" customHeight="1" x14ac:dyDescent="0.2">
      <c r="A175" s="283"/>
      <c r="B175" s="283"/>
      <c r="C175" s="517" t="s">
        <v>1560</v>
      </c>
      <c r="D175" s="232" t="s">
        <v>1210</v>
      </c>
      <c r="E175" s="493" t="s">
        <v>20</v>
      </c>
      <c r="F175" s="494">
        <v>15</v>
      </c>
      <c r="G175" s="494">
        <v>15</v>
      </c>
      <c r="H175" s="494">
        <v>15</v>
      </c>
      <c r="I175" s="494">
        <v>15</v>
      </c>
      <c r="J175" s="494">
        <v>15</v>
      </c>
      <c r="K175" s="494">
        <v>15</v>
      </c>
      <c r="L175" s="494">
        <v>10</v>
      </c>
      <c r="M175" s="495" t="s">
        <v>68</v>
      </c>
      <c r="N175" s="267"/>
      <c r="O175" s="268"/>
      <c r="P175" s="269"/>
      <c r="Q175" s="270"/>
      <c r="R175" s="288"/>
      <c r="S175" s="290"/>
      <c r="T175" s="330"/>
      <c r="U175" s="274"/>
      <c r="V175" s="274"/>
      <c r="W175" s="274"/>
      <c r="X175" s="275"/>
      <c r="Y175" s="276"/>
      <c r="Z175" s="287"/>
      <c r="AA175" s="288"/>
      <c r="AB175" s="278"/>
      <c r="AC175" s="289"/>
      <c r="AD175" s="290"/>
      <c r="AF175" s="280"/>
      <c r="AG175" s="48"/>
      <c r="AH175" s="48"/>
      <c r="AI175" s="48"/>
      <c r="AJ175" s="49"/>
      <c r="AK175" s="3"/>
      <c r="AL175" s="3"/>
      <c r="AM175" s="3"/>
      <c r="AN175" s="48"/>
      <c r="AO175" s="48"/>
      <c r="AP175" s="48"/>
      <c r="AQ175" s="49"/>
    </row>
    <row r="176" spans="1:43" s="279" customFormat="1" ht="210" x14ac:dyDescent="0.2">
      <c r="A176" s="283"/>
      <c r="B176" s="283"/>
      <c r="C176" s="517" t="s">
        <v>1563</v>
      </c>
      <c r="D176" s="232" t="s">
        <v>1211</v>
      </c>
      <c r="E176" s="493" t="s">
        <v>20</v>
      </c>
      <c r="F176" s="494">
        <v>15</v>
      </c>
      <c r="G176" s="494">
        <v>15</v>
      </c>
      <c r="H176" s="494">
        <v>15</v>
      </c>
      <c r="I176" s="494">
        <v>15</v>
      </c>
      <c r="J176" s="494">
        <v>15</v>
      </c>
      <c r="K176" s="494">
        <v>15</v>
      </c>
      <c r="L176" s="494">
        <v>10</v>
      </c>
      <c r="M176" s="495" t="s">
        <v>68</v>
      </c>
      <c r="N176" s="267"/>
      <c r="O176" s="268"/>
      <c r="P176" s="269"/>
      <c r="Q176" s="270"/>
      <c r="R176" s="288"/>
      <c r="S176" s="290"/>
      <c r="T176" s="330"/>
      <c r="U176" s="274"/>
      <c r="V176" s="274"/>
      <c r="W176" s="274"/>
      <c r="X176" s="275"/>
      <c r="Y176" s="276"/>
      <c r="Z176" s="287"/>
      <c r="AA176" s="288"/>
      <c r="AB176" s="278"/>
      <c r="AC176" s="289"/>
      <c r="AD176" s="290"/>
      <c r="AF176" s="280"/>
      <c r="AG176" s="48"/>
      <c r="AH176" s="48"/>
      <c r="AI176" s="48"/>
      <c r="AJ176" s="49"/>
      <c r="AK176" s="3"/>
      <c r="AL176" s="3"/>
      <c r="AM176" s="3"/>
      <c r="AN176" s="48"/>
      <c r="AO176" s="48"/>
      <c r="AP176" s="48"/>
      <c r="AQ176" s="49"/>
    </row>
    <row r="177" spans="1:43" s="279" customFormat="1" ht="195" x14ac:dyDescent="0.2">
      <c r="A177" s="283"/>
      <c r="B177" s="283"/>
      <c r="C177" s="517" t="s">
        <v>1564</v>
      </c>
      <c r="D177" s="232" t="s">
        <v>1212</v>
      </c>
      <c r="E177" s="493" t="s">
        <v>20</v>
      </c>
      <c r="F177" s="494">
        <v>15</v>
      </c>
      <c r="G177" s="494">
        <v>15</v>
      </c>
      <c r="H177" s="494">
        <v>15</v>
      </c>
      <c r="I177" s="494">
        <v>15</v>
      </c>
      <c r="J177" s="494">
        <v>15</v>
      </c>
      <c r="K177" s="494">
        <v>15</v>
      </c>
      <c r="L177" s="494">
        <v>10</v>
      </c>
      <c r="M177" s="495" t="s">
        <v>68</v>
      </c>
      <c r="N177" s="267"/>
      <c r="O177" s="268"/>
      <c r="P177" s="269"/>
      <c r="Q177" s="270"/>
      <c r="R177" s="288"/>
      <c r="S177" s="290"/>
      <c r="T177" s="330"/>
      <c r="U177" s="274"/>
      <c r="V177" s="274"/>
      <c r="W177" s="274"/>
      <c r="X177" s="275"/>
      <c r="Y177" s="276"/>
      <c r="Z177" s="287"/>
      <c r="AA177" s="288"/>
      <c r="AB177" s="278"/>
      <c r="AC177" s="289"/>
      <c r="AD177" s="290"/>
      <c r="AF177" s="280"/>
      <c r="AG177" s="48"/>
      <c r="AH177" s="48"/>
      <c r="AI177" s="48"/>
      <c r="AJ177" s="49"/>
      <c r="AK177" s="3"/>
      <c r="AL177" s="3"/>
      <c r="AM177" s="3"/>
      <c r="AN177" s="48"/>
      <c r="AO177" s="48"/>
      <c r="AP177" s="48"/>
      <c r="AQ177" s="49"/>
    </row>
    <row r="178" spans="1:43" s="279" customFormat="1" ht="173.25" customHeight="1" x14ac:dyDescent="0.2">
      <c r="A178" s="283"/>
      <c r="B178" s="283"/>
      <c r="C178" s="517" t="s">
        <v>1561</v>
      </c>
      <c r="D178" s="344" t="s">
        <v>1213</v>
      </c>
      <c r="E178" s="493" t="s">
        <v>26</v>
      </c>
      <c r="F178" s="494">
        <v>15</v>
      </c>
      <c r="G178" s="494">
        <v>15</v>
      </c>
      <c r="H178" s="494">
        <v>15</v>
      </c>
      <c r="I178" s="494">
        <v>15</v>
      </c>
      <c r="J178" s="494">
        <v>15</v>
      </c>
      <c r="K178" s="494">
        <v>15</v>
      </c>
      <c r="L178" s="494">
        <v>10</v>
      </c>
      <c r="M178" s="495" t="s">
        <v>68</v>
      </c>
      <c r="N178" s="267"/>
      <c r="O178" s="268"/>
      <c r="P178" s="269"/>
      <c r="Q178" s="270"/>
      <c r="R178" s="288"/>
      <c r="S178" s="290"/>
      <c r="T178" s="330"/>
      <c r="U178" s="274"/>
      <c r="V178" s="274"/>
      <c r="W178" s="274"/>
      <c r="X178" s="275"/>
      <c r="Y178" s="276"/>
      <c r="Z178" s="287"/>
      <c r="AA178" s="288"/>
      <c r="AB178" s="278"/>
      <c r="AC178" s="289"/>
      <c r="AD178" s="290"/>
      <c r="AF178" s="280"/>
      <c r="AG178" s="48"/>
      <c r="AH178" s="48"/>
      <c r="AI178" s="48"/>
      <c r="AJ178" s="49"/>
      <c r="AK178" s="3"/>
      <c r="AL178" s="3"/>
      <c r="AM178" s="3"/>
      <c r="AN178" s="48"/>
      <c r="AO178" s="48"/>
      <c r="AP178" s="48"/>
      <c r="AQ178" s="49"/>
    </row>
    <row r="179" spans="1:43" s="279" customFormat="1" ht="152.25" customHeight="1" x14ac:dyDescent="0.2">
      <c r="A179" s="283"/>
      <c r="B179" s="283"/>
      <c r="C179" s="517" t="s">
        <v>1565</v>
      </c>
      <c r="D179" s="232" t="s">
        <v>1214</v>
      </c>
      <c r="E179" s="493" t="s">
        <v>26</v>
      </c>
      <c r="F179" s="494">
        <v>15</v>
      </c>
      <c r="G179" s="494">
        <v>15</v>
      </c>
      <c r="H179" s="494">
        <v>15</v>
      </c>
      <c r="I179" s="494">
        <v>15</v>
      </c>
      <c r="J179" s="494">
        <v>15</v>
      </c>
      <c r="K179" s="494">
        <v>15</v>
      </c>
      <c r="L179" s="494">
        <v>10</v>
      </c>
      <c r="M179" s="495" t="s">
        <v>68</v>
      </c>
      <c r="N179" s="267"/>
      <c r="O179" s="268"/>
      <c r="P179" s="269"/>
      <c r="Q179" s="270"/>
      <c r="R179" s="288"/>
      <c r="S179" s="290"/>
      <c r="T179" s="330"/>
      <c r="U179" s="274"/>
      <c r="V179" s="274"/>
      <c r="W179" s="274"/>
      <c r="X179" s="275"/>
      <c r="Y179" s="276"/>
      <c r="Z179" s="287"/>
      <c r="AA179" s="288"/>
      <c r="AB179" s="278"/>
      <c r="AC179" s="289"/>
      <c r="AD179" s="290"/>
      <c r="AF179" s="280"/>
      <c r="AG179" s="48"/>
      <c r="AH179" s="48"/>
      <c r="AI179" s="48"/>
      <c r="AJ179" s="49"/>
      <c r="AK179" s="3"/>
      <c r="AL179" s="3"/>
      <c r="AM179" s="3"/>
      <c r="AN179" s="48"/>
      <c r="AO179" s="48"/>
      <c r="AP179" s="48"/>
      <c r="AQ179" s="49"/>
    </row>
    <row r="180" spans="1:43" s="279" customFormat="1" ht="16.5" customHeight="1" x14ac:dyDescent="0.2">
      <c r="A180" s="283"/>
      <c r="B180" s="283"/>
      <c r="C180" s="517" t="s">
        <v>1562</v>
      </c>
      <c r="D180" s="232" t="s">
        <v>1215</v>
      </c>
      <c r="E180" s="493" t="s">
        <v>20</v>
      </c>
      <c r="F180" s="494">
        <v>15</v>
      </c>
      <c r="G180" s="494">
        <v>15</v>
      </c>
      <c r="H180" s="494">
        <v>15</v>
      </c>
      <c r="I180" s="494">
        <v>15</v>
      </c>
      <c r="J180" s="494">
        <v>15</v>
      </c>
      <c r="K180" s="494">
        <v>15</v>
      </c>
      <c r="L180" s="494">
        <v>10</v>
      </c>
      <c r="M180" s="495" t="s">
        <v>68</v>
      </c>
      <c r="N180" s="267"/>
      <c r="O180" s="268"/>
      <c r="P180" s="269"/>
      <c r="Q180" s="270"/>
      <c r="R180" s="288"/>
      <c r="S180" s="290"/>
      <c r="T180" s="330"/>
      <c r="U180" s="274"/>
      <c r="V180" s="274"/>
      <c r="W180" s="274"/>
      <c r="X180" s="275"/>
      <c r="Y180" s="276"/>
      <c r="Z180" s="287"/>
      <c r="AA180" s="288"/>
      <c r="AB180" s="278"/>
      <c r="AC180" s="289"/>
      <c r="AD180" s="290"/>
      <c r="AF180" s="280"/>
      <c r="AG180" s="48"/>
      <c r="AH180" s="48"/>
      <c r="AI180" s="48"/>
      <c r="AJ180" s="49"/>
      <c r="AK180" s="3"/>
      <c r="AL180" s="3"/>
      <c r="AM180" s="3"/>
      <c r="AN180" s="48"/>
      <c r="AO180" s="48"/>
      <c r="AP180" s="48"/>
      <c r="AQ180" s="49"/>
    </row>
    <row r="181" spans="1:43" s="279" customFormat="1" ht="16.5" customHeight="1" x14ac:dyDescent="0.2">
      <c r="A181" s="283"/>
      <c r="B181" s="283"/>
      <c r="C181" s="517" t="s">
        <v>641</v>
      </c>
      <c r="D181" s="232" t="s">
        <v>1136</v>
      </c>
      <c r="E181" s="493" t="s">
        <v>26</v>
      </c>
      <c r="F181" s="494">
        <v>15</v>
      </c>
      <c r="G181" s="494">
        <v>15</v>
      </c>
      <c r="H181" s="494">
        <v>15</v>
      </c>
      <c r="I181" s="494">
        <v>15</v>
      </c>
      <c r="J181" s="494">
        <v>15</v>
      </c>
      <c r="K181" s="494">
        <v>15</v>
      </c>
      <c r="L181" s="494">
        <v>10</v>
      </c>
      <c r="M181" s="495" t="s">
        <v>68</v>
      </c>
      <c r="N181" s="267"/>
      <c r="O181" s="268"/>
      <c r="P181" s="269"/>
      <c r="Q181" s="270"/>
      <c r="R181" s="288"/>
      <c r="S181" s="290"/>
      <c r="T181" s="330"/>
      <c r="U181" s="274"/>
      <c r="V181" s="274"/>
      <c r="W181" s="274"/>
      <c r="X181" s="275"/>
      <c r="Y181" s="276"/>
      <c r="Z181" s="287"/>
      <c r="AA181" s="288"/>
      <c r="AB181" s="278"/>
      <c r="AC181" s="289"/>
      <c r="AD181" s="290"/>
      <c r="AF181" s="280"/>
      <c r="AG181" s="48"/>
      <c r="AH181" s="48"/>
      <c r="AI181" s="48"/>
      <c r="AJ181" s="49"/>
      <c r="AK181" s="3"/>
      <c r="AL181" s="3"/>
      <c r="AM181" s="3"/>
      <c r="AN181" s="48"/>
      <c r="AO181" s="48"/>
      <c r="AP181" s="48"/>
      <c r="AQ181" s="49"/>
    </row>
    <row r="182" spans="1:43" s="279" customFormat="1" ht="16.5" customHeight="1" x14ac:dyDescent="0.2">
      <c r="A182" s="283"/>
      <c r="B182" s="283"/>
      <c r="C182" s="517" t="s">
        <v>643</v>
      </c>
      <c r="D182" s="232" t="s">
        <v>1238</v>
      </c>
      <c r="E182" s="493" t="s">
        <v>20</v>
      </c>
      <c r="F182" s="494">
        <v>15</v>
      </c>
      <c r="G182" s="494">
        <v>15</v>
      </c>
      <c r="H182" s="494">
        <v>15</v>
      </c>
      <c r="I182" s="494">
        <v>15</v>
      </c>
      <c r="J182" s="494">
        <v>15</v>
      </c>
      <c r="K182" s="494">
        <v>15</v>
      </c>
      <c r="L182" s="494">
        <v>10</v>
      </c>
      <c r="M182" s="495" t="s">
        <v>68</v>
      </c>
      <c r="N182" s="267"/>
      <c r="O182" s="268"/>
      <c r="P182" s="269"/>
      <c r="Q182" s="270"/>
      <c r="R182" s="288"/>
      <c r="S182" s="290"/>
      <c r="T182" s="330"/>
      <c r="U182" s="274"/>
      <c r="V182" s="274"/>
      <c r="W182" s="274"/>
      <c r="X182" s="275"/>
      <c r="Y182" s="276"/>
      <c r="Z182" s="287"/>
      <c r="AA182" s="288"/>
      <c r="AB182" s="278"/>
      <c r="AC182" s="289"/>
      <c r="AD182" s="290"/>
      <c r="AF182" s="280"/>
      <c r="AG182" s="48"/>
      <c r="AH182" s="48"/>
      <c r="AI182" s="48"/>
      <c r="AJ182" s="49"/>
      <c r="AK182" s="3"/>
      <c r="AL182" s="3"/>
      <c r="AM182" s="3"/>
      <c r="AN182" s="48"/>
      <c r="AO182" s="48"/>
      <c r="AP182" s="48"/>
      <c r="AQ182" s="49"/>
    </row>
    <row r="183" spans="1:43" s="279" customFormat="1" ht="16.5" customHeight="1" x14ac:dyDescent="0.2">
      <c r="A183" s="283"/>
      <c r="B183" s="283"/>
      <c r="C183" s="517" t="s">
        <v>652</v>
      </c>
      <c r="D183" s="232" t="s">
        <v>1247</v>
      </c>
      <c r="E183" s="493" t="s">
        <v>20</v>
      </c>
      <c r="F183" s="494">
        <v>15</v>
      </c>
      <c r="G183" s="494">
        <v>15</v>
      </c>
      <c r="H183" s="494">
        <v>15</v>
      </c>
      <c r="I183" s="494">
        <v>15</v>
      </c>
      <c r="J183" s="494">
        <v>15</v>
      </c>
      <c r="K183" s="494">
        <v>15</v>
      </c>
      <c r="L183" s="494">
        <v>10</v>
      </c>
      <c r="M183" s="495" t="s">
        <v>68</v>
      </c>
      <c r="N183" s="267"/>
      <c r="O183" s="268"/>
      <c r="P183" s="269"/>
      <c r="Q183" s="270"/>
      <c r="R183" s="288"/>
      <c r="S183" s="290"/>
      <c r="T183" s="330"/>
      <c r="U183" s="274"/>
      <c r="V183" s="274"/>
      <c r="W183" s="274"/>
      <c r="X183" s="275"/>
      <c r="Y183" s="276"/>
      <c r="Z183" s="287"/>
      <c r="AA183" s="288"/>
      <c r="AB183" s="278"/>
      <c r="AC183" s="289"/>
      <c r="AD183" s="290"/>
      <c r="AF183" s="280"/>
      <c r="AG183" s="48"/>
      <c r="AH183" s="48"/>
      <c r="AI183" s="48"/>
      <c r="AJ183" s="49"/>
      <c r="AK183" s="3"/>
      <c r="AL183" s="3"/>
      <c r="AM183" s="3"/>
      <c r="AN183" s="48"/>
      <c r="AO183" s="48"/>
      <c r="AP183" s="48"/>
      <c r="AQ183" s="49"/>
    </row>
    <row r="184" spans="1:43" s="279" customFormat="1" ht="16.5" customHeight="1" x14ac:dyDescent="0.2">
      <c r="A184" s="283"/>
      <c r="B184" s="283"/>
      <c r="C184" s="517" t="s">
        <v>675</v>
      </c>
      <c r="D184" s="232" t="s">
        <v>1244</v>
      </c>
      <c r="E184" s="493" t="s">
        <v>20</v>
      </c>
      <c r="F184" s="494">
        <v>15</v>
      </c>
      <c r="G184" s="494">
        <v>15</v>
      </c>
      <c r="H184" s="494">
        <v>15</v>
      </c>
      <c r="I184" s="494">
        <v>15</v>
      </c>
      <c r="J184" s="494">
        <v>15</v>
      </c>
      <c r="K184" s="494">
        <v>15</v>
      </c>
      <c r="L184" s="494">
        <v>10</v>
      </c>
      <c r="M184" s="495" t="s">
        <v>68</v>
      </c>
      <c r="N184" s="267"/>
      <c r="O184" s="268"/>
      <c r="P184" s="269"/>
      <c r="Q184" s="270"/>
      <c r="R184" s="288"/>
      <c r="S184" s="290"/>
      <c r="T184" s="330"/>
      <c r="U184" s="274"/>
      <c r="V184" s="274"/>
      <c r="W184" s="274"/>
      <c r="X184" s="275"/>
      <c r="Y184" s="276"/>
      <c r="Z184" s="287"/>
      <c r="AA184" s="288"/>
      <c r="AB184" s="278"/>
      <c r="AC184" s="289"/>
      <c r="AD184" s="290"/>
      <c r="AF184" s="280"/>
      <c r="AG184" s="48"/>
      <c r="AH184" s="48"/>
      <c r="AI184" s="48"/>
      <c r="AJ184" s="49"/>
      <c r="AK184" s="3"/>
      <c r="AL184" s="3"/>
      <c r="AM184" s="3"/>
      <c r="AN184" s="48"/>
      <c r="AO184" s="48"/>
      <c r="AP184" s="48"/>
      <c r="AQ184" s="49"/>
    </row>
    <row r="185" spans="1:43" s="279" customFormat="1" ht="16.5" customHeight="1" x14ac:dyDescent="0.2">
      <c r="A185" s="283"/>
      <c r="B185" s="283"/>
      <c r="C185" s="517" t="s">
        <v>706</v>
      </c>
      <c r="D185" s="232" t="s">
        <v>1245</v>
      </c>
      <c r="E185" s="493" t="s">
        <v>26</v>
      </c>
      <c r="F185" s="494">
        <v>15</v>
      </c>
      <c r="G185" s="494">
        <v>15</v>
      </c>
      <c r="H185" s="494">
        <v>15</v>
      </c>
      <c r="I185" s="494">
        <v>15</v>
      </c>
      <c r="J185" s="494">
        <v>15</v>
      </c>
      <c r="K185" s="494">
        <v>15</v>
      </c>
      <c r="L185" s="494">
        <v>10</v>
      </c>
      <c r="M185" s="495" t="s">
        <v>68</v>
      </c>
      <c r="N185" s="267"/>
      <c r="O185" s="268"/>
      <c r="P185" s="269"/>
      <c r="Q185" s="270"/>
      <c r="R185" s="288"/>
      <c r="S185" s="290"/>
      <c r="T185" s="330"/>
      <c r="U185" s="274"/>
      <c r="V185" s="274"/>
      <c r="W185" s="274"/>
      <c r="X185" s="275"/>
      <c r="Y185" s="276"/>
      <c r="Z185" s="287"/>
      <c r="AA185" s="288"/>
      <c r="AB185" s="278"/>
      <c r="AC185" s="289"/>
      <c r="AD185" s="290"/>
      <c r="AF185" s="280"/>
      <c r="AG185" s="48"/>
      <c r="AH185" s="48"/>
      <c r="AI185" s="48"/>
      <c r="AJ185" s="49"/>
      <c r="AK185" s="3"/>
      <c r="AL185" s="3"/>
      <c r="AM185" s="3"/>
      <c r="AN185" s="48"/>
      <c r="AO185" s="48"/>
      <c r="AP185" s="48"/>
      <c r="AQ185" s="49"/>
    </row>
    <row r="186" spans="1:43" s="279" customFormat="1" ht="16.5" customHeight="1" x14ac:dyDescent="0.2">
      <c r="A186" s="283"/>
      <c r="B186" s="283"/>
      <c r="C186" s="517" t="s">
        <v>709</v>
      </c>
      <c r="D186" s="232" t="s">
        <v>1246</v>
      </c>
      <c r="E186" s="493" t="s">
        <v>20</v>
      </c>
      <c r="F186" s="494">
        <v>15</v>
      </c>
      <c r="G186" s="494">
        <v>15</v>
      </c>
      <c r="H186" s="494">
        <v>15</v>
      </c>
      <c r="I186" s="494">
        <v>15</v>
      </c>
      <c r="J186" s="494">
        <v>15</v>
      </c>
      <c r="K186" s="494">
        <v>15</v>
      </c>
      <c r="L186" s="494">
        <v>10</v>
      </c>
      <c r="M186" s="495" t="s">
        <v>68</v>
      </c>
      <c r="N186" s="267"/>
      <c r="O186" s="268"/>
      <c r="P186" s="269"/>
      <c r="Q186" s="270"/>
      <c r="R186" s="288"/>
      <c r="S186" s="290"/>
      <c r="T186" s="330"/>
      <c r="U186" s="274"/>
      <c r="V186" s="274"/>
      <c r="W186" s="274"/>
      <c r="X186" s="275"/>
      <c r="Y186" s="276"/>
      <c r="Z186" s="287"/>
      <c r="AA186" s="288"/>
      <c r="AB186" s="278"/>
      <c r="AC186" s="289"/>
      <c r="AD186" s="290"/>
      <c r="AF186" s="280"/>
      <c r="AG186" s="48"/>
      <c r="AH186" s="48"/>
      <c r="AI186" s="48"/>
      <c r="AJ186" s="49"/>
      <c r="AK186" s="3"/>
      <c r="AL186" s="3"/>
      <c r="AM186" s="3"/>
      <c r="AN186" s="48"/>
      <c r="AO186" s="48"/>
      <c r="AP186" s="48"/>
      <c r="AQ186" s="49"/>
    </row>
    <row r="187" spans="1:43" s="279" customFormat="1" ht="16.5" customHeight="1" x14ac:dyDescent="0.2">
      <c r="A187" s="283"/>
      <c r="B187" s="283"/>
      <c r="C187" s="517">
        <v>4</v>
      </c>
      <c r="D187" s="232" t="s">
        <v>130</v>
      </c>
      <c r="E187" s="493" t="s">
        <v>26</v>
      </c>
      <c r="F187" s="494">
        <v>15</v>
      </c>
      <c r="G187" s="494">
        <v>15</v>
      </c>
      <c r="H187" s="494">
        <v>15</v>
      </c>
      <c r="I187" s="494">
        <v>15</v>
      </c>
      <c r="J187" s="494">
        <v>15</v>
      </c>
      <c r="K187" s="494">
        <v>15</v>
      </c>
      <c r="L187" s="494">
        <v>10</v>
      </c>
      <c r="M187" s="495" t="s">
        <v>68</v>
      </c>
      <c r="N187" s="267"/>
      <c r="O187" s="268"/>
      <c r="P187" s="269"/>
      <c r="Q187" s="270"/>
      <c r="R187" s="288"/>
      <c r="S187" s="290"/>
      <c r="T187" s="330"/>
      <c r="U187" s="274"/>
      <c r="V187" s="274"/>
      <c r="W187" s="274"/>
      <c r="X187" s="275"/>
      <c r="Y187" s="276"/>
      <c r="Z187" s="287"/>
      <c r="AA187" s="288"/>
      <c r="AB187" s="278"/>
      <c r="AC187" s="289"/>
      <c r="AD187" s="290"/>
      <c r="AF187" s="280"/>
      <c r="AG187" s="48"/>
      <c r="AH187" s="48"/>
      <c r="AI187" s="48"/>
      <c r="AJ187" s="49"/>
      <c r="AK187" s="3"/>
      <c r="AL187" s="3"/>
      <c r="AM187" s="3"/>
      <c r="AN187" s="48"/>
      <c r="AO187" s="48"/>
      <c r="AP187" s="48"/>
      <c r="AQ187" s="49"/>
    </row>
    <row r="188" spans="1:43" s="279" customFormat="1" ht="16.5" customHeight="1" x14ac:dyDescent="0.2">
      <c r="A188" s="283"/>
      <c r="B188" s="283"/>
      <c r="C188" s="517" t="s">
        <v>1545</v>
      </c>
      <c r="D188" s="232" t="s">
        <v>1264</v>
      </c>
      <c r="E188" s="493" t="s">
        <v>26</v>
      </c>
      <c r="F188" s="494">
        <v>15</v>
      </c>
      <c r="G188" s="494">
        <v>15</v>
      </c>
      <c r="H188" s="494">
        <v>15</v>
      </c>
      <c r="I188" s="494">
        <v>15</v>
      </c>
      <c r="J188" s="494">
        <v>15</v>
      </c>
      <c r="K188" s="494">
        <v>15</v>
      </c>
      <c r="L188" s="494">
        <v>10</v>
      </c>
      <c r="M188" s="495" t="s">
        <v>68</v>
      </c>
      <c r="N188" s="267"/>
      <c r="O188" s="268"/>
      <c r="P188" s="269"/>
      <c r="Q188" s="270"/>
      <c r="R188" s="288"/>
      <c r="S188" s="290"/>
      <c r="T188" s="330"/>
      <c r="U188" s="274"/>
      <c r="V188" s="274"/>
      <c r="W188" s="274"/>
      <c r="X188" s="275"/>
      <c r="Y188" s="276"/>
      <c r="Z188" s="287"/>
      <c r="AA188" s="288"/>
      <c r="AB188" s="278"/>
      <c r="AC188" s="289"/>
      <c r="AD188" s="290"/>
      <c r="AF188" s="280"/>
      <c r="AG188" s="48"/>
      <c r="AH188" s="48"/>
      <c r="AI188" s="48"/>
      <c r="AJ188" s="49"/>
      <c r="AK188" s="3"/>
      <c r="AL188" s="3"/>
      <c r="AM188" s="3"/>
      <c r="AN188" s="48"/>
      <c r="AO188" s="48"/>
      <c r="AP188" s="48"/>
      <c r="AQ188" s="49"/>
    </row>
    <row r="189" spans="1:43" s="279" customFormat="1" ht="16.5" customHeight="1" x14ac:dyDescent="0.2">
      <c r="A189" s="283"/>
      <c r="B189" s="283"/>
      <c r="C189" s="517" t="s">
        <v>1566</v>
      </c>
      <c r="D189" s="232" t="s">
        <v>1263</v>
      </c>
      <c r="E189" s="493" t="s">
        <v>20</v>
      </c>
      <c r="F189" s="494">
        <v>15</v>
      </c>
      <c r="G189" s="494">
        <v>15</v>
      </c>
      <c r="H189" s="494">
        <v>15</v>
      </c>
      <c r="I189" s="494">
        <v>15</v>
      </c>
      <c r="J189" s="494">
        <v>15</v>
      </c>
      <c r="K189" s="494">
        <v>15</v>
      </c>
      <c r="L189" s="494">
        <v>10</v>
      </c>
      <c r="M189" s="495" t="s">
        <v>68</v>
      </c>
      <c r="N189" s="267"/>
      <c r="O189" s="268"/>
      <c r="P189" s="269"/>
      <c r="Q189" s="270"/>
      <c r="R189" s="288"/>
      <c r="S189" s="290"/>
      <c r="T189" s="330"/>
      <c r="U189" s="274"/>
      <c r="V189" s="274"/>
      <c r="W189" s="274"/>
      <c r="X189" s="275"/>
      <c r="Y189" s="276"/>
      <c r="Z189" s="287"/>
      <c r="AA189" s="288"/>
      <c r="AB189" s="278"/>
      <c r="AC189" s="289"/>
      <c r="AD189" s="290"/>
      <c r="AF189" s="280"/>
      <c r="AG189" s="48"/>
      <c r="AH189" s="48"/>
      <c r="AI189" s="48"/>
      <c r="AJ189" s="49"/>
      <c r="AK189" s="3"/>
      <c r="AL189" s="3"/>
      <c r="AM189" s="3"/>
      <c r="AN189" s="48"/>
      <c r="AO189" s="48"/>
      <c r="AP189" s="48"/>
      <c r="AQ189" s="49"/>
    </row>
    <row r="190" spans="1:43" s="279" customFormat="1" ht="16.5" customHeight="1" x14ac:dyDescent="0.2">
      <c r="A190" s="283"/>
      <c r="B190" s="283"/>
      <c r="C190" s="517">
        <v>6</v>
      </c>
      <c r="D190" s="232" t="s">
        <v>129</v>
      </c>
      <c r="E190" s="493" t="s">
        <v>26</v>
      </c>
      <c r="F190" s="494">
        <v>15</v>
      </c>
      <c r="G190" s="494">
        <v>15</v>
      </c>
      <c r="H190" s="494">
        <v>15</v>
      </c>
      <c r="I190" s="494">
        <v>15</v>
      </c>
      <c r="J190" s="494">
        <v>15</v>
      </c>
      <c r="K190" s="494">
        <v>15</v>
      </c>
      <c r="L190" s="494">
        <v>10</v>
      </c>
      <c r="M190" s="495" t="s">
        <v>68</v>
      </c>
      <c r="N190" s="267"/>
      <c r="O190" s="268"/>
      <c r="P190" s="269"/>
      <c r="Q190" s="270"/>
      <c r="R190" s="288"/>
      <c r="S190" s="290"/>
      <c r="T190" s="330"/>
      <c r="U190" s="274"/>
      <c r="V190" s="274"/>
      <c r="W190" s="274"/>
      <c r="X190" s="275"/>
      <c r="Y190" s="276"/>
      <c r="Z190" s="287"/>
      <c r="AA190" s="288"/>
      <c r="AB190" s="278"/>
      <c r="AC190" s="289"/>
      <c r="AD190" s="290"/>
      <c r="AF190" s="280"/>
      <c r="AG190" s="48"/>
      <c r="AH190" s="48"/>
      <c r="AI190" s="48"/>
      <c r="AJ190" s="49"/>
      <c r="AK190" s="3"/>
      <c r="AL190" s="3"/>
      <c r="AM190" s="3"/>
      <c r="AN190" s="48"/>
      <c r="AO190" s="48"/>
      <c r="AP190" s="48"/>
      <c r="AQ190" s="49"/>
    </row>
    <row r="191" spans="1:43" s="279" customFormat="1" ht="16.5" customHeight="1" x14ac:dyDescent="0.2">
      <c r="A191" s="283"/>
      <c r="B191" s="283"/>
      <c r="C191" s="517">
        <v>7</v>
      </c>
      <c r="D191" s="232" t="s">
        <v>131</v>
      </c>
      <c r="E191" s="493" t="s">
        <v>20</v>
      </c>
      <c r="F191" s="494">
        <v>15</v>
      </c>
      <c r="G191" s="494">
        <v>15</v>
      </c>
      <c r="H191" s="494">
        <v>15</v>
      </c>
      <c r="I191" s="494">
        <v>15</v>
      </c>
      <c r="J191" s="494">
        <v>15</v>
      </c>
      <c r="K191" s="494">
        <v>15</v>
      </c>
      <c r="L191" s="494">
        <v>10</v>
      </c>
      <c r="M191" s="495" t="s">
        <v>68</v>
      </c>
      <c r="N191" s="267"/>
      <c r="O191" s="268"/>
      <c r="P191" s="269"/>
      <c r="Q191" s="270"/>
      <c r="R191" s="288"/>
      <c r="S191" s="290"/>
      <c r="T191" s="330"/>
      <c r="U191" s="274"/>
      <c r="V191" s="274"/>
      <c r="W191" s="274"/>
      <c r="X191" s="275"/>
      <c r="Y191" s="276"/>
      <c r="Z191" s="287"/>
      <c r="AA191" s="288"/>
      <c r="AB191" s="278"/>
      <c r="AC191" s="289"/>
      <c r="AD191" s="290"/>
      <c r="AF191" s="280"/>
      <c r="AG191" s="48"/>
      <c r="AH191" s="48"/>
      <c r="AI191" s="48"/>
      <c r="AJ191" s="49"/>
      <c r="AK191" s="3"/>
      <c r="AL191" s="3"/>
      <c r="AM191" s="3"/>
      <c r="AN191" s="48"/>
      <c r="AO191" s="48"/>
      <c r="AP191" s="48"/>
      <c r="AQ191" s="49"/>
    </row>
    <row r="192" spans="1:43" s="279" customFormat="1" ht="16.5" customHeight="1" x14ac:dyDescent="0.2">
      <c r="A192" s="283"/>
      <c r="B192" s="283"/>
      <c r="C192" s="517" t="s">
        <v>1546</v>
      </c>
      <c r="D192" s="232" t="s">
        <v>1275</v>
      </c>
      <c r="E192" s="493" t="s">
        <v>20</v>
      </c>
      <c r="F192" s="494">
        <v>15</v>
      </c>
      <c r="G192" s="494">
        <v>15</v>
      </c>
      <c r="H192" s="494">
        <v>15</v>
      </c>
      <c r="I192" s="494">
        <v>15</v>
      </c>
      <c r="J192" s="494">
        <v>15</v>
      </c>
      <c r="K192" s="494">
        <v>15</v>
      </c>
      <c r="L192" s="494">
        <v>10</v>
      </c>
      <c r="M192" s="495" t="s">
        <v>68</v>
      </c>
      <c r="N192" s="267"/>
      <c r="O192" s="268"/>
      <c r="P192" s="269"/>
      <c r="Q192" s="270"/>
      <c r="R192" s="288"/>
      <c r="S192" s="290"/>
      <c r="T192" s="330"/>
      <c r="U192" s="274"/>
      <c r="V192" s="274"/>
      <c r="W192" s="274"/>
      <c r="X192" s="275"/>
      <c r="Y192" s="276"/>
      <c r="Z192" s="287"/>
      <c r="AA192" s="288"/>
      <c r="AB192" s="278"/>
      <c r="AC192" s="289"/>
      <c r="AD192" s="290"/>
      <c r="AF192" s="280"/>
      <c r="AG192" s="48"/>
      <c r="AH192" s="48"/>
      <c r="AI192" s="48"/>
      <c r="AJ192" s="49"/>
      <c r="AK192" s="3"/>
      <c r="AL192" s="3"/>
      <c r="AM192" s="3"/>
      <c r="AN192" s="48"/>
      <c r="AO192" s="48"/>
      <c r="AP192" s="48"/>
      <c r="AQ192" s="49"/>
    </row>
    <row r="193" spans="1:43" s="279" customFormat="1" ht="16.5" customHeight="1" x14ac:dyDescent="0.2">
      <c r="A193" s="283"/>
      <c r="B193" s="283"/>
      <c r="C193" s="517" t="s">
        <v>1567</v>
      </c>
      <c r="D193" s="232" t="s">
        <v>1273</v>
      </c>
      <c r="E193" s="493" t="s">
        <v>20</v>
      </c>
      <c r="F193" s="494">
        <v>15</v>
      </c>
      <c r="G193" s="494">
        <v>15</v>
      </c>
      <c r="H193" s="494">
        <v>15</v>
      </c>
      <c r="I193" s="494">
        <v>15</v>
      </c>
      <c r="J193" s="494">
        <v>15</v>
      </c>
      <c r="K193" s="494">
        <v>15</v>
      </c>
      <c r="L193" s="494">
        <v>10</v>
      </c>
      <c r="M193" s="495" t="s">
        <v>68</v>
      </c>
      <c r="N193" s="267"/>
      <c r="O193" s="268"/>
      <c r="P193" s="269"/>
      <c r="Q193" s="270"/>
      <c r="R193" s="288"/>
      <c r="S193" s="290"/>
      <c r="T193" s="330"/>
      <c r="U193" s="274"/>
      <c r="V193" s="274"/>
      <c r="W193" s="274"/>
      <c r="X193" s="275"/>
      <c r="Y193" s="276"/>
      <c r="Z193" s="287"/>
      <c r="AA193" s="288"/>
      <c r="AB193" s="278"/>
      <c r="AC193" s="289"/>
      <c r="AD193" s="290"/>
      <c r="AF193" s="280"/>
      <c r="AG193" s="48"/>
      <c r="AH193" s="48"/>
      <c r="AI193" s="48"/>
      <c r="AJ193" s="49"/>
      <c r="AK193" s="3"/>
      <c r="AL193" s="3"/>
      <c r="AM193" s="3"/>
      <c r="AN193" s="48"/>
      <c r="AO193" s="48"/>
      <c r="AP193" s="48"/>
      <c r="AQ193" s="49"/>
    </row>
    <row r="194" spans="1:43" s="279" customFormat="1" ht="45" x14ac:dyDescent="0.2">
      <c r="A194" s="293"/>
      <c r="B194" s="293"/>
      <c r="C194" s="517" t="s">
        <v>1568</v>
      </c>
      <c r="D194" s="232" t="s">
        <v>1274</v>
      </c>
      <c r="E194" s="493" t="s">
        <v>20</v>
      </c>
      <c r="F194" s="494">
        <v>15</v>
      </c>
      <c r="G194" s="494">
        <v>15</v>
      </c>
      <c r="H194" s="494">
        <v>15</v>
      </c>
      <c r="I194" s="494">
        <v>15</v>
      </c>
      <c r="J194" s="494">
        <v>15</v>
      </c>
      <c r="K194" s="494">
        <v>15</v>
      </c>
      <c r="L194" s="494">
        <v>10</v>
      </c>
      <c r="M194" s="495" t="s">
        <v>68</v>
      </c>
      <c r="N194" s="267"/>
      <c r="O194" s="268">
        <f t="shared" si="28"/>
        <v>90</v>
      </c>
      <c r="P194" s="269">
        <f t="shared" si="34"/>
        <v>1</v>
      </c>
      <c r="Q194" s="270" t="str">
        <f t="shared" si="35"/>
        <v>Fuerte</v>
      </c>
      <c r="R194" s="288"/>
      <c r="S194" s="290"/>
      <c r="T194" s="330"/>
      <c r="U194" s="274" t="str">
        <f t="shared" si="29"/>
        <v>Fuerte</v>
      </c>
      <c r="V194" s="274" t="str">
        <f t="shared" si="30"/>
        <v/>
      </c>
      <c r="W194" s="274" t="str">
        <f t="shared" si="36"/>
        <v/>
      </c>
      <c r="X194" s="275" t="str">
        <f t="shared" si="31"/>
        <v>Control fuerte pero si el riesgo residual lo requiere y según la opción de manejo escogida, cada responsable involucrado debe liderar acciones adicionales</v>
      </c>
      <c r="Y194" s="276">
        <f t="shared" si="32"/>
        <v>2</v>
      </c>
      <c r="Z194" s="287"/>
      <c r="AA194" s="288"/>
      <c r="AB194" s="278" t="str">
        <f t="shared" si="33"/>
        <v/>
      </c>
      <c r="AC194" s="289"/>
      <c r="AD194" s="290"/>
      <c r="AF194" s="280"/>
      <c r="AG194" s="48"/>
      <c r="AH194" s="48"/>
      <c r="AI194" s="48"/>
      <c r="AJ194" s="49"/>
      <c r="AK194" s="3"/>
      <c r="AL194" s="3"/>
      <c r="AM194" s="3"/>
      <c r="AN194" s="48"/>
      <c r="AO194" s="48"/>
      <c r="AP194" s="48"/>
      <c r="AQ194" s="49"/>
    </row>
    <row r="195" spans="1:43" s="298" customFormat="1" ht="105" x14ac:dyDescent="0.2">
      <c r="A195" s="491" t="str">
        <f>'[1]2. MAPA DE RIESGOS '!C23</f>
        <v>12. Designación de colaboradores no competentes o idóneos para el desarrollo de las actividades asignadas.</v>
      </c>
      <c r="B195" s="491"/>
      <c r="C195" s="523" t="s">
        <v>707</v>
      </c>
      <c r="D195" s="344" t="s">
        <v>1290</v>
      </c>
      <c r="E195" s="493" t="s">
        <v>20</v>
      </c>
      <c r="F195" s="494">
        <v>15</v>
      </c>
      <c r="G195" s="494">
        <v>15</v>
      </c>
      <c r="H195" s="494">
        <v>15</v>
      </c>
      <c r="I195" s="494">
        <v>15</v>
      </c>
      <c r="J195" s="494">
        <v>15</v>
      </c>
      <c r="K195" s="494">
        <v>15</v>
      </c>
      <c r="L195" s="494">
        <v>10</v>
      </c>
      <c r="M195" s="495" t="s">
        <v>68</v>
      </c>
      <c r="N195" s="294"/>
      <c r="O195" s="295">
        <f t="shared" si="28"/>
        <v>90</v>
      </c>
      <c r="P195" s="296">
        <f t="shared" si="34"/>
        <v>1</v>
      </c>
      <c r="Q195" s="270" t="str">
        <f t="shared" si="35"/>
        <v>Fuerte</v>
      </c>
      <c r="R195" s="271">
        <f>ROUNDUP(AVERAGEIF(P195:P205,"&gt;0"),1)</f>
        <v>1</v>
      </c>
      <c r="S195" s="272" t="str">
        <f>IF(R195&gt;96%,"Fuerte",IF(R195&lt;50%,"Débil","Moderada"))</f>
        <v>Fuerte</v>
      </c>
      <c r="T195" s="273" t="str">
        <f>IF(R195&lt;96%,"Se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5" s="274" t="str">
        <f t="shared" si="29"/>
        <v>Fuerte</v>
      </c>
      <c r="V195" s="274" t="str">
        <f t="shared" si="30"/>
        <v/>
      </c>
      <c r="W195" s="274" t="str">
        <f t="shared" si="36"/>
        <v/>
      </c>
      <c r="X195" s="275" t="str">
        <f t="shared" si="31"/>
        <v>Control fuerte pero si el riesgo residual lo requiere y según la opción de manejo escogida, cada responsable involucrado debe liderar acciones adicionales</v>
      </c>
      <c r="Y195" s="276">
        <f t="shared" si="32"/>
        <v>2</v>
      </c>
      <c r="Z195" s="277">
        <f>IFERROR(ROUND(AVERAGE(Y195:Y205),0),0)</f>
        <v>2</v>
      </c>
      <c r="AA195" s="297">
        <f>IF(OR(W195="Débil",Z195=0),0,IF(Z195=1,1,IF(AND(U195="Fuerte",Z195=2),2,1)))</f>
        <v>2</v>
      </c>
      <c r="AB195" s="278" t="str">
        <f t="shared" si="33"/>
        <v/>
      </c>
      <c r="AC195" s="277">
        <f>IFERROR(ROUND(AVERAGE(AB195:AB205),0),0)</f>
        <v>2</v>
      </c>
      <c r="AD195" s="297">
        <f>IF(OR(W195="Débil",AC195=0),0,IF(AC195=1,1,IF(AND(U195="Fuerte",AC195=2),2,1)))</f>
        <v>2</v>
      </c>
    </row>
    <row r="196" spans="1:43" s="298" customFormat="1" ht="90" x14ac:dyDescent="0.2">
      <c r="A196" s="515"/>
      <c r="B196" s="515"/>
      <c r="C196" s="523" t="s">
        <v>721</v>
      </c>
      <c r="D196" s="344" t="s">
        <v>1288</v>
      </c>
      <c r="E196" s="493" t="s">
        <v>20</v>
      </c>
      <c r="F196" s="494">
        <v>15</v>
      </c>
      <c r="G196" s="494">
        <v>15</v>
      </c>
      <c r="H196" s="494">
        <v>15</v>
      </c>
      <c r="I196" s="494">
        <v>15</v>
      </c>
      <c r="J196" s="494">
        <v>15</v>
      </c>
      <c r="K196" s="494">
        <v>15</v>
      </c>
      <c r="L196" s="494">
        <v>10</v>
      </c>
      <c r="M196" s="495" t="s">
        <v>68</v>
      </c>
      <c r="N196" s="294"/>
      <c r="O196" s="295">
        <f t="shared" si="28"/>
        <v>90</v>
      </c>
      <c r="P196" s="296">
        <f t="shared" si="34"/>
        <v>1</v>
      </c>
      <c r="Q196" s="270" t="str">
        <f t="shared" si="35"/>
        <v>Fuerte</v>
      </c>
      <c r="R196" s="299"/>
      <c r="S196" s="300"/>
      <c r="T196" s="301"/>
      <c r="U196" s="274" t="str">
        <f t="shared" si="29"/>
        <v>Fuerte</v>
      </c>
      <c r="V196" s="274" t="str">
        <f t="shared" si="30"/>
        <v/>
      </c>
      <c r="W196" s="274" t="str">
        <f t="shared" si="36"/>
        <v/>
      </c>
      <c r="X196" s="275" t="str">
        <f t="shared" si="31"/>
        <v>Control fuerte pero si el riesgo residual lo requiere y según la opción de manejo escogida, cada responsable involucrado debe liderar acciones adicionales</v>
      </c>
      <c r="Y196" s="276">
        <f t="shared" si="32"/>
        <v>2</v>
      </c>
      <c r="Z196" s="302"/>
      <c r="AA196" s="299"/>
      <c r="AB196" s="278" t="str">
        <f t="shared" si="33"/>
        <v/>
      </c>
      <c r="AC196" s="303"/>
      <c r="AD196" s="300"/>
    </row>
    <row r="197" spans="1:43" s="298" customFormat="1" ht="38.25" x14ac:dyDescent="0.2">
      <c r="A197" s="283"/>
      <c r="B197" s="283"/>
      <c r="C197" s="517" t="s">
        <v>701</v>
      </c>
      <c r="D197" s="344" t="s">
        <v>1289</v>
      </c>
      <c r="E197" s="493" t="s">
        <v>20</v>
      </c>
      <c r="F197" s="494">
        <v>15</v>
      </c>
      <c r="G197" s="494">
        <v>15</v>
      </c>
      <c r="H197" s="494">
        <v>15</v>
      </c>
      <c r="I197" s="494">
        <v>15</v>
      </c>
      <c r="J197" s="494">
        <v>15</v>
      </c>
      <c r="K197" s="494">
        <v>15</v>
      </c>
      <c r="L197" s="494">
        <v>10</v>
      </c>
      <c r="M197" s="495" t="s">
        <v>68</v>
      </c>
      <c r="N197" s="294"/>
      <c r="O197" s="295">
        <f t="shared" si="28"/>
        <v>90</v>
      </c>
      <c r="P197" s="296">
        <f t="shared" si="34"/>
        <v>1</v>
      </c>
      <c r="Q197" s="270" t="str">
        <f t="shared" si="35"/>
        <v>Fuerte</v>
      </c>
      <c r="R197" s="299"/>
      <c r="S197" s="300"/>
      <c r="T197" s="301"/>
      <c r="U197" s="274" t="str">
        <f t="shared" si="29"/>
        <v>Fuerte</v>
      </c>
      <c r="V197" s="274" t="str">
        <f t="shared" si="30"/>
        <v/>
      </c>
      <c r="W197" s="274" t="str">
        <f t="shared" si="36"/>
        <v/>
      </c>
      <c r="X197" s="275" t="str">
        <f t="shared" si="31"/>
        <v>Control fuerte pero si el riesgo residual lo requiere y según la opción de manejo escogida, cada responsable involucrado debe liderar acciones adicionales</v>
      </c>
      <c r="Y197" s="276">
        <f t="shared" si="32"/>
        <v>2</v>
      </c>
      <c r="Z197" s="302"/>
      <c r="AA197" s="299"/>
      <c r="AB197" s="278" t="str">
        <f t="shared" si="33"/>
        <v/>
      </c>
      <c r="AC197" s="303"/>
      <c r="AD197" s="300"/>
    </row>
    <row r="198" spans="1:43" s="298" customFormat="1" ht="105" x14ac:dyDescent="0.2">
      <c r="A198" s="283"/>
      <c r="B198" s="283"/>
      <c r="C198" s="517">
        <v>2</v>
      </c>
      <c r="D198" s="344" t="s">
        <v>1292</v>
      </c>
      <c r="E198" s="493" t="s">
        <v>20</v>
      </c>
      <c r="F198" s="494">
        <v>15</v>
      </c>
      <c r="G198" s="494">
        <v>15</v>
      </c>
      <c r="H198" s="494">
        <v>15</v>
      </c>
      <c r="I198" s="494">
        <v>15</v>
      </c>
      <c r="J198" s="494">
        <v>15</v>
      </c>
      <c r="K198" s="494">
        <v>15</v>
      </c>
      <c r="L198" s="494">
        <v>10</v>
      </c>
      <c r="M198" s="495" t="s">
        <v>68</v>
      </c>
      <c r="N198" s="294"/>
      <c r="O198" s="295">
        <f t="shared" si="28"/>
        <v>90</v>
      </c>
      <c r="P198" s="296">
        <f t="shared" si="34"/>
        <v>1</v>
      </c>
      <c r="Q198" s="270" t="str">
        <f t="shared" si="35"/>
        <v>Fuerte</v>
      </c>
      <c r="R198" s="299"/>
      <c r="S198" s="300"/>
      <c r="T198" s="301"/>
      <c r="U198" s="274" t="str">
        <f t="shared" si="29"/>
        <v>Fuerte</v>
      </c>
      <c r="V198" s="274" t="str">
        <f t="shared" si="30"/>
        <v/>
      </c>
      <c r="W198" s="274" t="str">
        <f t="shared" si="36"/>
        <v/>
      </c>
      <c r="X198" s="275" t="str">
        <f t="shared" si="31"/>
        <v>Control fuerte pero si el riesgo residual lo requiere y según la opción de manejo escogida, cada responsable involucrado debe liderar acciones adicionales</v>
      </c>
      <c r="Y198" s="276">
        <f t="shared" si="32"/>
        <v>2</v>
      </c>
      <c r="Z198" s="302"/>
      <c r="AA198" s="299"/>
      <c r="AB198" s="278" t="str">
        <f t="shared" si="33"/>
        <v/>
      </c>
      <c r="AC198" s="303"/>
      <c r="AD198" s="300"/>
    </row>
    <row r="199" spans="1:43" s="298" customFormat="1" ht="120" x14ac:dyDescent="0.2">
      <c r="A199" s="283"/>
      <c r="B199" s="283"/>
      <c r="C199" s="517" t="s">
        <v>641</v>
      </c>
      <c r="D199" s="344" t="s">
        <v>1293</v>
      </c>
      <c r="E199" s="493" t="s">
        <v>26</v>
      </c>
      <c r="F199" s="494">
        <v>15</v>
      </c>
      <c r="G199" s="494">
        <v>15</v>
      </c>
      <c r="H199" s="494">
        <v>15</v>
      </c>
      <c r="I199" s="494">
        <v>15</v>
      </c>
      <c r="J199" s="494">
        <v>15</v>
      </c>
      <c r="K199" s="494">
        <v>15</v>
      </c>
      <c r="L199" s="494">
        <v>10</v>
      </c>
      <c r="M199" s="495" t="s">
        <v>68</v>
      </c>
      <c r="N199" s="294"/>
      <c r="O199" s="295">
        <f t="shared" si="28"/>
        <v>90</v>
      </c>
      <c r="P199" s="296">
        <f t="shared" si="34"/>
        <v>1</v>
      </c>
      <c r="Q199" s="270" t="str">
        <f t="shared" si="35"/>
        <v>Fuerte</v>
      </c>
      <c r="R199" s="299"/>
      <c r="S199" s="300"/>
      <c r="T199" s="301"/>
      <c r="U199" s="274" t="str">
        <f t="shared" si="29"/>
        <v>Fuerte</v>
      </c>
      <c r="V199" s="274" t="str">
        <f t="shared" si="30"/>
        <v/>
      </c>
      <c r="W199" s="274" t="str">
        <f t="shared" si="36"/>
        <v/>
      </c>
      <c r="X199" s="275" t="str">
        <f t="shared" si="31"/>
        <v>Control fuerte pero si el riesgo residual lo requiere y según la opción de manejo escogida, cada responsable involucrado debe liderar acciones adicionales</v>
      </c>
      <c r="Y199" s="276" t="str">
        <f t="shared" si="32"/>
        <v/>
      </c>
      <c r="Z199" s="302"/>
      <c r="AA199" s="299"/>
      <c r="AB199" s="278">
        <f t="shared" si="33"/>
        <v>2</v>
      </c>
      <c r="AC199" s="303"/>
      <c r="AD199" s="300"/>
    </row>
    <row r="200" spans="1:43" s="298" customFormat="1" ht="105" x14ac:dyDescent="0.2">
      <c r="A200" s="283"/>
      <c r="B200" s="283"/>
      <c r="C200" s="517" t="s">
        <v>652</v>
      </c>
      <c r="D200" s="344" t="s">
        <v>1297</v>
      </c>
      <c r="E200" s="493" t="s">
        <v>20</v>
      </c>
      <c r="F200" s="494">
        <v>15</v>
      </c>
      <c r="G200" s="494">
        <v>15</v>
      </c>
      <c r="H200" s="494">
        <v>15</v>
      </c>
      <c r="I200" s="494">
        <v>15</v>
      </c>
      <c r="J200" s="494">
        <v>15</v>
      </c>
      <c r="K200" s="494">
        <v>15</v>
      </c>
      <c r="L200" s="494">
        <v>10</v>
      </c>
      <c r="M200" s="495" t="s">
        <v>68</v>
      </c>
      <c r="N200" s="294"/>
      <c r="O200" s="295">
        <f t="shared" si="28"/>
        <v>90</v>
      </c>
      <c r="P200" s="296">
        <f t="shared" si="34"/>
        <v>1</v>
      </c>
      <c r="Q200" s="270" t="str">
        <f t="shared" si="35"/>
        <v>Fuerte</v>
      </c>
      <c r="R200" s="299"/>
      <c r="S200" s="300"/>
      <c r="T200" s="301"/>
      <c r="U200" s="274" t="str">
        <f t="shared" si="29"/>
        <v>Fuerte</v>
      </c>
      <c r="V200" s="274" t="str">
        <f t="shared" si="30"/>
        <v/>
      </c>
      <c r="W200" s="274" t="str">
        <f t="shared" si="36"/>
        <v/>
      </c>
      <c r="X200" s="275" t="str">
        <f t="shared" si="31"/>
        <v>Control fuerte pero si el riesgo residual lo requiere y según la opción de manejo escogida, cada responsable involucrado debe liderar acciones adicionales</v>
      </c>
      <c r="Y200" s="276">
        <f t="shared" si="32"/>
        <v>2</v>
      </c>
      <c r="Z200" s="302"/>
      <c r="AA200" s="299"/>
      <c r="AB200" s="278" t="str">
        <f t="shared" si="33"/>
        <v/>
      </c>
      <c r="AC200" s="303"/>
      <c r="AD200" s="300"/>
    </row>
    <row r="201" spans="1:43" s="298" customFormat="1" ht="75" x14ac:dyDescent="0.2">
      <c r="A201" s="283"/>
      <c r="B201" s="283"/>
      <c r="C201" s="517" t="s">
        <v>675</v>
      </c>
      <c r="D201" s="344" t="s">
        <v>1296</v>
      </c>
      <c r="E201" s="493" t="s">
        <v>20</v>
      </c>
      <c r="F201" s="494">
        <v>15</v>
      </c>
      <c r="G201" s="494">
        <v>15</v>
      </c>
      <c r="H201" s="494">
        <v>15</v>
      </c>
      <c r="I201" s="494">
        <v>15</v>
      </c>
      <c r="J201" s="494">
        <v>15</v>
      </c>
      <c r="K201" s="494">
        <v>15</v>
      </c>
      <c r="L201" s="494">
        <v>10</v>
      </c>
      <c r="M201" s="495" t="s">
        <v>68</v>
      </c>
      <c r="N201" s="294"/>
      <c r="O201" s="295">
        <f t="shared" si="28"/>
        <v>90</v>
      </c>
      <c r="P201" s="296">
        <f t="shared" si="34"/>
        <v>1</v>
      </c>
      <c r="Q201" s="270" t="str">
        <f t="shared" si="35"/>
        <v>Fuerte</v>
      </c>
      <c r="R201" s="299"/>
      <c r="S201" s="300"/>
      <c r="T201" s="327"/>
      <c r="U201" s="274" t="str">
        <f t="shared" si="29"/>
        <v>Fuerte</v>
      </c>
      <c r="V201" s="274" t="str">
        <f t="shared" si="30"/>
        <v/>
      </c>
      <c r="W201" s="274" t="str">
        <f t="shared" si="36"/>
        <v/>
      </c>
      <c r="X201" s="275" t="str">
        <f t="shared" si="31"/>
        <v>Control fuerte pero si el riesgo residual lo requiere y según la opción de manejo escogida, cada responsable involucrado debe liderar acciones adicionales</v>
      </c>
      <c r="Y201" s="276">
        <f t="shared" si="32"/>
        <v>2</v>
      </c>
      <c r="Z201" s="304"/>
      <c r="AA201" s="305"/>
      <c r="AB201" s="278" t="str">
        <f t="shared" si="33"/>
        <v/>
      </c>
      <c r="AC201" s="306"/>
      <c r="AD201" s="307"/>
    </row>
    <row r="202" spans="1:43" s="298" customFormat="1" ht="90" x14ac:dyDescent="0.25">
      <c r="A202" s="506"/>
      <c r="B202" s="506"/>
      <c r="C202" s="524" t="s">
        <v>678</v>
      </c>
      <c r="D202" s="344" t="s">
        <v>1301</v>
      </c>
      <c r="E202" s="493" t="s">
        <v>20</v>
      </c>
      <c r="F202" s="494">
        <v>15</v>
      </c>
      <c r="G202" s="494">
        <v>15</v>
      </c>
      <c r="H202" s="494">
        <v>15</v>
      </c>
      <c r="I202" s="494">
        <v>15</v>
      </c>
      <c r="J202" s="494">
        <v>15</v>
      </c>
      <c r="K202" s="494">
        <v>15</v>
      </c>
      <c r="L202" s="494">
        <v>10</v>
      </c>
      <c r="M202" s="495" t="s">
        <v>68</v>
      </c>
      <c r="N202" s="294"/>
      <c r="O202" s="295">
        <f t="shared" si="28"/>
        <v>90</v>
      </c>
      <c r="P202" s="296">
        <f t="shared" si="34"/>
        <v>1</v>
      </c>
      <c r="Q202" s="270" t="str">
        <f t="shared" si="35"/>
        <v>Fuerte</v>
      </c>
      <c r="R202" s="299"/>
      <c r="S202" s="300"/>
      <c r="T202" s="301"/>
      <c r="U202" s="274" t="str">
        <f t="shared" si="29"/>
        <v>Fuerte</v>
      </c>
      <c r="V202" s="274" t="str">
        <f t="shared" si="30"/>
        <v/>
      </c>
      <c r="W202" s="274" t="str">
        <f t="shared" si="36"/>
        <v/>
      </c>
      <c r="X202" s="275" t="str">
        <f t="shared" si="31"/>
        <v>Control fuerte pero si el riesgo residual lo requiere y según la opción de manejo escogida, cada responsable involucrado debe liderar acciones adicionales</v>
      </c>
      <c r="Y202" s="276">
        <f t="shared" si="32"/>
        <v>2</v>
      </c>
      <c r="Z202" s="309"/>
      <c r="AA202" s="297">
        <f>IF(OR(W202="Débil",Z202=0),0,IF(Z202=1,1,IF(AND(U202="Fuerte",Z202=2),2,1)))</f>
        <v>0</v>
      </c>
      <c r="AB202" s="278" t="str">
        <f t="shared" si="33"/>
        <v/>
      </c>
      <c r="AC202" s="309"/>
      <c r="AD202" s="297">
        <f>IF(OR(W202="Débil",AC202=0),0,IF(AC202=1,1,IF(AND(U202="Fuerte",AC202=2),2,1)))</f>
        <v>0</v>
      </c>
      <c r="AF202" s="311"/>
      <c r="AG202" s="328"/>
      <c r="AH202" s="328"/>
      <c r="AI202" s="328"/>
      <c r="AJ202" s="329"/>
      <c r="AK202" s="310"/>
      <c r="AL202" s="310"/>
      <c r="AM202" s="310"/>
      <c r="AN202" s="328"/>
      <c r="AO202" s="328"/>
      <c r="AP202" s="328"/>
      <c r="AQ202" s="329"/>
    </row>
    <row r="203" spans="1:43" s="298" customFormat="1" ht="30" x14ac:dyDescent="0.25">
      <c r="A203" s="506"/>
      <c r="B203" s="506"/>
      <c r="C203" s="524" t="s">
        <v>656</v>
      </c>
      <c r="D203" s="344" t="s">
        <v>1300</v>
      </c>
      <c r="E203" s="493" t="s">
        <v>20</v>
      </c>
      <c r="F203" s="494">
        <v>15</v>
      </c>
      <c r="G203" s="494">
        <v>15</v>
      </c>
      <c r="H203" s="494">
        <v>15</v>
      </c>
      <c r="I203" s="494">
        <v>15</v>
      </c>
      <c r="J203" s="494">
        <v>15</v>
      </c>
      <c r="K203" s="494">
        <v>15</v>
      </c>
      <c r="L203" s="494">
        <v>10</v>
      </c>
      <c r="M203" s="495" t="s">
        <v>68</v>
      </c>
      <c r="N203" s="294"/>
      <c r="O203" s="295"/>
      <c r="P203" s="296"/>
      <c r="Q203" s="270"/>
      <c r="R203" s="299"/>
      <c r="S203" s="300"/>
      <c r="T203" s="301"/>
      <c r="U203" s="274"/>
      <c r="V203" s="274"/>
      <c r="W203" s="274"/>
      <c r="X203" s="275"/>
      <c r="Y203" s="276"/>
      <c r="Z203" s="302"/>
      <c r="AA203" s="299"/>
      <c r="AB203" s="278"/>
      <c r="AC203" s="303"/>
      <c r="AD203" s="300"/>
      <c r="AF203" s="311"/>
      <c r="AG203" s="328"/>
      <c r="AH203" s="328"/>
      <c r="AI203" s="328"/>
      <c r="AJ203" s="329"/>
      <c r="AK203" s="310"/>
      <c r="AL203" s="310"/>
      <c r="AM203" s="310"/>
      <c r="AN203" s="328"/>
      <c r="AO203" s="328"/>
      <c r="AP203" s="328"/>
      <c r="AQ203" s="329"/>
    </row>
    <row r="204" spans="1:43" s="298" customFormat="1" ht="45" x14ac:dyDescent="0.2">
      <c r="A204" s="283"/>
      <c r="B204" s="283"/>
      <c r="C204" s="517" t="s">
        <v>658</v>
      </c>
      <c r="D204" s="344" t="s">
        <v>1302</v>
      </c>
      <c r="E204" s="493" t="s">
        <v>26</v>
      </c>
      <c r="F204" s="494">
        <v>15</v>
      </c>
      <c r="G204" s="494">
        <v>15</v>
      </c>
      <c r="H204" s="494">
        <v>15</v>
      </c>
      <c r="I204" s="494">
        <v>15</v>
      </c>
      <c r="J204" s="494">
        <v>15</v>
      </c>
      <c r="K204" s="494">
        <v>15</v>
      </c>
      <c r="L204" s="494">
        <v>10</v>
      </c>
      <c r="M204" s="495" t="s">
        <v>68</v>
      </c>
      <c r="N204" s="294"/>
      <c r="O204" s="295">
        <f t="shared" si="28"/>
        <v>90</v>
      </c>
      <c r="P204" s="296">
        <f t="shared" si="34"/>
        <v>1</v>
      </c>
      <c r="Q204" s="270" t="str">
        <f t="shared" si="35"/>
        <v>Fuerte</v>
      </c>
      <c r="R204" s="299"/>
      <c r="S204" s="300"/>
      <c r="T204" s="301"/>
      <c r="U204" s="274" t="str">
        <f t="shared" si="29"/>
        <v>Fuerte</v>
      </c>
      <c r="V204" s="274" t="str">
        <f t="shared" si="30"/>
        <v/>
      </c>
      <c r="W204" s="274" t="str">
        <f t="shared" si="36"/>
        <v/>
      </c>
      <c r="X204" s="275" t="str">
        <f t="shared" si="31"/>
        <v>Control fuerte pero si el riesgo residual lo requiere y según la opción de manejo escogida, cada responsable involucrado debe liderar acciones adicionales</v>
      </c>
      <c r="Y204" s="276" t="str">
        <f t="shared" si="32"/>
        <v/>
      </c>
      <c r="Z204" s="302"/>
      <c r="AA204" s="299"/>
      <c r="AB204" s="278">
        <f t="shared" si="33"/>
        <v>2</v>
      </c>
      <c r="AC204" s="303"/>
      <c r="AD204" s="300"/>
      <c r="AF204" s="311"/>
      <c r="AG204" s="328"/>
      <c r="AH204" s="328"/>
      <c r="AI204" s="328"/>
      <c r="AJ204" s="329"/>
      <c r="AK204" s="310"/>
      <c r="AL204" s="310"/>
      <c r="AM204" s="310"/>
      <c r="AN204" s="328"/>
      <c r="AO204" s="328"/>
      <c r="AP204" s="328"/>
      <c r="AQ204" s="329"/>
    </row>
    <row r="205" spans="1:43" s="298" customFormat="1" ht="75" x14ac:dyDescent="0.2">
      <c r="A205" s="293"/>
      <c r="B205" s="293"/>
      <c r="C205" s="517">
        <v>5</v>
      </c>
      <c r="D205" s="344" t="s">
        <v>462</v>
      </c>
      <c r="E205" s="493" t="s">
        <v>26</v>
      </c>
      <c r="F205" s="494">
        <v>15</v>
      </c>
      <c r="G205" s="494">
        <v>15</v>
      </c>
      <c r="H205" s="494">
        <v>15</v>
      </c>
      <c r="I205" s="494">
        <v>15</v>
      </c>
      <c r="J205" s="494">
        <v>15</v>
      </c>
      <c r="K205" s="494">
        <v>15</v>
      </c>
      <c r="L205" s="494">
        <v>10</v>
      </c>
      <c r="M205" s="495" t="s">
        <v>68</v>
      </c>
      <c r="N205" s="294"/>
      <c r="O205" s="295">
        <f t="shared" si="28"/>
        <v>90</v>
      </c>
      <c r="P205" s="296">
        <f t="shared" si="34"/>
        <v>1</v>
      </c>
      <c r="Q205" s="270" t="str">
        <f t="shared" si="35"/>
        <v>Fuerte</v>
      </c>
      <c r="R205" s="299"/>
      <c r="S205" s="300"/>
      <c r="T205" s="301"/>
      <c r="U205" s="274" t="str">
        <f t="shared" si="29"/>
        <v>Fuerte</v>
      </c>
      <c r="V205" s="274" t="str">
        <f t="shared" si="30"/>
        <v/>
      </c>
      <c r="W205" s="274" t="str">
        <f t="shared" si="36"/>
        <v/>
      </c>
      <c r="X205" s="275" t="str">
        <f t="shared" si="31"/>
        <v>Control fuerte pero si el riesgo residual lo requiere y según la opción de manejo escogida, cada responsable involucrado debe liderar acciones adicionales</v>
      </c>
      <c r="Y205" s="276" t="str">
        <f t="shared" si="32"/>
        <v/>
      </c>
      <c r="Z205" s="302"/>
      <c r="AA205" s="299"/>
      <c r="AB205" s="278">
        <f t="shared" si="33"/>
        <v>2</v>
      </c>
      <c r="AC205" s="303"/>
      <c r="AD205" s="300"/>
      <c r="AF205" s="311"/>
      <c r="AG205" s="328"/>
      <c r="AH205" s="328"/>
      <c r="AI205" s="328"/>
      <c r="AJ205" s="329"/>
      <c r="AK205" s="310"/>
      <c r="AL205" s="310"/>
      <c r="AM205" s="310"/>
      <c r="AN205" s="328"/>
      <c r="AO205" s="328"/>
      <c r="AP205" s="328"/>
      <c r="AQ205" s="329"/>
    </row>
    <row r="206" spans="1:43" s="279" customFormat="1" ht="75.75" customHeight="1" x14ac:dyDescent="0.2">
      <c r="A206" s="491" t="str">
        <f>'[1]2. MAPA DE RIESGOS '!C24</f>
        <v xml:space="preserve">13. Presencia de un ambiente laboral en la SDM o alguna de sus dependencias, que no sea motivador o no estimule el desarrollo profesional de los colaboradores. </v>
      </c>
      <c r="B206" s="491"/>
      <c r="C206" s="523">
        <v>1</v>
      </c>
      <c r="D206" s="234" t="s">
        <v>596</v>
      </c>
      <c r="E206" s="493" t="s">
        <v>20</v>
      </c>
      <c r="F206" s="494">
        <v>15</v>
      </c>
      <c r="G206" s="494">
        <v>15</v>
      </c>
      <c r="H206" s="494">
        <v>15</v>
      </c>
      <c r="I206" s="494">
        <v>15</v>
      </c>
      <c r="J206" s="494">
        <v>15</v>
      </c>
      <c r="K206" s="494">
        <v>15</v>
      </c>
      <c r="L206" s="494">
        <v>10</v>
      </c>
      <c r="M206" s="495" t="s">
        <v>68</v>
      </c>
      <c r="N206" s="267"/>
      <c r="O206" s="268">
        <f t="shared" si="28"/>
        <v>90</v>
      </c>
      <c r="P206" s="269">
        <f t="shared" si="34"/>
        <v>1</v>
      </c>
      <c r="Q206" s="270" t="str">
        <f t="shared" si="35"/>
        <v>Fuerte</v>
      </c>
      <c r="R206" s="271">
        <f>ROUNDUP(AVERAGEIF(P206:P217,"&gt;0"),1)</f>
        <v>1</v>
      </c>
      <c r="S206" s="272" t="str">
        <f>IF(R206&gt;96%,"Fuerte",IF(R206&lt;50%,"Débil","Moderada"))</f>
        <v>Fuerte</v>
      </c>
      <c r="T206" s="273" t="str">
        <f>IF(R206&lt;96%,"Se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06" s="274" t="str">
        <f t="shared" si="29"/>
        <v>Fuerte</v>
      </c>
      <c r="V206" s="274" t="str">
        <f t="shared" si="30"/>
        <v/>
      </c>
      <c r="W206" s="274" t="str">
        <f t="shared" si="36"/>
        <v/>
      </c>
      <c r="X206" s="275" t="str">
        <f t="shared" si="31"/>
        <v>Control fuerte pero si el riesgo residual lo requiere y según la opción de manejo escogida, cada responsable involucrado debe liderar acciones adicionales</v>
      </c>
      <c r="Y206" s="276">
        <f t="shared" si="32"/>
        <v>2</v>
      </c>
      <c r="Z206" s="277">
        <f>IFERROR(ROUND(AVERAGE(Y206:Y217),0),0)</f>
        <v>1</v>
      </c>
      <c r="AA206" s="272">
        <f>IF(OR(W206="Débil",Z206=0),0,IF(Z206=1,1,IF(AND(U206="Fuerte",Z206=2),2,1)))</f>
        <v>1</v>
      </c>
      <c r="AB206" s="278" t="str">
        <f t="shared" si="33"/>
        <v/>
      </c>
      <c r="AC206" s="277">
        <f>IFERROR(ROUND(AVERAGE(AB206:AB217),0),0)</f>
        <v>0</v>
      </c>
      <c r="AD206" s="272">
        <f>IF(OR(W206="Débil",AC206=0),0,IF(AC206=1,1,IF(AND(U206="Fuerte",AC206=2),2,1)))</f>
        <v>0</v>
      </c>
    </row>
    <row r="207" spans="1:43" s="279" customFormat="1" ht="75" x14ac:dyDescent="0.2">
      <c r="A207" s="283"/>
      <c r="B207" s="283"/>
      <c r="C207" s="517" t="s">
        <v>703</v>
      </c>
      <c r="D207" s="234" t="s">
        <v>1309</v>
      </c>
      <c r="E207" s="493" t="s">
        <v>20</v>
      </c>
      <c r="F207" s="494">
        <v>15</v>
      </c>
      <c r="G207" s="494">
        <v>15</v>
      </c>
      <c r="H207" s="494">
        <v>15</v>
      </c>
      <c r="I207" s="494">
        <v>15</v>
      </c>
      <c r="J207" s="494">
        <v>15</v>
      </c>
      <c r="K207" s="494">
        <v>15</v>
      </c>
      <c r="L207" s="494">
        <v>10</v>
      </c>
      <c r="M207" s="495" t="s">
        <v>620</v>
      </c>
      <c r="N207" s="267"/>
      <c r="O207" s="268">
        <f t="shared" si="28"/>
        <v>90</v>
      </c>
      <c r="P207" s="269">
        <f t="shared" si="34"/>
        <v>1</v>
      </c>
      <c r="Q207" s="270" t="str">
        <f t="shared" si="35"/>
        <v>Fuerte</v>
      </c>
      <c r="R207" s="288"/>
      <c r="S207" s="290"/>
      <c r="T207" s="330"/>
      <c r="U207" s="274" t="str">
        <f t="shared" si="29"/>
        <v/>
      </c>
      <c r="V207" s="274" t="str">
        <f t="shared" si="30"/>
        <v>Moderada</v>
      </c>
      <c r="W207" s="274" t="str">
        <f t="shared" si="36"/>
        <v/>
      </c>
      <c r="X207" s="275" t="str">
        <f t="shared" si="31"/>
        <v>Requiere plan de acción para fortalecer el control</v>
      </c>
      <c r="Y207" s="276">
        <f t="shared" si="32"/>
        <v>1</v>
      </c>
      <c r="Z207" s="287"/>
      <c r="AA207" s="288"/>
      <c r="AB207" s="278" t="str">
        <f t="shared" si="33"/>
        <v/>
      </c>
      <c r="AC207" s="289"/>
      <c r="AD207" s="290"/>
    </row>
    <row r="208" spans="1:43" s="279" customFormat="1" ht="63" customHeight="1" x14ac:dyDescent="0.2">
      <c r="A208" s="283"/>
      <c r="B208" s="283"/>
      <c r="C208" s="517" t="s">
        <v>641</v>
      </c>
      <c r="D208" s="234" t="s">
        <v>1305</v>
      </c>
      <c r="E208" s="493" t="s">
        <v>20</v>
      </c>
      <c r="F208" s="494">
        <v>15</v>
      </c>
      <c r="G208" s="494">
        <v>15</v>
      </c>
      <c r="H208" s="494">
        <v>15</v>
      </c>
      <c r="I208" s="494">
        <v>15</v>
      </c>
      <c r="J208" s="494">
        <v>15</v>
      </c>
      <c r="K208" s="494">
        <v>15</v>
      </c>
      <c r="L208" s="494">
        <v>10</v>
      </c>
      <c r="M208" s="495" t="s">
        <v>620</v>
      </c>
      <c r="N208" s="267"/>
      <c r="O208" s="268">
        <f t="shared" si="28"/>
        <v>90</v>
      </c>
      <c r="P208" s="269">
        <f t="shared" si="34"/>
        <v>1</v>
      </c>
      <c r="Q208" s="270" t="str">
        <f t="shared" si="35"/>
        <v>Fuerte</v>
      </c>
      <c r="R208" s="288"/>
      <c r="S208" s="290"/>
      <c r="T208" s="330"/>
      <c r="U208" s="274" t="str">
        <f t="shared" si="29"/>
        <v/>
      </c>
      <c r="V208" s="274" t="str">
        <f t="shared" si="30"/>
        <v>Moderada</v>
      </c>
      <c r="W208" s="274" t="str">
        <f t="shared" si="36"/>
        <v/>
      </c>
      <c r="X208" s="275" t="str">
        <f t="shared" si="31"/>
        <v>Requiere plan de acción para fortalecer el control</v>
      </c>
      <c r="Y208" s="276">
        <f t="shared" si="32"/>
        <v>1</v>
      </c>
      <c r="Z208" s="287"/>
      <c r="AA208" s="288"/>
      <c r="AB208" s="278" t="str">
        <f t="shared" si="33"/>
        <v/>
      </c>
      <c r="AC208" s="289"/>
      <c r="AD208" s="290"/>
    </row>
    <row r="209" spans="1:43" s="279" customFormat="1" ht="45" x14ac:dyDescent="0.2">
      <c r="A209" s="283"/>
      <c r="B209" s="283"/>
      <c r="C209" s="517" t="s">
        <v>643</v>
      </c>
      <c r="D209" s="234" t="s">
        <v>1306</v>
      </c>
      <c r="E209" s="493" t="s">
        <v>20</v>
      </c>
      <c r="F209" s="494">
        <v>15</v>
      </c>
      <c r="G209" s="494">
        <v>15</v>
      </c>
      <c r="H209" s="494">
        <v>15</v>
      </c>
      <c r="I209" s="494">
        <v>15</v>
      </c>
      <c r="J209" s="494">
        <v>15</v>
      </c>
      <c r="K209" s="494">
        <v>15</v>
      </c>
      <c r="L209" s="494">
        <v>10</v>
      </c>
      <c r="M209" s="495" t="s">
        <v>620</v>
      </c>
      <c r="N209" s="267"/>
      <c r="O209" s="268">
        <f t="shared" si="28"/>
        <v>90</v>
      </c>
      <c r="P209" s="269">
        <f t="shared" si="34"/>
        <v>1</v>
      </c>
      <c r="Q209" s="270" t="str">
        <f t="shared" si="35"/>
        <v>Fuerte</v>
      </c>
      <c r="R209" s="288"/>
      <c r="S209" s="290"/>
      <c r="T209" s="330"/>
      <c r="U209" s="274" t="str">
        <f t="shared" si="29"/>
        <v/>
      </c>
      <c r="V209" s="274" t="str">
        <f t="shared" si="30"/>
        <v>Moderada</v>
      </c>
      <c r="W209" s="274" t="str">
        <f t="shared" si="36"/>
        <v/>
      </c>
      <c r="X209" s="275" t="str">
        <f t="shared" si="31"/>
        <v>Requiere plan de acción para fortalecer el control</v>
      </c>
      <c r="Y209" s="276">
        <f t="shared" si="32"/>
        <v>1</v>
      </c>
      <c r="Z209" s="316"/>
      <c r="AA209" s="317"/>
      <c r="AB209" s="278" t="str">
        <f t="shared" si="33"/>
        <v/>
      </c>
      <c r="AC209" s="278"/>
      <c r="AD209" s="318"/>
    </row>
    <row r="210" spans="1:43" s="279" customFormat="1" ht="45" x14ac:dyDescent="0.2">
      <c r="A210" s="283"/>
      <c r="B210" s="283"/>
      <c r="C210" s="517" t="s">
        <v>645</v>
      </c>
      <c r="D210" s="234" t="s">
        <v>1307</v>
      </c>
      <c r="E210" s="493" t="s">
        <v>20</v>
      </c>
      <c r="F210" s="494">
        <v>15</v>
      </c>
      <c r="G210" s="494">
        <v>15</v>
      </c>
      <c r="H210" s="494">
        <v>15</v>
      </c>
      <c r="I210" s="494">
        <v>15</v>
      </c>
      <c r="J210" s="494">
        <v>15</v>
      </c>
      <c r="K210" s="494">
        <v>15</v>
      </c>
      <c r="L210" s="494">
        <v>10</v>
      </c>
      <c r="M210" s="495" t="s">
        <v>68</v>
      </c>
      <c r="N210" s="267"/>
      <c r="O210" s="268">
        <f t="shared" si="28"/>
        <v>90</v>
      </c>
      <c r="P210" s="269">
        <f t="shared" si="34"/>
        <v>1</v>
      </c>
      <c r="Q210" s="270" t="str">
        <f t="shared" si="35"/>
        <v>Fuerte</v>
      </c>
      <c r="R210" s="288"/>
      <c r="S210" s="290"/>
      <c r="T210" s="330"/>
      <c r="U210" s="274" t="str">
        <f t="shared" si="29"/>
        <v>Fuerte</v>
      </c>
      <c r="V210" s="274" t="str">
        <f t="shared" si="30"/>
        <v/>
      </c>
      <c r="W210" s="274" t="str">
        <f t="shared" si="36"/>
        <v/>
      </c>
      <c r="X210" s="275" t="str">
        <f t="shared" si="31"/>
        <v>Control fuerte pero si el riesgo residual lo requiere y según la opción de manejo escogida, cada responsable involucrado debe liderar acciones adicionales</v>
      </c>
      <c r="Y210" s="276">
        <f t="shared" si="32"/>
        <v>2</v>
      </c>
      <c r="Z210" s="287"/>
      <c r="AA210" s="288"/>
      <c r="AB210" s="278" t="str">
        <f t="shared" si="33"/>
        <v/>
      </c>
      <c r="AC210" s="289"/>
      <c r="AD210" s="290"/>
      <c r="AF210" s="280"/>
      <c r="AG210" s="48"/>
      <c r="AH210" s="48"/>
      <c r="AI210" s="48"/>
      <c r="AJ210" s="49"/>
      <c r="AK210" s="3"/>
      <c r="AL210" s="3"/>
      <c r="AM210" s="3"/>
      <c r="AN210" s="48"/>
      <c r="AO210" s="48"/>
      <c r="AP210" s="48"/>
      <c r="AQ210" s="49"/>
    </row>
    <row r="211" spans="1:43" s="279" customFormat="1" ht="60" x14ac:dyDescent="0.2">
      <c r="A211" s="283"/>
      <c r="B211" s="283"/>
      <c r="C211" s="517" t="s">
        <v>647</v>
      </c>
      <c r="D211" s="234" t="s">
        <v>1308</v>
      </c>
      <c r="E211" s="493" t="s">
        <v>20</v>
      </c>
      <c r="F211" s="494">
        <v>15</v>
      </c>
      <c r="G211" s="494">
        <v>15</v>
      </c>
      <c r="H211" s="494">
        <v>15</v>
      </c>
      <c r="I211" s="494">
        <v>15</v>
      </c>
      <c r="J211" s="494">
        <v>15</v>
      </c>
      <c r="K211" s="494">
        <v>15</v>
      </c>
      <c r="L211" s="494">
        <v>10</v>
      </c>
      <c r="M211" s="495" t="s">
        <v>620</v>
      </c>
      <c r="N211" s="267"/>
      <c r="O211" s="268"/>
      <c r="P211" s="269"/>
      <c r="Q211" s="270"/>
      <c r="R211" s="288"/>
      <c r="S211" s="290"/>
      <c r="T211" s="330"/>
      <c r="U211" s="274"/>
      <c r="V211" s="274"/>
      <c r="W211" s="274"/>
      <c r="X211" s="275"/>
      <c r="Y211" s="276"/>
      <c r="Z211" s="287"/>
      <c r="AA211" s="288"/>
      <c r="AB211" s="278"/>
      <c r="AC211" s="289"/>
      <c r="AD211" s="290"/>
      <c r="AF211" s="280"/>
      <c r="AG211" s="48"/>
      <c r="AH211" s="48"/>
      <c r="AI211" s="48"/>
      <c r="AJ211" s="49"/>
      <c r="AK211" s="3"/>
      <c r="AL211" s="3"/>
      <c r="AM211" s="3"/>
      <c r="AN211" s="48"/>
      <c r="AO211" s="48"/>
      <c r="AP211" s="48"/>
      <c r="AQ211" s="49"/>
    </row>
    <row r="212" spans="1:43" s="279" customFormat="1" ht="60" x14ac:dyDescent="0.2">
      <c r="A212" s="283"/>
      <c r="B212" s="283"/>
      <c r="C212" s="517">
        <v>3</v>
      </c>
      <c r="D212" s="234" t="s">
        <v>597</v>
      </c>
      <c r="E212" s="493" t="s">
        <v>20</v>
      </c>
      <c r="F212" s="494">
        <v>15</v>
      </c>
      <c r="G212" s="494">
        <v>15</v>
      </c>
      <c r="H212" s="494">
        <v>15</v>
      </c>
      <c r="I212" s="494">
        <v>15</v>
      </c>
      <c r="J212" s="494">
        <v>15</v>
      </c>
      <c r="K212" s="494">
        <v>15</v>
      </c>
      <c r="L212" s="494">
        <v>10</v>
      </c>
      <c r="M212" s="495" t="s">
        <v>620</v>
      </c>
      <c r="N212" s="267"/>
      <c r="O212" s="268"/>
      <c r="P212" s="269"/>
      <c r="Q212" s="270"/>
      <c r="R212" s="288"/>
      <c r="S212" s="290"/>
      <c r="T212" s="330"/>
      <c r="U212" s="274"/>
      <c r="V212" s="274"/>
      <c r="W212" s="274"/>
      <c r="X212" s="275"/>
      <c r="Y212" s="276"/>
      <c r="Z212" s="287"/>
      <c r="AA212" s="288"/>
      <c r="AB212" s="278"/>
      <c r="AC212" s="289"/>
      <c r="AD212" s="290"/>
      <c r="AF212" s="280"/>
      <c r="AG212" s="48"/>
      <c r="AH212" s="48"/>
      <c r="AI212" s="48"/>
      <c r="AJ212" s="49"/>
      <c r="AK212" s="3"/>
      <c r="AL212" s="3"/>
      <c r="AM212" s="3"/>
      <c r="AN212" s="48"/>
      <c r="AO212" s="48"/>
      <c r="AP212" s="48"/>
      <c r="AQ212" s="49"/>
    </row>
    <row r="213" spans="1:43" s="279" customFormat="1" ht="45" x14ac:dyDescent="0.2">
      <c r="A213" s="283"/>
      <c r="B213" s="283"/>
      <c r="C213" s="517">
        <v>4</v>
      </c>
      <c r="D213" s="246" t="s">
        <v>598</v>
      </c>
      <c r="E213" s="493" t="s">
        <v>20</v>
      </c>
      <c r="F213" s="494">
        <v>15</v>
      </c>
      <c r="G213" s="494">
        <v>15</v>
      </c>
      <c r="H213" s="494">
        <v>15</v>
      </c>
      <c r="I213" s="494">
        <v>15</v>
      </c>
      <c r="J213" s="494">
        <v>15</v>
      </c>
      <c r="K213" s="494">
        <v>15</v>
      </c>
      <c r="L213" s="494">
        <v>10</v>
      </c>
      <c r="M213" s="495" t="s">
        <v>620</v>
      </c>
      <c r="N213" s="267"/>
      <c r="O213" s="268"/>
      <c r="P213" s="269"/>
      <c r="Q213" s="270"/>
      <c r="R213" s="288"/>
      <c r="S213" s="290"/>
      <c r="T213" s="330"/>
      <c r="U213" s="274"/>
      <c r="V213" s="274"/>
      <c r="W213" s="274"/>
      <c r="X213" s="275"/>
      <c r="Y213" s="276"/>
      <c r="Z213" s="287"/>
      <c r="AA213" s="288"/>
      <c r="AB213" s="278"/>
      <c r="AC213" s="289"/>
      <c r="AD213" s="290"/>
      <c r="AF213" s="280"/>
      <c r="AG213" s="48"/>
      <c r="AH213" s="48"/>
      <c r="AI213" s="48"/>
      <c r="AJ213" s="49"/>
      <c r="AK213" s="3"/>
      <c r="AL213" s="3"/>
      <c r="AM213" s="3"/>
      <c r="AN213" s="48"/>
      <c r="AO213" s="48"/>
      <c r="AP213" s="48"/>
      <c r="AQ213" s="49"/>
    </row>
    <row r="214" spans="1:43" s="279" customFormat="1" ht="105" x14ac:dyDescent="0.2">
      <c r="A214" s="283"/>
      <c r="B214" s="283"/>
      <c r="C214" s="517">
        <v>5</v>
      </c>
      <c r="D214" s="234" t="s">
        <v>1313</v>
      </c>
      <c r="E214" s="493" t="s">
        <v>20</v>
      </c>
      <c r="F214" s="494">
        <v>15</v>
      </c>
      <c r="G214" s="494">
        <v>15</v>
      </c>
      <c r="H214" s="494">
        <v>15</v>
      </c>
      <c r="I214" s="494">
        <v>15</v>
      </c>
      <c r="J214" s="494">
        <v>15</v>
      </c>
      <c r="K214" s="494">
        <v>15</v>
      </c>
      <c r="L214" s="494">
        <v>10</v>
      </c>
      <c r="M214" s="495" t="s">
        <v>620</v>
      </c>
      <c r="N214" s="267"/>
      <c r="O214" s="268"/>
      <c r="P214" s="269"/>
      <c r="Q214" s="270"/>
      <c r="R214" s="288"/>
      <c r="S214" s="290"/>
      <c r="T214" s="330"/>
      <c r="U214" s="274"/>
      <c r="V214" s="274"/>
      <c r="W214" s="274"/>
      <c r="X214" s="275"/>
      <c r="Y214" s="276"/>
      <c r="Z214" s="287"/>
      <c r="AA214" s="288"/>
      <c r="AB214" s="278"/>
      <c r="AC214" s="289"/>
      <c r="AD214" s="290"/>
      <c r="AF214" s="280"/>
      <c r="AG214" s="48"/>
      <c r="AH214" s="48"/>
      <c r="AI214" s="48"/>
      <c r="AJ214" s="49"/>
      <c r="AK214" s="3"/>
      <c r="AL214" s="3"/>
      <c r="AM214" s="3"/>
      <c r="AN214" s="48"/>
      <c r="AO214" s="48"/>
      <c r="AP214" s="48"/>
      <c r="AQ214" s="49"/>
    </row>
    <row r="215" spans="1:43" s="279" customFormat="1" ht="30" x14ac:dyDescent="0.2">
      <c r="A215" s="283"/>
      <c r="B215" s="283"/>
      <c r="C215" s="517" t="s">
        <v>1545</v>
      </c>
      <c r="D215" s="234" t="s">
        <v>1310</v>
      </c>
      <c r="E215" s="493" t="s">
        <v>20</v>
      </c>
      <c r="F215" s="494">
        <v>15</v>
      </c>
      <c r="G215" s="494">
        <v>15</v>
      </c>
      <c r="H215" s="494">
        <v>15</v>
      </c>
      <c r="I215" s="494">
        <v>15</v>
      </c>
      <c r="J215" s="494">
        <v>15</v>
      </c>
      <c r="K215" s="494">
        <v>15</v>
      </c>
      <c r="L215" s="494">
        <v>10</v>
      </c>
      <c r="M215" s="495" t="s">
        <v>620</v>
      </c>
      <c r="N215" s="267"/>
      <c r="O215" s="268"/>
      <c r="P215" s="269"/>
      <c r="Q215" s="270"/>
      <c r="R215" s="288"/>
      <c r="S215" s="290"/>
      <c r="T215" s="330"/>
      <c r="U215" s="274"/>
      <c r="V215" s="274"/>
      <c r="W215" s="274"/>
      <c r="X215" s="275"/>
      <c r="Y215" s="276"/>
      <c r="Z215" s="287"/>
      <c r="AA215" s="288"/>
      <c r="AB215" s="278"/>
      <c r="AC215" s="289"/>
      <c r="AD215" s="290"/>
      <c r="AF215" s="280"/>
      <c r="AG215" s="48"/>
      <c r="AH215" s="48"/>
      <c r="AI215" s="48"/>
      <c r="AJ215" s="49"/>
      <c r="AK215" s="3"/>
      <c r="AL215" s="3"/>
      <c r="AM215" s="3"/>
      <c r="AN215" s="48"/>
      <c r="AO215" s="48"/>
      <c r="AP215" s="48"/>
      <c r="AQ215" s="49"/>
    </row>
    <row r="216" spans="1:43" s="279" customFormat="1" ht="45" x14ac:dyDescent="0.25">
      <c r="A216" s="506"/>
      <c r="B216" s="506"/>
      <c r="C216" s="524" t="s">
        <v>1566</v>
      </c>
      <c r="D216" s="234" t="s">
        <v>1311</v>
      </c>
      <c r="E216" s="493" t="s">
        <v>20</v>
      </c>
      <c r="F216" s="494">
        <v>15</v>
      </c>
      <c r="G216" s="494">
        <v>15</v>
      </c>
      <c r="H216" s="494">
        <v>15</v>
      </c>
      <c r="I216" s="494">
        <v>15</v>
      </c>
      <c r="J216" s="494">
        <v>15</v>
      </c>
      <c r="K216" s="494">
        <v>15</v>
      </c>
      <c r="L216" s="494">
        <v>10</v>
      </c>
      <c r="M216" s="495" t="s">
        <v>620</v>
      </c>
      <c r="N216" s="267"/>
      <c r="O216" s="268">
        <f t="shared" si="28"/>
        <v>90</v>
      </c>
      <c r="P216" s="269">
        <f t="shared" si="34"/>
        <v>1</v>
      </c>
      <c r="Q216" s="270" t="str">
        <f t="shared" si="35"/>
        <v>Fuerte</v>
      </c>
      <c r="R216" s="288"/>
      <c r="S216" s="290"/>
      <c r="T216" s="330"/>
      <c r="U216" s="274" t="str">
        <f t="shared" si="29"/>
        <v/>
      </c>
      <c r="V216" s="274" t="str">
        <f t="shared" si="30"/>
        <v>Moderada</v>
      </c>
      <c r="W216" s="274" t="str">
        <f t="shared" si="36"/>
        <v/>
      </c>
      <c r="X216" s="275" t="str">
        <f t="shared" si="31"/>
        <v>Requiere plan de acción para fortalecer el control</v>
      </c>
      <c r="Y216" s="276">
        <f t="shared" si="32"/>
        <v>1</v>
      </c>
      <c r="Z216" s="292"/>
      <c r="AA216" s="272">
        <f>IF(OR(W216="Débil",Z216=0),0,IF(Z216=1,1,IF(AND(U216="Fuerte",Z216=2),2,1)))</f>
        <v>0</v>
      </c>
      <c r="AB216" s="278" t="str">
        <f t="shared" si="33"/>
        <v/>
      </c>
      <c r="AC216" s="292"/>
      <c r="AD216" s="272">
        <f>IF(OR(W216="Débil",AC216=0),0,IF(AC216=1,1,IF(AND(U216="Fuerte",AC216=2),2,1)))</f>
        <v>0</v>
      </c>
      <c r="AF216" s="280"/>
      <c r="AG216" s="48"/>
      <c r="AH216" s="48"/>
      <c r="AI216" s="48"/>
      <c r="AJ216" s="49"/>
      <c r="AK216" s="3"/>
      <c r="AL216" s="3"/>
      <c r="AM216" s="3"/>
      <c r="AN216" s="48"/>
      <c r="AO216" s="48"/>
      <c r="AP216" s="48"/>
      <c r="AQ216" s="49"/>
    </row>
    <row r="217" spans="1:43" s="279" customFormat="1" ht="90" x14ac:dyDescent="0.2">
      <c r="A217" s="293"/>
      <c r="B217" s="293"/>
      <c r="C217" s="517" t="s">
        <v>1569</v>
      </c>
      <c r="D217" s="234" t="s">
        <v>1312</v>
      </c>
      <c r="E217" s="493" t="s">
        <v>20</v>
      </c>
      <c r="F217" s="494">
        <v>15</v>
      </c>
      <c r="G217" s="494">
        <v>15</v>
      </c>
      <c r="H217" s="494">
        <v>15</v>
      </c>
      <c r="I217" s="494">
        <v>15</v>
      </c>
      <c r="J217" s="494">
        <v>15</v>
      </c>
      <c r="K217" s="494">
        <v>15</v>
      </c>
      <c r="L217" s="494">
        <v>10</v>
      </c>
      <c r="M217" s="495" t="s">
        <v>620</v>
      </c>
      <c r="N217" s="267"/>
      <c r="O217" s="268">
        <f t="shared" si="28"/>
        <v>90</v>
      </c>
      <c r="P217" s="269">
        <f t="shared" si="34"/>
        <v>1</v>
      </c>
      <c r="Q217" s="270" t="str">
        <f t="shared" si="35"/>
        <v>Fuerte</v>
      </c>
      <c r="R217" s="288"/>
      <c r="S217" s="290"/>
      <c r="T217" s="330"/>
      <c r="U217" s="274" t="str">
        <f t="shared" si="29"/>
        <v/>
      </c>
      <c r="V217" s="274" t="str">
        <f t="shared" si="30"/>
        <v>Moderada</v>
      </c>
      <c r="W217" s="274" t="str">
        <f t="shared" si="36"/>
        <v/>
      </c>
      <c r="X217" s="275" t="str">
        <f t="shared" si="31"/>
        <v>Requiere plan de acción para fortalecer el control</v>
      </c>
      <c r="Y217" s="276">
        <f t="shared" si="32"/>
        <v>1</v>
      </c>
      <c r="Z217" s="287"/>
      <c r="AA217" s="288"/>
      <c r="AB217" s="278" t="str">
        <f t="shared" si="33"/>
        <v/>
      </c>
      <c r="AC217" s="289"/>
      <c r="AD217" s="290"/>
      <c r="AF217" s="280"/>
      <c r="AG217" s="48"/>
      <c r="AH217" s="48"/>
      <c r="AI217" s="48"/>
      <c r="AJ217" s="49"/>
      <c r="AK217" s="3"/>
      <c r="AL217" s="3"/>
      <c r="AM217" s="3"/>
      <c r="AN217" s="48"/>
      <c r="AO217" s="48"/>
      <c r="AP217" s="48"/>
      <c r="AQ217" s="49"/>
    </row>
    <row r="218" spans="1:43" s="298" customFormat="1" ht="120" x14ac:dyDescent="0.2">
      <c r="A218" s="491" t="str">
        <f>'[1]2. MAPA DE RIESGOS '!C25</f>
        <v xml:space="preserve">14. Formulación e implementación del Sistema de Gestión de Seguridad y Salud en el Trabajo que no garantice condiciones laborales seguras y saludables para los colaboradores.
</v>
      </c>
      <c r="B218" s="491"/>
      <c r="C218" s="523" t="s">
        <v>707</v>
      </c>
      <c r="D218" s="344" t="s">
        <v>1316</v>
      </c>
      <c r="E218" s="493" t="s">
        <v>20</v>
      </c>
      <c r="F218" s="494">
        <v>15</v>
      </c>
      <c r="G218" s="494">
        <v>15</v>
      </c>
      <c r="H218" s="494">
        <v>15</v>
      </c>
      <c r="I218" s="494">
        <v>15</v>
      </c>
      <c r="J218" s="494">
        <v>15</v>
      </c>
      <c r="K218" s="494">
        <v>15</v>
      </c>
      <c r="L218" s="494">
        <v>10</v>
      </c>
      <c r="M218" s="495" t="s">
        <v>620</v>
      </c>
      <c r="N218" s="294"/>
      <c r="O218" s="295">
        <f t="shared" si="28"/>
        <v>90</v>
      </c>
      <c r="P218" s="296">
        <f t="shared" si="34"/>
        <v>1</v>
      </c>
      <c r="Q218" s="270" t="str">
        <f t="shared" si="35"/>
        <v>Fuerte</v>
      </c>
      <c r="R218" s="271">
        <f>ROUNDUP(AVERAGEIF(P218:P225,"&gt;0"),1)</f>
        <v>1</v>
      </c>
      <c r="S218" s="272" t="str">
        <f>IF(R218&gt;96%,"Fuerte",IF(R218&lt;50%,"Débil","Moderada"))</f>
        <v>Fuerte</v>
      </c>
      <c r="T218" s="273" t="str">
        <f>IF(R218&lt;96%,"Se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18" s="274" t="str">
        <f t="shared" si="29"/>
        <v/>
      </c>
      <c r="V218" s="274" t="str">
        <f t="shared" si="30"/>
        <v>Moderada</v>
      </c>
      <c r="W218" s="274" t="str">
        <f t="shared" si="36"/>
        <v/>
      </c>
      <c r="X218" s="275" t="str">
        <f t="shared" si="31"/>
        <v>Requiere plan de acción para fortalecer el control</v>
      </c>
      <c r="Y218" s="276">
        <f t="shared" si="32"/>
        <v>1</v>
      </c>
      <c r="Z218" s="277">
        <f>IFERROR(ROUND(AVERAGE(Y218:Y225),0),0)</f>
        <v>2</v>
      </c>
      <c r="AA218" s="297">
        <f>IF(OR(W218="Débil",Z218=0),0,IF(Z218=1,1,IF(AND(U218="Fuerte",Z218=2),2,1)))</f>
        <v>1</v>
      </c>
      <c r="AB218" s="278" t="str">
        <f t="shared" si="33"/>
        <v/>
      </c>
      <c r="AC218" s="277">
        <f>IFERROR(ROUND(AVERAGE(AB218:AB225),0),0)</f>
        <v>0</v>
      </c>
      <c r="AD218" s="297">
        <f>IF(OR(W218="Débil",AC218=0),0,IF(AC218=1,1,IF(AND(U218="Fuerte",AC218=2),2,1)))</f>
        <v>0</v>
      </c>
    </row>
    <row r="219" spans="1:43" s="298" customFormat="1" ht="75" x14ac:dyDescent="0.2">
      <c r="A219" s="283"/>
      <c r="B219" s="283"/>
      <c r="C219" s="517" t="s">
        <v>700</v>
      </c>
      <c r="D219" s="344" t="s">
        <v>1317</v>
      </c>
      <c r="E219" s="493" t="s">
        <v>20</v>
      </c>
      <c r="F219" s="494">
        <v>15</v>
      </c>
      <c r="G219" s="494">
        <v>15</v>
      </c>
      <c r="H219" s="494">
        <v>15</v>
      </c>
      <c r="I219" s="494">
        <v>15</v>
      </c>
      <c r="J219" s="494">
        <v>15</v>
      </c>
      <c r="K219" s="494">
        <v>15</v>
      </c>
      <c r="L219" s="494">
        <v>10</v>
      </c>
      <c r="M219" s="495" t="s">
        <v>620</v>
      </c>
      <c r="N219" s="294"/>
      <c r="O219" s="295">
        <f t="shared" si="28"/>
        <v>90</v>
      </c>
      <c r="P219" s="296">
        <f t="shared" si="34"/>
        <v>1</v>
      </c>
      <c r="Q219" s="270" t="str">
        <f t="shared" si="35"/>
        <v>Fuerte</v>
      </c>
      <c r="R219" s="299"/>
      <c r="S219" s="300"/>
      <c r="T219" s="301"/>
      <c r="U219" s="274" t="str">
        <f t="shared" si="29"/>
        <v/>
      </c>
      <c r="V219" s="274" t="str">
        <f t="shared" si="30"/>
        <v>Moderada</v>
      </c>
      <c r="W219" s="274" t="str">
        <f t="shared" si="36"/>
        <v/>
      </c>
      <c r="X219" s="275" t="str">
        <f t="shared" si="31"/>
        <v>Requiere plan de acción para fortalecer el control</v>
      </c>
      <c r="Y219" s="276">
        <f t="shared" si="32"/>
        <v>1</v>
      </c>
      <c r="Z219" s="302"/>
      <c r="AA219" s="299"/>
      <c r="AB219" s="278" t="str">
        <f t="shared" si="33"/>
        <v/>
      </c>
      <c r="AC219" s="303"/>
      <c r="AD219" s="300"/>
    </row>
    <row r="220" spans="1:43" s="298" customFormat="1" ht="105" x14ac:dyDescent="0.2">
      <c r="A220" s="283"/>
      <c r="B220" s="283"/>
      <c r="C220" s="517">
        <v>2</v>
      </c>
      <c r="D220" s="344" t="s">
        <v>132</v>
      </c>
      <c r="E220" s="493" t="s">
        <v>20</v>
      </c>
      <c r="F220" s="494">
        <v>15</v>
      </c>
      <c r="G220" s="494">
        <v>15</v>
      </c>
      <c r="H220" s="494">
        <v>15</v>
      </c>
      <c r="I220" s="494">
        <v>15</v>
      </c>
      <c r="J220" s="494">
        <v>15</v>
      </c>
      <c r="K220" s="494">
        <v>15</v>
      </c>
      <c r="L220" s="494">
        <v>10</v>
      </c>
      <c r="M220" s="495" t="s">
        <v>68</v>
      </c>
      <c r="N220" s="294"/>
      <c r="O220" s="295">
        <f t="shared" si="28"/>
        <v>90</v>
      </c>
      <c r="P220" s="296">
        <f t="shared" si="34"/>
        <v>1</v>
      </c>
      <c r="Q220" s="270" t="str">
        <f t="shared" si="35"/>
        <v>Fuerte</v>
      </c>
      <c r="R220" s="299"/>
      <c r="S220" s="300"/>
      <c r="T220" s="301"/>
      <c r="U220" s="274" t="str">
        <f t="shared" si="29"/>
        <v>Fuerte</v>
      </c>
      <c r="V220" s="274" t="str">
        <f t="shared" si="30"/>
        <v/>
      </c>
      <c r="W220" s="274" t="str">
        <f t="shared" si="36"/>
        <v/>
      </c>
      <c r="X220" s="275" t="str">
        <f t="shared" si="31"/>
        <v>Control fuerte pero si el riesgo residual lo requiere y según la opción de manejo escogida, cada responsable involucrado debe liderar acciones adicionales</v>
      </c>
      <c r="Y220" s="276">
        <f t="shared" si="32"/>
        <v>2</v>
      </c>
      <c r="Z220" s="302"/>
      <c r="AA220" s="299"/>
      <c r="AB220" s="278" t="str">
        <f t="shared" si="33"/>
        <v/>
      </c>
      <c r="AC220" s="303"/>
      <c r="AD220" s="300"/>
    </row>
    <row r="221" spans="1:43" s="298" customFormat="1" ht="90" x14ac:dyDescent="0.2">
      <c r="A221" s="283"/>
      <c r="B221" s="283"/>
      <c r="C221" s="517">
        <v>3</v>
      </c>
      <c r="D221" s="344" t="s">
        <v>133</v>
      </c>
      <c r="E221" s="493" t="s">
        <v>20</v>
      </c>
      <c r="F221" s="494">
        <v>15</v>
      </c>
      <c r="G221" s="494">
        <v>15</v>
      </c>
      <c r="H221" s="494">
        <v>15</v>
      </c>
      <c r="I221" s="494">
        <v>15</v>
      </c>
      <c r="J221" s="494">
        <v>15</v>
      </c>
      <c r="K221" s="494">
        <v>15</v>
      </c>
      <c r="L221" s="494">
        <v>10</v>
      </c>
      <c r="M221" s="495" t="s">
        <v>68</v>
      </c>
      <c r="N221" s="294"/>
      <c r="O221" s="295">
        <f t="shared" si="28"/>
        <v>90</v>
      </c>
      <c r="P221" s="296">
        <f t="shared" si="34"/>
        <v>1</v>
      </c>
      <c r="Q221" s="270" t="str">
        <f t="shared" si="35"/>
        <v>Fuerte</v>
      </c>
      <c r="R221" s="299"/>
      <c r="S221" s="300"/>
      <c r="T221" s="301"/>
      <c r="U221" s="274" t="str">
        <f t="shared" si="29"/>
        <v>Fuerte</v>
      </c>
      <c r="V221" s="274" t="str">
        <f t="shared" si="30"/>
        <v/>
      </c>
      <c r="W221" s="274" t="str">
        <f t="shared" si="36"/>
        <v/>
      </c>
      <c r="X221" s="275" t="str">
        <f t="shared" si="31"/>
        <v>Control fuerte pero si el riesgo residual lo requiere y según la opción de manejo escogida, cada responsable involucrado debe liderar acciones adicionales</v>
      </c>
      <c r="Y221" s="276">
        <f t="shared" si="32"/>
        <v>2</v>
      </c>
      <c r="Z221" s="302"/>
      <c r="AA221" s="299"/>
      <c r="AB221" s="278" t="str">
        <f t="shared" si="33"/>
        <v/>
      </c>
      <c r="AC221" s="303"/>
      <c r="AD221" s="300"/>
    </row>
    <row r="222" spans="1:43" s="298" customFormat="1" ht="38.25" x14ac:dyDescent="0.2">
      <c r="A222" s="283"/>
      <c r="B222" s="283"/>
      <c r="C222" s="517">
        <v>4</v>
      </c>
      <c r="D222" s="344" t="s">
        <v>600</v>
      </c>
      <c r="E222" s="493" t="s">
        <v>20</v>
      </c>
      <c r="F222" s="494">
        <v>15</v>
      </c>
      <c r="G222" s="494">
        <v>15</v>
      </c>
      <c r="H222" s="494">
        <v>15</v>
      </c>
      <c r="I222" s="494">
        <v>15</v>
      </c>
      <c r="J222" s="494">
        <v>15</v>
      </c>
      <c r="K222" s="494">
        <v>15</v>
      </c>
      <c r="L222" s="494">
        <v>10</v>
      </c>
      <c r="M222" s="495" t="s">
        <v>68</v>
      </c>
      <c r="N222" s="294"/>
      <c r="O222" s="295">
        <f t="shared" si="28"/>
        <v>90</v>
      </c>
      <c r="P222" s="296">
        <f t="shared" si="34"/>
        <v>1</v>
      </c>
      <c r="Q222" s="270" t="str">
        <f t="shared" si="35"/>
        <v>Fuerte</v>
      </c>
      <c r="R222" s="299"/>
      <c r="S222" s="300"/>
      <c r="T222" s="327"/>
      <c r="U222" s="274" t="str">
        <f t="shared" si="29"/>
        <v>Fuerte</v>
      </c>
      <c r="V222" s="274" t="str">
        <f t="shared" si="30"/>
        <v/>
      </c>
      <c r="W222" s="274" t="str">
        <f t="shared" si="36"/>
        <v/>
      </c>
      <c r="X222" s="275" t="str">
        <f t="shared" si="31"/>
        <v>Control fuerte pero si el riesgo residual lo requiere y según la opción de manejo escogida, cada responsable involucrado debe liderar acciones adicionales</v>
      </c>
      <c r="Y222" s="276">
        <f t="shared" si="32"/>
        <v>2</v>
      </c>
      <c r="Z222" s="304"/>
      <c r="AA222" s="305"/>
      <c r="AB222" s="278" t="str">
        <f t="shared" si="33"/>
        <v/>
      </c>
      <c r="AC222" s="306"/>
      <c r="AD222" s="307"/>
    </row>
    <row r="223" spans="1:43" s="298" customFormat="1" ht="38.25" x14ac:dyDescent="0.25">
      <c r="A223" s="506"/>
      <c r="B223" s="506"/>
      <c r="C223" s="524">
        <v>5</v>
      </c>
      <c r="D223" s="344" t="s">
        <v>599</v>
      </c>
      <c r="E223" s="493" t="s">
        <v>20</v>
      </c>
      <c r="F223" s="494">
        <v>15</v>
      </c>
      <c r="G223" s="494">
        <v>15</v>
      </c>
      <c r="H223" s="494">
        <v>15</v>
      </c>
      <c r="I223" s="494">
        <v>15</v>
      </c>
      <c r="J223" s="494">
        <v>15</v>
      </c>
      <c r="K223" s="494">
        <v>15</v>
      </c>
      <c r="L223" s="494">
        <v>10</v>
      </c>
      <c r="M223" s="495" t="s">
        <v>68</v>
      </c>
      <c r="N223" s="294"/>
      <c r="O223" s="295">
        <f t="shared" si="28"/>
        <v>90</v>
      </c>
      <c r="P223" s="296">
        <f t="shared" si="34"/>
        <v>1</v>
      </c>
      <c r="Q223" s="270" t="str">
        <f t="shared" si="35"/>
        <v>Fuerte</v>
      </c>
      <c r="R223" s="299"/>
      <c r="S223" s="300"/>
      <c r="T223" s="301"/>
      <c r="U223" s="274" t="str">
        <f t="shared" si="29"/>
        <v>Fuerte</v>
      </c>
      <c r="V223" s="274" t="str">
        <f t="shared" si="30"/>
        <v/>
      </c>
      <c r="W223" s="274" t="str">
        <f t="shared" si="36"/>
        <v/>
      </c>
      <c r="X223" s="275" t="str">
        <f t="shared" si="31"/>
        <v>Control fuerte pero si el riesgo residual lo requiere y según la opción de manejo escogida, cada responsable involucrado debe liderar acciones adicionales</v>
      </c>
      <c r="Y223" s="276">
        <f t="shared" si="32"/>
        <v>2</v>
      </c>
      <c r="Z223" s="309"/>
      <c r="AA223" s="297">
        <f>IF(OR(W223="Débil",Z223=0),0,IF(Z223=1,1,IF(AND(U223="Fuerte",Z223=2),2,1)))</f>
        <v>0</v>
      </c>
      <c r="AB223" s="278" t="str">
        <f t="shared" si="33"/>
        <v/>
      </c>
      <c r="AC223" s="309"/>
      <c r="AD223" s="297">
        <f>IF(OR(W223="Débil",AC223=0),0,IF(AC223=1,1,IF(AND(U223="Fuerte",AC223=2),2,1)))</f>
        <v>0</v>
      </c>
      <c r="AF223" s="311"/>
      <c r="AG223" s="328"/>
      <c r="AH223" s="328"/>
      <c r="AI223" s="328"/>
      <c r="AJ223" s="329"/>
      <c r="AK223" s="310"/>
      <c r="AL223" s="310"/>
      <c r="AM223" s="310"/>
      <c r="AN223" s="328"/>
      <c r="AO223" s="328"/>
      <c r="AP223" s="328"/>
      <c r="AQ223" s="329"/>
    </row>
    <row r="224" spans="1:43" s="298" customFormat="1" ht="15.75" hidden="1" x14ac:dyDescent="0.2">
      <c r="A224" s="283"/>
      <c r="B224" s="283"/>
      <c r="C224" s="517"/>
      <c r="D224" s="507"/>
      <c r="E224" s="493"/>
      <c r="F224" s="494"/>
      <c r="G224" s="494"/>
      <c r="H224" s="494"/>
      <c r="I224" s="494"/>
      <c r="J224" s="494"/>
      <c r="K224" s="494"/>
      <c r="L224" s="494"/>
      <c r="M224" s="495"/>
      <c r="N224" s="294"/>
      <c r="O224" s="295">
        <f t="shared" si="28"/>
        <v>0</v>
      </c>
      <c r="P224" s="296">
        <f t="shared" si="34"/>
        <v>0</v>
      </c>
      <c r="Q224" s="270" t="str">
        <f t="shared" si="35"/>
        <v>Débil</v>
      </c>
      <c r="R224" s="299"/>
      <c r="S224" s="300"/>
      <c r="T224" s="301"/>
      <c r="U224" s="274" t="str">
        <f t="shared" si="29"/>
        <v/>
      </c>
      <c r="V224" s="274" t="str">
        <f t="shared" si="30"/>
        <v/>
      </c>
      <c r="W224" s="274" t="str">
        <f t="shared" si="36"/>
        <v>Débil</v>
      </c>
      <c r="X224" s="275" t="str">
        <f t="shared" si="31"/>
        <v>Requiere plan de acción para fortalecer el control</v>
      </c>
      <c r="Y224" s="276" t="str">
        <f t="shared" si="32"/>
        <v/>
      </c>
      <c r="Z224" s="302"/>
      <c r="AA224" s="299"/>
      <c r="AB224" s="278" t="str">
        <f t="shared" si="33"/>
        <v/>
      </c>
      <c r="AC224" s="303"/>
      <c r="AD224" s="300"/>
      <c r="AF224" s="311"/>
      <c r="AG224" s="328"/>
      <c r="AH224" s="328"/>
      <c r="AI224" s="328"/>
      <c r="AJ224" s="329"/>
      <c r="AK224" s="310"/>
      <c r="AL224" s="310"/>
      <c r="AM224" s="310"/>
      <c r="AN224" s="328"/>
      <c r="AO224" s="328"/>
      <c r="AP224" s="328"/>
      <c r="AQ224" s="329"/>
    </row>
    <row r="225" spans="1:43" s="298" customFormat="1" ht="15.75" hidden="1" x14ac:dyDescent="0.2">
      <c r="A225" s="283"/>
      <c r="B225" s="283"/>
      <c r="C225" s="517"/>
      <c r="D225" s="507"/>
      <c r="E225" s="493"/>
      <c r="F225" s="494"/>
      <c r="G225" s="494"/>
      <c r="H225" s="494"/>
      <c r="I225" s="494"/>
      <c r="J225" s="494"/>
      <c r="K225" s="494"/>
      <c r="L225" s="494"/>
      <c r="M225" s="495"/>
      <c r="N225" s="294"/>
      <c r="O225" s="295">
        <f t="shared" si="28"/>
        <v>0</v>
      </c>
      <c r="P225" s="296">
        <f t="shared" si="34"/>
        <v>0</v>
      </c>
      <c r="Q225" s="270" t="str">
        <f t="shared" si="35"/>
        <v>Débil</v>
      </c>
      <c r="R225" s="299"/>
      <c r="S225" s="300"/>
      <c r="T225" s="301"/>
      <c r="U225" s="274" t="str">
        <f t="shared" si="29"/>
        <v/>
      </c>
      <c r="V225" s="274" t="str">
        <f t="shared" si="30"/>
        <v/>
      </c>
      <c r="W225" s="274" t="str">
        <f t="shared" si="36"/>
        <v>Débil</v>
      </c>
      <c r="X225" s="275" t="str">
        <f t="shared" si="31"/>
        <v>Requiere plan de acción para fortalecer el control</v>
      </c>
      <c r="Y225" s="276" t="str">
        <f t="shared" si="32"/>
        <v/>
      </c>
      <c r="Z225" s="302"/>
      <c r="AA225" s="299"/>
      <c r="AB225" s="278" t="str">
        <f t="shared" si="33"/>
        <v/>
      </c>
      <c r="AC225" s="303"/>
      <c r="AD225" s="300"/>
      <c r="AF225" s="311"/>
      <c r="AG225" s="328"/>
      <c r="AH225" s="328"/>
      <c r="AI225" s="328"/>
      <c r="AJ225" s="329"/>
      <c r="AK225" s="310"/>
      <c r="AL225" s="310"/>
      <c r="AM225" s="310"/>
      <c r="AN225" s="328"/>
      <c r="AO225" s="328"/>
      <c r="AP225" s="328"/>
      <c r="AQ225" s="329"/>
    </row>
    <row r="226" spans="1:43" s="279" customFormat="1" ht="76.5" customHeight="1" x14ac:dyDescent="0.2">
      <c r="A226" s="491" t="str">
        <f>'[1]2. MAPA DE RIESGOS '!C26</f>
        <v xml:space="preserve">15. Gestión ambiental ineficaz que afecte negativamente las condiciones laborales en la Entidad 
</v>
      </c>
      <c r="B226" s="491"/>
      <c r="C226" s="523">
        <v>1</v>
      </c>
      <c r="D226" s="233" t="s">
        <v>1320</v>
      </c>
      <c r="E226" s="493" t="s">
        <v>26</v>
      </c>
      <c r="F226" s="494">
        <v>15</v>
      </c>
      <c r="G226" s="494">
        <v>15</v>
      </c>
      <c r="H226" s="494">
        <v>15</v>
      </c>
      <c r="I226" s="494">
        <v>15</v>
      </c>
      <c r="J226" s="494">
        <v>15</v>
      </c>
      <c r="K226" s="494">
        <v>15</v>
      </c>
      <c r="L226" s="494">
        <v>10</v>
      </c>
      <c r="M226" s="495" t="s">
        <v>68</v>
      </c>
      <c r="N226" s="267"/>
      <c r="O226" s="268">
        <f t="shared" si="28"/>
        <v>90</v>
      </c>
      <c r="P226" s="269">
        <f t="shared" si="34"/>
        <v>1</v>
      </c>
      <c r="Q226" s="270" t="str">
        <f t="shared" si="35"/>
        <v>Fuerte</v>
      </c>
      <c r="R226" s="271">
        <f>ROUNDUP(AVERAGEIF(P226:P234,"&gt;0"),1)</f>
        <v>1</v>
      </c>
      <c r="S226" s="272" t="str">
        <f>IF(R226&gt;96%,"Fuerte",IF(R226&lt;50%,"Débil","Moderada"))</f>
        <v>Fuerte</v>
      </c>
      <c r="T226" s="273" t="str">
        <f>IF(R226&lt;96%,"Se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26" s="274" t="str">
        <f t="shared" si="29"/>
        <v>Fuerte</v>
      </c>
      <c r="V226" s="274" t="str">
        <f t="shared" si="30"/>
        <v/>
      </c>
      <c r="W226" s="274" t="str">
        <f t="shared" si="36"/>
        <v/>
      </c>
      <c r="X226" s="275" t="str">
        <f t="shared" si="31"/>
        <v>Control fuerte pero si el riesgo residual lo requiere y según la opción de manejo escogida, cada responsable involucrado debe liderar acciones adicionales</v>
      </c>
      <c r="Y226" s="276" t="str">
        <f t="shared" si="32"/>
        <v/>
      </c>
      <c r="Z226" s="277">
        <f>IFERROR(ROUND(AVERAGE(Y226:Y234),0),0)</f>
        <v>2</v>
      </c>
      <c r="AA226" s="272">
        <f>IF(OR(W226="Débil",Z226=0),0,IF(Z226=1,1,IF(AND(U226="Fuerte",Z226=2),2,1)))</f>
        <v>2</v>
      </c>
      <c r="AB226" s="278">
        <f t="shared" si="33"/>
        <v>2</v>
      </c>
      <c r="AC226" s="277">
        <f>IFERROR(ROUND(AVERAGE(AB226:AB234),0),0)</f>
        <v>2</v>
      </c>
      <c r="AD226" s="272">
        <f>IF(OR(W226="Débil",AC226=0),0,IF(AC226=1,1,IF(AND(U226="Fuerte",AC226=2),2,1)))</f>
        <v>2</v>
      </c>
    </row>
    <row r="227" spans="1:43" s="279" customFormat="1" ht="210" customHeight="1" x14ac:dyDescent="0.2">
      <c r="A227" s="515"/>
      <c r="B227" s="515"/>
      <c r="C227" s="523" t="s">
        <v>707</v>
      </c>
      <c r="D227" s="233" t="s">
        <v>1321</v>
      </c>
      <c r="E227" s="493" t="s">
        <v>20</v>
      </c>
      <c r="F227" s="494">
        <v>15</v>
      </c>
      <c r="G227" s="494">
        <v>15</v>
      </c>
      <c r="H227" s="494">
        <v>15</v>
      </c>
      <c r="I227" s="494">
        <v>15</v>
      </c>
      <c r="J227" s="494">
        <v>15</v>
      </c>
      <c r="K227" s="494">
        <v>15</v>
      </c>
      <c r="L227" s="494">
        <v>10</v>
      </c>
      <c r="M227" s="495" t="s">
        <v>68</v>
      </c>
      <c r="N227" s="267"/>
      <c r="O227" s="268">
        <f t="shared" si="28"/>
        <v>90</v>
      </c>
      <c r="P227" s="269">
        <f t="shared" si="34"/>
        <v>1</v>
      </c>
      <c r="Q227" s="270" t="str">
        <f t="shared" si="35"/>
        <v>Fuerte</v>
      </c>
      <c r="R227" s="288"/>
      <c r="S227" s="290"/>
      <c r="T227" s="330"/>
      <c r="U227" s="274" t="str">
        <f t="shared" si="29"/>
        <v>Fuerte</v>
      </c>
      <c r="V227" s="274" t="str">
        <f t="shared" si="30"/>
        <v/>
      </c>
      <c r="W227" s="274" t="str">
        <f t="shared" si="36"/>
        <v/>
      </c>
      <c r="X227" s="275" t="str">
        <f t="shared" si="31"/>
        <v>Control fuerte pero si el riesgo residual lo requiere y según la opción de manejo escogida, cada responsable involucrado debe liderar acciones adicionales</v>
      </c>
      <c r="Y227" s="276">
        <f t="shared" si="32"/>
        <v>2</v>
      </c>
      <c r="Z227" s="287"/>
      <c r="AA227" s="288"/>
      <c r="AB227" s="278" t="str">
        <f t="shared" si="33"/>
        <v/>
      </c>
      <c r="AC227" s="289"/>
      <c r="AD227" s="290"/>
    </row>
    <row r="228" spans="1:43" s="279" customFormat="1" ht="90" x14ac:dyDescent="0.2">
      <c r="A228" s="515"/>
      <c r="B228" s="515"/>
      <c r="C228" s="523">
        <v>2</v>
      </c>
      <c r="D228" s="230" t="s">
        <v>1323</v>
      </c>
      <c r="E228" s="493" t="s">
        <v>20</v>
      </c>
      <c r="F228" s="494">
        <v>15</v>
      </c>
      <c r="G228" s="494">
        <v>15</v>
      </c>
      <c r="H228" s="494">
        <v>15</v>
      </c>
      <c r="I228" s="494">
        <v>15</v>
      </c>
      <c r="J228" s="494">
        <v>15</v>
      </c>
      <c r="K228" s="494">
        <v>15</v>
      </c>
      <c r="L228" s="494">
        <v>10</v>
      </c>
      <c r="M228" s="495" t="s">
        <v>68</v>
      </c>
      <c r="N228" s="267"/>
      <c r="O228" s="268">
        <f t="shared" si="28"/>
        <v>90</v>
      </c>
      <c r="P228" s="269">
        <f t="shared" si="34"/>
        <v>1</v>
      </c>
      <c r="Q228" s="270" t="str">
        <f t="shared" si="35"/>
        <v>Fuerte</v>
      </c>
      <c r="R228" s="288"/>
      <c r="S228" s="290"/>
      <c r="T228" s="330"/>
      <c r="U228" s="274" t="str">
        <f t="shared" si="29"/>
        <v>Fuerte</v>
      </c>
      <c r="V228" s="274" t="str">
        <f t="shared" si="30"/>
        <v/>
      </c>
      <c r="W228" s="274" t="str">
        <f t="shared" si="36"/>
        <v/>
      </c>
      <c r="X228" s="275" t="str">
        <f t="shared" si="31"/>
        <v>Control fuerte pero si el riesgo residual lo requiere y según la opción de manejo escogida, cada responsable involucrado debe liderar acciones adicionales</v>
      </c>
      <c r="Y228" s="276">
        <f t="shared" si="32"/>
        <v>2</v>
      </c>
      <c r="Z228" s="287"/>
      <c r="AA228" s="288"/>
      <c r="AB228" s="278" t="str">
        <f t="shared" si="33"/>
        <v/>
      </c>
      <c r="AC228" s="289"/>
      <c r="AD228" s="290"/>
    </row>
    <row r="229" spans="1:43" s="279" customFormat="1" ht="90" x14ac:dyDescent="0.2">
      <c r="A229" s="515"/>
      <c r="B229" s="515"/>
      <c r="C229" s="523" t="s">
        <v>641</v>
      </c>
      <c r="D229" s="230" t="s">
        <v>1322</v>
      </c>
      <c r="E229" s="493" t="s">
        <v>20</v>
      </c>
      <c r="F229" s="494">
        <v>15</v>
      </c>
      <c r="G229" s="494">
        <v>15</v>
      </c>
      <c r="H229" s="494">
        <v>15</v>
      </c>
      <c r="I229" s="494">
        <v>15</v>
      </c>
      <c r="J229" s="494">
        <v>15</v>
      </c>
      <c r="K229" s="494">
        <v>15</v>
      </c>
      <c r="L229" s="494">
        <v>10</v>
      </c>
      <c r="M229" s="495" t="s">
        <v>68</v>
      </c>
      <c r="N229" s="267"/>
      <c r="O229" s="268">
        <f t="shared" si="28"/>
        <v>90</v>
      </c>
      <c r="P229" s="269">
        <f t="shared" si="34"/>
        <v>1</v>
      </c>
      <c r="Q229" s="270" t="str">
        <f t="shared" si="35"/>
        <v>Fuerte</v>
      </c>
      <c r="R229" s="288"/>
      <c r="S229" s="290"/>
      <c r="T229" s="330"/>
      <c r="U229" s="274" t="str">
        <f t="shared" si="29"/>
        <v>Fuerte</v>
      </c>
      <c r="V229" s="274" t="str">
        <f t="shared" si="30"/>
        <v/>
      </c>
      <c r="W229" s="274" t="str">
        <f t="shared" si="36"/>
        <v/>
      </c>
      <c r="X229" s="275" t="str">
        <f t="shared" si="31"/>
        <v>Control fuerte pero si el riesgo residual lo requiere y según la opción de manejo escogida, cada responsable involucrado debe liderar acciones adicionales</v>
      </c>
      <c r="Y229" s="276">
        <f t="shared" si="32"/>
        <v>2</v>
      </c>
      <c r="Z229" s="287"/>
      <c r="AA229" s="288"/>
      <c r="AB229" s="278" t="str">
        <f t="shared" si="33"/>
        <v/>
      </c>
      <c r="AC229" s="289"/>
      <c r="AD229" s="290"/>
    </row>
    <row r="230" spans="1:43" s="279" customFormat="1" ht="105" x14ac:dyDescent="0.2">
      <c r="A230" s="283"/>
      <c r="B230" s="283"/>
      <c r="C230" s="517">
        <v>3</v>
      </c>
      <c r="D230" s="230" t="s">
        <v>449</v>
      </c>
      <c r="E230" s="493" t="s">
        <v>20</v>
      </c>
      <c r="F230" s="494">
        <v>15</v>
      </c>
      <c r="G230" s="494">
        <v>15</v>
      </c>
      <c r="H230" s="494">
        <v>15</v>
      </c>
      <c r="I230" s="494">
        <v>15</v>
      </c>
      <c r="J230" s="494">
        <v>15</v>
      </c>
      <c r="K230" s="494">
        <v>15</v>
      </c>
      <c r="L230" s="494">
        <v>10</v>
      </c>
      <c r="M230" s="495" t="s">
        <v>68</v>
      </c>
      <c r="N230" s="267"/>
      <c r="O230" s="268">
        <f t="shared" si="28"/>
        <v>90</v>
      </c>
      <c r="P230" s="269">
        <f t="shared" si="34"/>
        <v>1</v>
      </c>
      <c r="Q230" s="270" t="str">
        <f t="shared" si="35"/>
        <v>Fuerte</v>
      </c>
      <c r="R230" s="288"/>
      <c r="S230" s="290"/>
      <c r="T230" s="330"/>
      <c r="U230" s="274" t="str">
        <f t="shared" si="29"/>
        <v>Fuerte</v>
      </c>
      <c r="V230" s="274" t="str">
        <f t="shared" si="30"/>
        <v/>
      </c>
      <c r="W230" s="274" t="str">
        <f t="shared" si="36"/>
        <v/>
      </c>
      <c r="X230" s="275" t="str">
        <f t="shared" si="31"/>
        <v>Control fuerte pero si el riesgo residual lo requiere y según la opción de manejo escogida, cada responsable involucrado debe liderar acciones adicionales</v>
      </c>
      <c r="Y230" s="276">
        <f t="shared" si="32"/>
        <v>2</v>
      </c>
      <c r="Z230" s="316"/>
      <c r="AA230" s="317"/>
      <c r="AB230" s="278" t="str">
        <f t="shared" si="33"/>
        <v/>
      </c>
      <c r="AC230" s="278"/>
      <c r="AD230" s="318"/>
    </row>
    <row r="231" spans="1:43" s="279" customFormat="1" ht="105" x14ac:dyDescent="0.25">
      <c r="A231" s="506"/>
      <c r="B231" s="506"/>
      <c r="C231" s="524">
        <v>4</v>
      </c>
      <c r="D231" s="230" t="s">
        <v>450</v>
      </c>
      <c r="E231" s="493" t="s">
        <v>20</v>
      </c>
      <c r="F231" s="494">
        <v>15</v>
      </c>
      <c r="G231" s="494">
        <v>15</v>
      </c>
      <c r="H231" s="494">
        <v>15</v>
      </c>
      <c r="I231" s="494">
        <v>15</v>
      </c>
      <c r="J231" s="494">
        <v>15</v>
      </c>
      <c r="K231" s="494">
        <v>15</v>
      </c>
      <c r="L231" s="494">
        <v>10</v>
      </c>
      <c r="M231" s="495" t="s">
        <v>68</v>
      </c>
      <c r="N231" s="267"/>
      <c r="O231" s="268">
        <f t="shared" si="28"/>
        <v>90</v>
      </c>
      <c r="P231" s="269">
        <f t="shared" si="34"/>
        <v>1</v>
      </c>
      <c r="Q231" s="270" t="str">
        <f t="shared" si="35"/>
        <v>Fuerte</v>
      </c>
      <c r="R231" s="288"/>
      <c r="S231" s="290"/>
      <c r="T231" s="330"/>
      <c r="U231" s="274" t="str">
        <f t="shared" si="29"/>
        <v>Fuerte</v>
      </c>
      <c r="V231" s="274" t="str">
        <f t="shared" si="30"/>
        <v/>
      </c>
      <c r="W231" s="274" t="str">
        <f t="shared" si="36"/>
        <v/>
      </c>
      <c r="X231" s="275" t="str">
        <f t="shared" si="31"/>
        <v>Control fuerte pero si el riesgo residual lo requiere y según la opción de manejo escogida, cada responsable involucrado debe liderar acciones adicionales</v>
      </c>
      <c r="Y231" s="276">
        <f t="shared" si="32"/>
        <v>2</v>
      </c>
      <c r="Z231" s="292"/>
      <c r="AA231" s="272">
        <f>IF(OR(W231="Débil",Z231=0),0,IF(Z231=1,1,IF(AND(U231="Fuerte",Z231=2),2,1)))</f>
        <v>0</v>
      </c>
      <c r="AB231" s="278" t="str">
        <f t="shared" si="33"/>
        <v/>
      </c>
      <c r="AC231" s="292"/>
      <c r="AD231" s="272">
        <f>IF(OR(W231="Débil",AC231=0),0,IF(AC231=1,1,IF(AND(U231="Fuerte",AC231=2),2,1)))</f>
        <v>0</v>
      </c>
      <c r="AF231" s="280"/>
      <c r="AG231" s="48"/>
      <c r="AH231" s="48"/>
      <c r="AI231" s="48"/>
      <c r="AJ231" s="49"/>
      <c r="AK231" s="3"/>
      <c r="AL231" s="3"/>
      <c r="AM231" s="3"/>
      <c r="AN231" s="48"/>
      <c r="AO231" s="48"/>
      <c r="AP231" s="48"/>
      <c r="AQ231" s="49"/>
    </row>
    <row r="232" spans="1:43" s="279" customFormat="1" ht="90" x14ac:dyDescent="0.25">
      <c r="A232" s="506"/>
      <c r="B232" s="506"/>
      <c r="C232" s="524">
        <v>5</v>
      </c>
      <c r="D232" s="230" t="s">
        <v>1324</v>
      </c>
      <c r="E232" s="493" t="s">
        <v>20</v>
      </c>
      <c r="F232" s="494">
        <v>15</v>
      </c>
      <c r="G232" s="494">
        <v>15</v>
      </c>
      <c r="H232" s="494">
        <v>15</v>
      </c>
      <c r="I232" s="494">
        <v>15</v>
      </c>
      <c r="J232" s="494">
        <v>15</v>
      </c>
      <c r="K232" s="494">
        <v>15</v>
      </c>
      <c r="L232" s="494">
        <v>10</v>
      </c>
      <c r="M232" s="495" t="s">
        <v>68</v>
      </c>
      <c r="N232" s="267"/>
      <c r="O232" s="268"/>
      <c r="P232" s="269"/>
      <c r="Q232" s="270"/>
      <c r="R232" s="288"/>
      <c r="S232" s="290"/>
      <c r="T232" s="330"/>
      <c r="U232" s="274"/>
      <c r="V232" s="274"/>
      <c r="W232" s="274"/>
      <c r="X232" s="275"/>
      <c r="Y232" s="276"/>
      <c r="Z232" s="287"/>
      <c r="AA232" s="288"/>
      <c r="AB232" s="278"/>
      <c r="AC232" s="289"/>
      <c r="AD232" s="290"/>
      <c r="AF232" s="280"/>
      <c r="AG232" s="48"/>
      <c r="AH232" s="48"/>
      <c r="AI232" s="48"/>
      <c r="AJ232" s="49"/>
      <c r="AK232" s="3"/>
      <c r="AL232" s="3"/>
      <c r="AM232" s="3"/>
      <c r="AN232" s="48"/>
      <c r="AO232" s="48"/>
      <c r="AP232" s="48"/>
      <c r="AQ232" s="49"/>
    </row>
    <row r="233" spans="1:43" s="279" customFormat="1" ht="90" x14ac:dyDescent="0.25">
      <c r="A233" s="506"/>
      <c r="B233" s="506"/>
      <c r="C233" s="524" t="s">
        <v>1545</v>
      </c>
      <c r="D233" s="230" t="s">
        <v>1325</v>
      </c>
      <c r="E233" s="493" t="s">
        <v>20</v>
      </c>
      <c r="F233" s="494">
        <v>15</v>
      </c>
      <c r="G233" s="494">
        <v>15</v>
      </c>
      <c r="H233" s="494">
        <v>15</v>
      </c>
      <c r="I233" s="494">
        <v>15</v>
      </c>
      <c r="J233" s="494">
        <v>15</v>
      </c>
      <c r="K233" s="494">
        <v>15</v>
      </c>
      <c r="L233" s="494">
        <v>10</v>
      </c>
      <c r="M233" s="495" t="s">
        <v>68</v>
      </c>
      <c r="N233" s="267"/>
      <c r="O233" s="268"/>
      <c r="P233" s="269"/>
      <c r="Q233" s="270"/>
      <c r="R233" s="288"/>
      <c r="S233" s="290"/>
      <c r="T233" s="330"/>
      <c r="U233" s="274"/>
      <c r="V233" s="274"/>
      <c r="W233" s="274"/>
      <c r="X233" s="275"/>
      <c r="Y233" s="276"/>
      <c r="Z233" s="287"/>
      <c r="AA233" s="288"/>
      <c r="AB233" s="278"/>
      <c r="AC233" s="289"/>
      <c r="AD233" s="290"/>
      <c r="AF233" s="280"/>
      <c r="AG233" s="48"/>
      <c r="AH233" s="48"/>
      <c r="AI233" s="48"/>
      <c r="AJ233" s="49"/>
      <c r="AK233" s="3"/>
      <c r="AL233" s="3"/>
      <c r="AM233" s="3"/>
      <c r="AN233" s="48"/>
      <c r="AO233" s="48"/>
      <c r="AP233" s="48"/>
      <c r="AQ233" s="49"/>
    </row>
    <row r="234" spans="1:43" s="279" customFormat="1" ht="90" x14ac:dyDescent="0.2">
      <c r="A234" s="293"/>
      <c r="B234" s="293"/>
      <c r="C234" s="517">
        <v>6</v>
      </c>
      <c r="D234" s="230" t="s">
        <v>136</v>
      </c>
      <c r="E234" s="493" t="s">
        <v>20</v>
      </c>
      <c r="F234" s="494">
        <v>15</v>
      </c>
      <c r="G234" s="494">
        <v>15</v>
      </c>
      <c r="H234" s="494">
        <v>15</v>
      </c>
      <c r="I234" s="494">
        <v>15</v>
      </c>
      <c r="J234" s="494">
        <v>15</v>
      </c>
      <c r="K234" s="494">
        <v>15</v>
      </c>
      <c r="L234" s="494">
        <v>10</v>
      </c>
      <c r="M234" s="495" t="s">
        <v>68</v>
      </c>
      <c r="N234" s="267"/>
      <c r="O234" s="268">
        <f t="shared" si="28"/>
        <v>90</v>
      </c>
      <c r="P234" s="269">
        <f t="shared" si="34"/>
        <v>1</v>
      </c>
      <c r="Q234" s="270" t="str">
        <f t="shared" si="35"/>
        <v>Fuerte</v>
      </c>
      <c r="R234" s="317"/>
      <c r="S234" s="318"/>
      <c r="T234" s="333"/>
      <c r="U234" s="274" t="str">
        <f t="shared" si="29"/>
        <v>Fuerte</v>
      </c>
      <c r="V234" s="274" t="str">
        <f t="shared" si="30"/>
        <v/>
      </c>
      <c r="W234" s="274" t="str">
        <f t="shared" si="36"/>
        <v/>
      </c>
      <c r="X234" s="275" t="str">
        <f t="shared" si="31"/>
        <v>Control fuerte pero si el riesgo residual lo requiere y según la opción de manejo escogida, cada responsable involucrado debe liderar acciones adicionales</v>
      </c>
      <c r="Y234" s="276">
        <f t="shared" si="32"/>
        <v>2</v>
      </c>
      <c r="Z234" s="316"/>
      <c r="AA234" s="317"/>
      <c r="AB234" s="278" t="str">
        <f t="shared" si="33"/>
        <v/>
      </c>
      <c r="AC234" s="278"/>
      <c r="AD234" s="318"/>
      <c r="AF234" s="280"/>
      <c r="AG234" s="48"/>
      <c r="AH234" s="48"/>
      <c r="AI234" s="48"/>
      <c r="AJ234" s="49"/>
      <c r="AK234" s="3"/>
      <c r="AL234" s="3"/>
      <c r="AM234" s="3"/>
      <c r="AN234" s="48"/>
      <c r="AO234" s="48"/>
      <c r="AP234" s="48"/>
      <c r="AQ234" s="49"/>
    </row>
  </sheetData>
  <mergeCells count="14">
    <mergeCell ref="B5:B25"/>
    <mergeCell ref="D162:D163"/>
    <mergeCell ref="AF3:AQ3"/>
    <mergeCell ref="Y2:AB2"/>
    <mergeCell ref="F3:G3"/>
    <mergeCell ref="O3:T3"/>
    <mergeCell ref="U3:W3"/>
    <mergeCell ref="Y3:AA3"/>
    <mergeCell ref="AB3:AD3"/>
    <mergeCell ref="E171:E173"/>
    <mergeCell ref="D164:D168"/>
    <mergeCell ref="D169:D173"/>
    <mergeCell ref="C164:C168"/>
    <mergeCell ref="C170:C173"/>
  </mergeCells>
  <phoneticPr fontId="96" type="noConversion"/>
  <conditionalFormatting sqref="AK231:AM234 AK31:AM42 AK19:AK30 AK5:AK17">
    <cfRule type="cellIs" dxfId="235" priority="233" operator="equal">
      <formula>"EXTREMO"</formula>
    </cfRule>
    <cfRule type="cellIs" dxfId="234" priority="234" operator="equal">
      <formula>"ALTO"</formula>
    </cfRule>
    <cfRule type="cellIs" dxfId="233" priority="235" operator="equal">
      <formula>"MODERADO"</formula>
    </cfRule>
    <cfRule type="cellIs" dxfId="232" priority="236" operator="equal">
      <formula>"BAJO"</formula>
    </cfRule>
  </conditionalFormatting>
  <conditionalFormatting sqref="AK44:AM50">
    <cfRule type="cellIs" dxfId="231" priority="229" operator="equal">
      <formula>"EXTREMA"</formula>
    </cfRule>
    <cfRule type="cellIs" dxfId="230" priority="230" operator="equal">
      <formula>"ALTA"</formula>
    </cfRule>
    <cfRule type="cellIs" dxfId="229" priority="231" operator="equal">
      <formula>"MODERADA"</formula>
    </cfRule>
    <cfRule type="cellIs" dxfId="228" priority="232" operator="equal">
      <formula>"BAJA"</formula>
    </cfRule>
  </conditionalFormatting>
  <conditionalFormatting sqref="AK64:AM66">
    <cfRule type="cellIs" dxfId="227" priority="225" operator="equal">
      <formula>"EXTREMA"</formula>
    </cfRule>
    <cfRule type="cellIs" dxfId="226" priority="226" operator="equal">
      <formula>"ALTA"</formula>
    </cfRule>
    <cfRule type="cellIs" dxfId="225" priority="227" operator="equal">
      <formula>"MODERADA"</formula>
    </cfRule>
    <cfRule type="cellIs" dxfId="224" priority="228" operator="equal">
      <formula>"BAJA"</formula>
    </cfRule>
  </conditionalFormatting>
  <conditionalFormatting sqref="AK92:AM94">
    <cfRule type="cellIs" dxfId="223" priority="221" operator="equal">
      <formula>"EXTREMA"</formula>
    </cfRule>
    <cfRule type="cellIs" dxfId="222" priority="222" operator="equal">
      <formula>"ALTA"</formula>
    </cfRule>
    <cfRule type="cellIs" dxfId="221" priority="223" operator="equal">
      <formula>"MODERADA"</formula>
    </cfRule>
    <cfRule type="cellIs" dxfId="220" priority="224" operator="equal">
      <formula>"BAJA"</formula>
    </cfRule>
  </conditionalFormatting>
  <conditionalFormatting sqref="AK109:AM111">
    <cfRule type="cellIs" dxfId="219" priority="217" operator="equal">
      <formula>"EXTREMA"</formula>
    </cfRule>
    <cfRule type="cellIs" dxfId="218" priority="218" operator="equal">
      <formula>"ALTA"</formula>
    </cfRule>
    <cfRule type="cellIs" dxfId="217" priority="219" operator="equal">
      <formula>"MODERADA"</formula>
    </cfRule>
    <cfRule type="cellIs" dxfId="216" priority="220" operator="equal">
      <formula>"BAJA"</formula>
    </cfRule>
  </conditionalFormatting>
  <conditionalFormatting sqref="AK126:AM134">
    <cfRule type="cellIs" dxfId="215" priority="213" operator="equal">
      <formula>"EXTREMA"</formula>
    </cfRule>
    <cfRule type="cellIs" dxfId="214" priority="214" operator="equal">
      <formula>"ALTA"</formula>
    </cfRule>
    <cfRule type="cellIs" dxfId="213" priority="215" operator="equal">
      <formula>"MODERADA"</formula>
    </cfRule>
    <cfRule type="cellIs" dxfId="212" priority="216" operator="equal">
      <formula>"BAJA"</formula>
    </cfRule>
  </conditionalFormatting>
  <conditionalFormatting sqref="AK144:AM146">
    <cfRule type="cellIs" dxfId="211" priority="209" operator="equal">
      <formula>"EXTREMA"</formula>
    </cfRule>
    <cfRule type="cellIs" dxfId="210" priority="210" operator="equal">
      <formula>"ALTA"</formula>
    </cfRule>
    <cfRule type="cellIs" dxfId="209" priority="211" operator="equal">
      <formula>"MODERADA"</formula>
    </cfRule>
    <cfRule type="cellIs" dxfId="208" priority="212" operator="equal">
      <formula>"BAJA"</formula>
    </cfRule>
  </conditionalFormatting>
  <conditionalFormatting sqref="AK156:AM158">
    <cfRule type="cellIs" dxfId="207" priority="205" operator="equal">
      <formula>"EXTREMA"</formula>
    </cfRule>
    <cfRule type="cellIs" dxfId="206" priority="206" operator="equal">
      <formula>"ALTA"</formula>
    </cfRule>
    <cfRule type="cellIs" dxfId="205" priority="207" operator="equal">
      <formula>"MODERADA"</formula>
    </cfRule>
    <cfRule type="cellIs" dxfId="204" priority="208" operator="equal">
      <formula>"BAJA"</formula>
    </cfRule>
  </conditionalFormatting>
  <conditionalFormatting sqref="AK170:AM194">
    <cfRule type="cellIs" dxfId="203" priority="201" operator="equal">
      <formula>"EXTREMA"</formula>
    </cfRule>
    <cfRule type="cellIs" dxfId="202" priority="202" operator="equal">
      <formula>"ALTA"</formula>
    </cfRule>
    <cfRule type="cellIs" dxfId="201" priority="203" operator="equal">
      <formula>"MODERADA"</formula>
    </cfRule>
    <cfRule type="cellIs" dxfId="200" priority="204" operator="equal">
      <formula>"BAJA"</formula>
    </cfRule>
  </conditionalFormatting>
  <conditionalFormatting sqref="AK210:AM217">
    <cfRule type="cellIs" dxfId="199" priority="193" operator="equal">
      <formula>"EXTREMA"</formula>
    </cfRule>
    <cfRule type="cellIs" dxfId="198" priority="194" operator="equal">
      <formula>"ALTA"</formula>
    </cfRule>
    <cfRule type="cellIs" dxfId="197" priority="195" operator="equal">
      <formula>"MODERADA"</formula>
    </cfRule>
    <cfRule type="cellIs" dxfId="196" priority="196" operator="equal">
      <formula>"BAJA"</formula>
    </cfRule>
  </conditionalFormatting>
  <conditionalFormatting sqref="AK202:AM205">
    <cfRule type="cellIs" dxfId="195" priority="197" operator="equal">
      <formula>"EXTREMA"</formula>
    </cfRule>
    <cfRule type="cellIs" dxfId="194" priority="198" operator="equal">
      <formula>"ALTA"</formula>
    </cfRule>
    <cfRule type="cellIs" dxfId="193" priority="199" operator="equal">
      <formula>"MODERADA"</formula>
    </cfRule>
    <cfRule type="cellIs" dxfId="192" priority="200" operator="equal">
      <formula>"BAJA"</formula>
    </cfRule>
  </conditionalFormatting>
  <conditionalFormatting sqref="AK223:AM225">
    <cfRule type="cellIs" dxfId="191" priority="189" operator="equal">
      <formula>"EXTREMA"</formula>
    </cfRule>
    <cfRule type="cellIs" dxfId="190" priority="190" operator="equal">
      <formula>"ALTA"</formula>
    </cfRule>
    <cfRule type="cellIs" dxfId="189" priority="191" operator="equal">
      <formula>"MODERADA"</formula>
    </cfRule>
    <cfRule type="cellIs" dxfId="188" priority="192" operator="equal">
      <formula>"BAJA"</formula>
    </cfRule>
  </conditionalFormatting>
  <conditionalFormatting sqref="D226:D229">
    <cfRule type="containsText" dxfId="187" priority="169" stopIfTrue="1" operator="containsText" text="BAJA">
      <formula>NOT(ISERROR(SEARCH("BAJA",D226)))</formula>
    </cfRule>
    <cfRule type="containsText" dxfId="186" priority="170" stopIfTrue="1" operator="containsText" text="MODERADA">
      <formula>NOT(ISERROR(SEARCH("MODERADA",D226)))</formula>
    </cfRule>
    <cfRule type="containsText" dxfId="185" priority="171" stopIfTrue="1" operator="containsText" text="ALTA">
      <formula>NOT(ISERROR(SEARCH("ALTA",D226)))</formula>
    </cfRule>
    <cfRule type="containsText" dxfId="184" priority="172" stopIfTrue="1" operator="containsText" text="EXTREMA">
      <formula>NOT(ISERROR(SEARCH("EXTREMA",D226)))</formula>
    </cfRule>
  </conditionalFormatting>
  <conditionalFormatting sqref="D36">
    <cfRule type="containsText" dxfId="183" priority="185" stopIfTrue="1" operator="containsText" text="BAJA">
      <formula>NOT(ISERROR(SEARCH("BAJA",D36)))</formula>
    </cfRule>
    <cfRule type="containsText" dxfId="182" priority="186" stopIfTrue="1" operator="containsText" text="MODERADA">
      <formula>NOT(ISERROR(SEARCH("MODERADA",D36)))</formula>
    </cfRule>
    <cfRule type="containsText" dxfId="181" priority="187" stopIfTrue="1" operator="containsText" text="ALTA">
      <formula>NOT(ISERROR(SEARCH("ALTA",D36)))</formula>
    </cfRule>
    <cfRule type="containsText" dxfId="180" priority="188" stopIfTrue="1" operator="containsText" text="EXTREMA">
      <formula>NOT(ISERROR(SEARCH("EXTREMA",D36)))</formula>
    </cfRule>
  </conditionalFormatting>
  <conditionalFormatting sqref="D79">
    <cfRule type="containsText" dxfId="179" priority="181" stopIfTrue="1" operator="containsText" text="BAJA">
      <formula>NOT(ISERROR(SEARCH("BAJA",D79)))</formula>
    </cfRule>
    <cfRule type="containsText" dxfId="178" priority="182" stopIfTrue="1" operator="containsText" text="MODERADA">
      <formula>NOT(ISERROR(SEARCH("MODERADA",D79)))</formula>
    </cfRule>
    <cfRule type="containsText" dxfId="177" priority="183" stopIfTrue="1" operator="containsText" text="ALTA">
      <formula>NOT(ISERROR(SEARCH("ALTA",D79)))</formula>
    </cfRule>
    <cfRule type="containsText" dxfId="176" priority="184" stopIfTrue="1" operator="containsText" text="EXTREMA">
      <formula>NOT(ISERROR(SEARCH("EXTREMA",D79)))</formula>
    </cfRule>
  </conditionalFormatting>
  <conditionalFormatting sqref="D206">
    <cfRule type="containsText" dxfId="175" priority="177" stopIfTrue="1" operator="containsText" text="BAJA">
      <formula>NOT(ISERROR(SEARCH("BAJA",D206)))</formula>
    </cfRule>
    <cfRule type="containsText" dxfId="174" priority="178" stopIfTrue="1" operator="containsText" text="MODERADA">
      <formula>NOT(ISERROR(SEARCH("MODERADA",D206)))</formula>
    </cfRule>
    <cfRule type="containsText" dxfId="173" priority="179" stopIfTrue="1" operator="containsText" text="ALTA">
      <formula>NOT(ISERROR(SEARCH("ALTA",D206)))</formula>
    </cfRule>
    <cfRule type="containsText" dxfId="172" priority="180" stopIfTrue="1" operator="containsText" text="EXTREMA">
      <formula>NOT(ISERROR(SEARCH("EXTREMA",D206)))</formula>
    </cfRule>
  </conditionalFormatting>
  <conditionalFormatting sqref="D218">
    <cfRule type="containsText" dxfId="171" priority="173" stopIfTrue="1" operator="containsText" text="BAJA">
      <formula>NOT(ISERROR(SEARCH("BAJA",D218)))</formula>
    </cfRule>
    <cfRule type="containsText" dxfId="170" priority="174" stopIfTrue="1" operator="containsText" text="MODERADA">
      <formula>NOT(ISERROR(SEARCH("MODERADA",D218)))</formula>
    </cfRule>
    <cfRule type="containsText" dxfId="169" priority="175" stopIfTrue="1" operator="containsText" text="ALTA">
      <formula>NOT(ISERROR(SEARCH("ALTA",D218)))</formula>
    </cfRule>
    <cfRule type="containsText" dxfId="168" priority="176" stopIfTrue="1" operator="containsText" text="EXTREMA">
      <formula>NOT(ISERROR(SEARCH("EXTREMA",D218)))</formula>
    </cfRule>
  </conditionalFormatting>
  <conditionalFormatting sqref="D37:D38">
    <cfRule type="containsText" dxfId="167" priority="161" stopIfTrue="1" operator="containsText" text="BAJA">
      <formula>NOT(ISERROR(SEARCH("BAJA",D37)))</formula>
    </cfRule>
    <cfRule type="containsText" dxfId="166" priority="162" stopIfTrue="1" operator="containsText" text="MODERADA">
      <formula>NOT(ISERROR(SEARCH("MODERADA",D37)))</formula>
    </cfRule>
    <cfRule type="containsText" dxfId="165" priority="163" stopIfTrue="1" operator="containsText" text="ALTA">
      <formula>NOT(ISERROR(SEARCH("ALTA",D37)))</formula>
    </cfRule>
    <cfRule type="containsText" dxfId="164" priority="164" stopIfTrue="1" operator="containsText" text="EXTREMA">
      <formula>NOT(ISERROR(SEARCH("EXTREMA",D37)))</formula>
    </cfRule>
  </conditionalFormatting>
  <conditionalFormatting sqref="D27">
    <cfRule type="containsText" dxfId="163" priority="165" stopIfTrue="1" operator="containsText" text="BAJA">
      <formula>NOT(ISERROR(SEARCH("BAJA",D27)))</formula>
    </cfRule>
    <cfRule type="containsText" dxfId="162" priority="166" stopIfTrue="1" operator="containsText" text="MODERADA">
      <formula>NOT(ISERROR(SEARCH("MODERADA",D27)))</formula>
    </cfRule>
    <cfRule type="containsText" dxfId="161" priority="167" stopIfTrue="1" operator="containsText" text="ALTA">
      <formula>NOT(ISERROR(SEARCH("ALTA",D27)))</formula>
    </cfRule>
    <cfRule type="containsText" dxfId="160" priority="168" stopIfTrue="1" operator="containsText" text="EXTREMA">
      <formula>NOT(ISERROR(SEARCH("EXTREMA",D27)))</formula>
    </cfRule>
  </conditionalFormatting>
  <conditionalFormatting sqref="D44">
    <cfRule type="containsText" dxfId="159" priority="157" stopIfTrue="1" operator="containsText" text="BAJA">
      <formula>NOT(ISERROR(SEARCH("BAJA",D44)))</formula>
    </cfRule>
    <cfRule type="containsText" dxfId="158" priority="158" stopIfTrue="1" operator="containsText" text="MODERADA">
      <formula>NOT(ISERROR(SEARCH("MODERADA",D44)))</formula>
    </cfRule>
    <cfRule type="containsText" dxfId="157" priority="159" stopIfTrue="1" operator="containsText" text="ALTA">
      <formula>NOT(ISERROR(SEARCH("ALTA",D44)))</formula>
    </cfRule>
    <cfRule type="containsText" dxfId="156" priority="160" stopIfTrue="1" operator="containsText" text="EXTREMA">
      <formula>NOT(ISERROR(SEARCH("EXTREMA",D44)))</formula>
    </cfRule>
  </conditionalFormatting>
  <conditionalFormatting sqref="D52">
    <cfRule type="containsText" dxfId="155" priority="153" stopIfTrue="1" operator="containsText" text="BAJA">
      <formula>NOT(ISERROR(SEARCH("BAJA",D52)))</formula>
    </cfRule>
    <cfRule type="containsText" dxfId="154" priority="154" stopIfTrue="1" operator="containsText" text="MODERADA">
      <formula>NOT(ISERROR(SEARCH("MODERADA",D52)))</formula>
    </cfRule>
    <cfRule type="containsText" dxfId="153" priority="155" stopIfTrue="1" operator="containsText" text="ALTA">
      <formula>NOT(ISERROR(SEARCH("ALTA",D52)))</formula>
    </cfRule>
    <cfRule type="containsText" dxfId="152" priority="156" stopIfTrue="1" operator="containsText" text="EXTREMA">
      <formula>NOT(ISERROR(SEARCH("EXTREMA",D52)))</formula>
    </cfRule>
  </conditionalFormatting>
  <conditionalFormatting sqref="D68">
    <cfRule type="containsText" dxfId="151" priority="149" stopIfTrue="1" operator="containsText" text="BAJA">
      <formula>NOT(ISERROR(SEARCH("BAJA",D68)))</formula>
    </cfRule>
    <cfRule type="containsText" dxfId="150" priority="150" stopIfTrue="1" operator="containsText" text="MODERADA">
      <formula>NOT(ISERROR(SEARCH("MODERADA",D68)))</formula>
    </cfRule>
    <cfRule type="containsText" dxfId="149" priority="151" stopIfTrue="1" operator="containsText" text="ALTA">
      <formula>NOT(ISERROR(SEARCH("ALTA",D68)))</formula>
    </cfRule>
    <cfRule type="containsText" dxfId="148" priority="152" stopIfTrue="1" operator="containsText" text="EXTREMA">
      <formula>NOT(ISERROR(SEARCH("EXTREMA",D68)))</formula>
    </cfRule>
  </conditionalFormatting>
  <conditionalFormatting sqref="D113">
    <cfRule type="containsText" dxfId="147" priority="141" stopIfTrue="1" operator="containsText" text="BAJA">
      <formula>NOT(ISERROR(SEARCH("BAJA",D113)))</formula>
    </cfRule>
    <cfRule type="containsText" dxfId="146" priority="142" stopIfTrue="1" operator="containsText" text="MODERADA">
      <formula>NOT(ISERROR(SEARCH("MODERADA",D113)))</formula>
    </cfRule>
    <cfRule type="containsText" dxfId="145" priority="143" stopIfTrue="1" operator="containsText" text="ALTA">
      <formula>NOT(ISERROR(SEARCH("ALTA",D113)))</formula>
    </cfRule>
    <cfRule type="containsText" dxfId="144" priority="144" stopIfTrue="1" operator="containsText" text="EXTREMA">
      <formula>NOT(ISERROR(SEARCH("EXTREMA",D113)))</formula>
    </cfRule>
  </conditionalFormatting>
  <conditionalFormatting sqref="D85:D86">
    <cfRule type="containsText" dxfId="143" priority="145" stopIfTrue="1" operator="containsText" text="BAJA">
      <formula>NOT(ISERROR(SEARCH("BAJA",D85)))</formula>
    </cfRule>
    <cfRule type="containsText" dxfId="142" priority="146" stopIfTrue="1" operator="containsText" text="MODERADA">
      <formula>NOT(ISERROR(SEARCH("MODERADA",D85)))</formula>
    </cfRule>
    <cfRule type="containsText" dxfId="141" priority="147" stopIfTrue="1" operator="containsText" text="ALTA">
      <formula>NOT(ISERROR(SEARCH("ALTA",D85)))</formula>
    </cfRule>
    <cfRule type="containsText" dxfId="140" priority="148" stopIfTrue="1" operator="containsText" text="EXTREMA">
      <formula>NOT(ISERROR(SEARCH("EXTREMA",D85)))</formula>
    </cfRule>
  </conditionalFormatting>
  <conditionalFormatting sqref="D135">
    <cfRule type="containsText" dxfId="139" priority="137" stopIfTrue="1" operator="containsText" text="BAJA">
      <formula>NOT(ISERROR(SEARCH("BAJA",D135)))</formula>
    </cfRule>
    <cfRule type="containsText" dxfId="138" priority="138" stopIfTrue="1" operator="containsText" text="MODERADA">
      <formula>NOT(ISERROR(SEARCH("MODERADA",D135)))</formula>
    </cfRule>
    <cfRule type="containsText" dxfId="137" priority="139" stopIfTrue="1" operator="containsText" text="ALTA">
      <formula>NOT(ISERROR(SEARCH("ALTA",D135)))</formula>
    </cfRule>
    <cfRule type="containsText" dxfId="136" priority="140" stopIfTrue="1" operator="containsText" text="EXTREMA">
      <formula>NOT(ISERROR(SEARCH("EXTREMA",D135)))</formula>
    </cfRule>
  </conditionalFormatting>
  <conditionalFormatting sqref="D170:D186">
    <cfRule type="containsText" dxfId="135" priority="133" stopIfTrue="1" operator="containsText" text="BAJA">
      <formula>NOT(ISERROR(SEARCH("BAJA",D170)))</formula>
    </cfRule>
    <cfRule type="containsText" dxfId="134" priority="134" stopIfTrue="1" operator="containsText" text="MODERADA">
      <formula>NOT(ISERROR(SEARCH("MODERADA",D170)))</formula>
    </cfRule>
    <cfRule type="containsText" dxfId="133" priority="135" stopIfTrue="1" operator="containsText" text="ALTA">
      <formula>NOT(ISERROR(SEARCH("ALTA",D170)))</formula>
    </cfRule>
    <cfRule type="containsText" dxfId="132" priority="136" stopIfTrue="1" operator="containsText" text="EXTREMA">
      <formula>NOT(ISERROR(SEARCH("EXTREMA",D170)))</formula>
    </cfRule>
  </conditionalFormatting>
  <conditionalFormatting sqref="D51">
    <cfRule type="containsText" dxfId="131" priority="129" stopIfTrue="1" operator="containsText" text="BAJA">
      <formula>NOT(ISERROR(SEARCH("BAJA",D51)))</formula>
    </cfRule>
    <cfRule type="containsText" dxfId="130" priority="130" stopIfTrue="1" operator="containsText" text="MODERADA">
      <formula>NOT(ISERROR(SEARCH("MODERADA",D51)))</formula>
    </cfRule>
    <cfRule type="containsText" dxfId="129" priority="131" stopIfTrue="1" operator="containsText" text="ALTA">
      <formula>NOT(ISERROR(SEARCH("ALTA",D51)))</formula>
    </cfRule>
    <cfRule type="containsText" dxfId="128" priority="132" stopIfTrue="1" operator="containsText" text="EXTREMA">
      <formula>NOT(ISERROR(SEARCH("EXTREMA",D51)))</formula>
    </cfRule>
  </conditionalFormatting>
  <conditionalFormatting sqref="D67">
    <cfRule type="containsText" dxfId="127" priority="125" stopIfTrue="1" operator="containsText" text="BAJA">
      <formula>NOT(ISERROR(SEARCH("BAJA",D67)))</formula>
    </cfRule>
    <cfRule type="containsText" dxfId="126" priority="126" stopIfTrue="1" operator="containsText" text="MODERADA">
      <formula>NOT(ISERROR(SEARCH("MODERADA",D67)))</formula>
    </cfRule>
    <cfRule type="containsText" dxfId="125" priority="127" stopIfTrue="1" operator="containsText" text="ALTA">
      <formula>NOT(ISERROR(SEARCH("ALTA",D67)))</formula>
    </cfRule>
    <cfRule type="containsText" dxfId="124" priority="128" stopIfTrue="1" operator="containsText" text="EXTREMA">
      <formula>NOT(ISERROR(SEARCH("EXTREMA",D67)))</formula>
    </cfRule>
  </conditionalFormatting>
  <conditionalFormatting sqref="D112">
    <cfRule type="containsText" dxfId="123" priority="121" stopIfTrue="1" operator="containsText" text="BAJA">
      <formula>NOT(ISERROR(SEARCH("BAJA",D112)))</formula>
    </cfRule>
    <cfRule type="containsText" dxfId="122" priority="122" stopIfTrue="1" operator="containsText" text="MODERADA">
      <formula>NOT(ISERROR(SEARCH("MODERADA",D112)))</formula>
    </cfRule>
    <cfRule type="containsText" dxfId="121" priority="123" stopIfTrue="1" operator="containsText" text="ALTA">
      <formula>NOT(ISERROR(SEARCH("ALTA",D112)))</formula>
    </cfRule>
    <cfRule type="containsText" dxfId="120" priority="124" stopIfTrue="1" operator="containsText" text="EXTREMA">
      <formula>NOT(ISERROR(SEARCH("EXTREMA",D112)))</formula>
    </cfRule>
  </conditionalFormatting>
  <conditionalFormatting sqref="D159:D161">
    <cfRule type="containsText" dxfId="119" priority="117" stopIfTrue="1" operator="containsText" text="BAJA">
      <formula>NOT(ISERROR(SEARCH("BAJA",D159)))</formula>
    </cfRule>
    <cfRule type="containsText" dxfId="118" priority="118" stopIfTrue="1" operator="containsText" text="MODERADA">
      <formula>NOT(ISERROR(SEARCH("MODERADA",D159)))</formula>
    </cfRule>
    <cfRule type="containsText" dxfId="117" priority="119" stopIfTrue="1" operator="containsText" text="ALTA">
      <formula>NOT(ISERROR(SEARCH("ALTA",D159)))</formula>
    </cfRule>
    <cfRule type="containsText" dxfId="116" priority="120" stopIfTrue="1" operator="containsText" text="EXTREMA">
      <formula>NOT(ISERROR(SEARCH("EXTREMA",D159)))</formula>
    </cfRule>
  </conditionalFormatting>
  <conditionalFormatting sqref="D163">
    <cfRule type="containsText" dxfId="115" priority="113" stopIfTrue="1" operator="containsText" text="BAJA">
      <formula>NOT(ISERROR(SEARCH("BAJA",D163)))</formula>
    </cfRule>
    <cfRule type="containsText" dxfId="114" priority="114" stopIfTrue="1" operator="containsText" text="MODERADA">
      <formula>NOT(ISERROR(SEARCH("MODERADA",D163)))</formula>
    </cfRule>
    <cfRule type="containsText" dxfId="113" priority="115" stopIfTrue="1" operator="containsText" text="ALTA">
      <formula>NOT(ISERROR(SEARCH("ALTA",D163)))</formula>
    </cfRule>
    <cfRule type="containsText" dxfId="112" priority="116" stopIfTrue="1" operator="containsText" text="EXTREMA">
      <formula>NOT(ISERROR(SEARCH("EXTREMA",D163)))</formula>
    </cfRule>
  </conditionalFormatting>
  <conditionalFormatting sqref="D164">
    <cfRule type="containsText" dxfId="111" priority="109" stopIfTrue="1" operator="containsText" text="BAJA">
      <formula>NOT(ISERROR(SEARCH("BAJA",D164)))</formula>
    </cfRule>
    <cfRule type="containsText" dxfId="110" priority="110" stopIfTrue="1" operator="containsText" text="MODERADA">
      <formula>NOT(ISERROR(SEARCH("MODERADA",D164)))</formula>
    </cfRule>
    <cfRule type="containsText" dxfId="109" priority="111" stopIfTrue="1" operator="containsText" text="ALTA">
      <formula>NOT(ISERROR(SEARCH("ALTA",D164)))</formula>
    </cfRule>
    <cfRule type="containsText" dxfId="108" priority="112" stopIfTrue="1" operator="containsText" text="EXTREMA">
      <formula>NOT(ISERROR(SEARCH("EXTREMA",D164)))</formula>
    </cfRule>
  </conditionalFormatting>
  <conditionalFormatting sqref="D207">
    <cfRule type="containsText" dxfId="107" priority="105" stopIfTrue="1" operator="containsText" text="BAJA">
      <formula>NOT(ISERROR(SEARCH("BAJA",D207)))</formula>
    </cfRule>
    <cfRule type="containsText" dxfId="106" priority="106" stopIfTrue="1" operator="containsText" text="MODERADA">
      <formula>NOT(ISERROR(SEARCH("MODERADA",D207)))</formula>
    </cfRule>
    <cfRule type="containsText" dxfId="105" priority="107" stopIfTrue="1" operator="containsText" text="ALTA">
      <formula>NOT(ISERROR(SEARCH("ALTA",D207)))</formula>
    </cfRule>
    <cfRule type="containsText" dxfId="104" priority="108" stopIfTrue="1" operator="containsText" text="EXTREMA">
      <formula>NOT(ISERROR(SEARCH("EXTREMA",D207)))</formula>
    </cfRule>
  </conditionalFormatting>
  <conditionalFormatting sqref="D40">
    <cfRule type="containsText" dxfId="103" priority="101" stopIfTrue="1" operator="containsText" text="BAJA">
      <formula>NOT(ISERROR(SEARCH("BAJA",D40)))</formula>
    </cfRule>
    <cfRule type="containsText" dxfId="102" priority="102" stopIfTrue="1" operator="containsText" text="MODERADA">
      <formula>NOT(ISERROR(SEARCH("MODERADA",D40)))</formula>
    </cfRule>
    <cfRule type="containsText" dxfId="101" priority="103" stopIfTrue="1" operator="containsText" text="ALTA">
      <formula>NOT(ISERROR(SEARCH("ALTA",D40)))</formula>
    </cfRule>
    <cfRule type="containsText" dxfId="100" priority="104" stopIfTrue="1" operator="containsText" text="EXTREMA">
      <formula>NOT(ISERROR(SEARCH("EXTREMA",D40)))</formula>
    </cfRule>
  </conditionalFormatting>
  <conditionalFormatting sqref="D72">
    <cfRule type="containsText" dxfId="99" priority="97" stopIfTrue="1" operator="containsText" text="BAJA">
      <formula>NOT(ISERROR(SEARCH("BAJA",D72)))</formula>
    </cfRule>
    <cfRule type="containsText" dxfId="98" priority="98" stopIfTrue="1" operator="containsText" text="MODERADA">
      <formula>NOT(ISERROR(SEARCH("MODERADA",D72)))</formula>
    </cfRule>
    <cfRule type="containsText" dxfId="97" priority="99" stopIfTrue="1" operator="containsText" text="ALTA">
      <formula>NOT(ISERROR(SEARCH("ALTA",D72)))</formula>
    </cfRule>
    <cfRule type="containsText" dxfId="96" priority="100" stopIfTrue="1" operator="containsText" text="EXTREMA">
      <formula>NOT(ISERROR(SEARCH("EXTREMA",D72)))</formula>
    </cfRule>
  </conditionalFormatting>
  <conditionalFormatting sqref="D80">
    <cfRule type="containsText" dxfId="95" priority="93" stopIfTrue="1" operator="containsText" text="BAJA">
      <formula>NOT(ISERROR(SEARCH("BAJA",D80)))</formula>
    </cfRule>
    <cfRule type="containsText" dxfId="94" priority="94" stopIfTrue="1" operator="containsText" text="MODERADA">
      <formula>NOT(ISERROR(SEARCH("MODERADA",D80)))</formula>
    </cfRule>
    <cfRule type="containsText" dxfId="93" priority="95" stopIfTrue="1" operator="containsText" text="ALTA">
      <formula>NOT(ISERROR(SEARCH("ALTA",D80)))</formula>
    </cfRule>
    <cfRule type="containsText" dxfId="92" priority="96" stopIfTrue="1" operator="containsText" text="EXTREMA">
      <formula>NOT(ISERROR(SEARCH("EXTREMA",D80)))</formula>
    </cfRule>
  </conditionalFormatting>
  <conditionalFormatting sqref="D168">
    <cfRule type="containsText" dxfId="91" priority="73" stopIfTrue="1" operator="containsText" text="BAJA">
      <formula>NOT(ISERROR(SEARCH("BAJA",D168)))</formula>
    </cfRule>
    <cfRule type="containsText" dxfId="90" priority="74" stopIfTrue="1" operator="containsText" text="MODERADA">
      <formula>NOT(ISERROR(SEARCH("MODERADA",D168)))</formula>
    </cfRule>
    <cfRule type="containsText" dxfId="89" priority="75" stopIfTrue="1" operator="containsText" text="ALTA">
      <formula>NOT(ISERROR(SEARCH("ALTA",D168)))</formula>
    </cfRule>
    <cfRule type="containsText" dxfId="88" priority="76" stopIfTrue="1" operator="containsText" text="EXTREMA">
      <formula>NOT(ISERROR(SEARCH("EXTREMA",D168)))</formula>
    </cfRule>
  </conditionalFormatting>
  <conditionalFormatting sqref="D195:D196">
    <cfRule type="containsText" dxfId="87" priority="69" stopIfTrue="1" operator="containsText" text="BAJA">
      <formula>NOT(ISERROR(SEARCH("BAJA",D195)))</formula>
    </cfRule>
    <cfRule type="containsText" dxfId="86" priority="70" stopIfTrue="1" operator="containsText" text="MODERADA">
      <formula>NOT(ISERROR(SEARCH("MODERADA",D195)))</formula>
    </cfRule>
    <cfRule type="containsText" dxfId="85" priority="71" stopIfTrue="1" operator="containsText" text="ALTA">
      <formula>NOT(ISERROR(SEARCH("ALTA",D195)))</formula>
    </cfRule>
    <cfRule type="containsText" dxfId="84" priority="72" stopIfTrue="1" operator="containsText" text="EXTREMA">
      <formula>NOT(ISERROR(SEARCH("EXTREMA",D195)))</formula>
    </cfRule>
  </conditionalFormatting>
  <conditionalFormatting sqref="D120:D121">
    <cfRule type="containsText" dxfId="83" priority="89" stopIfTrue="1" operator="containsText" text="BAJA">
      <formula>NOT(ISERROR(SEARCH("BAJA",D120)))</formula>
    </cfRule>
    <cfRule type="containsText" dxfId="82" priority="90" stopIfTrue="1" operator="containsText" text="MODERADA">
      <formula>NOT(ISERROR(SEARCH("MODERADA",D120)))</formula>
    </cfRule>
    <cfRule type="containsText" dxfId="81" priority="91" stopIfTrue="1" operator="containsText" text="ALTA">
      <formula>NOT(ISERROR(SEARCH("ALTA",D120)))</formula>
    </cfRule>
    <cfRule type="containsText" dxfId="80" priority="92" stopIfTrue="1" operator="containsText" text="EXTREMA">
      <formula>NOT(ISERROR(SEARCH("EXTREMA",D120)))</formula>
    </cfRule>
  </conditionalFormatting>
  <conditionalFormatting sqref="D122">
    <cfRule type="containsText" dxfId="79" priority="85" stopIfTrue="1" operator="containsText" text="BAJA">
      <formula>NOT(ISERROR(SEARCH("BAJA",D122)))</formula>
    </cfRule>
    <cfRule type="containsText" dxfId="78" priority="86" stopIfTrue="1" operator="containsText" text="MODERADA">
      <formula>NOT(ISERROR(SEARCH("MODERADA",D122)))</formula>
    </cfRule>
    <cfRule type="containsText" dxfId="77" priority="87" stopIfTrue="1" operator="containsText" text="ALTA">
      <formula>NOT(ISERROR(SEARCH("ALTA",D122)))</formula>
    </cfRule>
    <cfRule type="containsText" dxfId="76" priority="88" stopIfTrue="1" operator="containsText" text="EXTREMA">
      <formula>NOT(ISERROR(SEARCH("EXTREMA",D122)))</formula>
    </cfRule>
  </conditionalFormatting>
  <conditionalFormatting sqref="D137">
    <cfRule type="containsText" dxfId="75" priority="81" stopIfTrue="1" operator="containsText" text="BAJA">
      <formula>NOT(ISERROR(SEARCH("BAJA",D137)))</formula>
    </cfRule>
    <cfRule type="containsText" dxfId="74" priority="82" stopIfTrue="1" operator="containsText" text="MODERADA">
      <formula>NOT(ISERROR(SEARCH("MODERADA",D137)))</formula>
    </cfRule>
    <cfRule type="containsText" dxfId="73" priority="83" stopIfTrue="1" operator="containsText" text="ALTA">
      <formula>NOT(ISERROR(SEARCH("ALTA",D137)))</formula>
    </cfRule>
    <cfRule type="containsText" dxfId="72" priority="84" stopIfTrue="1" operator="containsText" text="EXTREMA">
      <formula>NOT(ISERROR(SEARCH("EXTREMA",D137)))</formula>
    </cfRule>
  </conditionalFormatting>
  <conditionalFormatting sqref="D165:D167">
    <cfRule type="containsText" dxfId="71" priority="77" stopIfTrue="1" operator="containsText" text="BAJA">
      <formula>NOT(ISERROR(SEARCH("BAJA",D165)))</formula>
    </cfRule>
    <cfRule type="containsText" dxfId="70" priority="78" stopIfTrue="1" operator="containsText" text="MODERADA">
      <formula>NOT(ISERROR(SEARCH("MODERADA",D165)))</formula>
    </cfRule>
    <cfRule type="containsText" dxfId="69" priority="79" stopIfTrue="1" operator="containsText" text="ALTA">
      <formula>NOT(ISERROR(SEARCH("ALTA",D165)))</formula>
    </cfRule>
    <cfRule type="containsText" dxfId="68" priority="80" stopIfTrue="1" operator="containsText" text="EXTREMA">
      <formula>NOT(ISERROR(SEARCH("EXTREMA",D165)))</formula>
    </cfRule>
  </conditionalFormatting>
  <conditionalFormatting sqref="D210:D215">
    <cfRule type="containsText" dxfId="67" priority="65" stopIfTrue="1" operator="containsText" text="BAJA">
      <formula>NOT(ISERROR(SEARCH("BAJA",D210)))</formula>
    </cfRule>
    <cfRule type="containsText" dxfId="66" priority="66" stopIfTrue="1" operator="containsText" text="MODERADA">
      <formula>NOT(ISERROR(SEARCH("MODERADA",D210)))</formula>
    </cfRule>
    <cfRule type="containsText" dxfId="65" priority="67" stopIfTrue="1" operator="containsText" text="ALTA">
      <formula>NOT(ISERROR(SEARCH("ALTA",D210)))</formula>
    </cfRule>
    <cfRule type="containsText" dxfId="64" priority="68" stopIfTrue="1" operator="containsText" text="EXTREMA">
      <formula>NOT(ISERROR(SEARCH("EXTREMA",D210)))</formula>
    </cfRule>
  </conditionalFormatting>
  <conditionalFormatting sqref="D26">
    <cfRule type="containsText" dxfId="63" priority="61" stopIfTrue="1" operator="containsText" text="BAJA">
      <formula>NOT(ISERROR(SEARCH("BAJA",D26)))</formula>
    </cfRule>
    <cfRule type="containsText" dxfId="62" priority="62" stopIfTrue="1" operator="containsText" text="MODERADA">
      <formula>NOT(ISERROR(SEARCH("MODERADA",D26)))</formula>
    </cfRule>
    <cfRule type="containsText" dxfId="61" priority="63" stopIfTrue="1" operator="containsText" text="ALTA">
      <formula>NOT(ISERROR(SEARCH("ALTA",D26)))</formula>
    </cfRule>
    <cfRule type="containsText" dxfId="60" priority="64" stopIfTrue="1" operator="containsText" text="EXTREMA">
      <formula>NOT(ISERROR(SEARCH("EXTREMA",D26)))</formula>
    </cfRule>
  </conditionalFormatting>
  <conditionalFormatting sqref="D45">
    <cfRule type="containsText" dxfId="59" priority="57" stopIfTrue="1" operator="containsText" text="BAJA">
      <formula>NOT(ISERROR(SEARCH("BAJA",D45)))</formula>
    </cfRule>
    <cfRule type="containsText" dxfId="58" priority="58" stopIfTrue="1" operator="containsText" text="MODERADA">
      <formula>NOT(ISERROR(SEARCH("MODERADA",D45)))</formula>
    </cfRule>
    <cfRule type="containsText" dxfId="57" priority="59" stopIfTrue="1" operator="containsText" text="ALTA">
      <formula>NOT(ISERROR(SEARCH("ALTA",D45)))</formula>
    </cfRule>
    <cfRule type="containsText" dxfId="56" priority="60" stopIfTrue="1" operator="containsText" text="EXTREMA">
      <formula>NOT(ISERROR(SEARCH("EXTREMA",D45)))</formula>
    </cfRule>
  </conditionalFormatting>
  <conditionalFormatting sqref="D53:D55">
    <cfRule type="containsText" dxfId="55" priority="53" stopIfTrue="1" operator="containsText" text="BAJA">
      <formula>NOT(ISERROR(SEARCH("BAJA",D53)))</formula>
    </cfRule>
    <cfRule type="containsText" dxfId="54" priority="54" stopIfTrue="1" operator="containsText" text="MODERADA">
      <formula>NOT(ISERROR(SEARCH("MODERADA",D53)))</formula>
    </cfRule>
    <cfRule type="containsText" dxfId="53" priority="55" stopIfTrue="1" operator="containsText" text="ALTA">
      <formula>NOT(ISERROR(SEARCH("ALTA",D53)))</formula>
    </cfRule>
    <cfRule type="containsText" dxfId="52" priority="56" stopIfTrue="1" operator="containsText" text="EXTREMA">
      <formula>NOT(ISERROR(SEARCH("EXTREMA",D53)))</formula>
    </cfRule>
  </conditionalFormatting>
  <conditionalFormatting sqref="D70:D71">
    <cfRule type="containsText" dxfId="51" priority="49" stopIfTrue="1" operator="containsText" text="BAJA">
      <formula>NOT(ISERROR(SEARCH("BAJA",D70)))</formula>
    </cfRule>
    <cfRule type="containsText" dxfId="50" priority="50" stopIfTrue="1" operator="containsText" text="MODERADA">
      <formula>NOT(ISERROR(SEARCH("MODERADA",D70)))</formula>
    </cfRule>
    <cfRule type="containsText" dxfId="49" priority="51" stopIfTrue="1" operator="containsText" text="ALTA">
      <formula>NOT(ISERROR(SEARCH("ALTA",D70)))</formula>
    </cfRule>
    <cfRule type="containsText" dxfId="48" priority="52" stopIfTrue="1" operator="containsText" text="EXTREMA">
      <formula>NOT(ISERROR(SEARCH("EXTREMA",D70)))</formula>
    </cfRule>
  </conditionalFormatting>
  <conditionalFormatting sqref="D118">
    <cfRule type="containsText" dxfId="47" priority="45" stopIfTrue="1" operator="containsText" text="BAJA">
      <formula>NOT(ISERROR(SEARCH("BAJA",D118)))</formula>
    </cfRule>
    <cfRule type="containsText" dxfId="46" priority="46" stopIfTrue="1" operator="containsText" text="MODERADA">
      <formula>NOT(ISERROR(SEARCH("MODERADA",D118)))</formula>
    </cfRule>
    <cfRule type="containsText" dxfId="45" priority="47" stopIfTrue="1" operator="containsText" text="ALTA">
      <formula>NOT(ISERROR(SEARCH("ALTA",D118)))</formula>
    </cfRule>
    <cfRule type="containsText" dxfId="44" priority="48" stopIfTrue="1" operator="containsText" text="EXTREMA">
      <formula>NOT(ISERROR(SEARCH("EXTREMA",D118)))</formula>
    </cfRule>
  </conditionalFormatting>
  <conditionalFormatting sqref="D136">
    <cfRule type="containsText" dxfId="43" priority="41" stopIfTrue="1" operator="containsText" text="BAJA">
      <formula>NOT(ISERROR(SEARCH("BAJA",D136)))</formula>
    </cfRule>
    <cfRule type="containsText" dxfId="42" priority="42" stopIfTrue="1" operator="containsText" text="MODERADA">
      <formula>NOT(ISERROR(SEARCH("MODERADA",D136)))</formula>
    </cfRule>
    <cfRule type="containsText" dxfId="41" priority="43" stopIfTrue="1" operator="containsText" text="ALTA">
      <formula>NOT(ISERROR(SEARCH("ALTA",D136)))</formula>
    </cfRule>
    <cfRule type="containsText" dxfId="40" priority="44" stopIfTrue="1" operator="containsText" text="EXTREMA">
      <formula>NOT(ISERROR(SEARCH("EXTREMA",D136)))</formula>
    </cfRule>
  </conditionalFormatting>
  <conditionalFormatting sqref="D162">
    <cfRule type="containsText" dxfId="39" priority="37" stopIfTrue="1" operator="containsText" text="BAJA">
      <formula>NOT(ISERROR(SEARCH("BAJA",D162)))</formula>
    </cfRule>
    <cfRule type="containsText" dxfId="38" priority="38" stopIfTrue="1" operator="containsText" text="MODERADA">
      <formula>NOT(ISERROR(SEARCH("MODERADA",D162)))</formula>
    </cfRule>
    <cfRule type="containsText" dxfId="37" priority="39" stopIfTrue="1" operator="containsText" text="ALTA">
      <formula>NOT(ISERROR(SEARCH("ALTA",D162)))</formula>
    </cfRule>
    <cfRule type="containsText" dxfId="36" priority="40" stopIfTrue="1" operator="containsText" text="EXTREMA">
      <formula>NOT(ISERROR(SEARCH("EXTREMA",D162)))</formula>
    </cfRule>
  </conditionalFormatting>
  <conditionalFormatting sqref="D18">
    <cfRule type="containsText" dxfId="35" priority="33" stopIfTrue="1" operator="containsText" text="BAJA">
      <formula>NOT(ISERROR(SEARCH("BAJA",D18)))</formula>
    </cfRule>
    <cfRule type="containsText" dxfId="34" priority="34" stopIfTrue="1" operator="containsText" text="MODERADA">
      <formula>NOT(ISERROR(SEARCH("MODERADA",D18)))</formula>
    </cfRule>
    <cfRule type="containsText" dxfId="33" priority="35" stopIfTrue="1" operator="containsText" text="ALTA">
      <formula>NOT(ISERROR(SEARCH("ALTA",D18)))</formula>
    </cfRule>
    <cfRule type="containsText" dxfId="32" priority="36" stopIfTrue="1" operator="containsText" text="EXTREMA">
      <formula>NOT(ISERROR(SEARCH("EXTREMA",D18)))</formula>
    </cfRule>
  </conditionalFormatting>
  <conditionalFormatting sqref="D31">
    <cfRule type="containsText" dxfId="31" priority="29" stopIfTrue="1" operator="containsText" text="BAJA">
      <formula>NOT(ISERROR(SEARCH("BAJA",D31)))</formula>
    </cfRule>
    <cfRule type="containsText" dxfId="30" priority="30" stopIfTrue="1" operator="containsText" text="MODERADA">
      <formula>NOT(ISERROR(SEARCH("MODERADA",D31)))</formula>
    </cfRule>
    <cfRule type="containsText" dxfId="29" priority="31" stopIfTrue="1" operator="containsText" text="ALTA">
      <formula>NOT(ISERROR(SEARCH("ALTA",D31)))</formula>
    </cfRule>
    <cfRule type="containsText" dxfId="28" priority="32" stopIfTrue="1" operator="containsText" text="EXTREMA">
      <formula>NOT(ISERROR(SEARCH("EXTREMA",D31)))</formula>
    </cfRule>
  </conditionalFormatting>
  <conditionalFormatting sqref="D39">
    <cfRule type="containsText" dxfId="27" priority="25" stopIfTrue="1" operator="containsText" text="BAJA">
      <formula>NOT(ISERROR(SEARCH("BAJA",D39)))</formula>
    </cfRule>
    <cfRule type="containsText" dxfId="26" priority="26" stopIfTrue="1" operator="containsText" text="MODERADA">
      <formula>NOT(ISERROR(SEARCH("MODERADA",D39)))</formula>
    </cfRule>
    <cfRule type="containsText" dxfId="25" priority="27" stopIfTrue="1" operator="containsText" text="ALTA">
      <formula>NOT(ISERROR(SEARCH("ALTA",D39)))</formula>
    </cfRule>
    <cfRule type="containsText" dxfId="24" priority="28" stopIfTrue="1" operator="containsText" text="EXTREMA">
      <formula>NOT(ISERROR(SEARCH("EXTREMA",D39)))</formula>
    </cfRule>
  </conditionalFormatting>
  <conditionalFormatting sqref="D56">
    <cfRule type="containsText" dxfId="23" priority="21" stopIfTrue="1" operator="containsText" text="BAJA">
      <formula>NOT(ISERROR(SEARCH("BAJA",D56)))</formula>
    </cfRule>
    <cfRule type="containsText" dxfId="22" priority="22" stopIfTrue="1" operator="containsText" text="MODERADA">
      <formula>NOT(ISERROR(SEARCH("MODERADA",D56)))</formula>
    </cfRule>
    <cfRule type="containsText" dxfId="21" priority="23" stopIfTrue="1" operator="containsText" text="ALTA">
      <formula>NOT(ISERROR(SEARCH("ALTA",D56)))</formula>
    </cfRule>
    <cfRule type="containsText" dxfId="20" priority="24" stopIfTrue="1" operator="containsText" text="EXTREMA">
      <formula>NOT(ISERROR(SEARCH("EXTREMA",D56)))</formula>
    </cfRule>
  </conditionalFormatting>
  <conditionalFormatting sqref="D73">
    <cfRule type="containsText" dxfId="19" priority="17" stopIfTrue="1" operator="containsText" text="BAJA">
      <formula>NOT(ISERROR(SEARCH("BAJA",D73)))</formula>
    </cfRule>
    <cfRule type="containsText" dxfId="18" priority="18" stopIfTrue="1" operator="containsText" text="MODERADA">
      <formula>NOT(ISERROR(SEARCH("MODERADA",D73)))</formula>
    </cfRule>
    <cfRule type="containsText" dxfId="17" priority="19" stopIfTrue="1" operator="containsText" text="ALTA">
      <formula>NOT(ISERROR(SEARCH("ALTA",D73)))</formula>
    </cfRule>
    <cfRule type="containsText" dxfId="16" priority="20" stopIfTrue="1" operator="containsText" text="EXTREMA">
      <formula>NOT(ISERROR(SEARCH("EXTREMA",D73)))</formula>
    </cfRule>
  </conditionalFormatting>
  <conditionalFormatting sqref="D101">
    <cfRule type="containsText" dxfId="15" priority="13" stopIfTrue="1" operator="containsText" text="BAJA">
      <formula>NOT(ISERROR(SEARCH("BAJA",D101)))</formula>
    </cfRule>
    <cfRule type="containsText" dxfId="14" priority="14" stopIfTrue="1" operator="containsText" text="MODERADA">
      <formula>NOT(ISERROR(SEARCH("MODERADA",D101)))</formula>
    </cfRule>
    <cfRule type="containsText" dxfId="13" priority="15" stopIfTrue="1" operator="containsText" text="ALTA">
      <formula>NOT(ISERROR(SEARCH("ALTA",D101)))</formula>
    </cfRule>
    <cfRule type="containsText" dxfId="12" priority="16" stopIfTrue="1" operator="containsText" text="EXTREMA">
      <formula>NOT(ISERROR(SEARCH("EXTREMA",D101)))</formula>
    </cfRule>
  </conditionalFormatting>
  <conditionalFormatting sqref="D99">
    <cfRule type="containsText" dxfId="11" priority="9" stopIfTrue="1" operator="containsText" text="BAJA">
      <formula>NOT(ISERROR(SEARCH("BAJA",D99)))</formula>
    </cfRule>
    <cfRule type="containsText" dxfId="10" priority="10" stopIfTrue="1" operator="containsText" text="MODERADA">
      <formula>NOT(ISERROR(SEARCH("MODERADA",D99)))</formula>
    </cfRule>
    <cfRule type="containsText" dxfId="9" priority="11" stopIfTrue="1" operator="containsText" text="ALTA">
      <formula>NOT(ISERROR(SEARCH("ALTA",D99)))</formula>
    </cfRule>
    <cfRule type="containsText" dxfId="8" priority="12" stopIfTrue="1" operator="containsText" text="EXTREMA">
      <formula>NOT(ISERROR(SEARCH("EXTREMA",D99)))</formula>
    </cfRule>
  </conditionalFormatting>
  <conditionalFormatting sqref="D19">
    <cfRule type="containsText" dxfId="7" priority="5" stopIfTrue="1" operator="containsText" text="BAJA">
      <formula>NOT(ISERROR(SEARCH("BAJA",D19)))</formula>
    </cfRule>
    <cfRule type="containsText" dxfId="6" priority="6" stopIfTrue="1" operator="containsText" text="MODERADA">
      <formula>NOT(ISERROR(SEARCH("MODERADA",D19)))</formula>
    </cfRule>
    <cfRule type="containsText" dxfId="5" priority="7" stopIfTrue="1" operator="containsText" text="ALTA">
      <formula>NOT(ISERROR(SEARCH("ALTA",D19)))</formula>
    </cfRule>
    <cfRule type="containsText" dxfId="4" priority="8" stopIfTrue="1" operator="containsText" text="EXTREMA">
      <formula>NOT(ISERROR(SEARCH("EXTREMA",D19)))</formula>
    </cfRule>
  </conditionalFormatting>
  <conditionalFormatting sqref="D188:D189">
    <cfRule type="containsText" dxfId="3" priority="1" stopIfTrue="1" operator="containsText" text="BAJA">
      <formula>NOT(ISERROR(SEARCH("BAJA",D188)))</formula>
    </cfRule>
    <cfRule type="containsText" dxfId="2" priority="2" stopIfTrue="1" operator="containsText" text="MODERADA">
      <formula>NOT(ISERROR(SEARCH("MODERADA",D188)))</formula>
    </cfRule>
    <cfRule type="containsText" dxfId="1" priority="3" stopIfTrue="1" operator="containsText" text="ALTA">
      <formula>NOT(ISERROR(SEARCH("ALTA",D188)))</formula>
    </cfRule>
    <cfRule type="containsText" dxfId="0" priority="4" stopIfTrue="1" operator="containsText" text="EXTREMA">
      <formula>NOT(ISERROR(SEARCH("EXTREMA",D188)))</formula>
    </cfRule>
  </conditionalFormatting>
  <dataValidations count="5">
    <dataValidation type="list" allowBlank="1" showInputMessage="1" showErrorMessage="1" sqref="E5:E122 E124:E171 E174:E234" xr:uid="{00000000-0002-0000-0500-000000000000}">
      <formula1>$AT$1:$AT$2</formula1>
    </dataValidation>
    <dataValidation type="list" allowBlank="1" showInputMessage="1" showErrorMessage="1" sqref="J5:K122 F5:H122 F124:H234 J124:K234" xr:uid="{00000000-0002-0000-0500-000001000000}">
      <formula1>$AU$1:$AU$2</formula1>
    </dataValidation>
    <dataValidation type="list" allowBlank="1" showInputMessage="1" showErrorMessage="1" sqref="I5:I122 I124:I234" xr:uid="{00000000-0002-0000-0500-000002000000}">
      <formula1>$AV$1:$AV$3</formula1>
    </dataValidation>
    <dataValidation type="list" allowBlank="1" showInputMessage="1" showErrorMessage="1" sqref="L5:L122 L124:L234" xr:uid="{00000000-0002-0000-0500-000003000000}">
      <formula1>$AW$1:$AW$3</formula1>
    </dataValidation>
    <dataValidation type="list" allowBlank="1" showInputMessage="1" showErrorMessage="1" sqref="M5:M122 N5:N234 M124:M234" xr:uid="{00000000-0002-0000-0500-000004000000}">
      <formula1>$AY$1:$AY$3</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FFFF00"/>
  </sheetPr>
  <dimension ref="A1:BP85"/>
  <sheetViews>
    <sheetView zoomScaleNormal="100" zoomScaleSheetLayoutView="100" workbookViewId="0">
      <selection activeCell="I15" sqref="I15"/>
    </sheetView>
  </sheetViews>
  <sheetFormatPr baseColWidth="10" defaultColWidth="11.42578125" defaultRowHeight="15" x14ac:dyDescent="0.25"/>
  <cols>
    <col min="1" max="1" width="7.28515625" style="1" customWidth="1"/>
    <col min="2" max="2" width="29.7109375" style="1" customWidth="1"/>
    <col min="3" max="3" width="26.7109375" style="1" customWidth="1"/>
    <col min="4" max="4" width="24" style="1" customWidth="1"/>
    <col min="5" max="5" width="8.7109375" style="1" customWidth="1"/>
    <col min="6" max="6" width="8" style="1" customWidth="1"/>
    <col min="7" max="7" width="7.7109375" style="1" customWidth="1"/>
    <col min="8" max="8" width="8" style="1" customWidth="1"/>
    <col min="9" max="9" width="8.42578125" style="1" customWidth="1"/>
    <col min="10" max="10" width="9" style="1" customWidth="1"/>
    <col min="11" max="11" width="8.140625" style="1" customWidth="1"/>
    <col min="12" max="12" width="8.42578125" style="1" customWidth="1"/>
    <col min="13" max="13" width="8.5703125" style="1" customWidth="1"/>
    <col min="14" max="14" width="9.28515625" style="1" customWidth="1"/>
    <col min="15" max="15" width="7" style="1" customWidth="1"/>
    <col min="16" max="16" width="6.5703125" style="1" customWidth="1"/>
    <col min="17" max="17" width="8.85546875" style="1" customWidth="1"/>
    <col min="18" max="18" width="10.85546875" style="1" customWidth="1"/>
    <col min="19" max="19" width="8.42578125" style="1" customWidth="1"/>
    <col min="20" max="20" width="9" style="1" customWidth="1"/>
    <col min="21" max="21" width="8.140625" style="1" customWidth="1"/>
    <col min="22" max="22" width="8.42578125" style="1" customWidth="1"/>
    <col min="23" max="23" width="8.5703125" style="1" customWidth="1"/>
    <col min="24" max="24" width="9.28515625" style="1" customWidth="1"/>
    <col min="25" max="25" width="7" style="1" customWidth="1"/>
    <col min="26" max="26" width="6.5703125" style="1" customWidth="1"/>
    <col min="27" max="27" width="8.85546875" style="1" customWidth="1"/>
    <col min="28" max="28" width="10.85546875" style="1" customWidth="1"/>
    <col min="29" max="30" width="8.7109375" style="1" customWidth="1"/>
    <col min="31" max="31" width="8.85546875" style="1" customWidth="1"/>
    <col min="32" max="32" width="10.85546875" style="1" customWidth="1"/>
    <col min="33" max="33" width="8.85546875" style="1" customWidth="1"/>
    <col min="34" max="34" width="10.85546875" style="1" customWidth="1"/>
    <col min="35" max="36" width="8.7109375" style="1" customWidth="1"/>
    <col min="37" max="37" width="8.85546875" style="1" customWidth="1"/>
    <col min="38" max="38" width="10.85546875" style="1" customWidth="1"/>
    <col min="39" max="39" width="8.85546875" style="1" customWidth="1"/>
    <col min="40" max="40" width="10.85546875" style="1" customWidth="1"/>
    <col min="41" max="42" width="8.7109375" style="1" customWidth="1"/>
    <col min="43" max="43" width="8.85546875" style="1" customWidth="1"/>
    <col min="44" max="44" width="10.85546875" style="1" customWidth="1"/>
    <col min="45" max="45" width="8.5703125" style="1" customWidth="1"/>
    <col min="46" max="46" width="8.42578125" style="1" customWidth="1"/>
    <col min="47" max="48" width="4.5703125" style="1" customWidth="1"/>
    <col min="49" max="50" width="3.85546875" style="1" customWidth="1"/>
    <col min="51" max="16384" width="11.42578125" style="1"/>
  </cols>
  <sheetData>
    <row r="1" spans="1:68" ht="23.25" x14ac:dyDescent="0.35">
      <c r="A1" s="873" t="s">
        <v>38</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874"/>
      <c r="AR1" s="874"/>
      <c r="AS1" s="874"/>
      <c r="AT1" s="874"/>
      <c r="AU1" s="874"/>
      <c r="AV1" s="874"/>
      <c r="AW1" s="874"/>
      <c r="AX1" s="874"/>
      <c r="AY1" s="5"/>
      <c r="AZ1" s="5"/>
      <c r="BA1" s="5"/>
      <c r="BB1" s="5"/>
      <c r="BC1" s="5"/>
      <c r="BD1" s="5"/>
      <c r="BE1" s="5"/>
      <c r="BF1" s="5"/>
      <c r="BG1" s="5"/>
      <c r="BH1" s="5"/>
      <c r="BI1" s="5"/>
      <c r="BJ1" s="5"/>
      <c r="BK1" s="5"/>
      <c r="BL1" s="5"/>
      <c r="BM1" s="5"/>
      <c r="BN1" s="5"/>
      <c r="BO1" s="5"/>
    </row>
    <row r="2" spans="1:68" ht="10.5" customHeight="1" x14ac:dyDescent="0.25"/>
    <row r="3" spans="1:68" ht="102" customHeight="1" x14ac:dyDescent="0.3">
      <c r="A3" s="872" t="s">
        <v>75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c r="AO3" s="872"/>
      <c r="AP3" s="872"/>
      <c r="AQ3" s="872"/>
      <c r="AR3" s="872"/>
      <c r="AS3" s="872"/>
      <c r="AT3" s="872"/>
    </row>
    <row r="4" spans="1:68" ht="15.75" thickBot="1" x14ac:dyDescent="0.3">
      <c r="A4" s="4"/>
      <c r="B4" s="4"/>
      <c r="C4" s="4"/>
      <c r="D4" s="4"/>
      <c r="E4" s="4"/>
      <c r="F4" s="4"/>
      <c r="G4" s="4"/>
      <c r="H4" s="4"/>
      <c r="I4" s="4"/>
      <c r="J4" s="4"/>
      <c r="K4" s="4"/>
      <c r="L4" s="4"/>
      <c r="M4" s="4"/>
      <c r="N4" s="4"/>
      <c r="S4" s="4"/>
      <c r="T4" s="4"/>
      <c r="U4" s="4"/>
      <c r="V4" s="4"/>
      <c r="W4" s="4"/>
      <c r="X4" s="4"/>
    </row>
    <row r="5" spans="1:68" ht="19.5" customHeight="1" thickBot="1" x14ac:dyDescent="0.35">
      <c r="A5" s="6"/>
      <c r="B5" s="4"/>
      <c r="C5" s="4"/>
      <c r="D5" s="4"/>
      <c r="E5" s="868" t="s">
        <v>39</v>
      </c>
      <c r="F5" s="869"/>
      <c r="G5" s="866" t="s">
        <v>40</v>
      </c>
      <c r="H5" s="867"/>
      <c r="I5" s="868" t="s">
        <v>41</v>
      </c>
      <c r="J5" s="869"/>
      <c r="K5" s="866" t="s">
        <v>42</v>
      </c>
      <c r="L5" s="867"/>
      <c r="M5" s="868" t="s">
        <v>43</v>
      </c>
      <c r="N5" s="869"/>
      <c r="O5" s="866" t="s">
        <v>44</v>
      </c>
      <c r="P5" s="869"/>
      <c r="Q5" s="868" t="s">
        <v>45</v>
      </c>
      <c r="R5" s="869"/>
      <c r="S5" s="868" t="s">
        <v>46</v>
      </c>
      <c r="T5" s="869"/>
      <c r="U5" s="866" t="s">
        <v>47</v>
      </c>
      <c r="V5" s="867"/>
      <c r="W5" s="868" t="s">
        <v>48</v>
      </c>
      <c r="X5" s="869"/>
      <c r="Y5" s="866" t="s">
        <v>49</v>
      </c>
      <c r="Z5" s="869"/>
      <c r="AA5" s="868" t="s">
        <v>50</v>
      </c>
      <c r="AB5" s="869"/>
      <c r="AC5" s="868" t="s">
        <v>51</v>
      </c>
      <c r="AD5" s="869"/>
      <c r="AE5" s="868" t="s">
        <v>52</v>
      </c>
      <c r="AF5" s="869"/>
      <c r="AG5" s="875" t="s">
        <v>53</v>
      </c>
      <c r="AH5" s="876"/>
      <c r="AI5" s="875" t="s">
        <v>54</v>
      </c>
      <c r="AJ5" s="876"/>
      <c r="AK5" s="875" t="s">
        <v>55</v>
      </c>
      <c r="AL5" s="876"/>
      <c r="AM5" s="875" t="s">
        <v>56</v>
      </c>
      <c r="AN5" s="876"/>
      <c r="AO5" s="875" t="s">
        <v>57</v>
      </c>
      <c r="AP5" s="876"/>
      <c r="AQ5" s="875" t="s">
        <v>58</v>
      </c>
      <c r="AR5" s="876"/>
      <c r="AS5" s="868" t="s">
        <v>59</v>
      </c>
      <c r="AT5" s="869"/>
      <c r="AW5"/>
      <c r="AX5"/>
      <c r="AY5"/>
      <c r="AZ5"/>
      <c r="BA5"/>
      <c r="BB5"/>
      <c r="BC5"/>
      <c r="BD5"/>
      <c r="BE5"/>
      <c r="BF5"/>
      <c r="BG5"/>
      <c r="BH5"/>
      <c r="BI5"/>
      <c r="BJ5"/>
      <c r="BK5"/>
      <c r="BL5"/>
      <c r="BM5"/>
      <c r="BN5"/>
      <c r="BO5"/>
      <c r="BP5"/>
    </row>
    <row r="6" spans="1:68" ht="15" customHeight="1" thickBot="1" x14ac:dyDescent="0.3">
      <c r="A6" s="864" t="s">
        <v>60</v>
      </c>
      <c r="B6" s="880" t="s">
        <v>79</v>
      </c>
      <c r="C6" s="881"/>
      <c r="D6" s="882"/>
      <c r="E6" s="870" t="s">
        <v>61</v>
      </c>
      <c r="F6" s="871"/>
      <c r="G6" s="870" t="s">
        <v>61</v>
      </c>
      <c r="H6" s="871"/>
      <c r="I6" s="870" t="s">
        <v>61</v>
      </c>
      <c r="J6" s="871"/>
      <c r="K6" s="870" t="s">
        <v>61</v>
      </c>
      <c r="L6" s="871"/>
      <c r="M6" s="870" t="s">
        <v>61</v>
      </c>
      <c r="N6" s="871"/>
      <c r="O6" s="870" t="s">
        <v>61</v>
      </c>
      <c r="P6" s="871"/>
      <c r="Q6" s="870" t="s">
        <v>61</v>
      </c>
      <c r="R6" s="871"/>
      <c r="S6" s="870" t="s">
        <v>61</v>
      </c>
      <c r="T6" s="871"/>
      <c r="U6" s="870" t="s">
        <v>61</v>
      </c>
      <c r="V6" s="871"/>
      <c r="W6" s="870" t="s">
        <v>61</v>
      </c>
      <c r="X6" s="871"/>
      <c r="Y6" s="870" t="s">
        <v>61</v>
      </c>
      <c r="Z6" s="871"/>
      <c r="AA6" s="870" t="s">
        <v>61</v>
      </c>
      <c r="AB6" s="871"/>
      <c r="AC6" s="870" t="s">
        <v>61</v>
      </c>
      <c r="AD6" s="871"/>
      <c r="AE6" s="870" t="s">
        <v>61</v>
      </c>
      <c r="AF6" s="871"/>
      <c r="AG6" s="878" t="s">
        <v>61</v>
      </c>
      <c r="AH6" s="879"/>
      <c r="AI6" s="878" t="s">
        <v>61</v>
      </c>
      <c r="AJ6" s="879"/>
      <c r="AK6" s="878" t="s">
        <v>61</v>
      </c>
      <c r="AL6" s="879"/>
      <c r="AM6" s="878" t="s">
        <v>61</v>
      </c>
      <c r="AN6" s="879"/>
      <c r="AO6" s="878" t="s">
        <v>61</v>
      </c>
      <c r="AP6" s="879"/>
      <c r="AQ6" s="878" t="s">
        <v>61</v>
      </c>
      <c r="AR6" s="879"/>
      <c r="AS6" s="870" t="s">
        <v>61</v>
      </c>
      <c r="AT6" s="871"/>
      <c r="AW6"/>
      <c r="AX6"/>
      <c r="AY6"/>
      <c r="AZ6"/>
      <c r="BA6"/>
      <c r="BB6"/>
      <c r="BC6"/>
      <c r="BD6"/>
      <c r="BE6"/>
      <c r="BF6"/>
      <c r="BG6"/>
      <c r="BH6"/>
      <c r="BI6"/>
      <c r="BJ6"/>
      <c r="BK6"/>
      <c r="BL6"/>
      <c r="BM6"/>
      <c r="BN6"/>
      <c r="BO6"/>
      <c r="BP6"/>
    </row>
    <row r="7" spans="1:68" ht="15.75" customHeight="1" thickBot="1" x14ac:dyDescent="0.3">
      <c r="A7" s="865"/>
      <c r="B7" s="883"/>
      <c r="C7" s="884"/>
      <c r="D7" s="885"/>
      <c r="E7" s="7" t="s">
        <v>5</v>
      </c>
      <c r="F7" s="8" t="s">
        <v>16</v>
      </c>
      <c r="G7" s="7" t="s">
        <v>5</v>
      </c>
      <c r="H7" s="8" t="s">
        <v>16</v>
      </c>
      <c r="I7" s="7" t="s">
        <v>5</v>
      </c>
      <c r="J7" s="8" t="s">
        <v>16</v>
      </c>
      <c r="K7" s="7" t="s">
        <v>5</v>
      </c>
      <c r="L7" s="8" t="s">
        <v>16</v>
      </c>
      <c r="M7" s="7" t="s">
        <v>5</v>
      </c>
      <c r="N7" s="8" t="s">
        <v>16</v>
      </c>
      <c r="O7" s="7" t="s">
        <v>5</v>
      </c>
      <c r="P7" s="8" t="s">
        <v>16</v>
      </c>
      <c r="Q7" s="7" t="s">
        <v>5</v>
      </c>
      <c r="R7" s="8" t="s">
        <v>16</v>
      </c>
      <c r="S7" s="7" t="s">
        <v>5</v>
      </c>
      <c r="T7" s="8" t="s">
        <v>16</v>
      </c>
      <c r="U7" s="7" t="s">
        <v>5</v>
      </c>
      <c r="V7" s="8" t="s">
        <v>16</v>
      </c>
      <c r="W7" s="7" t="s">
        <v>5</v>
      </c>
      <c r="X7" s="8" t="s">
        <v>16</v>
      </c>
      <c r="Y7" s="7" t="s">
        <v>5</v>
      </c>
      <c r="Z7" s="8" t="s">
        <v>16</v>
      </c>
      <c r="AA7" s="7" t="s">
        <v>5</v>
      </c>
      <c r="AB7" s="8" t="s">
        <v>16</v>
      </c>
      <c r="AC7" s="7" t="s">
        <v>5</v>
      </c>
      <c r="AD7" s="8" t="s">
        <v>16</v>
      </c>
      <c r="AE7" s="7" t="s">
        <v>5</v>
      </c>
      <c r="AF7" s="8" t="s">
        <v>16</v>
      </c>
      <c r="AG7" s="7" t="s">
        <v>5</v>
      </c>
      <c r="AH7" s="8" t="s">
        <v>16</v>
      </c>
      <c r="AI7" s="9" t="s">
        <v>5</v>
      </c>
      <c r="AJ7" s="10" t="s">
        <v>16</v>
      </c>
      <c r="AK7" s="7" t="s">
        <v>5</v>
      </c>
      <c r="AL7" s="8" t="s">
        <v>16</v>
      </c>
      <c r="AM7" s="7" t="s">
        <v>5</v>
      </c>
      <c r="AN7" s="8" t="s">
        <v>16</v>
      </c>
      <c r="AO7" s="7" t="s">
        <v>5</v>
      </c>
      <c r="AP7" s="8" t="s">
        <v>16</v>
      </c>
      <c r="AQ7" s="7" t="s">
        <v>5</v>
      </c>
      <c r="AR7" s="8" t="s">
        <v>16</v>
      </c>
      <c r="AS7" s="7" t="s">
        <v>5</v>
      </c>
      <c r="AT7" s="8" t="s">
        <v>16</v>
      </c>
      <c r="AW7"/>
      <c r="AX7"/>
      <c r="AY7"/>
      <c r="AZ7"/>
      <c r="BA7"/>
      <c r="BB7"/>
      <c r="BC7"/>
      <c r="BD7"/>
      <c r="BE7"/>
      <c r="BF7"/>
      <c r="BG7"/>
      <c r="BH7"/>
      <c r="BI7"/>
      <c r="BJ7"/>
      <c r="BK7"/>
      <c r="BL7"/>
      <c r="BM7"/>
      <c r="BN7"/>
      <c r="BO7"/>
      <c r="BP7"/>
    </row>
    <row r="8" spans="1:68" ht="21" customHeight="1" x14ac:dyDescent="0.25">
      <c r="A8" s="80">
        <v>1</v>
      </c>
      <c r="B8" s="877" t="s">
        <v>80</v>
      </c>
      <c r="C8" s="877"/>
      <c r="D8" s="877"/>
      <c r="E8" s="28"/>
      <c r="F8" s="12"/>
      <c r="G8" s="13"/>
      <c r="H8" s="14"/>
      <c r="I8" s="13"/>
      <c r="J8" s="14"/>
      <c r="K8" s="13"/>
      <c r="L8" s="14"/>
      <c r="M8" s="64"/>
      <c r="N8" s="65"/>
      <c r="O8" s="15"/>
      <c r="P8" s="12"/>
      <c r="Q8" s="13"/>
      <c r="R8" s="14"/>
      <c r="S8" s="13"/>
      <c r="T8" s="14"/>
      <c r="U8" s="13"/>
      <c r="V8" s="14"/>
      <c r="W8" s="16"/>
      <c r="X8" s="12"/>
      <c r="Y8" s="13"/>
      <c r="Z8" s="14"/>
      <c r="AA8" s="13"/>
      <c r="AB8" s="14"/>
      <c r="AC8" s="17"/>
      <c r="AD8" s="17"/>
      <c r="AE8" s="18"/>
      <c r="AF8" s="70"/>
      <c r="AG8" s="64"/>
      <c r="AH8" s="71"/>
      <c r="AI8" s="18"/>
      <c r="AJ8" s="70"/>
      <c r="AK8" s="74"/>
      <c r="AL8" s="14"/>
      <c r="AM8" s="18"/>
      <c r="AN8" s="70"/>
      <c r="AO8" s="18"/>
      <c r="AP8" s="77"/>
      <c r="AQ8" s="13"/>
      <c r="AR8" s="14"/>
      <c r="AS8" s="13"/>
      <c r="AT8" s="14"/>
      <c r="AW8"/>
      <c r="AX8"/>
      <c r="AY8"/>
      <c r="AZ8"/>
      <c r="BA8"/>
      <c r="BB8"/>
      <c r="BC8"/>
      <c r="BD8"/>
      <c r="BE8"/>
      <c r="BF8"/>
      <c r="BG8"/>
      <c r="BH8"/>
      <c r="BI8"/>
      <c r="BJ8"/>
      <c r="BK8"/>
      <c r="BL8"/>
      <c r="BM8"/>
      <c r="BN8"/>
      <c r="BO8"/>
      <c r="BP8"/>
    </row>
    <row r="9" spans="1:68" ht="13.5" customHeight="1" x14ac:dyDescent="0.25">
      <c r="A9" s="80">
        <v>2</v>
      </c>
      <c r="B9" s="877" t="s">
        <v>99</v>
      </c>
      <c r="C9" s="877"/>
      <c r="D9" s="877"/>
      <c r="E9" s="28"/>
      <c r="F9" s="19"/>
      <c r="G9" s="20"/>
      <c r="H9" s="21"/>
      <c r="I9" s="20"/>
      <c r="J9" s="21"/>
      <c r="K9" s="20"/>
      <c r="L9" s="21"/>
      <c r="M9" s="66"/>
      <c r="N9" s="67"/>
      <c r="O9" s="22"/>
      <c r="P9" s="19"/>
      <c r="Q9" s="20"/>
      <c r="R9" s="21"/>
      <c r="S9" s="20"/>
      <c r="T9" s="21"/>
      <c r="U9" s="20"/>
      <c r="V9" s="21"/>
      <c r="W9" s="23"/>
      <c r="X9" s="19"/>
      <c r="Y9" s="20"/>
      <c r="Z9" s="21"/>
      <c r="AA9" s="20"/>
      <c r="AB9" s="21"/>
      <c r="AC9" s="24"/>
      <c r="AD9" s="24"/>
      <c r="AE9" s="20"/>
      <c r="AF9" s="21"/>
      <c r="AG9" s="66"/>
      <c r="AH9" s="72"/>
      <c r="AI9" s="20"/>
      <c r="AJ9" s="21"/>
      <c r="AK9" s="75"/>
      <c r="AL9" s="21"/>
      <c r="AM9" s="20"/>
      <c r="AN9" s="21"/>
      <c r="AO9" s="20"/>
      <c r="AP9" s="78"/>
      <c r="AQ9" s="20"/>
      <c r="AR9" s="21"/>
      <c r="AS9" s="20"/>
      <c r="AT9" s="21"/>
      <c r="AW9"/>
      <c r="AX9"/>
      <c r="AY9"/>
      <c r="AZ9"/>
      <c r="BA9"/>
      <c r="BB9"/>
      <c r="BC9"/>
      <c r="BD9"/>
      <c r="BE9"/>
      <c r="BF9"/>
      <c r="BG9"/>
      <c r="BH9"/>
      <c r="BI9"/>
      <c r="BJ9"/>
      <c r="BK9"/>
      <c r="BL9"/>
      <c r="BM9"/>
      <c r="BN9"/>
      <c r="BO9"/>
      <c r="BP9"/>
    </row>
    <row r="10" spans="1:68" ht="13.5" customHeight="1" x14ac:dyDescent="0.25">
      <c r="A10" s="80">
        <v>3</v>
      </c>
      <c r="B10" s="877" t="s">
        <v>81</v>
      </c>
      <c r="C10" s="877"/>
      <c r="D10" s="877"/>
      <c r="E10" s="28"/>
      <c r="F10" s="19"/>
      <c r="G10" s="20"/>
      <c r="H10" s="21"/>
      <c r="I10" s="20"/>
      <c r="J10" s="21"/>
      <c r="K10" s="20"/>
      <c r="L10" s="21"/>
      <c r="M10" s="66"/>
      <c r="N10" s="67"/>
      <c r="O10" s="22"/>
      <c r="P10" s="19"/>
      <c r="Q10" s="20"/>
      <c r="R10" s="21"/>
      <c r="S10" s="20"/>
      <c r="T10" s="21"/>
      <c r="U10" s="20"/>
      <c r="V10" s="21"/>
      <c r="W10" s="23"/>
      <c r="X10" s="19"/>
      <c r="Y10" s="20"/>
      <c r="Z10" s="21"/>
      <c r="AA10" s="20"/>
      <c r="AB10" s="21"/>
      <c r="AC10" s="24"/>
      <c r="AD10" s="24"/>
      <c r="AE10" s="20"/>
      <c r="AF10" s="21"/>
      <c r="AG10" s="66"/>
      <c r="AH10" s="72"/>
      <c r="AI10" s="20"/>
      <c r="AJ10" s="21"/>
      <c r="AK10" s="75"/>
      <c r="AL10" s="21"/>
      <c r="AM10" s="20"/>
      <c r="AN10" s="21"/>
      <c r="AO10" s="20"/>
      <c r="AP10" s="78"/>
      <c r="AQ10" s="20"/>
      <c r="AR10" s="21"/>
      <c r="AS10" s="20"/>
      <c r="AT10" s="21"/>
      <c r="AW10"/>
      <c r="AX10"/>
      <c r="AY10"/>
      <c r="AZ10"/>
      <c r="BA10"/>
      <c r="BB10"/>
      <c r="BC10"/>
      <c r="BD10"/>
      <c r="BE10"/>
      <c r="BF10"/>
      <c r="BG10"/>
      <c r="BH10"/>
      <c r="BI10"/>
      <c r="BJ10"/>
      <c r="BK10"/>
      <c r="BL10"/>
      <c r="BM10"/>
      <c r="BN10"/>
      <c r="BO10"/>
      <c r="BP10"/>
    </row>
    <row r="11" spans="1:68" ht="14.25" customHeight="1" x14ac:dyDescent="0.25">
      <c r="A11" s="80">
        <v>4</v>
      </c>
      <c r="B11" s="877" t="s">
        <v>82</v>
      </c>
      <c r="C11" s="877"/>
      <c r="D11" s="877"/>
      <c r="E11" s="28"/>
      <c r="F11" s="19"/>
      <c r="G11" s="20"/>
      <c r="H11" s="21"/>
      <c r="I11" s="20"/>
      <c r="J11" s="21"/>
      <c r="K11" s="20"/>
      <c r="L11" s="21"/>
      <c r="M11" s="66"/>
      <c r="N11" s="67"/>
      <c r="O11" s="22"/>
      <c r="P11" s="19"/>
      <c r="Q11" s="20"/>
      <c r="R11" s="21"/>
      <c r="S11" s="20"/>
      <c r="T11" s="21"/>
      <c r="U11" s="20"/>
      <c r="V11" s="21"/>
      <c r="W11" s="23"/>
      <c r="X11" s="19"/>
      <c r="Y11" s="20"/>
      <c r="Z11" s="21"/>
      <c r="AA11" s="20"/>
      <c r="AB11" s="21"/>
      <c r="AC11" s="24"/>
      <c r="AD11" s="24"/>
      <c r="AE11" s="20"/>
      <c r="AF11" s="21"/>
      <c r="AG11" s="66"/>
      <c r="AH11" s="72"/>
      <c r="AI11" s="20"/>
      <c r="AJ11" s="21"/>
      <c r="AK11" s="75"/>
      <c r="AL11" s="21"/>
      <c r="AM11" s="20"/>
      <c r="AN11" s="21"/>
      <c r="AO11" s="20"/>
      <c r="AP11" s="78"/>
      <c r="AQ11" s="20"/>
      <c r="AR11" s="21"/>
      <c r="AS11" s="20"/>
      <c r="AT11" s="21"/>
      <c r="AW11"/>
      <c r="AX11"/>
      <c r="AY11"/>
      <c r="AZ11"/>
      <c r="BA11"/>
      <c r="BB11"/>
      <c r="BC11"/>
      <c r="BD11"/>
      <c r="BE11"/>
      <c r="BF11"/>
      <c r="BG11"/>
      <c r="BH11"/>
      <c r="BI11"/>
      <c r="BJ11"/>
      <c r="BK11"/>
      <c r="BL11"/>
      <c r="BM11"/>
      <c r="BN11"/>
      <c r="BO11"/>
      <c r="BP11"/>
    </row>
    <row r="12" spans="1:68" x14ac:dyDescent="0.25">
      <c r="A12" s="80">
        <v>5</v>
      </c>
      <c r="B12" s="877" t="s">
        <v>83</v>
      </c>
      <c r="C12" s="877"/>
      <c r="D12" s="877"/>
      <c r="E12" s="28"/>
      <c r="F12" s="19"/>
      <c r="G12" s="20"/>
      <c r="H12" s="21"/>
      <c r="I12" s="20"/>
      <c r="J12" s="21"/>
      <c r="K12" s="20"/>
      <c r="L12" s="21"/>
      <c r="M12" s="66"/>
      <c r="N12" s="67"/>
      <c r="O12" s="22"/>
      <c r="P12" s="19"/>
      <c r="Q12" s="20"/>
      <c r="R12" s="21"/>
      <c r="S12" s="20"/>
      <c r="T12" s="21"/>
      <c r="U12" s="20"/>
      <c r="V12" s="21"/>
      <c r="W12" s="23"/>
      <c r="X12" s="19"/>
      <c r="Y12" s="20"/>
      <c r="Z12" s="21"/>
      <c r="AA12" s="20"/>
      <c r="AB12" s="21"/>
      <c r="AC12" s="24"/>
      <c r="AD12" s="24"/>
      <c r="AE12" s="20"/>
      <c r="AF12" s="21"/>
      <c r="AG12" s="66"/>
      <c r="AH12" s="72"/>
      <c r="AI12" s="20"/>
      <c r="AJ12" s="21"/>
      <c r="AK12" s="75"/>
      <c r="AL12" s="21"/>
      <c r="AM12" s="20"/>
      <c r="AN12" s="21"/>
      <c r="AO12" s="20"/>
      <c r="AP12" s="78"/>
      <c r="AQ12" s="20"/>
      <c r="AR12" s="21"/>
      <c r="AS12" s="20"/>
      <c r="AT12" s="21"/>
      <c r="AW12"/>
      <c r="AX12"/>
      <c r="AY12"/>
      <c r="AZ12"/>
      <c r="BA12"/>
      <c r="BB12"/>
      <c r="BC12"/>
      <c r="BD12"/>
      <c r="BE12"/>
      <c r="BF12"/>
      <c r="BG12"/>
      <c r="BH12"/>
      <c r="BI12"/>
      <c r="BJ12"/>
      <c r="BK12"/>
      <c r="BL12"/>
      <c r="BM12"/>
      <c r="BN12"/>
      <c r="BO12"/>
      <c r="BP12"/>
    </row>
    <row r="13" spans="1:68" x14ac:dyDescent="0.25">
      <c r="A13" s="80">
        <v>6</v>
      </c>
      <c r="B13" s="877" t="s">
        <v>62</v>
      </c>
      <c r="C13" s="877"/>
      <c r="D13" s="877"/>
      <c r="E13" s="28"/>
      <c r="F13" s="19"/>
      <c r="G13" s="20"/>
      <c r="H13" s="21"/>
      <c r="I13" s="20"/>
      <c r="J13" s="21"/>
      <c r="K13" s="20"/>
      <c r="L13" s="21"/>
      <c r="M13" s="66"/>
      <c r="N13" s="67"/>
      <c r="O13" s="22"/>
      <c r="P13" s="19"/>
      <c r="Q13" s="20"/>
      <c r="R13" s="21"/>
      <c r="S13" s="20"/>
      <c r="T13" s="21"/>
      <c r="U13" s="20"/>
      <c r="V13" s="21"/>
      <c r="W13" s="23"/>
      <c r="X13" s="19"/>
      <c r="Y13" s="20"/>
      <c r="Z13" s="21"/>
      <c r="AA13" s="20"/>
      <c r="AB13" s="21"/>
      <c r="AC13" s="24"/>
      <c r="AD13" s="24"/>
      <c r="AE13" s="20"/>
      <c r="AF13" s="21"/>
      <c r="AG13" s="66"/>
      <c r="AH13" s="72"/>
      <c r="AI13" s="20"/>
      <c r="AJ13" s="21"/>
      <c r="AK13" s="75"/>
      <c r="AL13" s="21"/>
      <c r="AM13" s="20"/>
      <c r="AN13" s="21"/>
      <c r="AO13" s="20"/>
      <c r="AP13" s="78"/>
      <c r="AQ13" s="20"/>
      <c r="AR13" s="21"/>
      <c r="AS13" s="20"/>
      <c r="AT13" s="21"/>
      <c r="AW13"/>
      <c r="AX13"/>
      <c r="AY13"/>
      <c r="AZ13"/>
      <c r="BA13"/>
      <c r="BB13"/>
      <c r="BC13"/>
      <c r="BD13"/>
      <c r="BE13"/>
      <c r="BF13"/>
      <c r="BG13"/>
      <c r="BH13"/>
      <c r="BI13"/>
      <c r="BJ13"/>
      <c r="BK13"/>
      <c r="BL13"/>
      <c r="BM13"/>
      <c r="BN13"/>
      <c r="BO13"/>
      <c r="BP13"/>
    </row>
    <row r="14" spans="1:68" x14ac:dyDescent="0.25">
      <c r="A14" s="80">
        <v>7</v>
      </c>
      <c r="B14" s="877" t="s">
        <v>84</v>
      </c>
      <c r="C14" s="877"/>
      <c r="D14" s="877"/>
      <c r="E14" s="28"/>
      <c r="F14" s="19"/>
      <c r="G14" s="20"/>
      <c r="H14" s="21"/>
      <c r="I14" s="20"/>
      <c r="J14" s="21"/>
      <c r="K14" s="20"/>
      <c r="L14" s="21"/>
      <c r="M14" s="66"/>
      <c r="N14" s="67"/>
      <c r="O14" s="22"/>
      <c r="P14" s="19"/>
      <c r="Q14" s="20"/>
      <c r="R14" s="21"/>
      <c r="S14" s="20"/>
      <c r="T14" s="21"/>
      <c r="U14" s="20"/>
      <c r="V14" s="21"/>
      <c r="W14" s="23"/>
      <c r="X14" s="19"/>
      <c r="Y14" s="20"/>
      <c r="Z14" s="21"/>
      <c r="AA14" s="20"/>
      <c r="AB14" s="21"/>
      <c r="AC14" s="24"/>
      <c r="AD14" s="24"/>
      <c r="AE14" s="20"/>
      <c r="AF14" s="21"/>
      <c r="AG14" s="66"/>
      <c r="AH14" s="72"/>
      <c r="AI14" s="20"/>
      <c r="AJ14" s="21"/>
      <c r="AK14" s="75"/>
      <c r="AL14" s="21"/>
      <c r="AM14" s="20"/>
      <c r="AN14" s="21"/>
      <c r="AO14" s="20"/>
      <c r="AP14" s="78"/>
      <c r="AQ14" s="20"/>
      <c r="AR14" s="21"/>
      <c r="AS14" s="20"/>
      <c r="AT14" s="21"/>
      <c r="AW14"/>
      <c r="AX14"/>
      <c r="AY14"/>
      <c r="AZ14"/>
      <c r="BA14"/>
      <c r="BB14"/>
      <c r="BC14"/>
      <c r="BD14"/>
      <c r="BE14"/>
      <c r="BF14"/>
      <c r="BG14"/>
      <c r="BH14"/>
      <c r="BI14"/>
      <c r="BJ14"/>
      <c r="BK14"/>
      <c r="BL14"/>
      <c r="BM14"/>
      <c r="BN14"/>
      <c r="BO14"/>
      <c r="BP14"/>
    </row>
    <row r="15" spans="1:68" ht="27.75" customHeight="1" x14ac:dyDescent="0.25">
      <c r="A15" s="81">
        <v>8</v>
      </c>
      <c r="B15" s="877" t="s">
        <v>100</v>
      </c>
      <c r="C15" s="877"/>
      <c r="D15" s="877"/>
      <c r="E15" s="28"/>
      <c r="F15" s="19"/>
      <c r="G15" s="20"/>
      <c r="H15" s="21"/>
      <c r="I15" s="20"/>
      <c r="J15" s="21"/>
      <c r="K15" s="20"/>
      <c r="L15" s="21"/>
      <c r="M15" s="66"/>
      <c r="N15" s="67"/>
      <c r="O15" s="22"/>
      <c r="P15" s="19"/>
      <c r="Q15" s="20"/>
      <c r="R15" s="21"/>
      <c r="S15" s="20"/>
      <c r="T15" s="21"/>
      <c r="U15" s="20"/>
      <c r="V15" s="21"/>
      <c r="W15" s="23"/>
      <c r="X15" s="19"/>
      <c r="Y15" s="20"/>
      <c r="Z15" s="21"/>
      <c r="AA15" s="20"/>
      <c r="AB15" s="21"/>
      <c r="AC15" s="24"/>
      <c r="AD15" s="24"/>
      <c r="AE15" s="20"/>
      <c r="AF15" s="21"/>
      <c r="AG15" s="66"/>
      <c r="AH15" s="72"/>
      <c r="AI15" s="20"/>
      <c r="AJ15" s="21"/>
      <c r="AK15" s="75"/>
      <c r="AL15" s="21"/>
      <c r="AM15" s="20"/>
      <c r="AN15" s="21"/>
      <c r="AO15" s="20"/>
      <c r="AP15" s="78"/>
      <c r="AQ15" s="20"/>
      <c r="AR15" s="21"/>
      <c r="AS15" s="20"/>
      <c r="AT15" s="21"/>
      <c r="AW15"/>
      <c r="AX15"/>
      <c r="AY15"/>
      <c r="AZ15"/>
      <c r="BA15"/>
      <c r="BB15"/>
      <c r="BC15"/>
      <c r="BD15"/>
      <c r="BE15"/>
      <c r="BF15"/>
      <c r="BG15"/>
      <c r="BH15"/>
      <c r="BI15"/>
      <c r="BJ15"/>
      <c r="BK15"/>
      <c r="BL15"/>
      <c r="BM15"/>
      <c r="BN15"/>
      <c r="BO15"/>
      <c r="BP15"/>
    </row>
    <row r="16" spans="1:68" x14ac:dyDescent="0.25">
      <c r="A16" s="80">
        <v>9</v>
      </c>
      <c r="B16" s="877" t="s">
        <v>85</v>
      </c>
      <c r="C16" s="877"/>
      <c r="D16" s="877"/>
      <c r="E16" s="28"/>
      <c r="F16" s="19"/>
      <c r="G16" s="20"/>
      <c r="H16" s="21"/>
      <c r="I16" s="20"/>
      <c r="J16" s="21"/>
      <c r="K16" s="20"/>
      <c r="L16" s="21"/>
      <c r="M16" s="66"/>
      <c r="N16" s="67"/>
      <c r="O16" s="22"/>
      <c r="P16" s="19"/>
      <c r="Q16" s="20"/>
      <c r="R16" s="21"/>
      <c r="S16" s="20"/>
      <c r="T16" s="21"/>
      <c r="U16" s="20"/>
      <c r="V16" s="21"/>
      <c r="W16" s="23"/>
      <c r="X16" s="19"/>
      <c r="Y16" s="20"/>
      <c r="Z16" s="21"/>
      <c r="AA16" s="20"/>
      <c r="AB16" s="21"/>
      <c r="AC16" s="24"/>
      <c r="AD16" s="24"/>
      <c r="AE16" s="20"/>
      <c r="AF16" s="21"/>
      <c r="AG16" s="66"/>
      <c r="AH16" s="72"/>
      <c r="AI16" s="20"/>
      <c r="AJ16" s="21"/>
      <c r="AK16" s="75"/>
      <c r="AL16" s="21"/>
      <c r="AM16" s="20"/>
      <c r="AN16" s="21"/>
      <c r="AO16" s="20"/>
      <c r="AP16" s="78"/>
      <c r="AQ16" s="20"/>
      <c r="AR16" s="21"/>
      <c r="AS16" s="20"/>
      <c r="AT16" s="21"/>
      <c r="AW16"/>
      <c r="AX16"/>
      <c r="AY16"/>
      <c r="AZ16"/>
      <c r="BA16"/>
      <c r="BB16"/>
      <c r="BC16"/>
      <c r="BD16"/>
      <c r="BE16"/>
      <c r="BF16"/>
      <c r="BG16"/>
      <c r="BH16"/>
      <c r="BI16"/>
      <c r="BJ16"/>
      <c r="BK16"/>
      <c r="BL16"/>
      <c r="BM16"/>
      <c r="BN16"/>
      <c r="BO16"/>
      <c r="BP16"/>
    </row>
    <row r="17" spans="1:68" x14ac:dyDescent="0.25">
      <c r="A17" s="80">
        <v>10</v>
      </c>
      <c r="B17" s="877" t="s">
        <v>86</v>
      </c>
      <c r="C17" s="877"/>
      <c r="D17" s="877"/>
      <c r="E17" s="28"/>
      <c r="F17" s="19"/>
      <c r="G17" s="20"/>
      <c r="H17" s="21"/>
      <c r="I17" s="20"/>
      <c r="J17" s="21"/>
      <c r="K17" s="20"/>
      <c r="L17" s="21"/>
      <c r="M17" s="66"/>
      <c r="N17" s="67"/>
      <c r="O17" s="22"/>
      <c r="P17" s="19"/>
      <c r="Q17" s="20"/>
      <c r="R17" s="21"/>
      <c r="S17" s="20"/>
      <c r="T17" s="21"/>
      <c r="U17" s="20"/>
      <c r="V17" s="21"/>
      <c r="W17" s="23"/>
      <c r="X17" s="19"/>
      <c r="Y17" s="20"/>
      <c r="Z17" s="21"/>
      <c r="AA17" s="20"/>
      <c r="AB17" s="21"/>
      <c r="AC17" s="24"/>
      <c r="AD17" s="24"/>
      <c r="AE17" s="20"/>
      <c r="AF17" s="21"/>
      <c r="AG17" s="66"/>
      <c r="AH17" s="72"/>
      <c r="AI17" s="20"/>
      <c r="AJ17" s="21"/>
      <c r="AK17" s="75"/>
      <c r="AL17" s="21"/>
      <c r="AM17" s="20"/>
      <c r="AN17" s="21"/>
      <c r="AO17" s="20"/>
      <c r="AP17" s="78"/>
      <c r="AQ17" s="20"/>
      <c r="AR17" s="21"/>
      <c r="AS17" s="20"/>
      <c r="AT17" s="21"/>
      <c r="AW17"/>
      <c r="AX17"/>
      <c r="AY17"/>
      <c r="AZ17"/>
      <c r="BA17"/>
      <c r="BB17"/>
      <c r="BC17"/>
      <c r="BD17"/>
      <c r="BE17"/>
      <c r="BF17"/>
      <c r="BG17"/>
      <c r="BH17"/>
      <c r="BI17"/>
      <c r="BJ17"/>
      <c r="BK17"/>
      <c r="BL17"/>
      <c r="BM17"/>
      <c r="BN17"/>
      <c r="BO17"/>
      <c r="BP17"/>
    </row>
    <row r="18" spans="1:68" x14ac:dyDescent="0.25">
      <c r="A18" s="80">
        <v>11</v>
      </c>
      <c r="B18" s="877" t="s">
        <v>87</v>
      </c>
      <c r="C18" s="877"/>
      <c r="D18" s="877"/>
      <c r="E18" s="28"/>
      <c r="F18" s="19"/>
      <c r="G18" s="20"/>
      <c r="H18" s="21"/>
      <c r="I18" s="20"/>
      <c r="J18" s="21"/>
      <c r="K18" s="20"/>
      <c r="L18" s="21"/>
      <c r="M18" s="66"/>
      <c r="N18" s="67"/>
      <c r="O18" s="22"/>
      <c r="P18" s="19"/>
      <c r="Q18" s="20"/>
      <c r="R18" s="21"/>
      <c r="S18" s="20"/>
      <c r="T18" s="21"/>
      <c r="U18" s="20"/>
      <c r="V18" s="21"/>
      <c r="W18" s="23"/>
      <c r="X18" s="19"/>
      <c r="Y18" s="20"/>
      <c r="Z18" s="21"/>
      <c r="AA18" s="20"/>
      <c r="AB18" s="21"/>
      <c r="AC18" s="24"/>
      <c r="AD18" s="24"/>
      <c r="AE18" s="20"/>
      <c r="AF18" s="21"/>
      <c r="AG18" s="66"/>
      <c r="AH18" s="72"/>
      <c r="AI18" s="20"/>
      <c r="AJ18" s="21"/>
      <c r="AK18" s="75"/>
      <c r="AL18" s="21"/>
      <c r="AM18" s="20"/>
      <c r="AN18" s="21"/>
      <c r="AO18" s="20"/>
      <c r="AP18" s="78"/>
      <c r="AQ18" s="20"/>
      <c r="AR18" s="21"/>
      <c r="AS18" s="20"/>
      <c r="AT18" s="21"/>
      <c r="AW18"/>
      <c r="AX18"/>
      <c r="AY18"/>
      <c r="AZ18"/>
      <c r="BA18"/>
      <c r="BB18"/>
      <c r="BC18"/>
      <c r="BD18"/>
      <c r="BE18"/>
      <c r="BF18"/>
      <c r="BG18"/>
      <c r="BH18"/>
      <c r="BI18"/>
      <c r="BJ18"/>
      <c r="BK18"/>
      <c r="BL18"/>
      <c r="BM18"/>
      <c r="BN18"/>
      <c r="BO18"/>
      <c r="BP18"/>
    </row>
    <row r="19" spans="1:68" x14ac:dyDescent="0.25">
      <c r="A19" s="80">
        <v>12</v>
      </c>
      <c r="B19" s="877" t="s">
        <v>88</v>
      </c>
      <c r="C19" s="877"/>
      <c r="D19" s="877"/>
      <c r="E19" s="28"/>
      <c r="F19" s="19"/>
      <c r="G19" s="20"/>
      <c r="H19" s="21"/>
      <c r="I19" s="20"/>
      <c r="J19" s="21"/>
      <c r="K19" s="20"/>
      <c r="L19" s="21"/>
      <c r="M19" s="66"/>
      <c r="N19" s="67"/>
      <c r="O19" s="22"/>
      <c r="P19" s="19"/>
      <c r="Q19" s="20"/>
      <c r="R19" s="21"/>
      <c r="S19" s="20"/>
      <c r="T19" s="21"/>
      <c r="U19" s="20"/>
      <c r="V19" s="21"/>
      <c r="W19" s="23"/>
      <c r="X19" s="19"/>
      <c r="Y19" s="20"/>
      <c r="Z19" s="21"/>
      <c r="AA19" s="20"/>
      <c r="AB19" s="21"/>
      <c r="AC19" s="24"/>
      <c r="AD19" s="24"/>
      <c r="AE19" s="20"/>
      <c r="AF19" s="21"/>
      <c r="AG19" s="66"/>
      <c r="AH19" s="72"/>
      <c r="AI19" s="20"/>
      <c r="AJ19" s="21"/>
      <c r="AK19" s="75"/>
      <c r="AL19" s="21"/>
      <c r="AM19" s="20"/>
      <c r="AN19" s="21"/>
      <c r="AO19" s="20"/>
      <c r="AP19" s="78"/>
      <c r="AQ19" s="20"/>
      <c r="AR19" s="21"/>
      <c r="AS19" s="20"/>
      <c r="AT19" s="21"/>
      <c r="AW19"/>
      <c r="AX19"/>
      <c r="AY19"/>
      <c r="AZ19"/>
      <c r="BA19"/>
      <c r="BB19"/>
      <c r="BC19"/>
      <c r="BD19"/>
      <c r="BE19"/>
      <c r="BF19"/>
      <c r="BG19"/>
      <c r="BH19"/>
      <c r="BI19"/>
      <c r="BJ19"/>
      <c r="BK19"/>
      <c r="BL19"/>
      <c r="BM19"/>
      <c r="BN19"/>
      <c r="BO19"/>
      <c r="BP19"/>
    </row>
    <row r="20" spans="1:68" x14ac:dyDescent="0.25">
      <c r="A20" s="80">
        <v>13</v>
      </c>
      <c r="B20" s="877" t="s">
        <v>89</v>
      </c>
      <c r="C20" s="877"/>
      <c r="D20" s="877"/>
      <c r="E20" s="28"/>
      <c r="F20" s="19"/>
      <c r="G20" s="20"/>
      <c r="H20" s="21"/>
      <c r="I20" s="20"/>
      <c r="J20" s="21"/>
      <c r="K20" s="20"/>
      <c r="L20" s="21"/>
      <c r="M20" s="66"/>
      <c r="N20" s="67"/>
      <c r="O20" s="22"/>
      <c r="P20" s="19"/>
      <c r="Q20" s="20"/>
      <c r="R20" s="21"/>
      <c r="S20" s="20"/>
      <c r="T20" s="21"/>
      <c r="U20" s="20"/>
      <c r="V20" s="21"/>
      <c r="W20" s="23"/>
      <c r="X20" s="19"/>
      <c r="Y20" s="20"/>
      <c r="Z20" s="21"/>
      <c r="AA20" s="20"/>
      <c r="AB20" s="21"/>
      <c r="AC20" s="24"/>
      <c r="AD20" s="24"/>
      <c r="AE20" s="20"/>
      <c r="AF20" s="21"/>
      <c r="AG20" s="66"/>
      <c r="AH20" s="72"/>
      <c r="AI20" s="20"/>
      <c r="AJ20" s="21"/>
      <c r="AK20" s="75"/>
      <c r="AL20" s="21"/>
      <c r="AM20" s="20"/>
      <c r="AN20" s="21"/>
      <c r="AO20" s="20"/>
      <c r="AP20" s="78"/>
      <c r="AQ20" s="20"/>
      <c r="AR20" s="21"/>
      <c r="AS20" s="20"/>
      <c r="AT20" s="21"/>
      <c r="AW20"/>
      <c r="AX20"/>
      <c r="AY20"/>
      <c r="AZ20"/>
      <c r="BA20"/>
      <c r="BB20"/>
      <c r="BC20"/>
      <c r="BD20"/>
      <c r="BE20"/>
      <c r="BF20"/>
      <c r="BG20"/>
      <c r="BH20"/>
      <c r="BI20"/>
      <c r="BJ20"/>
      <c r="BK20"/>
      <c r="BL20"/>
      <c r="BM20"/>
      <c r="BN20"/>
      <c r="BO20"/>
      <c r="BP20"/>
    </row>
    <row r="21" spans="1:68" x14ac:dyDescent="0.25">
      <c r="A21" s="80">
        <v>14</v>
      </c>
      <c r="B21" s="877" t="s">
        <v>90</v>
      </c>
      <c r="C21" s="877"/>
      <c r="D21" s="877"/>
      <c r="E21" s="28"/>
      <c r="F21" s="19"/>
      <c r="G21" s="20"/>
      <c r="H21" s="21"/>
      <c r="I21" s="20"/>
      <c r="J21" s="21"/>
      <c r="K21" s="20"/>
      <c r="L21" s="21"/>
      <c r="M21" s="66"/>
      <c r="N21" s="67"/>
      <c r="O21" s="22"/>
      <c r="P21" s="19"/>
      <c r="Q21" s="20"/>
      <c r="R21" s="21"/>
      <c r="S21" s="20"/>
      <c r="T21" s="21"/>
      <c r="U21" s="20"/>
      <c r="V21" s="21"/>
      <c r="W21" s="23"/>
      <c r="X21" s="19"/>
      <c r="Y21" s="20"/>
      <c r="Z21" s="21"/>
      <c r="AA21" s="20"/>
      <c r="AB21" s="21"/>
      <c r="AC21" s="24"/>
      <c r="AD21" s="24"/>
      <c r="AE21" s="20"/>
      <c r="AF21" s="21"/>
      <c r="AG21" s="66"/>
      <c r="AH21" s="72"/>
      <c r="AI21" s="20"/>
      <c r="AJ21" s="21"/>
      <c r="AK21" s="75"/>
      <c r="AL21" s="21"/>
      <c r="AM21" s="20"/>
      <c r="AN21" s="21"/>
      <c r="AO21" s="20"/>
      <c r="AP21" s="78"/>
      <c r="AQ21" s="20"/>
      <c r="AR21" s="21"/>
      <c r="AS21" s="20"/>
      <c r="AT21" s="21"/>
      <c r="AW21"/>
      <c r="AX21"/>
      <c r="AY21"/>
      <c r="AZ21"/>
      <c r="BA21"/>
      <c r="BB21"/>
      <c r="BC21"/>
      <c r="BD21"/>
      <c r="BE21"/>
      <c r="BF21"/>
      <c r="BG21"/>
      <c r="BH21"/>
      <c r="BI21"/>
      <c r="BJ21"/>
      <c r="BK21"/>
      <c r="BL21"/>
      <c r="BM21"/>
      <c r="BN21"/>
      <c r="BO21"/>
      <c r="BP21"/>
    </row>
    <row r="22" spans="1:68" x14ac:dyDescent="0.25">
      <c r="A22" s="80">
        <v>15</v>
      </c>
      <c r="B22" s="877" t="s">
        <v>91</v>
      </c>
      <c r="C22" s="877"/>
      <c r="D22" s="877"/>
      <c r="E22" s="28"/>
      <c r="F22" s="19"/>
      <c r="G22" s="20"/>
      <c r="H22" s="21"/>
      <c r="I22" s="20"/>
      <c r="J22" s="21"/>
      <c r="K22" s="20"/>
      <c r="L22" s="21"/>
      <c r="M22" s="66"/>
      <c r="N22" s="67"/>
      <c r="O22" s="22"/>
      <c r="P22" s="19"/>
      <c r="Q22" s="20"/>
      <c r="R22" s="21"/>
      <c r="S22" s="20"/>
      <c r="T22" s="21"/>
      <c r="U22" s="20"/>
      <c r="V22" s="21"/>
      <c r="W22" s="23"/>
      <c r="X22" s="19"/>
      <c r="Y22" s="20"/>
      <c r="Z22" s="21"/>
      <c r="AA22" s="20"/>
      <c r="AB22" s="21"/>
      <c r="AC22" s="24"/>
      <c r="AD22" s="24"/>
      <c r="AE22" s="20"/>
      <c r="AF22" s="21"/>
      <c r="AG22" s="66"/>
      <c r="AH22" s="72"/>
      <c r="AI22" s="20"/>
      <c r="AJ22" s="21"/>
      <c r="AK22" s="75"/>
      <c r="AL22" s="21"/>
      <c r="AM22" s="20"/>
      <c r="AN22" s="21"/>
      <c r="AO22" s="20"/>
      <c r="AP22" s="78"/>
      <c r="AQ22" s="20"/>
      <c r="AR22" s="21"/>
      <c r="AS22" s="20"/>
      <c r="AT22" s="21"/>
      <c r="AW22"/>
      <c r="AX22"/>
      <c r="AY22"/>
      <c r="AZ22"/>
      <c r="BA22"/>
      <c r="BB22"/>
      <c r="BC22"/>
      <c r="BD22"/>
      <c r="BE22"/>
      <c r="BF22"/>
      <c r="BG22"/>
      <c r="BH22"/>
      <c r="BI22"/>
      <c r="BJ22"/>
      <c r="BK22"/>
      <c r="BL22"/>
      <c r="BM22"/>
      <c r="BN22"/>
      <c r="BO22"/>
      <c r="BP22"/>
    </row>
    <row r="23" spans="1:68" x14ac:dyDescent="0.25">
      <c r="A23" s="80">
        <v>16</v>
      </c>
      <c r="B23" s="877" t="s">
        <v>92</v>
      </c>
      <c r="C23" s="877"/>
      <c r="D23" s="877"/>
      <c r="E23" s="28" t="s">
        <v>101</v>
      </c>
      <c r="F23" s="19"/>
      <c r="G23" s="20"/>
      <c r="H23" s="21"/>
      <c r="I23" s="20"/>
      <c r="J23" s="21"/>
      <c r="K23" s="20"/>
      <c r="L23" s="21"/>
      <c r="M23" s="66"/>
      <c r="N23" s="67"/>
      <c r="O23" s="22"/>
      <c r="P23" s="19"/>
      <c r="Q23" s="20"/>
      <c r="R23" s="21"/>
      <c r="S23" s="20"/>
      <c r="T23" s="21"/>
      <c r="U23" s="20"/>
      <c r="V23" s="21"/>
      <c r="W23" s="23"/>
      <c r="X23" s="19"/>
      <c r="Y23" s="20"/>
      <c r="Z23" s="21"/>
      <c r="AA23" s="20"/>
      <c r="AB23" s="21"/>
      <c r="AC23" s="24"/>
      <c r="AD23" s="24"/>
      <c r="AE23" s="20"/>
      <c r="AF23" s="21"/>
      <c r="AG23" s="66"/>
      <c r="AH23" s="72"/>
      <c r="AI23" s="20"/>
      <c r="AJ23" s="21"/>
      <c r="AK23" s="75"/>
      <c r="AL23" s="21"/>
      <c r="AM23" s="20"/>
      <c r="AN23" s="21"/>
      <c r="AO23" s="20"/>
      <c r="AP23" s="78"/>
      <c r="AQ23" s="20"/>
      <c r="AR23" s="21"/>
      <c r="AS23" s="20"/>
      <c r="AT23" s="21"/>
      <c r="AW23"/>
      <c r="AX23"/>
      <c r="AY23"/>
      <c r="AZ23"/>
      <c r="BA23"/>
      <c r="BB23"/>
      <c r="BC23"/>
      <c r="BD23"/>
      <c r="BE23"/>
      <c r="BF23"/>
      <c r="BG23"/>
      <c r="BH23"/>
      <c r="BI23"/>
      <c r="BJ23"/>
      <c r="BK23"/>
      <c r="BL23"/>
      <c r="BM23"/>
      <c r="BN23"/>
      <c r="BO23"/>
      <c r="BP23"/>
    </row>
    <row r="24" spans="1:68" x14ac:dyDescent="0.25">
      <c r="A24" s="80">
        <v>17</v>
      </c>
      <c r="B24" s="877" t="s">
        <v>93</v>
      </c>
      <c r="C24" s="877"/>
      <c r="D24" s="877"/>
      <c r="E24" s="28"/>
      <c r="F24" s="19"/>
      <c r="G24" s="20"/>
      <c r="H24" s="21"/>
      <c r="I24" s="20"/>
      <c r="J24" s="21"/>
      <c r="K24" s="20"/>
      <c r="L24" s="21"/>
      <c r="M24" s="66"/>
      <c r="N24" s="67"/>
      <c r="O24" s="22"/>
      <c r="P24" s="19"/>
      <c r="Q24" s="20"/>
      <c r="R24" s="21"/>
      <c r="S24" s="20"/>
      <c r="T24" s="21"/>
      <c r="U24" s="20"/>
      <c r="V24" s="21"/>
      <c r="W24" s="23"/>
      <c r="X24" s="19"/>
      <c r="Y24" s="20"/>
      <c r="Z24" s="21"/>
      <c r="AA24" s="20"/>
      <c r="AB24" s="21"/>
      <c r="AC24" s="24"/>
      <c r="AD24" s="24"/>
      <c r="AE24" s="20"/>
      <c r="AF24" s="21"/>
      <c r="AG24" s="66"/>
      <c r="AH24" s="72"/>
      <c r="AI24" s="20"/>
      <c r="AJ24" s="21"/>
      <c r="AK24" s="75"/>
      <c r="AL24" s="21"/>
      <c r="AM24" s="20"/>
      <c r="AN24" s="21"/>
      <c r="AO24" s="20"/>
      <c r="AP24" s="78"/>
      <c r="AQ24" s="20"/>
      <c r="AR24" s="21"/>
      <c r="AS24" s="20"/>
      <c r="AT24" s="21"/>
      <c r="AW24"/>
      <c r="AX24"/>
      <c r="AY24"/>
      <c r="AZ24"/>
      <c r="BA24"/>
      <c r="BB24"/>
      <c r="BC24"/>
      <c r="BD24"/>
      <c r="BE24"/>
      <c r="BF24"/>
      <c r="BG24"/>
      <c r="BH24"/>
      <c r="BI24"/>
      <c r="BJ24"/>
      <c r="BK24"/>
      <c r="BL24"/>
      <c r="BM24"/>
      <c r="BN24"/>
      <c r="BO24"/>
      <c r="BP24"/>
    </row>
    <row r="25" spans="1:68" ht="15.75" thickBot="1" x14ac:dyDescent="0.3">
      <c r="A25" s="80">
        <v>18</v>
      </c>
      <c r="B25" s="877" t="s">
        <v>94</v>
      </c>
      <c r="C25" s="877"/>
      <c r="D25" s="877"/>
      <c r="E25" s="28"/>
      <c r="F25" s="25"/>
      <c r="G25" s="26"/>
      <c r="H25" s="27"/>
      <c r="I25" s="26"/>
      <c r="J25" s="27"/>
      <c r="K25" s="30"/>
      <c r="L25" s="63"/>
      <c r="M25" s="68"/>
      <c r="N25" s="69"/>
      <c r="O25" s="22"/>
      <c r="P25" s="25"/>
      <c r="Q25" s="26"/>
      <c r="R25" s="27"/>
      <c r="S25" s="26"/>
      <c r="T25" s="27"/>
      <c r="U25" s="26"/>
      <c r="V25" s="27"/>
      <c r="W25" s="11"/>
      <c r="X25" s="25"/>
      <c r="Y25" s="26"/>
      <c r="Z25" s="27"/>
      <c r="AA25" s="26"/>
      <c r="AB25" s="27"/>
      <c r="AC25" s="29"/>
      <c r="AD25" s="29"/>
      <c r="AE25" s="30"/>
      <c r="AF25" s="63"/>
      <c r="AG25" s="68"/>
      <c r="AH25" s="73"/>
      <c r="AI25" s="30"/>
      <c r="AJ25" s="63"/>
      <c r="AK25" s="76"/>
      <c r="AL25" s="27"/>
      <c r="AM25" s="30"/>
      <c r="AN25" s="63"/>
      <c r="AO25" s="30"/>
      <c r="AP25" s="79"/>
      <c r="AQ25" s="26"/>
      <c r="AR25" s="27"/>
      <c r="AS25" s="26"/>
      <c r="AT25" s="27"/>
      <c r="AW25"/>
      <c r="AX25"/>
      <c r="AY25"/>
      <c r="AZ25"/>
      <c r="BA25"/>
      <c r="BB25"/>
      <c r="BC25"/>
      <c r="BD25"/>
      <c r="BE25"/>
      <c r="BF25"/>
      <c r="BG25"/>
      <c r="BH25"/>
      <c r="BI25"/>
      <c r="BJ25"/>
      <c r="BK25"/>
      <c r="BL25"/>
      <c r="BM25"/>
      <c r="BN25"/>
      <c r="BO25"/>
      <c r="BP25"/>
    </row>
    <row r="26" spans="1:68" ht="15.75" thickBot="1" x14ac:dyDescent="0.3">
      <c r="A26" s="82">
        <v>19</v>
      </c>
      <c r="B26" s="886" t="s">
        <v>95</v>
      </c>
      <c r="C26" s="886"/>
      <c r="D26" s="886"/>
      <c r="E26" s="28"/>
      <c r="F26" s="25"/>
      <c r="G26" s="26"/>
      <c r="H26" s="27"/>
      <c r="I26" s="26"/>
      <c r="J26" s="27"/>
      <c r="K26" s="30"/>
      <c r="L26" s="63"/>
      <c r="M26" s="68"/>
      <c r="N26" s="69"/>
      <c r="O26" s="22"/>
      <c r="P26" s="25"/>
      <c r="Q26" s="26"/>
      <c r="R26" s="27"/>
      <c r="S26" s="26"/>
      <c r="T26" s="27"/>
      <c r="U26" s="26"/>
      <c r="V26" s="27"/>
      <c r="W26" s="11"/>
      <c r="X26" s="25"/>
      <c r="Y26" s="26"/>
      <c r="Z26" s="27"/>
      <c r="AA26" s="26"/>
      <c r="AB26" s="27"/>
      <c r="AC26" s="29"/>
      <c r="AD26" s="29"/>
      <c r="AE26" s="30"/>
      <c r="AF26" s="63"/>
      <c r="AG26" s="68"/>
      <c r="AH26" s="73"/>
      <c r="AI26" s="30"/>
      <c r="AJ26" s="63"/>
      <c r="AK26" s="76"/>
      <c r="AL26" s="27"/>
      <c r="AM26" s="30"/>
      <c r="AN26" s="63"/>
      <c r="AO26" s="30"/>
      <c r="AP26" s="79"/>
      <c r="AQ26" s="26"/>
      <c r="AR26" s="27"/>
      <c r="AS26" s="26"/>
      <c r="AT26" s="27"/>
      <c r="AW26"/>
      <c r="AX26"/>
      <c r="AY26"/>
      <c r="AZ26"/>
      <c r="BA26"/>
      <c r="BB26"/>
      <c r="BC26"/>
      <c r="BD26"/>
      <c r="BE26"/>
      <c r="BF26"/>
      <c r="BG26"/>
      <c r="BH26"/>
      <c r="BI26"/>
      <c r="BJ26"/>
      <c r="BK26"/>
      <c r="BL26"/>
      <c r="BM26"/>
      <c r="BN26"/>
      <c r="BO26"/>
      <c r="BP26"/>
    </row>
    <row r="27" spans="1:68" ht="16.5" thickBot="1" x14ac:dyDescent="0.3">
      <c r="A27" s="888" t="s">
        <v>63</v>
      </c>
      <c r="B27" s="889"/>
      <c r="C27" s="889"/>
      <c r="D27" s="890"/>
      <c r="E27" s="31">
        <f>COUNTA(E8:E26)</f>
        <v>1</v>
      </c>
      <c r="F27" s="31">
        <f t="shared" ref="F27:AT27" si="0">COUNTA(F8:F26)</f>
        <v>0</v>
      </c>
      <c r="G27" s="31">
        <f t="shared" si="0"/>
        <v>0</v>
      </c>
      <c r="H27" s="31">
        <f t="shared" si="0"/>
        <v>0</v>
      </c>
      <c r="I27" s="31">
        <f t="shared" si="0"/>
        <v>0</v>
      </c>
      <c r="J27" s="31">
        <f t="shared" si="0"/>
        <v>0</v>
      </c>
      <c r="K27" s="31">
        <f t="shared" si="0"/>
        <v>0</v>
      </c>
      <c r="L27" s="31">
        <f t="shared" si="0"/>
        <v>0</v>
      </c>
      <c r="M27" s="31">
        <f t="shared" si="0"/>
        <v>0</v>
      </c>
      <c r="N27" s="31">
        <f t="shared" si="0"/>
        <v>0</v>
      </c>
      <c r="O27" s="31">
        <f t="shared" si="0"/>
        <v>0</v>
      </c>
      <c r="P27" s="31">
        <f t="shared" si="0"/>
        <v>0</v>
      </c>
      <c r="Q27" s="31">
        <f t="shared" si="0"/>
        <v>0</v>
      </c>
      <c r="R27" s="31">
        <f t="shared" si="0"/>
        <v>0</v>
      </c>
      <c r="S27" s="31">
        <f t="shared" si="0"/>
        <v>0</v>
      </c>
      <c r="T27" s="31">
        <f t="shared" si="0"/>
        <v>0</v>
      </c>
      <c r="U27" s="31">
        <f t="shared" si="0"/>
        <v>0</v>
      </c>
      <c r="V27" s="31">
        <f t="shared" si="0"/>
        <v>0</v>
      </c>
      <c r="W27" s="31">
        <f t="shared" si="0"/>
        <v>0</v>
      </c>
      <c r="X27" s="31">
        <f t="shared" si="0"/>
        <v>0</v>
      </c>
      <c r="Y27" s="31">
        <f t="shared" si="0"/>
        <v>0</v>
      </c>
      <c r="Z27" s="31">
        <f t="shared" si="0"/>
        <v>0</v>
      </c>
      <c r="AA27" s="31">
        <f t="shared" si="0"/>
        <v>0</v>
      </c>
      <c r="AB27" s="31">
        <f t="shared" si="0"/>
        <v>0</v>
      </c>
      <c r="AC27" s="31">
        <f t="shared" si="0"/>
        <v>0</v>
      </c>
      <c r="AD27" s="31">
        <f t="shared" si="0"/>
        <v>0</v>
      </c>
      <c r="AE27" s="31">
        <f t="shared" si="0"/>
        <v>0</v>
      </c>
      <c r="AF27" s="31">
        <f t="shared" si="0"/>
        <v>0</v>
      </c>
      <c r="AG27" s="31">
        <f t="shared" si="0"/>
        <v>0</v>
      </c>
      <c r="AH27" s="31">
        <f t="shared" si="0"/>
        <v>0</v>
      </c>
      <c r="AI27" s="31">
        <f t="shared" si="0"/>
        <v>0</v>
      </c>
      <c r="AJ27" s="31">
        <f t="shared" si="0"/>
        <v>0</v>
      </c>
      <c r="AK27" s="31">
        <f t="shared" si="0"/>
        <v>0</v>
      </c>
      <c r="AL27" s="31">
        <f t="shared" si="0"/>
        <v>0</v>
      </c>
      <c r="AM27" s="31">
        <f t="shared" si="0"/>
        <v>0</v>
      </c>
      <c r="AN27" s="31">
        <f t="shared" si="0"/>
        <v>0</v>
      </c>
      <c r="AO27" s="31">
        <f t="shared" si="0"/>
        <v>0</v>
      </c>
      <c r="AP27" s="31">
        <f t="shared" si="0"/>
        <v>0</v>
      </c>
      <c r="AQ27" s="31">
        <f t="shared" si="0"/>
        <v>0</v>
      </c>
      <c r="AR27" s="31">
        <f t="shared" si="0"/>
        <v>0</v>
      </c>
      <c r="AS27" s="31">
        <f t="shared" si="0"/>
        <v>0</v>
      </c>
      <c r="AT27" s="31">
        <f t="shared" si="0"/>
        <v>0</v>
      </c>
      <c r="AW27"/>
      <c r="AX27"/>
      <c r="AY27"/>
      <c r="AZ27"/>
      <c r="BA27"/>
      <c r="BB27"/>
      <c r="BC27"/>
      <c r="BD27"/>
      <c r="BE27"/>
      <c r="BF27"/>
      <c r="BG27"/>
      <c r="BH27"/>
      <c r="BI27"/>
      <c r="BJ27"/>
      <c r="BK27"/>
      <c r="BL27"/>
      <c r="BM27"/>
      <c r="BN27"/>
      <c r="BO27"/>
      <c r="BP27"/>
    </row>
    <row r="28" spans="1:68" ht="22.5" customHeight="1" x14ac:dyDescent="0.4">
      <c r="A28" s="6"/>
      <c r="B28" s="4"/>
      <c r="C28" s="32"/>
      <c r="E28" s="33" t="str">
        <f>IF(OR(E27&gt;11,E23="X"),"CATASTRÓFICO",IF(E27&gt;5,"MAYOR","MODERADO"))</f>
        <v>CATASTRÓFICO</v>
      </c>
      <c r="F28" s="34"/>
      <c r="G28" s="33" t="str">
        <f>IF(OR(G27&gt;11,G23="X"),"CATASTRÓFICO",IF(G27&gt;5,"MAYOR","MODERADO"))</f>
        <v>MODERADO</v>
      </c>
      <c r="H28" s="34"/>
      <c r="I28" s="33" t="str">
        <f>IF(OR(I27&gt;11,I23="X"),"CATASTRÓFICO",IF(I27&gt;5,"MAYOR","MODERADO"))</f>
        <v>MODERADO</v>
      </c>
      <c r="J28" s="34"/>
      <c r="K28" s="33" t="str">
        <f>IF(OR(K27&gt;11,K23="X"),"CATASTRÓFICO",IF(K27&gt;5,"MAYOR","MODERADO"))</f>
        <v>MODERADO</v>
      </c>
      <c r="L28" s="34"/>
      <c r="M28" s="33" t="str">
        <f>IF(OR(M27&gt;11,M23="X"),"CATASTRÓFICO",IF(M27&gt;5,"MAYOR","MODERADO"))</f>
        <v>MODERADO</v>
      </c>
      <c r="N28" s="34"/>
      <c r="O28" s="33" t="str">
        <f>IF(OR(O27&gt;11,O23="X"),"CATASTRÓFICO",IF(O27&gt;5,"MAYOR","MODERADO"))</f>
        <v>MODERADO</v>
      </c>
      <c r="P28" s="34"/>
      <c r="Q28" s="33" t="str">
        <f>IF(OR(Q27&gt;11,Q23="X"),"CATASTRÓFICO",IF(Q27&gt;5,"MAYOR","MODERADO"))</f>
        <v>MODERADO</v>
      </c>
      <c r="R28" s="34"/>
      <c r="S28" s="33" t="str">
        <f>IF(OR(S27&gt;11,S23="X"),"CATASTRÓFICO",IF(S27&gt;5,"MAYOR","MODERADO"))</f>
        <v>MODERADO</v>
      </c>
      <c r="T28" s="34"/>
      <c r="U28" s="33" t="str">
        <f>IF(OR(U27&gt;11,U23="X"),"CATASTRÓFICO",IF(U27&gt;5,"MAYOR","MODERADO"))</f>
        <v>MODERADO</v>
      </c>
      <c r="V28" s="34"/>
      <c r="W28" s="33" t="str">
        <f>IF(OR(W27&gt;11,W23="X"),"CATASTRÓFICO",IF(W27&gt;5,"MAYOR","MODERADO"))</f>
        <v>MODERADO</v>
      </c>
      <c r="X28" s="34"/>
      <c r="Y28" s="33" t="str">
        <f>IF(OR(Y27&gt;11,Y23="X"),"CATASTRÓFICO",IF(Y27&gt;5,"MAYOR","MODERADO"))</f>
        <v>MODERADO</v>
      </c>
      <c r="Z28" s="34"/>
      <c r="AA28" s="33" t="str">
        <f>IF(OR(AA27&gt;11,AA23="X"),"CATASTRÓFICO",IF(AA27&gt;5,"MAYOR","MODERADO"))</f>
        <v>MODERADO</v>
      </c>
      <c r="AB28" s="34"/>
      <c r="AC28" s="33" t="str">
        <f>IF(OR(AC27&gt;11,AC23="X"),"CATASTRÓFICO",IF(AC27&gt;5,"MAYOR","MODERADO"))</f>
        <v>MODERADO</v>
      </c>
      <c r="AD28" s="35"/>
      <c r="AE28" s="33" t="str">
        <f>IF(OR(AE27&gt;11,AE23="X"),"CATASTRÓFICO",IF(AE27&gt;5,"MAYOR","MODERADO"))</f>
        <v>MODERADO</v>
      </c>
      <c r="AF28" s="34"/>
      <c r="AG28" s="33" t="str">
        <f>IF(OR(AG27&gt;11,AG23="X"),"CATASTRÓFICO",IF(AG27&gt;5,"MAYOR","MODERADO"))</f>
        <v>MODERADO</v>
      </c>
      <c r="AH28" s="34"/>
      <c r="AI28" s="33" t="str">
        <f>IF(OR(AI27&gt;11,AI23="X"),"CATASTRÓFICO",IF(AI27&gt;5,"MAYOR","MODERADO"))</f>
        <v>MODERADO</v>
      </c>
      <c r="AJ28" s="34"/>
      <c r="AK28" s="33" t="str">
        <f>IF(OR(AK27&gt;11,AK23="X"),"CATASTRÓFICO",IF(AK27&gt;5,"MAYOR","MODERADO"))</f>
        <v>MODERADO</v>
      </c>
      <c r="AL28" s="34"/>
      <c r="AM28" s="33" t="str">
        <f>IF(OR(AM27&gt;11,AM23="X"),"CATASTRÓFICO",IF(AM27&gt;5,"MAYOR","MODERADO"))</f>
        <v>MODERADO</v>
      </c>
      <c r="AN28" s="34"/>
      <c r="AO28" s="33" t="str">
        <f>IF(OR(AO27&gt;11,AO23="X"),"CATASTRÓFICO",IF(AO27&gt;5,"MAYOR","MODERADO"))</f>
        <v>MODERADO</v>
      </c>
      <c r="AP28" s="34"/>
      <c r="AQ28" s="33" t="str">
        <f>IF(OR(AQ27&gt;11,AQ23="X"),"CATASTRÓFICO",IF(AQ27&gt;5,"MAYOR","MODERADO"))</f>
        <v>MODERADO</v>
      </c>
      <c r="AR28" s="34"/>
      <c r="AS28" s="33" t="str">
        <f>IF(OR(AS27&gt;11,AS23="X"),"CATASTRÓFICO",IF(AS27&gt;5,"MAYOR","MODERADO"))</f>
        <v>MODERADO</v>
      </c>
      <c r="AT28" s="34"/>
      <c r="AW28"/>
      <c r="AX28"/>
      <c r="AY28"/>
      <c r="AZ28"/>
      <c r="BA28"/>
      <c r="BB28"/>
      <c r="BC28"/>
      <c r="BD28"/>
      <c r="BE28"/>
      <c r="BF28"/>
      <c r="BG28"/>
      <c r="BH28"/>
      <c r="BI28"/>
      <c r="BJ28"/>
      <c r="BK28"/>
      <c r="BL28"/>
      <c r="BM28"/>
      <c r="BN28"/>
      <c r="BO28"/>
      <c r="BP28"/>
    </row>
    <row r="29" spans="1:68" x14ac:dyDescent="0.25">
      <c r="A29" s="4"/>
      <c r="B29" s="4"/>
      <c r="C29" s="4"/>
      <c r="D29" s="4"/>
      <c r="E29" s="4"/>
      <c r="F29" s="4"/>
      <c r="G29" s="4"/>
      <c r="H29" s="4"/>
      <c r="I29" s="4"/>
      <c r="J29" s="4"/>
      <c r="K29" s="4"/>
      <c r="L29" s="4"/>
      <c r="M29" s="4"/>
      <c r="N29" s="4"/>
      <c r="O29" s="2"/>
      <c r="P29" s="2"/>
      <c r="Q29" s="2"/>
      <c r="R29" s="2"/>
      <c r="S29" s="4"/>
      <c r="T29" s="4"/>
      <c r="U29" s="4"/>
      <c r="V29" s="4"/>
      <c r="W29" s="4"/>
      <c r="X29" s="4"/>
      <c r="Y29" s="2"/>
      <c r="Z29" s="2"/>
      <c r="AA29" s="2"/>
      <c r="AB29" s="2"/>
      <c r="AC29" s="2"/>
      <c r="AD29" s="2"/>
      <c r="AE29" s="2"/>
      <c r="AF29" s="2"/>
      <c r="AG29" s="2"/>
      <c r="AH29" s="2"/>
      <c r="AI29" s="2"/>
      <c r="AJ29" s="2"/>
      <c r="AK29" s="2"/>
      <c r="AL29" s="2"/>
      <c r="AM29" s="2"/>
      <c r="AN29" s="2"/>
      <c r="AO29" s="2"/>
      <c r="AP29" s="2"/>
      <c r="AQ29" s="2"/>
      <c r="AR29" s="2"/>
      <c r="AW29"/>
      <c r="AX29"/>
      <c r="AY29"/>
      <c r="AZ29"/>
      <c r="BA29"/>
      <c r="BB29"/>
      <c r="BC29"/>
      <c r="BD29"/>
      <c r="BE29"/>
      <c r="BF29"/>
      <c r="BG29"/>
      <c r="BH29"/>
      <c r="BI29"/>
      <c r="BJ29"/>
      <c r="BK29"/>
      <c r="BL29"/>
      <c r="BM29"/>
      <c r="BN29"/>
      <c r="BO29"/>
      <c r="BP29"/>
    </row>
    <row r="30" spans="1:68" ht="15.75" thickBot="1" x14ac:dyDescent="0.3">
      <c r="A30" s="4"/>
      <c r="B30" s="4"/>
      <c r="C30" s="4"/>
      <c r="D30" s="4"/>
      <c r="E30" s="4"/>
      <c r="F30" s="4"/>
      <c r="G30" s="4"/>
      <c r="H30" s="4"/>
      <c r="I30" s="4"/>
      <c r="J30" s="4"/>
      <c r="K30" s="4"/>
      <c r="L30" s="4"/>
      <c r="M30" s="4"/>
      <c r="N30" s="4"/>
      <c r="O30" s="2"/>
      <c r="P30" s="2"/>
      <c r="Q30" s="2"/>
      <c r="R30" s="2"/>
      <c r="S30" s="4"/>
      <c r="T30" s="4"/>
      <c r="U30" s="4"/>
      <c r="V30" s="4"/>
      <c r="W30" s="4"/>
      <c r="X30" s="4"/>
      <c r="Y30" s="2"/>
      <c r="Z30" s="2"/>
      <c r="AA30" s="2"/>
      <c r="AB30" s="2"/>
      <c r="AC30" s="2"/>
      <c r="AD30" s="2"/>
      <c r="AE30" s="2"/>
      <c r="AF30" s="2"/>
      <c r="AG30" s="2"/>
      <c r="AH30" s="2"/>
      <c r="AI30" s="2"/>
      <c r="AJ30" s="2"/>
      <c r="AK30" s="2"/>
      <c r="AL30" s="2"/>
      <c r="AM30" s="2"/>
      <c r="AN30" s="2"/>
      <c r="AO30" s="2"/>
      <c r="AP30" s="2"/>
      <c r="AQ30" s="2"/>
      <c r="AR30" s="2"/>
      <c r="AW30"/>
      <c r="AX30"/>
      <c r="AY30"/>
      <c r="AZ30"/>
      <c r="BA30"/>
      <c r="BB30"/>
      <c r="BC30"/>
      <c r="BD30"/>
      <c r="BE30"/>
      <c r="BF30"/>
      <c r="BG30"/>
      <c r="BH30"/>
      <c r="BI30"/>
      <c r="BJ30"/>
      <c r="BK30"/>
      <c r="BL30"/>
      <c r="BM30"/>
      <c r="BN30"/>
      <c r="BO30"/>
      <c r="BP30"/>
    </row>
    <row r="31" spans="1:68" ht="18.75" x14ac:dyDescent="0.3">
      <c r="A31" s="36" t="s">
        <v>64</v>
      </c>
      <c r="B31" s="37"/>
      <c r="C31" s="891" t="s">
        <v>65</v>
      </c>
      <c r="D31" s="892"/>
      <c r="E31" s="892"/>
      <c r="F31" s="892"/>
      <c r="G31" s="892"/>
      <c r="H31" s="892"/>
      <c r="I31" s="892"/>
      <c r="J31" s="892"/>
      <c r="K31" s="893"/>
      <c r="L31" s="54"/>
      <c r="M31" s="54"/>
      <c r="N31" s="54"/>
      <c r="O31" s="54"/>
      <c r="P31" s="54"/>
      <c r="Q31" s="54"/>
      <c r="R31" s="54"/>
      <c r="S31" s="54"/>
      <c r="T31" s="54"/>
      <c r="U31" s="54"/>
      <c r="V31" s="54"/>
      <c r="W31" s="54"/>
      <c r="X31" s="54"/>
      <c r="Y31" s="54"/>
      <c r="Z31" s="54"/>
      <c r="AA31" s="54"/>
      <c r="AB31" s="54"/>
      <c r="AC31" s="54"/>
      <c r="AD31" s="54"/>
      <c r="AE31" s="54"/>
      <c r="AF31" s="54"/>
      <c r="AG31" s="53"/>
      <c r="AH31" s="53"/>
      <c r="AI31" s="53"/>
      <c r="AJ31" s="53"/>
      <c r="AK31" s="53"/>
      <c r="AL31" s="53"/>
      <c r="AM31" s="53"/>
      <c r="AN31" s="53"/>
      <c r="AO31" s="53"/>
      <c r="AP31" s="53"/>
      <c r="AQ31" s="53"/>
      <c r="AR31" s="53"/>
      <c r="AS31" s="52"/>
      <c r="AW31"/>
      <c r="AX31"/>
      <c r="AY31"/>
      <c r="AZ31"/>
      <c r="BA31"/>
      <c r="BB31"/>
      <c r="BC31"/>
      <c r="BD31"/>
      <c r="BE31"/>
      <c r="BF31"/>
      <c r="BG31"/>
      <c r="BH31"/>
      <c r="BI31"/>
      <c r="BJ31"/>
      <c r="BK31"/>
      <c r="BL31"/>
      <c r="BM31"/>
      <c r="BN31"/>
      <c r="BO31"/>
      <c r="BP31"/>
    </row>
    <row r="32" spans="1:68" ht="18.75" customHeight="1" x14ac:dyDescent="0.25">
      <c r="A32" s="57" t="s">
        <v>6</v>
      </c>
      <c r="B32" s="58" t="s">
        <v>7</v>
      </c>
      <c r="C32" s="901" t="s">
        <v>8</v>
      </c>
      <c r="D32" s="902"/>
      <c r="E32" s="902"/>
      <c r="F32" s="902"/>
      <c r="G32" s="902"/>
      <c r="H32" s="902"/>
      <c r="I32" s="902"/>
      <c r="J32" s="902"/>
      <c r="K32" s="903"/>
      <c r="L32" s="55"/>
      <c r="M32" s="55"/>
      <c r="N32" s="55"/>
      <c r="O32" s="55"/>
      <c r="P32" s="55"/>
      <c r="Q32" s="55"/>
      <c r="R32" s="55"/>
      <c r="S32" s="55"/>
      <c r="T32" s="55"/>
      <c r="U32" s="55"/>
      <c r="V32" s="55"/>
      <c r="W32" s="55"/>
      <c r="X32" s="55"/>
      <c r="Y32" s="55"/>
      <c r="Z32" s="55"/>
      <c r="AA32" s="55"/>
      <c r="AB32" s="55"/>
      <c r="AC32" s="55"/>
      <c r="AD32" s="55"/>
      <c r="AE32" s="55"/>
      <c r="AF32" s="55"/>
      <c r="AG32" s="50"/>
      <c r="AH32" s="50"/>
      <c r="AI32" s="50"/>
      <c r="AJ32" s="50"/>
      <c r="AK32" s="50"/>
      <c r="AL32" s="50"/>
      <c r="AM32" s="50"/>
      <c r="AN32" s="50"/>
      <c r="AO32" s="50"/>
      <c r="AP32" s="50"/>
      <c r="AQ32" s="50"/>
      <c r="AR32" s="50"/>
      <c r="AS32" s="52"/>
      <c r="AW32"/>
      <c r="AX32"/>
      <c r="AY32"/>
      <c r="AZ32"/>
      <c r="BA32"/>
      <c r="BB32"/>
      <c r="BC32"/>
      <c r="BD32"/>
      <c r="BE32"/>
      <c r="BF32"/>
      <c r="BG32"/>
      <c r="BH32"/>
      <c r="BI32"/>
      <c r="BJ32"/>
      <c r="BK32"/>
      <c r="BL32"/>
      <c r="BM32"/>
      <c r="BN32"/>
      <c r="BO32"/>
      <c r="BP32"/>
    </row>
    <row r="33" spans="1:68" ht="18.75" customHeight="1" x14ac:dyDescent="0.25">
      <c r="A33" s="59">
        <v>3</v>
      </c>
      <c r="B33" s="60" t="s">
        <v>2</v>
      </c>
      <c r="C33" s="895" t="s">
        <v>76</v>
      </c>
      <c r="D33" s="896"/>
      <c r="E33" s="896"/>
      <c r="F33" s="896"/>
      <c r="G33" s="896"/>
      <c r="H33" s="896"/>
      <c r="I33" s="896"/>
      <c r="J33" s="896"/>
      <c r="K33" s="897"/>
      <c r="L33" s="56"/>
      <c r="M33" s="56"/>
      <c r="N33" s="56"/>
      <c r="O33" s="56"/>
      <c r="P33" s="56"/>
      <c r="Q33" s="56"/>
      <c r="R33" s="56"/>
      <c r="S33" s="56"/>
      <c r="T33" s="56"/>
      <c r="U33" s="56"/>
      <c r="V33" s="56"/>
      <c r="W33" s="56"/>
      <c r="X33" s="56"/>
      <c r="Y33" s="56"/>
      <c r="Z33" s="56"/>
      <c r="AA33" s="56"/>
      <c r="AB33" s="56"/>
      <c r="AC33" s="56"/>
      <c r="AD33" s="56"/>
      <c r="AE33" s="56"/>
      <c r="AF33" s="56"/>
      <c r="AG33" s="51"/>
      <c r="AH33" s="51"/>
      <c r="AI33" s="51"/>
      <c r="AJ33" s="51"/>
      <c r="AK33" s="51"/>
      <c r="AL33" s="51"/>
      <c r="AM33" s="51"/>
      <c r="AN33" s="51"/>
      <c r="AO33" s="51"/>
      <c r="AP33" s="51"/>
      <c r="AQ33" s="51"/>
      <c r="AR33" s="51"/>
      <c r="AS33" s="52"/>
      <c r="AW33"/>
      <c r="AX33"/>
      <c r="AY33"/>
      <c r="AZ33"/>
      <c r="BA33"/>
      <c r="BB33"/>
      <c r="BC33"/>
      <c r="BD33"/>
      <c r="BE33"/>
      <c r="BF33"/>
      <c r="BG33"/>
      <c r="BH33"/>
      <c r="BI33"/>
      <c r="BJ33"/>
      <c r="BK33"/>
      <c r="BL33"/>
      <c r="BM33"/>
      <c r="BN33"/>
      <c r="BO33"/>
      <c r="BP33"/>
    </row>
    <row r="34" spans="1:68" ht="18.75" customHeight="1" x14ac:dyDescent="0.25">
      <c r="A34" s="59">
        <v>4</v>
      </c>
      <c r="B34" s="60" t="s">
        <v>13</v>
      </c>
      <c r="C34" s="895" t="s">
        <v>77</v>
      </c>
      <c r="D34" s="896"/>
      <c r="E34" s="896"/>
      <c r="F34" s="896"/>
      <c r="G34" s="896"/>
      <c r="H34" s="896"/>
      <c r="I34" s="896"/>
      <c r="J34" s="896"/>
      <c r="K34" s="897"/>
      <c r="L34" s="56"/>
      <c r="M34" s="56"/>
      <c r="N34" s="56"/>
      <c r="O34" s="56"/>
      <c r="P34" s="56"/>
      <c r="Q34" s="56"/>
      <c r="R34" s="56"/>
      <c r="S34" s="56"/>
      <c r="T34" s="56"/>
      <c r="U34" s="56"/>
      <c r="V34" s="56"/>
      <c r="W34" s="56"/>
      <c r="X34" s="56"/>
      <c r="Y34" s="56"/>
      <c r="Z34" s="56"/>
      <c r="AA34" s="56"/>
      <c r="AB34" s="56"/>
      <c r="AC34" s="56"/>
      <c r="AD34" s="56"/>
      <c r="AE34" s="56"/>
      <c r="AF34" s="56"/>
      <c r="AG34" s="51"/>
      <c r="AH34" s="51"/>
      <c r="AI34" s="51"/>
      <c r="AJ34" s="51"/>
      <c r="AK34" s="51"/>
      <c r="AL34" s="51"/>
      <c r="AM34" s="51"/>
      <c r="AN34" s="51"/>
      <c r="AO34" s="51"/>
      <c r="AP34" s="51"/>
      <c r="AQ34" s="51"/>
      <c r="AR34" s="51"/>
      <c r="AS34" s="52"/>
      <c r="AW34"/>
      <c r="AX34"/>
      <c r="AY34"/>
      <c r="AZ34"/>
      <c r="BA34"/>
      <c r="BB34"/>
      <c r="BC34"/>
      <c r="BD34"/>
      <c r="BE34"/>
      <c r="BF34"/>
      <c r="BG34"/>
      <c r="BH34"/>
      <c r="BI34"/>
      <c r="BJ34"/>
      <c r="BK34"/>
      <c r="BL34"/>
      <c r="BM34"/>
      <c r="BN34"/>
      <c r="BO34"/>
      <c r="BP34"/>
    </row>
    <row r="35" spans="1:68" ht="27.75" customHeight="1" thickBot="1" x14ac:dyDescent="0.3">
      <c r="A35" s="61">
        <v>5</v>
      </c>
      <c r="B35" s="62" t="s">
        <v>14</v>
      </c>
      <c r="C35" s="898" t="s">
        <v>78</v>
      </c>
      <c r="D35" s="899"/>
      <c r="E35" s="899"/>
      <c r="F35" s="899"/>
      <c r="G35" s="899"/>
      <c r="H35" s="899"/>
      <c r="I35" s="899"/>
      <c r="J35" s="899"/>
      <c r="K35" s="900"/>
      <c r="L35" s="56"/>
      <c r="M35" s="56"/>
      <c r="N35" s="56"/>
      <c r="O35" s="56"/>
      <c r="P35" s="56"/>
      <c r="Q35" s="56"/>
      <c r="R35" s="56"/>
      <c r="S35" s="56"/>
      <c r="T35" s="56"/>
      <c r="U35" s="56"/>
      <c r="V35" s="56"/>
      <c r="W35" s="56"/>
      <c r="X35" s="56"/>
      <c r="Y35" s="56"/>
      <c r="Z35" s="56"/>
      <c r="AA35" s="56"/>
      <c r="AB35" s="56"/>
      <c r="AC35" s="56"/>
      <c r="AD35" s="56"/>
      <c r="AE35" s="56"/>
      <c r="AF35" s="56"/>
      <c r="AG35" s="51"/>
      <c r="AH35" s="51"/>
      <c r="AI35" s="51"/>
      <c r="AJ35" s="51"/>
      <c r="AK35" s="51"/>
      <c r="AL35" s="51"/>
      <c r="AM35" s="51"/>
      <c r="AN35" s="51"/>
      <c r="AO35" s="51"/>
      <c r="AP35" s="51"/>
      <c r="AQ35" s="51"/>
      <c r="AR35" s="51"/>
      <c r="AS35" s="52"/>
      <c r="AW35"/>
      <c r="AX35"/>
      <c r="AY35"/>
      <c r="AZ35"/>
      <c r="BA35"/>
      <c r="BB35"/>
      <c r="BC35"/>
      <c r="BD35"/>
      <c r="BE35"/>
      <c r="BF35"/>
      <c r="BG35"/>
      <c r="BH35"/>
      <c r="BI35"/>
      <c r="BJ35"/>
      <c r="BK35"/>
      <c r="BL35"/>
      <c r="BM35"/>
      <c r="BN35"/>
      <c r="BO35"/>
      <c r="BP35"/>
    </row>
    <row r="36" spans="1:68" x14ac:dyDescent="0.25">
      <c r="A36" s="4"/>
      <c r="B36" s="4"/>
      <c r="C36" s="4"/>
      <c r="D36" s="4"/>
      <c r="E36" s="4"/>
      <c r="F36" s="4"/>
      <c r="G36" s="4"/>
      <c r="H36" s="4"/>
      <c r="I36" s="4"/>
      <c r="J36" s="39"/>
      <c r="K36" s="39"/>
      <c r="L36" s="887"/>
      <c r="M36" s="887"/>
      <c r="N36" s="39"/>
      <c r="O36" s="2"/>
      <c r="P36" s="2"/>
      <c r="Q36" s="2"/>
      <c r="R36" s="2"/>
      <c r="S36" s="4"/>
      <c r="T36" s="39"/>
      <c r="U36" s="39"/>
      <c r="V36" s="887"/>
      <c r="W36" s="887"/>
      <c r="X36" s="39"/>
      <c r="Y36" s="2"/>
      <c r="Z36" s="2"/>
      <c r="AA36" s="2"/>
      <c r="AB36" s="2"/>
      <c r="AC36" s="2"/>
      <c r="AD36" s="2"/>
      <c r="AE36" s="2"/>
      <c r="AF36" s="2"/>
      <c r="AG36" s="2"/>
      <c r="AH36" s="2"/>
      <c r="AI36" s="2"/>
      <c r="AJ36" s="2"/>
      <c r="AK36" s="2"/>
      <c r="AL36" s="2"/>
      <c r="AM36" s="2"/>
      <c r="AN36" s="2"/>
      <c r="AO36" s="2"/>
      <c r="AP36" s="2"/>
      <c r="AQ36" s="2"/>
      <c r="AR36" s="2"/>
      <c r="AW36"/>
      <c r="AX36"/>
      <c r="AY36"/>
      <c r="AZ36"/>
      <c r="BA36"/>
      <c r="BB36"/>
      <c r="BC36"/>
      <c r="BD36"/>
      <c r="BE36"/>
      <c r="BF36"/>
      <c r="BG36"/>
      <c r="BH36"/>
      <c r="BI36"/>
      <c r="BJ36"/>
      <c r="BK36"/>
      <c r="BL36"/>
      <c r="BM36"/>
      <c r="BN36"/>
      <c r="BO36"/>
      <c r="BP36"/>
    </row>
    <row r="37" spans="1:68" x14ac:dyDescent="0.25">
      <c r="A37" s="4"/>
      <c r="B37" s="4"/>
      <c r="C37" s="4"/>
      <c r="D37" s="4"/>
      <c r="E37" s="4"/>
      <c r="F37" s="4"/>
      <c r="G37" s="4"/>
      <c r="H37" s="4"/>
      <c r="I37" s="4"/>
      <c r="J37" s="40"/>
      <c r="K37" s="41"/>
      <c r="L37" s="894"/>
      <c r="M37" s="894"/>
      <c r="N37" s="38"/>
      <c r="O37" s="2"/>
      <c r="P37" s="2"/>
      <c r="Q37" s="2"/>
      <c r="R37" s="2"/>
      <c r="S37" s="4"/>
      <c r="T37" s="40"/>
      <c r="U37" s="41"/>
      <c r="V37" s="894"/>
      <c r="W37" s="894"/>
      <c r="X37" s="38"/>
      <c r="Y37" s="2"/>
      <c r="Z37" s="2"/>
      <c r="AA37" s="2"/>
      <c r="AB37" s="2"/>
      <c r="AC37" s="2"/>
      <c r="AD37" s="2"/>
      <c r="AE37" s="2"/>
      <c r="AF37" s="2"/>
      <c r="AG37" s="2"/>
      <c r="AH37" s="2"/>
      <c r="AI37" s="2"/>
      <c r="AJ37" s="2"/>
      <c r="AK37" s="2"/>
      <c r="AL37" s="2"/>
      <c r="AM37" s="2"/>
      <c r="AN37" s="2"/>
      <c r="AO37" s="2"/>
      <c r="AP37" s="2"/>
      <c r="AQ37" s="2"/>
      <c r="AR37" s="2"/>
      <c r="AW37"/>
      <c r="AX37"/>
      <c r="AY37"/>
      <c r="AZ37"/>
      <c r="BA37"/>
      <c r="BB37"/>
      <c r="BC37"/>
      <c r="BD37"/>
      <c r="BE37"/>
      <c r="BF37"/>
      <c r="BG37"/>
      <c r="BH37"/>
      <c r="BI37"/>
      <c r="BJ37"/>
      <c r="BK37"/>
      <c r="BL37"/>
      <c r="BM37"/>
      <c r="BN37"/>
      <c r="BO37"/>
      <c r="BP37"/>
    </row>
    <row r="39" spans="1:68" x14ac:dyDescent="0.25">
      <c r="A39" s="4"/>
      <c r="B39" s="4"/>
      <c r="C39" s="4"/>
      <c r="D39" s="4"/>
      <c r="E39" s="4"/>
      <c r="F39" s="4"/>
      <c r="G39" s="4"/>
      <c r="H39" s="4"/>
      <c r="I39" s="4"/>
      <c r="J39" s="4"/>
      <c r="K39" s="4"/>
      <c r="L39" s="4"/>
      <c r="M39" s="4"/>
      <c r="N39" s="4"/>
      <c r="O39" s="2"/>
      <c r="P39" s="2"/>
      <c r="Q39" s="2"/>
      <c r="R39" s="2"/>
      <c r="S39" s="4"/>
      <c r="T39" s="4"/>
      <c r="U39" s="4"/>
      <c r="V39" s="4"/>
      <c r="W39" s="4"/>
      <c r="X39" s="4"/>
      <c r="Y39" s="2"/>
      <c r="Z39" s="2"/>
      <c r="AA39" s="2"/>
      <c r="AB39" s="2"/>
      <c r="AC39" s="2"/>
      <c r="AD39" s="2"/>
      <c r="AE39" s="2"/>
      <c r="AF39" s="2"/>
      <c r="AG39" s="2"/>
      <c r="AH39" s="2"/>
      <c r="AI39" s="2"/>
      <c r="AJ39" s="2"/>
      <c r="AK39" s="2"/>
      <c r="AL39" s="2"/>
      <c r="AM39" s="2"/>
      <c r="AN39" s="2"/>
      <c r="AO39" s="2"/>
      <c r="AP39" s="2"/>
      <c r="AQ39" s="2"/>
      <c r="AR39" s="2"/>
      <c r="AW39"/>
      <c r="AX39"/>
      <c r="AY39"/>
      <c r="AZ39"/>
      <c r="BA39"/>
      <c r="BB39"/>
      <c r="BC39"/>
      <c r="BD39"/>
      <c r="BE39"/>
      <c r="BF39"/>
      <c r="BG39"/>
      <c r="BH39"/>
      <c r="BI39"/>
      <c r="BJ39"/>
      <c r="BK39"/>
      <c r="BL39"/>
      <c r="BM39"/>
      <c r="BN39"/>
      <c r="BO39"/>
      <c r="BP39"/>
    </row>
    <row r="40" spans="1:68" x14ac:dyDescent="0.25">
      <c r="A40" s="4"/>
      <c r="B40" s="4"/>
      <c r="C40" s="4"/>
      <c r="D40" s="4"/>
      <c r="E40" s="4"/>
      <c r="F40" s="4"/>
      <c r="G40" s="4"/>
      <c r="H40" s="4"/>
      <c r="I40" s="4"/>
      <c r="J40" s="4"/>
      <c r="K40" s="4"/>
      <c r="L40" s="4"/>
      <c r="M40" s="4"/>
      <c r="N40" s="4"/>
      <c r="O40" s="2"/>
      <c r="P40" s="2"/>
      <c r="Q40" s="2"/>
      <c r="R40" s="2"/>
      <c r="S40" s="4"/>
      <c r="T40" s="4"/>
      <c r="U40" s="4"/>
      <c r="V40" s="4"/>
      <c r="W40" s="4"/>
      <c r="X40" s="4"/>
      <c r="Y40" s="2"/>
      <c r="Z40" s="2"/>
      <c r="AA40" s="2"/>
      <c r="AB40" s="2"/>
      <c r="AC40" s="2"/>
      <c r="AD40" s="2"/>
      <c r="AE40" s="2"/>
      <c r="AF40" s="2"/>
      <c r="AG40" s="2"/>
      <c r="AH40" s="2"/>
      <c r="AI40" s="2"/>
      <c r="AJ40" s="2"/>
      <c r="AK40" s="2"/>
      <c r="AL40" s="2"/>
      <c r="AM40" s="2"/>
      <c r="AN40" s="2"/>
      <c r="AO40" s="2"/>
      <c r="AP40" s="2"/>
      <c r="AQ40" s="2"/>
      <c r="AR40" s="2"/>
      <c r="AW40"/>
      <c r="AX40"/>
      <c r="AY40"/>
      <c r="AZ40"/>
      <c r="BA40"/>
      <c r="BB40"/>
      <c r="BC40"/>
      <c r="BD40"/>
      <c r="BE40"/>
      <c r="BF40"/>
      <c r="BG40"/>
      <c r="BH40"/>
      <c r="BI40"/>
      <c r="BJ40"/>
      <c r="BK40"/>
      <c r="BL40"/>
      <c r="BM40"/>
      <c r="BN40"/>
      <c r="BO40"/>
      <c r="BP40"/>
    </row>
    <row r="41" spans="1:68" x14ac:dyDescent="0.25">
      <c r="A41" s="4"/>
      <c r="B41" s="4"/>
      <c r="C41" s="4"/>
      <c r="D41" s="4"/>
      <c r="E41" s="4"/>
      <c r="F41" s="4"/>
      <c r="G41" s="4"/>
      <c r="H41" s="4"/>
      <c r="I41" s="4"/>
      <c r="J41" s="4"/>
      <c r="K41" s="4"/>
      <c r="L41" s="4"/>
      <c r="M41" s="4"/>
      <c r="N41" s="4"/>
      <c r="O41" s="2"/>
      <c r="P41" s="2"/>
      <c r="Q41" s="2"/>
      <c r="R41" s="2"/>
      <c r="S41" s="4"/>
      <c r="T41" s="4"/>
      <c r="U41" s="4"/>
      <c r="V41" s="4"/>
      <c r="W41" s="4"/>
      <c r="X41" s="4"/>
      <c r="Y41" s="2"/>
      <c r="Z41" s="2"/>
      <c r="AA41" s="2"/>
      <c r="AB41" s="2"/>
      <c r="AC41" s="2"/>
      <c r="AD41" s="2"/>
      <c r="AE41" s="2"/>
      <c r="AF41" s="2"/>
      <c r="AG41" s="2"/>
      <c r="AH41" s="2"/>
      <c r="AI41" s="2"/>
      <c r="AJ41" s="2"/>
      <c r="AK41" s="2"/>
      <c r="AL41" s="2"/>
      <c r="AM41" s="2"/>
      <c r="AN41" s="2"/>
      <c r="AO41" s="2"/>
      <c r="AP41" s="2"/>
      <c r="AQ41" s="2"/>
      <c r="AR41" s="2"/>
      <c r="AW41"/>
      <c r="AX41"/>
      <c r="AY41"/>
      <c r="AZ41"/>
      <c r="BA41"/>
      <c r="BB41"/>
      <c r="BC41"/>
      <c r="BD41"/>
      <c r="BE41"/>
      <c r="BF41"/>
      <c r="BG41"/>
      <c r="BH41"/>
      <c r="BI41"/>
      <c r="BJ41"/>
      <c r="BK41"/>
      <c r="BL41"/>
      <c r="BM41"/>
      <c r="BN41"/>
      <c r="BO41"/>
      <c r="BP41"/>
    </row>
    <row r="42" spans="1:6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W42"/>
      <c r="AX42"/>
      <c r="AY42"/>
      <c r="AZ42"/>
      <c r="BA42"/>
      <c r="BB42"/>
      <c r="BC42"/>
      <c r="BD42"/>
      <c r="BE42"/>
      <c r="BF42"/>
      <c r="BG42"/>
      <c r="BH42"/>
      <c r="BI42"/>
      <c r="BJ42"/>
      <c r="BK42"/>
      <c r="BL42"/>
      <c r="BM42"/>
      <c r="BN42"/>
      <c r="BO42"/>
      <c r="BP42"/>
    </row>
    <row r="43" spans="1:68" x14ac:dyDescent="0.25">
      <c r="A43" s="6"/>
      <c r="B43" s="4"/>
      <c r="C43" s="4"/>
      <c r="D43" s="4"/>
      <c r="E43" s="4"/>
      <c r="F43" s="4"/>
      <c r="G43" s="4"/>
      <c r="H43" s="4"/>
      <c r="I43" s="4"/>
      <c r="J43" s="4"/>
      <c r="K43" s="4"/>
      <c r="L43" s="4"/>
      <c r="M43" s="4"/>
      <c r="N43" s="4"/>
      <c r="O43" s="4"/>
      <c r="P43" s="4"/>
      <c r="S43" s="4"/>
      <c r="T43" s="4"/>
      <c r="U43" s="4"/>
      <c r="V43" s="4"/>
      <c r="W43" s="4"/>
      <c r="X43" s="4"/>
      <c r="Y43" s="4"/>
      <c r="Z43" s="4"/>
      <c r="AC43" s="4"/>
      <c r="AD43" s="4"/>
      <c r="AI43" s="4"/>
      <c r="AJ43" s="4"/>
      <c r="AO43" s="4"/>
      <c r="AP43" s="4"/>
      <c r="AW43"/>
      <c r="AX43"/>
      <c r="AY43"/>
      <c r="AZ43"/>
      <c r="BA43"/>
      <c r="BB43"/>
      <c r="BC43"/>
      <c r="BD43"/>
      <c r="BE43"/>
      <c r="BF43"/>
      <c r="BG43"/>
      <c r="BH43"/>
      <c r="BI43"/>
      <c r="BJ43"/>
      <c r="BK43"/>
      <c r="BL43"/>
      <c r="BM43"/>
      <c r="BN43"/>
      <c r="BO43"/>
      <c r="BP43"/>
    </row>
    <row r="44" spans="1:68" x14ac:dyDescent="0.25">
      <c r="A44" s="6"/>
      <c r="B44" s="4"/>
      <c r="C44" s="4"/>
      <c r="D44" s="4"/>
      <c r="E44" s="4"/>
      <c r="F44" s="4"/>
      <c r="G44" s="4"/>
      <c r="H44" s="4"/>
      <c r="I44" s="4"/>
      <c r="J44" s="4"/>
      <c r="K44" s="4"/>
      <c r="L44" s="4"/>
      <c r="M44" s="4"/>
      <c r="N44" s="4"/>
      <c r="O44" s="4"/>
      <c r="P44" s="4"/>
      <c r="S44" s="4"/>
      <c r="T44" s="4"/>
      <c r="U44" s="4"/>
      <c r="V44" s="4"/>
      <c r="W44" s="4"/>
      <c r="X44" s="4"/>
      <c r="Y44" s="4"/>
      <c r="Z44" s="4"/>
      <c r="AC44" s="4"/>
      <c r="AD44" s="4"/>
      <c r="AI44" s="4"/>
      <c r="AJ44" s="4"/>
      <c r="AO44" s="4"/>
      <c r="AP44" s="4"/>
      <c r="AW44"/>
      <c r="AX44"/>
      <c r="AY44"/>
      <c r="AZ44"/>
      <c r="BA44"/>
      <c r="BB44"/>
      <c r="BC44"/>
      <c r="BD44"/>
      <c r="BE44"/>
      <c r="BF44"/>
      <c r="BG44"/>
      <c r="BH44"/>
      <c r="BI44"/>
      <c r="BJ44"/>
      <c r="BK44"/>
      <c r="BL44"/>
      <c r="BM44"/>
      <c r="BN44"/>
      <c r="BO44"/>
      <c r="BP44"/>
    </row>
    <row r="45" spans="1:68" x14ac:dyDescent="0.25">
      <c r="A45" s="6"/>
      <c r="B45" s="4"/>
      <c r="C45" s="4"/>
      <c r="D45" s="4"/>
      <c r="E45" s="4"/>
      <c r="F45" s="4"/>
      <c r="G45" s="4"/>
      <c r="H45" s="4"/>
      <c r="I45" s="4"/>
      <c r="J45" s="4"/>
      <c r="K45" s="4"/>
      <c r="L45" s="4"/>
      <c r="M45" s="4"/>
      <c r="N45" s="4"/>
      <c r="O45" s="4"/>
      <c r="P45" s="4"/>
      <c r="S45" s="4"/>
      <c r="T45" s="4"/>
      <c r="U45" s="4"/>
      <c r="V45" s="4"/>
      <c r="W45" s="4"/>
      <c r="X45" s="4"/>
      <c r="Y45" s="4"/>
      <c r="Z45" s="4"/>
      <c r="AC45" s="4"/>
      <c r="AD45" s="4"/>
      <c r="AI45" s="4"/>
      <c r="AJ45" s="4"/>
      <c r="AO45" s="4"/>
      <c r="AP45" s="4"/>
      <c r="AW45"/>
      <c r="AX45"/>
      <c r="AY45"/>
      <c r="AZ45"/>
      <c r="BA45"/>
      <c r="BB45"/>
      <c r="BC45"/>
      <c r="BD45"/>
      <c r="BE45"/>
      <c r="BF45"/>
      <c r="BG45"/>
      <c r="BH45"/>
      <c r="BI45"/>
      <c r="BJ45"/>
      <c r="BK45"/>
      <c r="BL45"/>
      <c r="BM45"/>
      <c r="BN45"/>
      <c r="BO45"/>
      <c r="BP45"/>
    </row>
    <row r="46" spans="1:68" x14ac:dyDescent="0.25">
      <c r="A46" s="6"/>
      <c r="B46" s="4"/>
      <c r="C46" s="4"/>
      <c r="D46" s="4"/>
      <c r="E46" s="4"/>
      <c r="F46" s="4"/>
      <c r="G46" s="4"/>
      <c r="H46" s="4"/>
      <c r="I46" s="4"/>
      <c r="J46" s="4"/>
      <c r="K46" s="4"/>
      <c r="L46" s="4"/>
      <c r="M46" s="4"/>
      <c r="N46" s="4"/>
      <c r="O46" s="4"/>
      <c r="P46" s="4"/>
      <c r="S46" s="4"/>
      <c r="T46" s="4"/>
      <c r="U46" s="4"/>
      <c r="V46" s="4"/>
      <c r="W46" s="4"/>
      <c r="X46" s="4"/>
      <c r="Y46" s="4"/>
      <c r="Z46" s="4"/>
      <c r="AC46" s="4"/>
      <c r="AD46" s="4"/>
      <c r="AI46" s="4"/>
      <c r="AJ46" s="4"/>
      <c r="AO46" s="4"/>
      <c r="AP46" s="4"/>
      <c r="AW46"/>
      <c r="AX46"/>
      <c r="AY46"/>
      <c r="AZ46"/>
      <c r="BA46"/>
      <c r="BB46"/>
      <c r="BC46"/>
      <c r="BD46"/>
      <c r="BE46"/>
      <c r="BF46"/>
      <c r="BG46"/>
      <c r="BH46"/>
      <c r="BI46"/>
      <c r="BJ46"/>
      <c r="BK46"/>
      <c r="BL46"/>
      <c r="BM46"/>
      <c r="BN46"/>
      <c r="BO46"/>
      <c r="BP46"/>
    </row>
    <row r="47" spans="1:68" x14ac:dyDescent="0.25">
      <c r="A47" s="6"/>
      <c r="B47" s="4"/>
      <c r="C47" s="4"/>
      <c r="D47" s="4"/>
      <c r="E47" s="4"/>
      <c r="F47" s="4"/>
      <c r="G47" s="4"/>
      <c r="H47" s="4"/>
      <c r="I47" s="4"/>
      <c r="J47" s="4"/>
      <c r="K47" s="4"/>
      <c r="L47" s="4"/>
      <c r="M47" s="4"/>
      <c r="N47" s="4"/>
      <c r="O47" s="4"/>
      <c r="P47" s="4"/>
      <c r="S47" s="4"/>
      <c r="T47" s="4"/>
      <c r="U47" s="4"/>
      <c r="V47" s="4"/>
      <c r="W47" s="4"/>
      <c r="X47" s="4"/>
      <c r="Y47" s="4"/>
      <c r="Z47" s="4"/>
      <c r="AC47" s="4"/>
      <c r="AD47" s="4"/>
      <c r="AI47" s="4"/>
      <c r="AJ47" s="4"/>
      <c r="AO47" s="4"/>
      <c r="AP47" s="4"/>
      <c r="AW47"/>
      <c r="AX47"/>
      <c r="AY47"/>
      <c r="AZ47"/>
      <c r="BA47"/>
      <c r="BB47"/>
      <c r="BC47"/>
      <c r="BD47"/>
      <c r="BE47"/>
      <c r="BF47"/>
      <c r="BG47"/>
      <c r="BH47"/>
      <c r="BI47"/>
      <c r="BJ47"/>
      <c r="BK47"/>
      <c r="BL47"/>
      <c r="BM47"/>
      <c r="BN47"/>
      <c r="BO47"/>
      <c r="BP47"/>
    </row>
    <row r="48" spans="1:68" x14ac:dyDescent="0.25">
      <c r="A48" s="6"/>
      <c r="B48" s="4"/>
      <c r="C48" s="4"/>
      <c r="D48" s="4"/>
      <c r="E48" s="4"/>
      <c r="F48" s="4"/>
      <c r="G48" s="4"/>
      <c r="H48" s="4"/>
      <c r="I48" s="4"/>
      <c r="J48" s="4"/>
      <c r="K48" s="4"/>
      <c r="L48" s="4"/>
      <c r="M48" s="4"/>
      <c r="N48" s="4"/>
      <c r="O48" s="4"/>
      <c r="P48" s="4"/>
      <c r="S48" s="4"/>
      <c r="T48" s="4"/>
      <c r="U48" s="4"/>
      <c r="V48" s="4"/>
      <c r="W48" s="4"/>
      <c r="X48" s="4"/>
      <c r="Y48" s="4"/>
      <c r="Z48" s="4"/>
      <c r="AC48" s="4"/>
      <c r="AD48" s="4"/>
      <c r="AI48" s="4"/>
      <c r="AJ48" s="4"/>
      <c r="AO48" s="4"/>
      <c r="AP48" s="4"/>
      <c r="AW48"/>
      <c r="AX48"/>
      <c r="AY48"/>
      <c r="AZ48"/>
      <c r="BA48"/>
      <c r="BB48"/>
      <c r="BC48"/>
      <c r="BD48"/>
      <c r="BE48"/>
      <c r="BF48"/>
      <c r="BG48"/>
      <c r="BH48"/>
      <c r="BI48"/>
      <c r="BJ48"/>
      <c r="BK48"/>
      <c r="BL48"/>
      <c r="BM48"/>
      <c r="BN48"/>
      <c r="BO48"/>
      <c r="BP48"/>
    </row>
    <row r="49" spans="1:68" x14ac:dyDescent="0.25">
      <c r="A49" s="6"/>
      <c r="B49" s="4"/>
      <c r="C49" s="4"/>
      <c r="D49" s="4"/>
      <c r="E49" s="4"/>
      <c r="F49" s="4"/>
      <c r="G49" s="4"/>
      <c r="H49" s="4"/>
      <c r="I49" s="4"/>
      <c r="J49" s="4"/>
      <c r="K49" s="4"/>
      <c r="L49" s="4"/>
      <c r="M49" s="4"/>
      <c r="N49" s="4"/>
      <c r="O49" s="4"/>
      <c r="P49" s="4"/>
      <c r="S49" s="4"/>
      <c r="T49" s="4"/>
      <c r="U49" s="4"/>
      <c r="V49" s="4"/>
      <c r="W49" s="4"/>
      <c r="X49" s="4"/>
      <c r="Y49" s="4"/>
      <c r="Z49" s="4"/>
      <c r="AC49" s="4"/>
      <c r="AD49" s="4"/>
      <c r="AI49" s="4"/>
      <c r="AJ49" s="4"/>
      <c r="AO49" s="4"/>
      <c r="AP49" s="4"/>
      <c r="AW49"/>
      <c r="AX49"/>
      <c r="AY49"/>
      <c r="AZ49"/>
      <c r="BA49"/>
      <c r="BB49"/>
      <c r="BC49"/>
      <c r="BD49"/>
      <c r="BE49"/>
      <c r="BF49"/>
      <c r="BG49"/>
      <c r="BH49"/>
      <c r="BI49"/>
      <c r="BJ49"/>
      <c r="BK49"/>
      <c r="BL49"/>
      <c r="BM49"/>
      <c r="BN49"/>
      <c r="BO49"/>
      <c r="BP49"/>
    </row>
    <row r="50" spans="1:68" x14ac:dyDescent="0.25">
      <c r="A50" s="6"/>
      <c r="B50" s="4"/>
      <c r="C50" s="4"/>
      <c r="D50" s="4"/>
      <c r="E50" s="4"/>
      <c r="F50" s="4"/>
      <c r="G50" s="4"/>
      <c r="H50" s="4"/>
      <c r="I50" s="4"/>
      <c r="J50" s="4"/>
      <c r="K50" s="4"/>
      <c r="L50" s="4"/>
      <c r="M50" s="4"/>
      <c r="N50" s="4"/>
      <c r="O50" s="4"/>
      <c r="P50" s="4"/>
      <c r="S50" s="4"/>
      <c r="T50" s="4"/>
      <c r="U50" s="4"/>
      <c r="V50" s="4"/>
      <c r="W50" s="4"/>
      <c r="X50" s="4"/>
      <c r="Y50" s="4"/>
      <c r="Z50" s="4"/>
      <c r="AC50" s="4"/>
      <c r="AD50" s="4"/>
      <c r="AI50" s="4"/>
      <c r="AJ50" s="4"/>
      <c r="AO50" s="4"/>
      <c r="AP50" s="4"/>
      <c r="BO50"/>
      <c r="BP50"/>
    </row>
    <row r="51" spans="1:68" x14ac:dyDescent="0.25">
      <c r="A51" s="6"/>
      <c r="B51" s="4"/>
      <c r="C51" s="4"/>
      <c r="D51" s="4"/>
      <c r="E51" s="4"/>
      <c r="F51" s="4"/>
      <c r="G51" s="4"/>
      <c r="H51" s="4"/>
      <c r="I51" s="4"/>
      <c r="J51" s="4"/>
      <c r="K51" s="4"/>
      <c r="L51" s="4"/>
      <c r="M51" s="4"/>
      <c r="N51" s="4"/>
      <c r="O51" s="4"/>
      <c r="P51" s="4"/>
      <c r="S51" s="4"/>
      <c r="T51" s="4"/>
      <c r="U51" s="4"/>
      <c r="V51" s="4"/>
      <c r="W51" s="4"/>
      <c r="X51" s="4"/>
      <c r="Y51" s="4"/>
      <c r="Z51" s="4"/>
      <c r="AC51" s="4"/>
      <c r="AD51" s="4"/>
      <c r="AI51" s="4"/>
      <c r="AJ51" s="4"/>
      <c r="AO51" s="4"/>
      <c r="AP51" s="4"/>
      <c r="BO51"/>
      <c r="BP51"/>
    </row>
    <row r="52" spans="1:68" x14ac:dyDescent="0.25">
      <c r="A52" s="6"/>
      <c r="B52" s="4"/>
      <c r="C52" s="4"/>
      <c r="D52" s="4"/>
      <c r="E52" s="4"/>
      <c r="F52" s="4"/>
      <c r="G52" s="4"/>
      <c r="H52" s="4"/>
      <c r="I52" s="4"/>
      <c r="J52" s="4"/>
      <c r="K52" s="4"/>
      <c r="L52" s="4"/>
      <c r="M52" s="4"/>
      <c r="N52" s="4"/>
      <c r="O52" s="4"/>
      <c r="P52" s="4"/>
      <c r="S52" s="4"/>
      <c r="T52" s="4"/>
      <c r="U52" s="4"/>
      <c r="V52" s="4"/>
      <c r="W52" s="4"/>
      <c r="X52" s="4"/>
      <c r="Y52" s="4"/>
      <c r="Z52" s="4"/>
      <c r="AC52" s="4"/>
      <c r="AD52" s="4"/>
      <c r="AI52" s="4"/>
      <c r="AJ52" s="4"/>
      <c r="AO52" s="4"/>
      <c r="AP52" s="4"/>
      <c r="BO52"/>
      <c r="BP52"/>
    </row>
    <row r="53" spans="1:68" x14ac:dyDescent="0.25">
      <c r="A53" s="6"/>
      <c r="B53" s="4"/>
      <c r="C53" s="4"/>
      <c r="D53" s="4"/>
      <c r="E53" s="4"/>
      <c r="F53" s="4"/>
      <c r="G53" s="4"/>
      <c r="H53" s="4"/>
      <c r="I53" s="4"/>
      <c r="J53" s="4"/>
      <c r="K53" s="4"/>
      <c r="L53" s="4"/>
      <c r="M53" s="4"/>
      <c r="N53" s="4"/>
      <c r="O53" s="4"/>
      <c r="P53" s="4"/>
      <c r="S53" s="4"/>
      <c r="T53" s="4"/>
      <c r="U53" s="4"/>
      <c r="V53" s="4"/>
      <c r="W53" s="4"/>
      <c r="X53" s="4"/>
      <c r="Y53" s="4"/>
      <c r="Z53" s="4"/>
      <c r="AC53" s="4"/>
      <c r="AD53" s="4"/>
      <c r="AI53" s="4"/>
      <c r="AJ53" s="4"/>
      <c r="AO53" s="4"/>
      <c r="AP53" s="4"/>
      <c r="BO53"/>
      <c r="BP53"/>
    </row>
    <row r="54" spans="1:68" x14ac:dyDescent="0.25">
      <c r="A54" s="6"/>
      <c r="B54" s="4"/>
      <c r="C54" s="4"/>
      <c r="D54" s="4"/>
      <c r="E54" s="4"/>
      <c r="F54" s="4"/>
      <c r="G54" s="4"/>
      <c r="H54" s="4"/>
      <c r="I54" s="4"/>
      <c r="J54" s="4"/>
      <c r="K54" s="4"/>
      <c r="L54" s="4"/>
      <c r="M54" s="4"/>
      <c r="N54" s="4"/>
      <c r="O54" s="4"/>
      <c r="P54" s="4"/>
      <c r="S54" s="4"/>
      <c r="T54" s="4"/>
      <c r="U54" s="4"/>
      <c r="V54" s="4"/>
      <c r="W54" s="4"/>
      <c r="X54" s="4"/>
      <c r="Y54" s="4"/>
      <c r="Z54" s="4"/>
      <c r="AC54" s="4"/>
      <c r="AD54" s="4"/>
      <c r="AI54" s="4"/>
      <c r="AJ54" s="4"/>
      <c r="AO54" s="4"/>
      <c r="AP54" s="4"/>
      <c r="BO54"/>
      <c r="BP54"/>
    </row>
    <row r="55" spans="1:68" x14ac:dyDescent="0.25">
      <c r="A55" s="6"/>
      <c r="B55" s="4"/>
      <c r="C55" s="4"/>
      <c r="D55" s="4"/>
      <c r="E55" s="4"/>
      <c r="F55" s="4"/>
      <c r="G55" s="4"/>
      <c r="H55" s="4"/>
      <c r="I55" s="4"/>
      <c r="J55" s="4"/>
      <c r="K55" s="4"/>
      <c r="L55" s="4"/>
      <c r="M55" s="4"/>
      <c r="N55" s="4"/>
      <c r="O55" s="4"/>
      <c r="P55" s="4"/>
      <c r="S55" s="4"/>
      <c r="T55" s="4"/>
      <c r="U55" s="4"/>
      <c r="V55" s="4"/>
      <c r="W55" s="4"/>
      <c r="X55" s="4"/>
      <c r="Y55" s="4"/>
      <c r="Z55" s="4"/>
      <c r="AC55" s="4"/>
      <c r="AD55" s="4"/>
      <c r="AI55" s="4"/>
      <c r="AJ55" s="4"/>
      <c r="AO55" s="4"/>
      <c r="AP55" s="4"/>
      <c r="BO55"/>
      <c r="BP55"/>
    </row>
    <row r="56" spans="1:68" x14ac:dyDescent="0.25">
      <c r="A56" s="6"/>
      <c r="B56" s="4"/>
      <c r="C56" s="4"/>
      <c r="D56" s="4"/>
      <c r="E56" s="4"/>
      <c r="F56" s="4"/>
      <c r="G56" s="4"/>
      <c r="H56" s="4"/>
      <c r="I56" s="4"/>
      <c r="J56" s="4"/>
      <c r="K56" s="4"/>
      <c r="L56" s="4"/>
      <c r="M56" s="4"/>
      <c r="N56" s="4"/>
      <c r="O56" s="4"/>
      <c r="P56" s="4"/>
      <c r="S56" s="4"/>
      <c r="T56" s="4"/>
      <c r="U56" s="4"/>
      <c r="V56" s="4"/>
      <c r="W56" s="4"/>
      <c r="X56" s="4"/>
      <c r="Y56" s="4"/>
      <c r="Z56" s="4"/>
      <c r="AC56" s="4"/>
      <c r="AD56" s="4"/>
      <c r="AI56" s="4"/>
      <c r="AJ56" s="4"/>
      <c r="AO56" s="4"/>
      <c r="AP56" s="4"/>
      <c r="BO56"/>
      <c r="BP56"/>
    </row>
    <row r="57" spans="1:68" x14ac:dyDescent="0.25">
      <c r="A57" s="6"/>
      <c r="B57" s="4"/>
      <c r="C57" s="4"/>
      <c r="D57" s="4"/>
      <c r="E57" s="4"/>
      <c r="F57" s="4"/>
      <c r="G57" s="4"/>
      <c r="H57" s="4"/>
      <c r="I57" s="4"/>
      <c r="J57" s="4"/>
      <c r="K57" s="4"/>
      <c r="L57" s="4"/>
      <c r="M57" s="4"/>
      <c r="N57" s="4"/>
      <c r="O57" s="4"/>
      <c r="P57" s="4"/>
      <c r="S57" s="4"/>
      <c r="T57" s="4"/>
      <c r="U57" s="4"/>
      <c r="V57" s="4"/>
      <c r="W57" s="4"/>
      <c r="X57" s="4"/>
      <c r="Y57" s="4"/>
      <c r="Z57" s="4"/>
      <c r="AC57" s="4"/>
      <c r="AD57" s="4"/>
      <c r="AI57" s="4"/>
      <c r="AJ57" s="4"/>
      <c r="AO57" s="4"/>
      <c r="AP57" s="4"/>
      <c r="AW57"/>
      <c r="AX57"/>
      <c r="AY57"/>
      <c r="AZ57"/>
      <c r="BA57"/>
      <c r="BB57"/>
      <c r="BC57"/>
      <c r="BD57"/>
      <c r="BE57"/>
      <c r="BF57"/>
      <c r="BG57"/>
      <c r="BH57"/>
      <c r="BI57"/>
      <c r="BJ57"/>
      <c r="BK57"/>
      <c r="BL57"/>
      <c r="BM57"/>
      <c r="BN57"/>
      <c r="BO57"/>
      <c r="BP57"/>
    </row>
    <row r="58" spans="1:68" x14ac:dyDescent="0.25">
      <c r="A58" s="6"/>
      <c r="B58" s="4"/>
      <c r="C58" s="4"/>
      <c r="D58" s="4"/>
      <c r="E58" s="4"/>
      <c r="F58" s="4"/>
      <c r="G58" s="4"/>
      <c r="H58" s="4"/>
      <c r="I58" s="4"/>
      <c r="J58" s="4"/>
      <c r="K58" s="4"/>
      <c r="L58" s="4"/>
      <c r="M58" s="4"/>
      <c r="N58" s="4"/>
      <c r="O58" s="4"/>
      <c r="P58" s="4"/>
      <c r="S58" s="4"/>
      <c r="T58" s="4"/>
      <c r="U58" s="4"/>
      <c r="V58" s="4"/>
      <c r="W58" s="4"/>
      <c r="X58" s="4"/>
      <c r="Y58" s="4"/>
      <c r="Z58" s="4"/>
      <c r="AC58" s="4"/>
      <c r="AD58" s="4"/>
      <c r="AI58" s="4"/>
      <c r="AJ58" s="4"/>
      <c r="AO58" s="4"/>
      <c r="AP58" s="4"/>
      <c r="AW58"/>
      <c r="AX58"/>
      <c r="AY58"/>
      <c r="AZ58"/>
      <c r="BA58"/>
      <c r="BB58"/>
      <c r="BC58"/>
      <c r="BD58"/>
      <c r="BE58"/>
      <c r="BF58"/>
      <c r="BG58"/>
      <c r="BH58"/>
      <c r="BI58"/>
      <c r="BJ58"/>
      <c r="BK58"/>
      <c r="BL58"/>
      <c r="BM58"/>
      <c r="BN58"/>
      <c r="BO58"/>
      <c r="BP58"/>
    </row>
    <row r="59" spans="1:68" x14ac:dyDescent="0.25">
      <c r="A59" s="6"/>
      <c r="B59" s="4"/>
      <c r="C59" s="4"/>
      <c r="D59" s="4"/>
      <c r="E59" s="4"/>
      <c r="F59" s="4"/>
      <c r="G59" s="4"/>
      <c r="H59" s="4"/>
      <c r="I59" s="4"/>
      <c r="J59" s="4"/>
      <c r="K59" s="4"/>
      <c r="L59" s="4"/>
      <c r="M59" s="4"/>
      <c r="N59" s="4"/>
      <c r="O59" s="4"/>
      <c r="P59" s="4"/>
      <c r="S59" s="4"/>
      <c r="T59" s="4"/>
      <c r="U59" s="4"/>
      <c r="V59" s="4"/>
      <c r="W59" s="4"/>
      <c r="X59" s="4"/>
      <c r="Y59" s="4"/>
      <c r="Z59" s="4"/>
      <c r="AC59" s="4"/>
      <c r="AD59" s="4"/>
      <c r="AI59" s="4"/>
      <c r="AJ59" s="4"/>
      <c r="AO59" s="4"/>
      <c r="AP59" s="4"/>
    </row>
    <row r="60" spans="1:68" x14ac:dyDescent="0.25">
      <c r="A60" s="6"/>
      <c r="B60" s="4"/>
      <c r="C60" s="4"/>
      <c r="D60" s="4"/>
      <c r="E60" s="4"/>
      <c r="F60" s="4"/>
      <c r="G60" s="4"/>
      <c r="H60" s="4"/>
      <c r="I60" s="4"/>
      <c r="J60" s="4"/>
      <c r="K60" s="4"/>
      <c r="L60" s="4"/>
      <c r="M60" s="4"/>
      <c r="N60" s="4"/>
      <c r="O60" s="4"/>
      <c r="P60" s="4"/>
      <c r="S60" s="4"/>
      <c r="T60" s="4"/>
      <c r="U60" s="4"/>
      <c r="V60" s="4"/>
      <c r="W60" s="4"/>
      <c r="X60" s="4"/>
      <c r="Y60" s="4"/>
      <c r="Z60" s="4"/>
      <c r="AC60" s="4"/>
      <c r="AD60" s="4"/>
      <c r="AI60" s="4"/>
      <c r="AJ60" s="4"/>
      <c r="AO60" s="4"/>
      <c r="AP60" s="4"/>
    </row>
    <row r="61" spans="1:68" x14ac:dyDescent="0.25">
      <c r="A61" s="6"/>
      <c r="B61" s="4"/>
      <c r="C61" s="4"/>
      <c r="D61" s="4"/>
      <c r="E61" s="4"/>
      <c r="F61" s="4"/>
      <c r="G61" s="4"/>
      <c r="H61" s="4"/>
      <c r="I61" s="4"/>
      <c r="J61" s="4"/>
      <c r="K61" s="4"/>
      <c r="L61" s="4"/>
      <c r="M61" s="4"/>
      <c r="N61" s="4"/>
      <c r="O61" s="4"/>
      <c r="P61" s="4"/>
      <c r="S61" s="4"/>
      <c r="T61" s="4"/>
      <c r="U61" s="4"/>
      <c r="V61" s="4"/>
      <c r="W61" s="4"/>
      <c r="X61" s="4"/>
      <c r="Y61" s="4"/>
      <c r="Z61" s="4"/>
      <c r="AC61" s="4"/>
      <c r="AD61" s="4"/>
      <c r="AI61" s="4"/>
      <c r="AJ61" s="4"/>
      <c r="AO61" s="4"/>
      <c r="AP61" s="4"/>
    </row>
    <row r="62" spans="1:68" x14ac:dyDescent="0.25">
      <c r="A62" s="6"/>
      <c r="B62" s="4"/>
      <c r="C62" s="4"/>
      <c r="D62" s="4"/>
      <c r="E62" s="4"/>
      <c r="F62" s="4"/>
      <c r="G62" s="4"/>
      <c r="H62" s="4"/>
      <c r="I62" s="4"/>
      <c r="J62" s="4"/>
      <c r="K62" s="4"/>
      <c r="L62" s="4"/>
      <c r="M62" s="4"/>
      <c r="N62" s="4"/>
      <c r="O62" s="4"/>
      <c r="P62" s="4"/>
      <c r="S62" s="4"/>
      <c r="T62" s="4"/>
      <c r="U62" s="4"/>
      <c r="V62" s="4"/>
      <c r="W62" s="4"/>
      <c r="X62" s="4"/>
      <c r="Y62" s="4"/>
      <c r="Z62" s="4"/>
      <c r="AC62" s="4"/>
      <c r="AD62" s="4"/>
      <c r="AI62" s="4"/>
      <c r="AJ62" s="4"/>
      <c r="AO62" s="4"/>
      <c r="AP62" s="4"/>
    </row>
    <row r="63" spans="1:68" x14ac:dyDescent="0.25">
      <c r="A63" s="6"/>
      <c r="B63" s="4"/>
      <c r="C63" s="4"/>
      <c r="D63" s="4"/>
      <c r="E63" s="4"/>
      <c r="F63" s="4"/>
      <c r="G63" s="4"/>
      <c r="H63" s="4"/>
      <c r="I63" s="4"/>
      <c r="J63" s="4"/>
      <c r="K63" s="4"/>
      <c r="L63" s="4"/>
      <c r="M63" s="4"/>
      <c r="N63" s="4"/>
      <c r="O63" s="4"/>
      <c r="P63" s="4"/>
      <c r="S63" s="4"/>
      <c r="T63" s="4"/>
      <c r="U63" s="4"/>
      <c r="V63" s="4"/>
      <c r="W63" s="4"/>
      <c r="X63" s="4"/>
      <c r="Y63" s="4"/>
      <c r="Z63" s="4"/>
      <c r="AC63" s="4"/>
      <c r="AD63" s="4"/>
      <c r="AI63" s="4"/>
      <c r="AJ63" s="4"/>
      <c r="AO63" s="4"/>
      <c r="AP63" s="4"/>
    </row>
    <row r="64" spans="1:68" x14ac:dyDescent="0.25">
      <c r="A64" s="6"/>
      <c r="B64" s="4"/>
      <c r="C64" s="4"/>
      <c r="D64" s="4"/>
      <c r="E64" s="4"/>
      <c r="F64" s="4"/>
      <c r="G64" s="4"/>
      <c r="H64" s="4"/>
      <c r="I64" s="4"/>
      <c r="J64" s="4"/>
      <c r="K64" s="4"/>
      <c r="L64" s="4"/>
      <c r="M64" s="4"/>
      <c r="N64" s="4"/>
      <c r="O64" s="4"/>
      <c r="P64" s="4"/>
      <c r="S64" s="4"/>
      <c r="T64" s="4"/>
      <c r="U64" s="4"/>
      <c r="V64" s="4"/>
      <c r="W64" s="4"/>
      <c r="X64" s="4"/>
      <c r="Y64" s="4"/>
      <c r="Z64" s="4"/>
      <c r="AC64" s="4"/>
      <c r="AD64" s="4"/>
      <c r="AI64" s="4"/>
      <c r="AJ64" s="4"/>
      <c r="AO64" s="4"/>
      <c r="AP64" s="4"/>
    </row>
    <row r="65" spans="1:42" x14ac:dyDescent="0.25">
      <c r="A65" s="6"/>
      <c r="B65" s="4"/>
      <c r="C65" s="4"/>
      <c r="D65" s="4"/>
      <c r="E65" s="4"/>
      <c r="F65" s="4"/>
      <c r="G65" s="4"/>
      <c r="H65" s="4"/>
      <c r="I65" s="4"/>
      <c r="J65" s="4"/>
      <c r="K65" s="4"/>
      <c r="L65" s="4"/>
      <c r="M65" s="4"/>
      <c r="N65" s="4"/>
      <c r="O65" s="4"/>
      <c r="P65" s="4"/>
      <c r="S65" s="4"/>
      <c r="T65" s="4"/>
      <c r="U65" s="4"/>
      <c r="V65" s="4"/>
      <c r="W65" s="4"/>
      <c r="X65" s="4"/>
      <c r="Y65" s="4"/>
      <c r="Z65" s="4"/>
      <c r="AC65" s="4"/>
      <c r="AD65" s="4"/>
      <c r="AI65" s="4"/>
      <c r="AJ65" s="4"/>
      <c r="AO65" s="4"/>
      <c r="AP65" s="4"/>
    </row>
    <row r="66" spans="1:42" x14ac:dyDescent="0.25">
      <c r="A66" s="6"/>
      <c r="B66" s="4"/>
      <c r="C66" s="4"/>
      <c r="D66" s="4"/>
      <c r="E66" s="4"/>
      <c r="F66" s="4"/>
      <c r="G66" s="4"/>
      <c r="H66" s="4"/>
      <c r="I66" s="4"/>
      <c r="J66" s="4"/>
      <c r="K66" s="4"/>
      <c r="L66" s="4"/>
      <c r="M66" s="4"/>
      <c r="N66" s="4"/>
      <c r="O66" s="4"/>
      <c r="P66" s="4"/>
      <c r="S66" s="4"/>
      <c r="T66" s="4"/>
      <c r="U66" s="4"/>
      <c r="V66" s="4"/>
      <c r="W66" s="4"/>
      <c r="X66" s="4"/>
      <c r="Y66" s="4"/>
      <c r="Z66" s="4"/>
      <c r="AC66" s="4"/>
      <c r="AD66" s="4"/>
      <c r="AI66" s="4"/>
      <c r="AJ66" s="4"/>
      <c r="AO66" s="4"/>
      <c r="AP66" s="4"/>
    </row>
    <row r="67" spans="1:42" x14ac:dyDescent="0.25">
      <c r="A67" s="6"/>
      <c r="B67" s="4"/>
      <c r="C67" s="4"/>
      <c r="D67" s="4"/>
      <c r="E67" s="4"/>
      <c r="F67" s="4"/>
      <c r="G67" s="4"/>
      <c r="H67" s="4"/>
      <c r="I67" s="4"/>
      <c r="J67" s="4"/>
      <c r="K67" s="4"/>
      <c r="L67" s="4"/>
      <c r="M67" s="4"/>
      <c r="N67" s="4"/>
      <c r="O67" s="4"/>
      <c r="P67" s="4"/>
      <c r="S67" s="4"/>
      <c r="T67" s="4"/>
      <c r="U67" s="4"/>
      <c r="V67" s="4"/>
      <c r="W67" s="4"/>
      <c r="X67" s="4"/>
      <c r="Y67" s="4"/>
      <c r="Z67" s="4"/>
      <c r="AC67" s="4"/>
      <c r="AD67" s="4"/>
      <c r="AI67" s="4"/>
      <c r="AJ67" s="4"/>
      <c r="AO67" s="4"/>
      <c r="AP67" s="4"/>
    </row>
    <row r="68" spans="1:42" x14ac:dyDescent="0.25">
      <c r="A68" s="6"/>
      <c r="B68" s="4"/>
      <c r="C68" s="4"/>
      <c r="D68" s="4"/>
      <c r="E68" s="4"/>
      <c r="F68" s="4"/>
      <c r="G68" s="4"/>
      <c r="H68" s="4"/>
      <c r="I68" s="4"/>
      <c r="J68" s="4"/>
      <c r="K68" s="4"/>
      <c r="L68" s="4"/>
      <c r="M68" s="4"/>
      <c r="N68" s="4"/>
      <c r="O68" s="4"/>
      <c r="P68" s="4"/>
      <c r="S68" s="4"/>
      <c r="T68" s="4"/>
      <c r="U68" s="4"/>
      <c r="V68" s="4"/>
      <c r="W68" s="4"/>
      <c r="X68" s="4"/>
      <c r="Y68" s="4"/>
      <c r="Z68" s="4"/>
      <c r="AC68" s="4"/>
      <c r="AD68" s="4"/>
      <c r="AI68" s="4"/>
      <c r="AJ68" s="4"/>
      <c r="AO68" s="4"/>
      <c r="AP68" s="4"/>
    </row>
    <row r="69" spans="1:42" x14ac:dyDescent="0.25">
      <c r="A69" s="6"/>
      <c r="B69" s="4"/>
      <c r="C69" s="4"/>
      <c r="D69" s="4"/>
      <c r="E69" s="4"/>
      <c r="F69" s="4"/>
      <c r="G69" s="4"/>
      <c r="H69" s="4"/>
      <c r="I69" s="4"/>
      <c r="J69" s="4"/>
      <c r="K69" s="4"/>
      <c r="L69" s="4"/>
      <c r="M69" s="4"/>
      <c r="N69" s="4"/>
      <c r="O69" s="4"/>
      <c r="P69" s="4"/>
      <c r="S69" s="4"/>
      <c r="T69" s="4"/>
      <c r="U69" s="4"/>
      <c r="V69" s="4"/>
      <c r="W69" s="4"/>
      <c r="X69" s="4"/>
      <c r="Y69" s="4"/>
      <c r="Z69" s="4"/>
      <c r="AC69" s="4"/>
      <c r="AD69" s="4"/>
      <c r="AI69" s="4"/>
      <c r="AJ69" s="4"/>
      <c r="AO69" s="4"/>
      <c r="AP69" s="4"/>
    </row>
    <row r="70" spans="1:42" x14ac:dyDescent="0.25">
      <c r="A70" s="6"/>
      <c r="B70" s="4"/>
      <c r="C70" s="4"/>
      <c r="D70" s="4"/>
      <c r="E70" s="4"/>
      <c r="F70" s="4"/>
      <c r="G70" s="4"/>
      <c r="H70" s="4"/>
      <c r="I70" s="4"/>
      <c r="J70" s="4"/>
      <c r="K70" s="4"/>
      <c r="L70" s="4"/>
      <c r="M70" s="4"/>
      <c r="N70" s="4"/>
      <c r="O70" s="4"/>
      <c r="P70" s="4"/>
      <c r="S70" s="4"/>
      <c r="T70" s="4"/>
      <c r="U70" s="4"/>
      <c r="V70" s="4"/>
      <c r="W70" s="4"/>
      <c r="X70" s="4"/>
      <c r="Y70" s="4"/>
      <c r="Z70" s="4"/>
      <c r="AC70" s="4"/>
      <c r="AD70" s="4"/>
      <c r="AI70" s="4"/>
      <c r="AJ70" s="4"/>
      <c r="AO70" s="4"/>
      <c r="AP70" s="4"/>
    </row>
    <row r="71" spans="1:42" x14ac:dyDescent="0.25">
      <c r="A71" s="6"/>
      <c r="B71" s="4"/>
      <c r="C71" s="4"/>
      <c r="D71" s="4"/>
      <c r="E71" s="4"/>
      <c r="F71" s="4"/>
      <c r="G71" s="4"/>
      <c r="H71" s="4"/>
      <c r="I71" s="4"/>
      <c r="J71" s="4"/>
      <c r="K71" s="4"/>
      <c r="L71" s="4"/>
      <c r="M71" s="4"/>
      <c r="N71" s="4"/>
      <c r="O71" s="4"/>
      <c r="P71" s="4"/>
      <c r="S71" s="4"/>
      <c r="T71" s="4"/>
      <c r="U71" s="4"/>
      <c r="V71" s="4"/>
      <c r="W71" s="4"/>
      <c r="X71" s="4"/>
      <c r="Y71" s="4"/>
      <c r="Z71" s="4"/>
      <c r="AC71" s="4"/>
      <c r="AD71" s="4"/>
      <c r="AI71" s="4"/>
      <c r="AJ71" s="4"/>
      <c r="AO71" s="4"/>
      <c r="AP71" s="4"/>
    </row>
    <row r="72" spans="1:42" x14ac:dyDescent="0.25">
      <c r="A72" s="6"/>
      <c r="B72" s="4"/>
      <c r="C72" s="4"/>
      <c r="D72" s="4"/>
      <c r="E72" s="4"/>
      <c r="F72" s="4"/>
      <c r="G72" s="4"/>
      <c r="H72" s="4"/>
      <c r="I72" s="4"/>
      <c r="J72" s="4"/>
      <c r="K72" s="4"/>
      <c r="L72" s="4"/>
      <c r="M72" s="4"/>
      <c r="N72" s="4"/>
      <c r="O72" s="4"/>
      <c r="P72" s="4"/>
      <c r="S72" s="4"/>
      <c r="T72" s="4"/>
      <c r="U72" s="4"/>
      <c r="V72" s="4"/>
      <c r="W72" s="4"/>
      <c r="X72" s="4"/>
      <c r="Y72" s="4"/>
      <c r="Z72" s="4"/>
      <c r="AC72" s="4"/>
      <c r="AD72" s="4"/>
      <c r="AI72" s="4"/>
      <c r="AJ72" s="4"/>
      <c r="AO72" s="4"/>
      <c r="AP72" s="4"/>
    </row>
    <row r="73" spans="1:42" x14ac:dyDescent="0.25">
      <c r="A73" s="6"/>
      <c r="B73" s="4"/>
      <c r="C73" s="4"/>
      <c r="D73" s="4"/>
      <c r="E73" s="4"/>
      <c r="F73" s="4"/>
      <c r="G73" s="4"/>
      <c r="H73" s="4"/>
      <c r="I73" s="4"/>
      <c r="J73" s="4"/>
      <c r="K73" s="4"/>
      <c r="L73" s="4"/>
      <c r="M73" s="4"/>
      <c r="N73" s="4"/>
      <c r="O73" s="4"/>
      <c r="P73" s="4"/>
      <c r="S73" s="4"/>
      <c r="T73" s="4"/>
      <c r="U73" s="4"/>
      <c r="V73" s="4"/>
      <c r="W73" s="4"/>
      <c r="X73" s="4"/>
      <c r="Y73" s="4"/>
      <c r="Z73" s="4"/>
      <c r="AC73" s="4"/>
      <c r="AD73" s="4"/>
      <c r="AI73" s="4"/>
      <c r="AJ73" s="4"/>
      <c r="AO73" s="4"/>
      <c r="AP73" s="4"/>
    </row>
    <row r="74" spans="1:42" ht="18.75" x14ac:dyDescent="0.3">
      <c r="A74" s="42"/>
      <c r="B74" s="4"/>
      <c r="C74" s="4"/>
      <c r="D74" s="4"/>
      <c r="E74" s="4"/>
      <c r="F74" s="4"/>
      <c r="G74" s="4"/>
      <c r="H74" s="4"/>
      <c r="I74" s="4"/>
      <c r="J74" s="4"/>
      <c r="K74" s="4"/>
      <c r="L74" s="4"/>
      <c r="M74" s="4"/>
      <c r="N74" s="4"/>
      <c r="O74" s="4"/>
      <c r="P74" s="4"/>
      <c r="S74" s="4"/>
      <c r="T74" s="4"/>
      <c r="U74" s="4"/>
      <c r="V74" s="4"/>
      <c r="W74" s="4"/>
      <c r="X74" s="4"/>
      <c r="Y74" s="4"/>
      <c r="Z74" s="4"/>
      <c r="AC74" s="4"/>
      <c r="AD74" s="4"/>
      <c r="AI74" s="4"/>
      <c r="AJ74" s="4"/>
      <c r="AO74" s="4"/>
      <c r="AP74" s="4"/>
    </row>
    <row r="75" spans="1:42" ht="18.75" x14ac:dyDescent="0.3">
      <c r="A75" s="42"/>
      <c r="B75" s="4"/>
      <c r="C75" s="4"/>
      <c r="D75" s="4"/>
      <c r="E75" s="4"/>
      <c r="F75" s="4"/>
      <c r="G75" s="4"/>
      <c r="H75" s="4"/>
      <c r="I75" s="4"/>
      <c r="J75" s="4"/>
      <c r="K75" s="4"/>
      <c r="L75" s="4"/>
      <c r="M75" s="4"/>
      <c r="N75" s="4"/>
      <c r="O75" s="4"/>
      <c r="P75" s="4"/>
      <c r="S75" s="4"/>
      <c r="T75" s="4"/>
      <c r="U75" s="4"/>
      <c r="V75" s="4"/>
      <c r="W75" s="4"/>
      <c r="X75" s="4"/>
      <c r="Y75" s="4"/>
      <c r="Z75" s="4"/>
      <c r="AC75" s="4"/>
      <c r="AD75" s="4"/>
      <c r="AI75" s="4"/>
      <c r="AJ75" s="4"/>
      <c r="AO75" s="4"/>
      <c r="AP75" s="4"/>
    </row>
    <row r="76" spans="1:42" ht="18.75" x14ac:dyDescent="0.3">
      <c r="A76" s="42"/>
      <c r="B76" s="4"/>
      <c r="C76" s="4"/>
      <c r="D76" s="4"/>
      <c r="E76" s="4"/>
      <c r="F76" s="4"/>
      <c r="G76" s="4"/>
      <c r="H76" s="4"/>
      <c r="I76" s="4"/>
      <c r="J76" s="4"/>
      <c r="K76" s="4"/>
      <c r="L76" s="4"/>
      <c r="M76" s="4"/>
      <c r="N76" s="4"/>
      <c r="O76" s="4"/>
      <c r="P76" s="4"/>
      <c r="S76" s="4"/>
      <c r="T76" s="4"/>
      <c r="U76" s="4"/>
      <c r="V76" s="4"/>
      <c r="W76" s="4"/>
      <c r="X76" s="4"/>
      <c r="Y76" s="4"/>
      <c r="Z76" s="4"/>
      <c r="AC76" s="4"/>
      <c r="AD76" s="4"/>
      <c r="AI76" s="4"/>
      <c r="AJ76" s="4"/>
      <c r="AO76" s="4"/>
      <c r="AP76" s="4"/>
    </row>
    <row r="77" spans="1:42" ht="18.75" x14ac:dyDescent="0.3">
      <c r="A77" s="42"/>
      <c r="B77" s="4"/>
      <c r="C77" s="4"/>
      <c r="D77" s="4"/>
      <c r="E77" s="4"/>
      <c r="F77" s="4"/>
      <c r="G77" s="4"/>
      <c r="H77" s="4"/>
      <c r="I77" s="4"/>
      <c r="J77" s="4"/>
      <c r="K77" s="4"/>
      <c r="L77" s="4"/>
      <c r="M77" s="4"/>
      <c r="N77" s="4"/>
      <c r="O77" s="4"/>
      <c r="P77" s="4"/>
      <c r="S77" s="4"/>
      <c r="T77" s="4"/>
      <c r="U77" s="4"/>
      <c r="V77" s="4"/>
      <c r="W77" s="4"/>
      <c r="X77" s="4"/>
      <c r="Y77" s="4"/>
      <c r="Z77" s="4"/>
      <c r="AC77" s="4"/>
      <c r="AD77" s="4"/>
      <c r="AI77" s="4"/>
      <c r="AJ77" s="4"/>
      <c r="AO77" s="4"/>
      <c r="AP77" s="4"/>
    </row>
    <row r="78" spans="1:42" ht="18.75" x14ac:dyDescent="0.3">
      <c r="A78" s="42"/>
      <c r="B78" s="4"/>
      <c r="C78" s="4"/>
      <c r="D78" s="4"/>
      <c r="E78" s="4"/>
      <c r="F78" s="4"/>
      <c r="G78" s="4"/>
      <c r="H78" s="4"/>
      <c r="I78" s="4"/>
      <c r="J78" s="4"/>
      <c r="K78" s="4"/>
      <c r="L78" s="4"/>
      <c r="M78" s="4"/>
      <c r="N78" s="4"/>
      <c r="O78" s="4"/>
      <c r="P78" s="4"/>
      <c r="S78" s="4"/>
      <c r="T78" s="4"/>
      <c r="U78" s="4"/>
      <c r="V78" s="4"/>
      <c r="W78" s="4"/>
      <c r="X78" s="4"/>
      <c r="Y78" s="4"/>
      <c r="Z78" s="4"/>
      <c r="AC78" s="4"/>
      <c r="AD78" s="4"/>
      <c r="AI78" s="4"/>
      <c r="AJ78" s="4"/>
      <c r="AO78" s="4"/>
      <c r="AP78" s="4"/>
    </row>
    <row r="79" spans="1:42" x14ac:dyDescent="0.25">
      <c r="A79" s="43"/>
      <c r="B79" s="4"/>
      <c r="C79" s="4"/>
      <c r="D79" s="4"/>
      <c r="E79" s="4"/>
      <c r="F79" s="4"/>
      <c r="G79" s="4"/>
      <c r="H79" s="4"/>
      <c r="I79" s="4"/>
      <c r="J79" s="4"/>
      <c r="K79" s="4"/>
      <c r="L79" s="4"/>
      <c r="M79" s="4"/>
      <c r="N79" s="4"/>
      <c r="O79" s="4"/>
      <c r="P79" s="4"/>
      <c r="S79" s="4"/>
      <c r="T79" s="4"/>
      <c r="U79" s="4"/>
      <c r="V79" s="4"/>
      <c r="W79" s="4"/>
      <c r="X79" s="4"/>
      <c r="Y79" s="4"/>
      <c r="Z79" s="4"/>
      <c r="AC79" s="4"/>
      <c r="AD79" s="4"/>
      <c r="AI79" s="4"/>
      <c r="AJ79" s="4"/>
      <c r="AO79" s="4"/>
      <c r="AP79" s="4"/>
    </row>
    <row r="80" spans="1:42" x14ac:dyDescent="0.25">
      <c r="A80" s="44"/>
      <c r="B80" s="4"/>
      <c r="C80" s="4"/>
      <c r="D80" s="4"/>
      <c r="E80" s="4"/>
      <c r="F80" s="4"/>
      <c r="G80" s="4"/>
      <c r="H80" s="4"/>
      <c r="I80" s="4"/>
      <c r="J80" s="4"/>
      <c r="K80" s="4"/>
      <c r="L80" s="4"/>
      <c r="M80" s="4"/>
      <c r="N80" s="4"/>
      <c r="O80" s="4"/>
      <c r="P80" s="4"/>
      <c r="S80" s="4"/>
      <c r="T80" s="4"/>
      <c r="U80" s="4"/>
      <c r="V80" s="4"/>
      <c r="W80" s="4"/>
      <c r="X80" s="4"/>
      <c r="Y80" s="4"/>
      <c r="Z80" s="4"/>
      <c r="AC80" s="4"/>
      <c r="AD80" s="4"/>
      <c r="AI80" s="4"/>
      <c r="AJ80" s="4"/>
      <c r="AO80" s="4"/>
      <c r="AP80" s="4"/>
    </row>
    <row r="81" spans="1:42" x14ac:dyDescent="0.25">
      <c r="A81" s="44"/>
      <c r="T81" s="4"/>
      <c r="U81" s="4"/>
      <c r="V81" s="4"/>
      <c r="W81" s="4"/>
      <c r="X81" s="4"/>
      <c r="Y81" s="4"/>
      <c r="Z81" s="4"/>
      <c r="AC81" s="4"/>
      <c r="AD81" s="4"/>
      <c r="AI81" s="4"/>
      <c r="AJ81" s="4"/>
      <c r="AO81" s="4"/>
      <c r="AP81" s="4"/>
    </row>
    <row r="82" spans="1:42" x14ac:dyDescent="0.25">
      <c r="A82" s="44"/>
      <c r="T82" s="4"/>
      <c r="U82" s="4"/>
      <c r="V82" s="4"/>
      <c r="W82" s="4"/>
      <c r="X82" s="4"/>
      <c r="Y82" s="4"/>
      <c r="Z82" s="4"/>
      <c r="AC82" s="4"/>
      <c r="AD82" s="4"/>
      <c r="AI82" s="4"/>
      <c r="AJ82" s="4"/>
      <c r="AO82" s="4"/>
      <c r="AP82" s="4"/>
    </row>
    <row r="83" spans="1:42" x14ac:dyDescent="0.25">
      <c r="A83" s="6"/>
      <c r="T83" s="4"/>
      <c r="U83" s="4"/>
      <c r="V83" s="4"/>
      <c r="W83" s="4"/>
      <c r="X83" s="4"/>
      <c r="Y83" s="4"/>
      <c r="Z83" s="4"/>
      <c r="AC83" s="4"/>
      <c r="AD83" s="4"/>
      <c r="AI83" s="4"/>
      <c r="AJ83" s="4"/>
      <c r="AO83" s="4"/>
      <c r="AP83" s="4"/>
    </row>
    <row r="84" spans="1:42" x14ac:dyDescent="0.25">
      <c r="A84" s="6"/>
      <c r="T84" s="4"/>
      <c r="U84" s="4"/>
      <c r="V84" s="4"/>
      <c r="W84" s="4"/>
      <c r="X84" s="4"/>
      <c r="Y84" s="4"/>
      <c r="Z84" s="4"/>
      <c r="AC84" s="4"/>
      <c r="AD84" s="4"/>
      <c r="AI84" s="4"/>
      <c r="AJ84" s="4"/>
      <c r="AO84" s="4"/>
      <c r="AP84" s="4"/>
    </row>
    <row r="85" spans="1:42" ht="15.75" thickBot="1" x14ac:dyDescent="0.3">
      <c r="A85" s="45"/>
      <c r="T85" s="46"/>
      <c r="U85" s="46"/>
      <c r="V85" s="46"/>
      <c r="W85" s="46"/>
      <c r="X85" s="46"/>
      <c r="Y85" s="46"/>
      <c r="Z85" s="46"/>
      <c r="AC85" s="4"/>
      <c r="AD85" s="4"/>
      <c r="AI85" s="4"/>
      <c r="AJ85" s="4"/>
      <c r="AO85" s="4"/>
      <c r="AP85" s="4"/>
    </row>
  </sheetData>
  <sheetProtection algorithmName="SHA-512" hashValue="OspyINPz6kiwtI4bfK9Fk8769KUczZ8ieYZs8PPDaxD+KNBOy5RM5ZXWVuTv+4UW08XVgWW6QvIMea/EFyNRmA==" saltValue="ChLtsPw3YR9NJ1IH15nWhA==" spinCount="100000" sheet="1" objects="1" scenarios="1"/>
  <mergeCells count="75">
    <mergeCell ref="L37:M37"/>
    <mergeCell ref="V37:W37"/>
    <mergeCell ref="C34:K34"/>
    <mergeCell ref="C35:K35"/>
    <mergeCell ref="C32:K32"/>
    <mergeCell ref="C33:K33"/>
    <mergeCell ref="B26:D26"/>
    <mergeCell ref="L36:M36"/>
    <mergeCell ref="V36:W36"/>
    <mergeCell ref="B23:D23"/>
    <mergeCell ref="B24:D24"/>
    <mergeCell ref="B25:D25"/>
    <mergeCell ref="A27:D27"/>
    <mergeCell ref="C31:K31"/>
    <mergeCell ref="B18:D18"/>
    <mergeCell ref="B19:D19"/>
    <mergeCell ref="B20:D20"/>
    <mergeCell ref="B21:D21"/>
    <mergeCell ref="B22:D22"/>
    <mergeCell ref="B10:D10"/>
    <mergeCell ref="AE6:AF6"/>
    <mergeCell ref="AG6:AH6"/>
    <mergeCell ref="AI6:AJ6"/>
    <mergeCell ref="AK6:AL6"/>
    <mergeCell ref="S6:T6"/>
    <mergeCell ref="U6:V6"/>
    <mergeCell ref="W6:X6"/>
    <mergeCell ref="B6:D7"/>
    <mergeCell ref="E6:F6"/>
    <mergeCell ref="AI5:AJ5"/>
    <mergeCell ref="AQ6:AR6"/>
    <mergeCell ref="AS6:AT6"/>
    <mergeCell ref="B8:D8"/>
    <mergeCell ref="B9:D9"/>
    <mergeCell ref="AM6:AN6"/>
    <mergeCell ref="AO6:AP6"/>
    <mergeCell ref="AQ5:AR5"/>
    <mergeCell ref="AS5:AT5"/>
    <mergeCell ref="AA6:AB6"/>
    <mergeCell ref="AC6:AD6"/>
    <mergeCell ref="AG5:AH5"/>
    <mergeCell ref="B17:D17"/>
    <mergeCell ref="B11:D11"/>
    <mergeCell ref="B12:D12"/>
    <mergeCell ref="B13:D13"/>
    <mergeCell ref="B14:D14"/>
    <mergeCell ref="B15:D15"/>
    <mergeCell ref="B16:D1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A6:A7"/>
    <mergeCell ref="U5:V5"/>
    <mergeCell ref="W5:X5"/>
    <mergeCell ref="Y5:Z5"/>
    <mergeCell ref="Y6:Z6"/>
    <mergeCell ref="G6:H6"/>
    <mergeCell ref="I6:J6"/>
    <mergeCell ref="K6:L6"/>
    <mergeCell ref="M6:N6"/>
    <mergeCell ref="O6:P6"/>
    <mergeCell ref="Q6:R6"/>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POLÍTICA</vt:lpstr>
      <vt:lpstr>IDENTIFICACIÓN Y VALORACIÓN</vt:lpstr>
      <vt:lpstr>CONTROLES EXISTENTES</vt:lpstr>
      <vt:lpstr>TRATAMIENTO Y MONITOREO</vt:lpstr>
      <vt:lpstr>PLAN DE CONTINGENCIA</vt:lpstr>
      <vt:lpstr>EVALUACIÓN DE CONTROLES</vt:lpstr>
      <vt:lpstr>3. IMPACTO RIESGOS CORRUPCIÓN</vt:lpstr>
      <vt:lpstr>'3. IMPACTO RIESGOS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HP</cp:lastModifiedBy>
  <cp:lastPrinted>2019-08-30T16:21:53Z</cp:lastPrinted>
  <dcterms:created xsi:type="dcterms:W3CDTF">2011-07-26T19:10:29Z</dcterms:created>
  <dcterms:modified xsi:type="dcterms:W3CDTF">2021-05-14T16:21:31Z</dcterms:modified>
</cp:coreProperties>
</file>