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E:\CHIRLY\MOVILIDAD\2023\POA\POA GESTIÓN\DICIEMBRE FINALES\"/>
    </mc:Choice>
  </mc:AlternateContent>
  <xr:revisionPtr revIDLastSave="0" documentId="13_ncr:1_{A79830C7-F226-4F87-B7B9-8C099AF872EC}" xr6:coauthVersionLast="47" xr6:coauthVersionMax="47" xr10:uidLastSave="{00000000-0000-0000-0000-000000000000}"/>
  <bookViews>
    <workbookView xWindow="-120" yWindow="-120" windowWidth="29040" windowHeight="15840" tabRatio="765" activeTab="2"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 name="Hoja1" sheetId="66" r:id="rId9"/>
  </sheets>
  <externalReferences>
    <externalReference r:id="rId10"/>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S32" i="61" l="1"/>
  <c r="BR28" i="61" l="1"/>
  <c r="P10" i="65" l="1"/>
  <c r="BS33" i="61"/>
  <c r="BS27" i="61" l="1"/>
  <c r="BS28" i="61"/>
  <c r="BT28" i="61" s="1"/>
  <c r="AA32" i="61"/>
  <c r="AA33" i="61"/>
  <c r="AA30" i="61"/>
  <c r="AA28" i="61"/>
  <c r="AA27" i="61"/>
  <c r="AA13" i="61"/>
  <c r="AA12" i="61"/>
  <c r="AA9" i="61"/>
  <c r="V33" i="61"/>
  <c r="V32" i="61"/>
  <c r="V30" i="61"/>
  <c r="V28" i="61"/>
  <c r="V27" i="61"/>
  <c r="V13" i="61"/>
  <c r="V12" i="61"/>
  <c r="V9" i="61"/>
  <c r="P33" i="61"/>
  <c r="Q33" i="61" s="1"/>
  <c r="Q32" i="61"/>
  <c r="Q30" i="61"/>
  <c r="Q28" i="61"/>
  <c r="Q27" i="61"/>
  <c r="Q13" i="61"/>
  <c r="Q12" i="61"/>
  <c r="Q9" i="61"/>
  <c r="L33" i="61"/>
  <c r="L32" i="61"/>
  <c r="L30" i="61"/>
  <c r="L28" i="61"/>
  <c r="L27" i="61"/>
  <c r="L13" i="61"/>
  <c r="L12" i="61"/>
  <c r="L9" i="61"/>
  <c r="L10" i="65" l="1"/>
  <c r="Q10" i="65" s="1"/>
  <c r="BR33" i="61"/>
  <c r="BR32" i="61"/>
  <c r="BF33" i="61"/>
  <c r="BE33" i="61"/>
  <c r="BG32" i="61"/>
  <c r="BF32" i="61"/>
  <c r="BE32" i="61"/>
  <c r="AZ33" i="61"/>
  <c r="AY33" i="61"/>
  <c r="BA32" i="61"/>
  <c r="AZ32" i="61"/>
  <c r="AY32" i="61"/>
  <c r="AT33" i="61"/>
  <c r="AS33" i="61"/>
  <c r="AU32" i="61"/>
  <c r="AT32" i="61"/>
  <c r="AS32" i="61"/>
  <c r="AN33" i="61"/>
  <c r="AM33" i="61"/>
  <c r="AN32" i="61"/>
  <c r="AM32" i="61"/>
  <c r="BS30" i="61"/>
  <c r="BR30" i="61"/>
  <c r="BL28" i="61"/>
  <c r="BF28" i="61"/>
  <c r="BE28" i="61"/>
  <c r="AZ28" i="61"/>
  <c r="AY28" i="61"/>
  <c r="AT28" i="61"/>
  <c r="AS28" i="61"/>
  <c r="AN28" i="61"/>
  <c r="AM28" i="61"/>
  <c r="L11" i="65"/>
  <c r="P11" i="65" s="1"/>
  <c r="BR27" i="61"/>
  <c r="BT27" i="61" s="1"/>
  <c r="BS13" i="61"/>
  <c r="BR13" i="61"/>
  <c r="BS12" i="61"/>
  <c r="BR12" i="61"/>
  <c r="BS9" i="61"/>
  <c r="L4" i="65" s="1"/>
  <c r="P4" i="65" s="1"/>
  <c r="BR9" i="61"/>
  <c r="BF15" i="61"/>
  <c r="Z15" i="61" s="1"/>
  <c r="BE15" i="61"/>
  <c r="Y15" i="61" s="1"/>
  <c r="BR15" i="61" s="1"/>
  <c r="AZ15" i="61"/>
  <c r="AY15" i="61"/>
  <c r="T15" i="61" s="1"/>
  <c r="AT15" i="61"/>
  <c r="P15" i="61" s="1"/>
  <c r="AS15" i="61"/>
  <c r="O15" i="61" s="1"/>
  <c r="AN15" i="61"/>
  <c r="K15" i="61" s="1"/>
  <c r="AM15" i="61"/>
  <c r="J15" i="61" s="1"/>
  <c r="BF30" i="61"/>
  <c r="BE30" i="61"/>
  <c r="BF27" i="61"/>
  <c r="BE27" i="61"/>
  <c r="BF14" i="61"/>
  <c r="BE14" i="61"/>
  <c r="BF13" i="61"/>
  <c r="BE13" i="61"/>
  <c r="BF12" i="61"/>
  <c r="BE12" i="61"/>
  <c r="BF10" i="61"/>
  <c r="Z10" i="61" s="1"/>
  <c r="BE10" i="61"/>
  <c r="Y10" i="61" s="1"/>
  <c r="BF9" i="61"/>
  <c r="BE9" i="61"/>
  <c r="BF4" i="61"/>
  <c r="Z4" i="61" s="1"/>
  <c r="BE4" i="61"/>
  <c r="Y4" i="61" s="1"/>
  <c r="AZ30" i="61"/>
  <c r="AY30" i="61"/>
  <c r="AZ27" i="61"/>
  <c r="AY27" i="61"/>
  <c r="AZ14" i="61"/>
  <c r="AY14" i="61"/>
  <c r="T14" i="61" s="1"/>
  <c r="AZ13" i="61"/>
  <c r="AY13" i="61"/>
  <c r="AZ12" i="61"/>
  <c r="AY12" i="61"/>
  <c r="AZ10" i="61"/>
  <c r="U10" i="61" s="1"/>
  <c r="AY10" i="61"/>
  <c r="T10" i="61" s="1"/>
  <c r="AZ9" i="61"/>
  <c r="AY9" i="61"/>
  <c r="AZ4" i="61"/>
  <c r="U4" i="61" s="1"/>
  <c r="AY4" i="61"/>
  <c r="T4" i="61" s="1"/>
  <c r="AT30" i="61"/>
  <c r="AS30" i="61"/>
  <c r="AT27" i="61"/>
  <c r="AS27" i="61"/>
  <c r="AT14" i="61"/>
  <c r="P14" i="61" s="1"/>
  <c r="AS14" i="61"/>
  <c r="O14" i="61" s="1"/>
  <c r="AT13" i="61"/>
  <c r="AS13" i="61"/>
  <c r="AT12" i="61"/>
  <c r="AS12" i="61"/>
  <c r="AT10" i="61"/>
  <c r="P10" i="61" s="1"/>
  <c r="AS10" i="61"/>
  <c r="O10" i="61" s="1"/>
  <c r="AT9" i="61"/>
  <c r="AS9" i="61"/>
  <c r="AT4" i="61"/>
  <c r="P4" i="61" s="1"/>
  <c r="AS4" i="61"/>
  <c r="O4" i="61" s="1"/>
  <c r="AI33" i="61"/>
  <c r="AI32" i="61"/>
  <c r="AI14" i="61"/>
  <c r="AN30" i="61"/>
  <c r="AM30" i="61"/>
  <c r="AN27" i="61"/>
  <c r="AM27" i="61"/>
  <c r="AN14" i="61"/>
  <c r="AM14" i="61"/>
  <c r="J14" i="61" s="1"/>
  <c r="AN13" i="61"/>
  <c r="AM13" i="61"/>
  <c r="AN12" i="61"/>
  <c r="AM12" i="61"/>
  <c r="AN10" i="61"/>
  <c r="K10" i="61" s="1"/>
  <c r="AM10" i="61"/>
  <c r="J10" i="61" s="1"/>
  <c r="BM9" i="61"/>
  <c r="BJ9" i="61"/>
  <c r="BD9" i="61"/>
  <c r="AX9" i="61"/>
  <c r="AN9" i="61"/>
  <c r="AM9" i="61"/>
  <c r="BM4" i="61"/>
  <c r="BM5" i="61"/>
  <c r="BM6" i="61"/>
  <c r="BM7" i="61"/>
  <c r="BM8" i="61"/>
  <c r="AX8" i="61"/>
  <c r="AX7" i="61"/>
  <c r="AX6" i="61"/>
  <c r="AX5" i="61"/>
  <c r="AX4" i="61"/>
  <c r="AN4" i="61"/>
  <c r="K4" i="61" s="1"/>
  <c r="AM4" i="61"/>
  <c r="J4" i="61" s="1"/>
  <c r="BL8" i="61"/>
  <c r="BL5" i="61"/>
  <c r="BL6" i="61"/>
  <c r="BL7" i="61"/>
  <c r="BT32" i="61" l="1"/>
  <c r="BT33" i="61"/>
  <c r="L12" i="65"/>
  <c r="Q12" i="65" s="1"/>
  <c r="BT30" i="61"/>
  <c r="R10" i="65"/>
  <c r="AA4" i="61"/>
  <c r="BT12" i="61"/>
  <c r="V10" i="61"/>
  <c r="AA10" i="61"/>
  <c r="L7" i="65"/>
  <c r="Q7" i="65" s="1"/>
  <c r="BT13" i="61"/>
  <c r="AA15" i="61"/>
  <c r="V4" i="61"/>
  <c r="BG9" i="61"/>
  <c r="L10" i="61"/>
  <c r="L15" i="61"/>
  <c r="BA9" i="61"/>
  <c r="BG14" i="61"/>
  <c r="Q14" i="61"/>
  <c r="AU15" i="61"/>
  <c r="Q15" i="61"/>
  <c r="Q10" i="61"/>
  <c r="AU27" i="61"/>
  <c r="L4" i="61"/>
  <c r="Q4" i="61"/>
  <c r="AU9" i="61"/>
  <c r="BO14" i="61"/>
  <c r="BP13" i="61"/>
  <c r="BA14" i="61"/>
  <c r="BG12" i="61"/>
  <c r="BO27" i="61"/>
  <c r="BP27" i="61"/>
  <c r="BA27" i="61"/>
  <c r="BP15" i="61"/>
  <c r="BP30" i="61"/>
  <c r="BP9" i="61"/>
  <c r="BP28" i="61"/>
  <c r="Q11" i="65"/>
  <c r="BS10" i="61"/>
  <c r="L5" i="65" s="1"/>
  <c r="Q5" i="65" s="1"/>
  <c r="BG4" i="61"/>
  <c r="BG27" i="61"/>
  <c r="AO33" i="61"/>
  <c r="R12" i="65"/>
  <c r="BR4" i="61"/>
  <c r="BS15" i="61"/>
  <c r="BT15" i="61" s="1"/>
  <c r="BR10" i="61"/>
  <c r="AU13" i="61"/>
  <c r="BG33" i="61"/>
  <c r="AU14" i="61"/>
  <c r="R11" i="65"/>
  <c r="U14" i="61"/>
  <c r="V14" i="61" s="1"/>
  <c r="BA28" i="61"/>
  <c r="AU33" i="61"/>
  <c r="P12" i="65"/>
  <c r="BG15" i="61"/>
  <c r="BP33" i="61"/>
  <c r="L6" i="65"/>
  <c r="BG28" i="61"/>
  <c r="U15" i="61"/>
  <c r="V15" i="61" s="1"/>
  <c r="BS4" i="61"/>
  <c r="L3" i="65" s="1"/>
  <c r="Q3" i="65" s="1"/>
  <c r="Y14" i="61"/>
  <c r="L13" i="65"/>
  <c r="R4" i="65"/>
  <c r="AU28" i="61"/>
  <c r="BP14" i="61"/>
  <c r="BG13" i="61"/>
  <c r="BA33" i="61"/>
  <c r="L14" i="65"/>
  <c r="Q4" i="65"/>
  <c r="BN7" i="61"/>
  <c r="K14" i="61"/>
  <c r="L14" i="61" s="1"/>
  <c r="BO32" i="61"/>
  <c r="BO33" i="61"/>
  <c r="BP32" i="61"/>
  <c r="BA4" i="61"/>
  <c r="AU4" i="61"/>
  <c r="AO14" i="61"/>
  <c r="BG30" i="61"/>
  <c r="BG10" i="61"/>
  <c r="BA10" i="61"/>
  <c r="BA15" i="61"/>
  <c r="BA12" i="61"/>
  <c r="BA13" i="61"/>
  <c r="BA30" i="61"/>
  <c r="AU10" i="61"/>
  <c r="AU30" i="61"/>
  <c r="AU12" i="61"/>
  <c r="BP4" i="61"/>
  <c r="BN8" i="61"/>
  <c r="BN5" i="61"/>
  <c r="BN6" i="61"/>
  <c r="AO27" i="61"/>
  <c r="BO9" i="61"/>
  <c r="AO13" i="61"/>
  <c r="AO9" i="61"/>
  <c r="Q14" i="65" l="1"/>
  <c r="R14" i="65"/>
  <c r="R13" i="65"/>
  <c r="P13" i="65"/>
  <c r="BQ14" i="61"/>
  <c r="R7" i="65"/>
  <c r="BR14" i="61"/>
  <c r="AA14" i="61"/>
  <c r="BQ32" i="61"/>
  <c r="BQ9" i="61"/>
  <c r="R5" i="65"/>
  <c r="P5" i="65"/>
  <c r="BQ33" i="61"/>
  <c r="BQ27" i="61"/>
  <c r="R3" i="65"/>
  <c r="P3" i="65"/>
  <c r="P14" i="65"/>
  <c r="L9" i="65"/>
  <c r="Q13" i="65"/>
  <c r="Q6" i="65"/>
  <c r="R6" i="65"/>
  <c r="BM29" i="61"/>
  <c r="BM30" i="61"/>
  <c r="BM31" i="61"/>
  <c r="BM32" i="61"/>
  <c r="BM33" i="61"/>
  <c r="BL30" i="61"/>
  <c r="BL31" i="61"/>
  <c r="BL32" i="61"/>
  <c r="BL33" i="61"/>
  <c r="BJ33" i="61"/>
  <c r="BJ32" i="61"/>
  <c r="BJ31" i="61"/>
  <c r="BJ30" i="61"/>
  <c r="BD33" i="61"/>
  <c r="BD32" i="61"/>
  <c r="BD31" i="61"/>
  <c r="BD30" i="61"/>
  <c r="AX33" i="61"/>
  <c r="AX32" i="61"/>
  <c r="AX31" i="61"/>
  <c r="AX30" i="61"/>
  <c r="AR30" i="61"/>
  <c r="AR31" i="61"/>
  <c r="AR32" i="61"/>
  <c r="AR33" i="61"/>
  <c r="BM24" i="61"/>
  <c r="BM25" i="61"/>
  <c r="BM26" i="61"/>
  <c r="BM27" i="61"/>
  <c r="BM28" i="61"/>
  <c r="BL25" i="61"/>
  <c r="BL26" i="61"/>
  <c r="BL27" i="61"/>
  <c r="BL29" i="61"/>
  <c r="BJ29" i="61"/>
  <c r="BJ28" i="61"/>
  <c r="BJ27" i="61"/>
  <c r="BJ26" i="61"/>
  <c r="BJ25" i="61"/>
  <c r="BD29" i="61"/>
  <c r="BD28" i="61"/>
  <c r="BD27" i="61"/>
  <c r="BD26" i="61"/>
  <c r="BD25" i="61"/>
  <c r="AX29" i="61"/>
  <c r="AX28" i="61"/>
  <c r="AX27" i="61"/>
  <c r="AX26" i="61"/>
  <c r="AX25" i="61"/>
  <c r="AR26" i="61"/>
  <c r="AR27" i="61"/>
  <c r="AR28" i="61"/>
  <c r="AR29" i="61"/>
  <c r="AR25" i="61"/>
  <c r="BM21" i="61"/>
  <c r="BM22" i="61"/>
  <c r="BM23" i="61"/>
  <c r="BL22" i="61"/>
  <c r="BL23" i="61"/>
  <c r="BL24" i="61"/>
  <c r="BJ24" i="61"/>
  <c r="BJ23" i="61"/>
  <c r="BJ22" i="61"/>
  <c r="BD24" i="61"/>
  <c r="BD23" i="61"/>
  <c r="BD22" i="61"/>
  <c r="AX24" i="61"/>
  <c r="AX23" i="61"/>
  <c r="AX22" i="61"/>
  <c r="AR22" i="61"/>
  <c r="AR23" i="61"/>
  <c r="AR24" i="61"/>
  <c r="R9" i="65" l="1"/>
  <c r="Q9" i="65"/>
  <c r="BN24" i="61"/>
  <c r="BN28" i="61"/>
  <c r="BN27" i="61"/>
  <c r="BN26" i="61"/>
  <c r="BN25" i="61"/>
  <c r="BO30" i="61"/>
  <c r="BN33" i="61"/>
  <c r="BN31" i="61"/>
  <c r="BN32" i="61"/>
  <c r="BN29" i="61"/>
  <c r="BN23" i="61"/>
  <c r="BN22" i="61"/>
  <c r="BN30" i="61"/>
  <c r="P9" i="65" l="1"/>
  <c r="BQ30" i="61"/>
  <c r="BM12" i="61"/>
  <c r="BM13" i="61"/>
  <c r="BM14" i="61"/>
  <c r="BM15" i="61"/>
  <c r="BM16" i="61"/>
  <c r="BM17" i="61"/>
  <c r="BM18" i="61"/>
  <c r="BM19" i="61"/>
  <c r="BM20" i="61"/>
  <c r="BL13" i="61"/>
  <c r="BL14" i="61"/>
  <c r="BL15" i="61"/>
  <c r="BL20" i="61"/>
  <c r="BL21" i="61"/>
  <c r="BN21" i="61" s="1"/>
  <c r="BJ13" i="61"/>
  <c r="BJ14" i="61"/>
  <c r="BJ15" i="61"/>
  <c r="BJ20" i="61"/>
  <c r="BJ21" i="61"/>
  <c r="BJ19" i="61"/>
  <c r="BJ17" i="61"/>
  <c r="BD13" i="61"/>
  <c r="BD14" i="61"/>
  <c r="BS14" i="61" s="1"/>
  <c r="BT14" i="61" s="1"/>
  <c r="BD15" i="61"/>
  <c r="BD16" i="61"/>
  <c r="BD17" i="61"/>
  <c r="BD18" i="61"/>
  <c r="BD19" i="61"/>
  <c r="BD20" i="61"/>
  <c r="BD21" i="61"/>
  <c r="AX13" i="61"/>
  <c r="AX14" i="61"/>
  <c r="AX15" i="61"/>
  <c r="AX16" i="61"/>
  <c r="AX17" i="61"/>
  <c r="AX18" i="61"/>
  <c r="AX19" i="61"/>
  <c r="AX20" i="61"/>
  <c r="AX21" i="61"/>
  <c r="AR13" i="61"/>
  <c r="AR14" i="61"/>
  <c r="AR15" i="61"/>
  <c r="AR16" i="61"/>
  <c r="AR17" i="61"/>
  <c r="AR18" i="61"/>
  <c r="AR19" i="61"/>
  <c r="AR20" i="61"/>
  <c r="AR21" i="61"/>
  <c r="L8" i="65" l="1"/>
  <c r="BN14" i="61"/>
  <c r="BN15" i="61"/>
  <c r="BO13" i="61"/>
  <c r="BN13" i="61"/>
  <c r="BN20" i="61"/>
  <c r="BO15" i="61"/>
  <c r="BL17" i="61"/>
  <c r="BN17" i="61" s="1"/>
  <c r="BL18" i="61"/>
  <c r="BN18" i="61" s="1"/>
  <c r="BJ18" i="61"/>
  <c r="BL16" i="61"/>
  <c r="BN16" i="61" s="1"/>
  <c r="BL19" i="61"/>
  <c r="BN19" i="61" s="1"/>
  <c r="BJ16" i="61"/>
  <c r="AO15" i="61"/>
  <c r="R8" i="65" l="1"/>
  <c r="Q8" i="65"/>
  <c r="BQ13" i="61"/>
  <c r="BQ15" i="61"/>
  <c r="P7" i="65" l="1"/>
  <c r="P8" i="65"/>
  <c r="BM10" i="61"/>
  <c r="BM11" i="61"/>
  <c r="BL9" i="61"/>
  <c r="BL10" i="61"/>
  <c r="BL11" i="61"/>
  <c r="BL12" i="61"/>
  <c r="BO11" i="61" l="1"/>
  <c r="BO12" i="61"/>
  <c r="BP11" i="61"/>
  <c r="BT9" i="61"/>
  <c r="BP10" i="61"/>
  <c r="AO12" i="61"/>
  <c r="BP12" i="61"/>
  <c r="BN10" i="61"/>
  <c r="BN12" i="61"/>
  <c r="BN11" i="61"/>
  <c r="BN9" i="61"/>
  <c r="BQ11" i="61" l="1"/>
  <c r="BQ12" i="61"/>
  <c r="P6" i="65"/>
  <c r="BJ12" i="61" l="1"/>
  <c r="BD12" i="61"/>
  <c r="AX12" i="61"/>
  <c r="AR12" i="61"/>
  <c r="BJ10" i="61"/>
  <c r="BD10" i="61"/>
  <c r="AX10" i="61"/>
  <c r="AR10" i="61"/>
  <c r="BJ5" i="61"/>
  <c r="BJ6" i="61"/>
  <c r="BJ7" i="61"/>
  <c r="BJ8" i="61"/>
  <c r="BJ11" i="61"/>
  <c r="BD5" i="61"/>
  <c r="BD6" i="61"/>
  <c r="BD7" i="61"/>
  <c r="BD8" i="61"/>
  <c r="BD11" i="61"/>
  <c r="AX11" i="61"/>
  <c r="BL4" i="61"/>
  <c r="BJ4" i="61"/>
  <c r="BD4" i="61"/>
  <c r="AR5" i="61"/>
  <c r="AR6" i="61"/>
  <c r="AR7" i="61"/>
  <c r="AR8" i="61"/>
  <c r="AR9" i="61"/>
  <c r="AR11" i="61"/>
  <c r="AR4" i="61"/>
  <c r="BO4" i="61" l="1"/>
  <c r="BQ4" i="61" s="1"/>
  <c r="BN4" i="61"/>
  <c r="AO4" i="61"/>
  <c r="BT4" i="61" l="1"/>
  <c r="BI3" i="61"/>
  <c r="BH3" i="61"/>
  <c r="BF3" i="61"/>
  <c r="BE3" i="61"/>
  <c r="BC3" i="61"/>
  <c r="BB3" i="61"/>
  <c r="AZ3" i="61"/>
  <c r="AY3" i="61"/>
  <c r="AW3" i="61"/>
  <c r="AV3" i="61"/>
  <c r="AT3" i="61"/>
  <c r="AS3" i="61"/>
  <c r="AQ3" i="61"/>
  <c r="AP3" i="61"/>
  <c r="AN3" i="61"/>
  <c r="AM3" i="61"/>
  <c r="T25" i="62" l="1"/>
  <c r="S25" i="62"/>
  <c r="R25" i="62"/>
  <c r="AO32" i="61" l="1"/>
  <c r="AO30" i="61"/>
  <c r="BO10" i="61" l="1"/>
  <c r="BQ10" i="61" s="1"/>
  <c r="BT10" i="61"/>
  <c r="AO10" i="61"/>
  <c r="AO28" i="61"/>
  <c r="BO28" i="61"/>
  <c r="BQ28" i="6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Cesar Bustos Roa</author>
    <author>Liliana Navas</author>
  </authors>
  <commentList>
    <comment ref="BS9" authorId="0" shapeId="0" xr:uid="{00000000-0006-0000-0200-000001000000}">
      <text>
        <r>
          <rPr>
            <b/>
            <sz val="9"/>
            <color indexed="81"/>
            <rFont val="Tahoma"/>
            <family val="2"/>
          </rPr>
          <t>Julio Cesar Bustos Roa:</t>
        </r>
        <r>
          <rPr>
            <sz val="9"/>
            <color indexed="81"/>
            <rFont val="Tahoma"/>
            <family val="2"/>
          </rPr>
          <t>El resultado de las encuestas aplicadas a los colaboradores de la SDM, se realizan al finalizar los cursos y unos se terminaron el tercer trimestre y los otros se terminaron el el 4 trimestre. Por lo tanto no se puede reprogramar la meta. El total de las encuestas da como resultado 96.91% de las personas que participaron en la capacitación</t>
        </r>
      </text>
    </comment>
    <comment ref="BS12" authorId="0" shapeId="0" xr:uid="{00000000-0006-0000-0200-000002000000}">
      <text>
        <r>
          <rPr>
            <b/>
            <sz val="9"/>
            <color indexed="81"/>
            <rFont val="Tahoma"/>
            <family val="2"/>
          </rPr>
          <t xml:space="preserve">Julio Cesar Bustos Roa:
</t>
        </r>
        <r>
          <rPr>
            <sz val="9"/>
            <color indexed="81"/>
            <rFont val="Tahoma"/>
            <family val="2"/>
          </rPr>
          <t>Las encuentas se realizan despues de terminadas las actividades realizadas en el marco del programa de bienestar, y el resultado de todas las encuesta se realiza en el mes de Diciembre. Por lo tanto no se puede reprograr la meta. y es el resultado total de la satisfacción de los participantes</t>
        </r>
      </text>
    </comment>
    <comment ref="BS27" authorId="0" shapeId="0" xr:uid="{00000000-0006-0000-0200-000003000000}">
      <text>
        <r>
          <rPr>
            <b/>
            <sz val="9"/>
            <color indexed="81"/>
            <rFont val="Tahoma"/>
            <family val="2"/>
          </rPr>
          <t>Julio Cesar Bustos Roa:</t>
        </r>
        <r>
          <rPr>
            <sz val="9"/>
            <color indexed="81"/>
            <rFont val="Tahoma"/>
            <family val="2"/>
          </rPr>
          <t xml:space="preserve">
Se cambio el valor porcental de la celda Z27 .Significando esto que la meta establecida (10%) se superó en (5%) puntos porcentuales.  Aumentando un 50% del conocimiento final de los participantes en los cursos
</t>
        </r>
      </text>
    </comment>
    <comment ref="BR28" authorId="0" shapeId="0" xr:uid="{00000000-0006-0000-0200-000004000000}">
      <text>
        <r>
          <rPr>
            <b/>
            <sz val="9"/>
            <color indexed="81"/>
            <rFont val="Tahoma"/>
            <family val="2"/>
          </rPr>
          <t>Julio Cesar Bustos Roa:</t>
        </r>
        <r>
          <rPr>
            <sz val="9"/>
            <color indexed="81"/>
            <rFont val="Tahoma"/>
            <family val="2"/>
          </rPr>
          <t xml:space="preserve">
se cambio la Celda que estaba en la formulación inicial O28 a la Z28 ya que el resultado  del FURAG se entrego en el ucuarto trimestre.</t>
        </r>
      </text>
    </comment>
    <comment ref="BS32" authorId="0" shapeId="0" xr:uid="{00000000-0006-0000-0200-000005000000}">
      <text>
        <r>
          <rPr>
            <b/>
            <sz val="9"/>
            <color indexed="81"/>
            <rFont val="Tahoma"/>
            <family val="2"/>
          </rPr>
          <t>Julio Cesar Bustos Roa:</t>
        </r>
        <r>
          <rPr>
            <sz val="9"/>
            <color indexed="81"/>
            <rFont val="Tahoma"/>
            <family val="2"/>
          </rPr>
          <t xml:space="preserve">
Se cambio la celda que estaba programada Z32 por la U32 donde se cumple la meta
</t>
        </r>
      </text>
    </comment>
    <comment ref="BS33" authorId="1" shapeId="0" xr:uid="{00000000-0006-0000-0200-000006000000}">
      <text>
        <r>
          <rPr>
            <b/>
            <sz val="9"/>
            <color indexed="81"/>
            <rFont val="Tahoma"/>
            <family val="2"/>
          </rPr>
          <t>Liliana Navas:</t>
        </r>
        <r>
          <rPr>
            <sz val="9"/>
            <color indexed="81"/>
            <rFont val="Tahoma"/>
            <family val="2"/>
          </rPr>
          <t xml:space="preserve">
Cambiar la celda para el próximo trimestra a la U33.
se actualizó la celda ya que se cerraron todos los hallazgos del P33  al Z33 y se cumple con la meta</t>
        </r>
      </text>
    </comment>
  </commentList>
</comments>
</file>

<file path=xl/sharedStrings.xml><?xml version="1.0" encoding="utf-8"?>
<sst xmlns="http://schemas.openxmlformats.org/spreadsheetml/2006/main" count="2528" uniqueCount="1028">
  <si>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</si>
  <si>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</si>
  <si>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</si>
  <si>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</si>
  <si>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</si>
  <si>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</si>
  <si>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</si>
  <si>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</si>
  <si>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</si>
  <si>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</si>
  <si>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</si>
  <si>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</si>
  <si>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</si>
  <si>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</si>
  <si>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</si>
  <si>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</si>
  <si>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</si>
  <si>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</si>
  <si>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</si>
  <si>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</si>
  <si>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</si>
  <si>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</si>
  <si>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</si>
  <si>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</si>
  <si>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</si>
  <si>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</si>
  <si>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</si>
  <si>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</si>
  <si>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</si>
  <si>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</si>
  <si>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</si>
  <si>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</si>
  <si>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</si>
  <si>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</si>
  <si>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</si>
  <si>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</si>
  <si>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</si>
  <si>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</si>
  <si>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</si>
  <si>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</si>
  <si>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</si>
  <si>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</si>
  <si>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</si>
  <si>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</si>
  <si>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</si>
  <si>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</si>
  <si>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</si>
  <si>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</si>
  <si>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</si>
  <si>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</si>
  <si>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</si>
  <si>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</si>
  <si>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</si>
  <si>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</si>
  <si>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</si>
  <si>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</si>
  <si>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</si>
  <si>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</si>
  <si>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</si>
  <si>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</si>
  <si>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</si>
  <si>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</si>
  <si>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</si>
  <si>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</si>
  <si>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</si>
  <si>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</si>
  <si>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</si>
  <si>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</si>
  <si>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</si>
  <si>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</si>
  <si>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</si>
  <si>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</si>
  <si>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</si>
  <si>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</si>
  <si>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</si>
  <si>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</si>
  <si>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</si>
  <si>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</si>
  <si>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</si>
  <si>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</si>
  <si>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</si>
  <si>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</si>
  <si>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</si>
  <si>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</si>
  <si>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</si>
  <si>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</si>
  <si>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</si>
  <si>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</si>
  <si>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</si>
  <si>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</si>
  <si>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</si>
  <si>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</si>
  <si>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</si>
  <si>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</si>
  <si>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</si>
  <si>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</si>
  <si>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</si>
  <si>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</si>
  <si>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</si>
  <si>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</si>
  <si>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</si>
  <si>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</si>
  <si>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</si>
  <si>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</si>
  <si>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</si>
  <si>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</si>
  <si>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</si>
  <si>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</si>
  <si>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</si>
  <si>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</si>
  <si>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</si>
  <si>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</si>
  <si>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</si>
  <si>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</si>
  <si>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</si>
  <si>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</si>
  <si>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</si>
  <si>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</si>
  <si>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</si>
  <si>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</si>
  <si>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</si>
  <si>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</si>
  <si>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</si>
  <si>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</si>
  <si>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</si>
  <si>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</si>
  <si>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</si>
  <si>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</si>
  <si>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</si>
  <si>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</si>
  <si>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</si>
  <si>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</si>
  <si>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</si>
  <si>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</si>
  <si>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</si>
  <si>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</si>
  <si>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</si>
  <si>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</si>
  <si>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</si>
  <si>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</si>
  <si>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</si>
  <si>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</si>
  <si>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</si>
  <si>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</si>
  <si>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</si>
  <si>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</si>
  <si>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</si>
  <si>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</si>
  <si>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</si>
  <si>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</si>
  <si>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</si>
  <si>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</si>
  <si>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</si>
  <si>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</si>
  <si>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</si>
  <si>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</si>
  <si>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</si>
  <si>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</si>
  <si>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</si>
  <si>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</si>
  <si>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</si>
  <si>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</si>
  <si>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</si>
  <si>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</si>
  <si>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</si>
  <si>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</si>
  <si>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</si>
  <si>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</si>
  <si>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</si>
  <si>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</si>
  <si>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</si>
  <si>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</si>
  <si>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</si>
  <si>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</si>
  <si>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</si>
  <si>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</si>
  <si>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</si>
  <si>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</si>
  <si>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</si>
  <si>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</si>
  <si>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</si>
  <si>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</si>
  <si>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</si>
  <si>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</si>
  <si>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</si>
  <si>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</si>
  <si>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</si>
  <si>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</si>
  <si>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</si>
  <si>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</si>
  <si>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</si>
  <si>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</si>
  <si>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</si>
  <si>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</si>
  <si>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</si>
  <si>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</si>
  <si>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</si>
  <si>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</si>
  <si>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</si>
  <si>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</si>
  <si>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</si>
  <si>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</si>
  <si>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</si>
  <si>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</si>
  <si>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</si>
  <si>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</si>
  <si>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</si>
  <si>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</si>
  <si>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</si>
  <si>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</si>
  <si>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</si>
  <si>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</si>
  <si>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</si>
  <si>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</si>
  <si>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</si>
  <si>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</si>
  <si>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</si>
  <si>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</si>
  <si>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</si>
  <si>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</si>
  <si>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</si>
  <si>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</si>
  <si>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</si>
  <si>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</si>
  <si>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</si>
  <si>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</si>
  <si>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</si>
  <si>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</si>
  <si>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</si>
  <si>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</si>
  <si>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</si>
  <si>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</si>
  <si>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</si>
  <si>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</si>
  <si>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</si>
  <si>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</si>
  <si>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</si>
  <si>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</si>
  <si>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</si>
  <si>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</si>
  <si>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</si>
  <si>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</si>
  <si>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</si>
  <si>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</si>
  <si>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</si>
  <si>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</si>
  <si>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</si>
  <si>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</si>
  <si>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</si>
  <si>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</si>
  <si>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</si>
  <si>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</si>
  <si>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</si>
  <si>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</si>
  <si>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</si>
  <si>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</si>
  <si>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</si>
  <si>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</si>
  <si>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</si>
  <si>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</si>
  <si>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</si>
  <si>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</si>
  <si>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</si>
  <si>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</si>
  <si>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</si>
  <si>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</si>
  <si>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</si>
  <si>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</si>
  <si>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</si>
  <si>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</si>
  <si>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</si>
  <si>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</si>
  <si>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</si>
  <si>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</si>
  <si>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</si>
  <si>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</si>
  <si>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</si>
  <si>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</si>
  <si>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</si>
  <si>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</si>
  <si>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</si>
  <si>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</si>
  <si>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</si>
  <si>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</si>
  <si>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</si>
  <si>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</si>
  <si>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</si>
  <si>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</si>
  <si>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</si>
  <si>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</si>
  <si>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</si>
  <si>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</si>
  <si>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</si>
  <si>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</si>
  <si>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</si>
  <si>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</si>
  <si>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</si>
  <si>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</si>
  <si>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</si>
  <si>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</si>
  <si>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</si>
  <si>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</si>
  <si>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</si>
  <si>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</si>
  <si>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</si>
  <si>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</si>
  <si>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</si>
  <si>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</si>
  <si>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</si>
  <si>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</si>
  <si>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</si>
  <si>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</si>
  <si>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</si>
  <si>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</si>
  <si>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</si>
  <si>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</si>
  <si>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</si>
  <si>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</si>
  <si>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</si>
  <si>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</si>
  <si>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</si>
  <si>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</si>
  <si>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</si>
  <si>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</si>
  <si>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</si>
  <si>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</si>
  <si>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</si>
  <si>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</si>
  <si>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</si>
  <si>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</si>
  <si>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</si>
  <si>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</si>
  <si>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</si>
  <si>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</si>
  <si>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</si>
  <si>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</si>
  <si>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</si>
  <si>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</si>
  <si>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</si>
  <si>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</si>
  <si>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</si>
  <si>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</si>
  <si>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</si>
  <si>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</si>
  <si>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</si>
  <si>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</si>
  <si>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</si>
  <si>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</si>
  <si>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</si>
  <si>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</si>
  <si>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</si>
  <si>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</si>
  <si>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</si>
  <si>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</si>
  <si>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</si>
  <si>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</si>
  <si>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</si>
  <si>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</si>
  <si>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</si>
  <si>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</si>
  <si>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</si>
  <si>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</si>
  <si>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</si>
  <si>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</si>
  <si>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</si>
  <si>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</si>
  <si>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</si>
  <si>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</si>
  <si>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</si>
  <si>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</si>
  <si>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</si>
  <si>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</si>
  <si>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</si>
  <si>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</si>
  <si>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</si>
  <si>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</si>
  <si>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</si>
  <si>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</si>
  <si>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</si>
  <si>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</si>
  <si>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</si>
  <si>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</si>
  <si>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</si>
  <si>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</si>
  <si>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</si>
  <si>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</si>
  <si>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</si>
  <si>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</si>
  <si>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</si>
  <si>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</si>
  <si>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</si>
  <si>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</si>
  <si>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</si>
  <si>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</si>
  <si>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</si>
  <si>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</si>
  <si>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</si>
  <si>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</si>
  <si>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</si>
  <si>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</si>
  <si>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</si>
  <si>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</si>
  <si>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</si>
  <si>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</si>
  <si>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</si>
  <si>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</si>
  <si>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</si>
  <si>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</si>
  <si>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</si>
  <si>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</si>
  <si>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</si>
  <si>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</si>
  <si>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</si>
  <si>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</si>
  <si>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</si>
  <si>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</si>
  <si>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</si>
  <si>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</si>
  <si>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</si>
  <si>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</si>
  <si>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</si>
  <si>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</si>
  <si>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</si>
  <si>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</si>
  <si>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</si>
  <si>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</si>
  <si>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</si>
  <si>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</si>
  <si>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</si>
  <si>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</si>
  <si>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</si>
  <si>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</si>
  <si>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</si>
  <si>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</si>
  <si>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</si>
  <si>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</si>
  <si>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</si>
  <si>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</si>
  <si>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</si>
  <si>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</si>
  <si>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</si>
  <si>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</si>
  <si>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</si>
  <si>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</si>
  <si>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</si>
  <si>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</si>
  <si>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</si>
  <si>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</si>
  <si>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</si>
  <si>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</si>
  <si>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</si>
  <si>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</si>
  <si>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</si>
  <si>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</si>
  <si>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</si>
  <si>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</si>
  <si>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</si>
  <si>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</si>
  <si>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</si>
  <si>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</si>
  <si>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</si>
  <si>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</si>
  <si>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</si>
  <si>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</si>
  <si>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</si>
  <si>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</si>
  <si>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</si>
  <si>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</si>
  <si>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</si>
  <si>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</si>
  <si>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</si>
  <si>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</si>
  <si>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</si>
  <si>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</si>
  <si>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</si>
  <si>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</si>
  <si>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</si>
  <si>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</si>
  <si>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</si>
  <si>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</si>
  <si>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</si>
  <si>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</si>
  <si>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</si>
  <si>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</si>
  <si>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</si>
  <si>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</si>
  <si>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</si>
  <si>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</si>
  <si>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</si>
  <si>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</si>
  <si>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</si>
  <si>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</si>
  <si>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</si>
  <si>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</si>
  <si>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</si>
  <si>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</si>
  <si>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</si>
  <si>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</si>
  <si>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</si>
  <si>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</si>
  <si>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</si>
  <si>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</si>
  <si>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</si>
  <si>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</si>
  <si>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</si>
  <si>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</si>
  <si>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</si>
  <si>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</si>
  <si>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</si>
  <si>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</si>
  <si>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</si>
  <si>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</si>
  <si>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</si>
  <si>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</si>
  <si>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</si>
  <si>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</si>
  <si>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</si>
  <si>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</si>
  <si>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</si>
  <si>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</si>
  <si>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</si>
  <si>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</si>
  <si>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</si>
  <si>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</si>
  <si>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</si>
  <si>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</si>
  <si>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</si>
  <si>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</si>
  <si>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</si>
  <si>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</si>
  <si>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</si>
  <si>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</si>
  <si>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</si>
  <si>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</si>
  <si>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</si>
  <si>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</si>
  <si>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</si>
  <si>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</si>
  <si>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</si>
  <si>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</si>
  <si>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</si>
  <si>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</si>
  <si>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</si>
  <si>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</si>
  <si>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</si>
  <si>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</si>
  <si>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</si>
  <si>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</si>
  <si>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</si>
  <si>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</si>
  <si>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</si>
  <si>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</si>
  <si>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</si>
  <si>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</si>
  <si>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</si>
  <si>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</si>
  <si>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</si>
  <si>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</si>
  <si>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</si>
  <si>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</si>
  <si>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</si>
  <si>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</si>
  <si>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</si>
  <si>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</si>
  <si>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</si>
  <si>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</si>
  <si>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</si>
  <si>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</si>
  <si>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</si>
  <si>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</si>
  <si>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</si>
  <si>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</si>
  <si>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</si>
  <si>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</si>
  <si>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</si>
  <si>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</si>
  <si>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</si>
  <si>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</si>
  <si>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</si>
  <si>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</si>
  <si>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</si>
  <si>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</si>
  <si>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</si>
  <si>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</si>
  <si>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</si>
  <si>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</si>
  <si>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</si>
  <si>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</si>
  <si>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</si>
  <si>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</si>
  <si>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</si>
  <si>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</si>
  <si>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</si>
  <si>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</si>
  <si>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</si>
  <si>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</si>
  <si>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</si>
  <si>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</si>
  <si>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</si>
  <si>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</si>
  <si>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</si>
  <si>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</si>
  <si>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</si>
  <si>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</si>
  <si>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</si>
  <si>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</si>
  <si>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</si>
  <si>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</si>
  <si>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</si>
  <si>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</si>
  <si>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</si>
  <si>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</si>
  <si>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</si>
  <si>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</si>
  <si>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</si>
  <si>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</si>
  <si>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</si>
  <si>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</si>
  <si>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</si>
  <si>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</si>
  <si>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</si>
  <si>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</si>
  <si>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</si>
  <si>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</si>
  <si>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</si>
  <si>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</si>
  <si>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</si>
  <si>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</si>
  <si>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</si>
  <si>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</si>
  <si>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</si>
  <si>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</si>
  <si>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</si>
  <si>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</si>
  <si>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</si>
  <si>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</si>
  <si>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</si>
  <si>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</si>
  <si>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</si>
  <si>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</si>
  <si>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</si>
  <si>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</si>
  <si>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</si>
  <si>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</si>
  <si>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</si>
  <si>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</si>
  <si>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</si>
  <si>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</si>
  <si>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</si>
  <si>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</si>
  <si>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</si>
  <si>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</si>
  <si>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</si>
  <si>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</si>
  <si>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</si>
  <si>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</si>
  <si>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</si>
  <si>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</si>
  <si>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</si>
  <si>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</si>
  <si>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</si>
  <si>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</si>
  <si>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</si>
  <si>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</si>
  <si>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</si>
  <si>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</si>
  <si>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</si>
  <si>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</si>
  <si>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</si>
  <si>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</si>
  <si>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</si>
  <si>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</si>
  <si>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N/A</t>
  </si>
  <si>
    <t>Excel</t>
  </si>
  <si>
    <t>Porcentaje  %</t>
  </si>
  <si>
    <t>Porcentaje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</si>
  <si>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</si>
  <si>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</si>
  <si>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</si>
  <si>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</si>
  <si>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</si>
  <si>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</si>
  <si>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</si>
  <si>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</si>
  <si>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</si>
  <si>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</si>
  <si>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Numérica</t>
  </si>
  <si>
    <t>Numérico</t>
  </si>
  <si>
    <t>Apoyo</t>
  </si>
  <si>
    <t>Número</t>
  </si>
  <si>
    <t>OSGA- Promover acciones que contribuyan a la adaptación y mitigación al cambio climático y mejora de la calidad del paisaje de la sede principal de la SDM.</t>
  </si>
  <si>
    <t xml:space="preserve"> Constante</t>
  </si>
  <si>
    <t>Word</t>
  </si>
  <si>
    <t>Versión: 2.0</t>
  </si>
  <si>
    <t>Versión: 3.0</t>
  </si>
  <si>
    <t>Gestión de Talento Humano</t>
  </si>
  <si>
    <t>1. Talento Humano</t>
  </si>
  <si>
    <t>1. Política de Gestión Estratégica del Talento Humano</t>
  </si>
  <si>
    <t>Realizar seguimiento al cumplimiento de metas del Plan Institucional de Capacitación, Plan Anual de Vacantes; Plan de Previsión de Recursos Humanos, Plan de Bienestar Social e Incentivos, Plan de SST</t>
  </si>
  <si>
    <t>Planear y Ejecutar las actividades del Plan de Capacitación</t>
  </si>
  <si>
    <t>Planear y Ejecutar las actividades del Plan de SST</t>
  </si>
  <si>
    <t>Planear y Ejecutar las actividades del Plan Anual de Vacantes</t>
  </si>
  <si>
    <t>Planear y Ejecutar las actividades del Plan de Previsión de RRHH</t>
  </si>
  <si>
    <t>Consolidar los resultados de las encuestas de satisfacción relacionadas con las capacitaciones Interistitucionales de acuerdo con los registros entregados por las entidades</t>
  </si>
  <si>
    <t>Evaluar la satisfacción de los participantes en las capacitaciones  Interistitucionales realizadas y reportadas por las entidades</t>
  </si>
  <si>
    <t>Contar con un excelente equipo humano y condiciones laborales que hagan de la Secretaría Distrital de Movilidad un lugar atractivo para trabajar y desarrollarse profesionalmente</t>
  </si>
  <si>
    <t xml:space="preserve">Identificar los empleos que fueron sujetos de modificación en su provisión </t>
  </si>
  <si>
    <t xml:space="preserve">Actualizar la base de datos de la planta de personal de la SDM, identificando las vacantes definitivas y/o temporales de la planta de personal de la SDM y su correspondiente provisión en los casos que proceda. </t>
  </si>
  <si>
    <t>Consolidar los resultados de las encuestas de satisfacción de las actividades realizadas del programa de bienestar</t>
  </si>
  <si>
    <t>Evaluar la satisfacción de los participantes en las actividades de Bienestar</t>
  </si>
  <si>
    <t>Consolidar los resultados de las encuestas de satisfacción realizadas a  los participantes frente  los  incentivos otorgados.</t>
  </si>
  <si>
    <t>Evaluar la satisfacción de los participantes en las actividades de Incentivos</t>
  </si>
  <si>
    <t>Ejecutar de actividades de medicina preventiva y del trabajo, Higiene industrial y condiciones de trabajo y medio ambiente</t>
  </si>
  <si>
    <t>Desarrollar las actividades propuestas en el Plan de Trabajo Anual del SG SST</t>
  </si>
  <si>
    <t xml:space="preserve">Realizar la medición de los indicadores efr, utilizando la métrica definida para cada uno de ellos en el anexo 1000-10 edición 5 del modelo de gestión efr </t>
  </si>
  <si>
    <t>Medir el indicador "Propuesta de valor de la conciliación" de acuerdo a la métrica definida en la norma</t>
  </si>
  <si>
    <t>Medir el indicador "Estabilidad en el empleo" de acuerdo a la métrica definida en la norma</t>
  </si>
  <si>
    <t>Medir el indicador "Flexibilidad temporal" de acuerdo a la métrica definida en la norma</t>
  </si>
  <si>
    <t>Medir el indicador "Flexibilidad espacial" de acuerdo a la métrica definida en la norma</t>
  </si>
  <si>
    <t>Medir el indicador "Conocimiento, utilización, satisfacción, valoración y aplicabilidad de las medidas efr" de acuerdo a la métrica definida en la norma</t>
  </si>
  <si>
    <t>Medir el indicador "Maternidad" de acuerdo a la métrica definida en la norma</t>
  </si>
  <si>
    <t>Medir el indicador "Igualdad de oportunidades entre mujeres y hombres" de acuerdo a la métrica definida en la norma</t>
  </si>
  <si>
    <t>Medir el indicador "Igualdad de oportunidades en otras formas de diversidad" de acuerdo a la métrica definida en la norma</t>
  </si>
  <si>
    <t>Medir el indicador "Inversión en conciliación y sugestión" de acuerdo a la métrica definida en la norma</t>
  </si>
  <si>
    <t>Medir el indicador "Extensión de la cultura efr en la cadena de valor" de acuerdo a la métrica definida en la norma</t>
  </si>
  <si>
    <t>Medir el indicador "Productividad" de acuerdo a la métrica definida en la norma</t>
  </si>
  <si>
    <t>Medir el indicador "Rotación no deseada" de acuerdo a la métrica definida en la norma</t>
  </si>
  <si>
    <t>Consolidar los resultados de las evaluaciones diagnósticas frente a las evaluaciones finales de las capacitaciones por contrato realizadas. Con una intensidad horaria igual o superior a 4 horas.</t>
  </si>
  <si>
    <t>Realizar la evaluación de conocimientos pre y post a las actividades de capacitación por contrato</t>
  </si>
  <si>
    <t>Realizar seguimiento al puntaje obtenido por la Entidad en la Política de Gestión Estratégica de Talento Humano de la evaluación de desempeño institucional de FURAG en la vigencia anterior</t>
  </si>
  <si>
    <t>Diligenciar el Formulario de desempeño institucional de FURAG para la política de Gestión Estratégica de Talento Humano de la vigencia anterior</t>
  </si>
  <si>
    <t>Obtener una calificación superior a 95 en la política de Gestión Estratégica de Talento Humano de la vigencia anterior</t>
  </si>
  <si>
    <t>Identificar continua y sistemáticamente los peligros, evaluar, valorar los riesgos en SST y determinar los controles operacionales para su eliminación o mitigación</t>
  </si>
  <si>
    <t>Identificar los peligros y valorar los riesgos en SST</t>
  </si>
  <si>
    <t>Definir e implementar los controles para mitigar o eliminar los riesgos y peligros</t>
  </si>
  <si>
    <t>Cumplir la normatividad nacional vigente en materia de riesgos laborales y de otra índole, teniendo en cuenta los requisitos aplicables a la Secretaría.</t>
  </si>
  <si>
    <t>Evaluar el cumplimiento de la normatividad de la matriz de requisitos legales</t>
  </si>
  <si>
    <t>Definir e implementar planes y estrategias para el mejoramiento continuo de las condiciones de salud y seguridad en el trabajo</t>
  </si>
  <si>
    <t>Gestionar el cierre de las oportunidades de mejora identificadas</t>
  </si>
  <si>
    <t xml:space="preserve">Cumplir el 100% de las metas establecidas en los planes definidos (Plan Institucional de Capacitación, Plan Anual de Vacantes; Plan de Previsión de Recursos Humanos, Plan de Bienestar Social e Incentivos, Plan de SST) </t>
  </si>
  <si>
    <t>Alcanzar el 80% porciento de satisfacción en las capacitaciones interinstitucionales de acuerdo con los Resultado de las encuestas aplicadas a los colaboradores de la SDM que participaron en la capacitación</t>
  </si>
  <si>
    <t>Actualizar el 100 % de la base de datos de la planta de personal, identificando las vacantes definitivas y/o temporales y su correspondiente provisión en los casos que proceda.</t>
  </si>
  <si>
    <t>Alcanzar el 80% porciento de satisfacción  en las actividades realizadas en el marco del programa de bienestar, a través de la aplicación de encuestas</t>
  </si>
  <si>
    <t>Alcanzar el 80% porciento de satisfacción  en las actividades realizadas en el marco del programa de incentivos, a través de la aplicación de encuestas</t>
  </si>
  <si>
    <t xml:space="preserve">Ejecutar el 100%  del Plan de Trabajo Anual del SG SST </t>
  </si>
  <si>
    <t>Realizar el 100% de las actividades programadas para la medición de los indicadores adoptados en la Entidad para el sistema de gestión efr.</t>
  </si>
  <si>
    <t>Aumentar el 10% del total de conocimiento previo que sobre el tema de la capacitación realizada, tengan los funcionarios</t>
  </si>
  <si>
    <t xml:space="preserve">Obtener un puntaje superior a 95 en la Política de Gestión Estratégica del Talento Humano de la  evaluación anual de desempeño institucional del FURAG </t>
  </si>
  <si>
    <t>Gestionar el 100% de los riesgos identificados en la matriz de identificación de peligros, evaluación y valoración de riesgos</t>
  </si>
  <si>
    <t>Cumplir con el 100% de requisitos legales aplicables a la SDM en materia de riesgos laborales y de otra índole</t>
  </si>
  <si>
    <t>Cerrar el 100% de acciones implementadas en los PMP</t>
  </si>
  <si>
    <t xml:space="preserve">Constante </t>
  </si>
  <si>
    <t>Ejecutar el 100% del plan de trabajo de SG-SST</t>
  </si>
  <si>
    <t>PA02_Gestión del Talento Humano</t>
  </si>
  <si>
    <t>Dirección de Talento Humano</t>
  </si>
  <si>
    <t xml:space="preserve">POA Dirección de Talento Humano
Meta 1 - Cumplir el 100% de las metas establecidas en los planes definidos (Plan Institucional de Capacitación, Plan Anual de Vacantes; Plan de Previsión de Recursos Humanos, Plan de Bienestar Social e Incentivos, Plan de SST) </t>
  </si>
  <si>
    <t xml:space="preserve">Porcentaje cumplido de las metas establecidas en los planes definidos </t>
  </si>
  <si>
    <t>Resultado de las metas en los planes definidos</t>
  </si>
  <si>
    <t>Indicador creado para hacer seguimiento a la ejecución de las metas y actividades definidas en los Planes Institucionales de Talento Humano y al cumplimiento de los cronogramas de cada Plan</t>
  </si>
  <si>
    <t xml:space="preserve">Corresponde a la sumatoria de los porcentajes de cumplimiento en cada uno de los planes de Talento Humano (Plan Institucional de Capacitación, Plan Anual de Vacantes; Plan de Previsión de Recursos Humanos, Plan de Bienestar Social e Incentivos, Plan de SST) . </t>
  </si>
  <si>
    <t xml:space="preserve"> Porcentajes de avance ejecutados</t>
  </si>
  <si>
    <t>porcentaje de avance programado</t>
  </si>
  <si>
    <t>Matriz de seguimiento a la ejecución de los Planes Institucionales de TH</t>
  </si>
  <si>
    <t>Cronogramas definidos para los Planes Institucionales de TH</t>
  </si>
  <si>
    <t>Validación del cumplimiento porcentual en la ejecución de las actividades programadas en cada uno de los planes institucionales de TH</t>
  </si>
  <si>
    <t>Porcentaje de ejecución programado mes a mes para cada uno de los planes institucionales de TH</t>
  </si>
  <si>
    <t xml:space="preserve">Paula Tatiana Arenas Gonzalez </t>
  </si>
  <si>
    <t>Paola Adriana Corona Miranda</t>
  </si>
  <si>
    <t>Julio César Bustos Roa - Giovanni Pedraza Rodriguez</t>
  </si>
  <si>
    <t>Giovanni Pedraza Rodriguez</t>
  </si>
  <si>
    <t xml:space="preserve">Verificar el cumplimiento de las metas definidas en los planes de Talento Humano (Plan Institucional de Capacitación, Plan Anual de Vacantes; Plan de Previsión de Recursos Humanos, Plan de Bienestar Social e Incentivos, Plan de SST) </t>
  </si>
  <si>
    <t>(Sumatoria de porcentaje de avances ejecutados / porcentaje de avance programado)*100%</t>
  </si>
  <si>
    <t>Actualización de la Directora de Talento Humano ,  del responsable del reporte y del análisis</t>
  </si>
  <si>
    <t>POA Dirección de Talento Humano
Meta 3 - Alcanzar el 80% porciento de satisfacción en las capacitaciones Interistitucionales de acuerdo con los resultados de las encuestas aplicadas a los colaboradores de la SDM que participaron en la capacitación</t>
  </si>
  <si>
    <t xml:space="preserve">Porcentaje alcalzado de satisfacción en las capacitaciones Insteristitucionales de acuerdo con los resultados de las encuestas aplicadas a los colaboradores de la SDM que participaron en la capacitación </t>
  </si>
  <si>
    <t xml:space="preserve">Porcentaje alcalzado de satisfacción en las capacitaciones Interistitucionales de acuerdo con los resultados de las encuestas aplicadas a los colaboradores de la SDM que participaron en la capacitación </t>
  </si>
  <si>
    <t>Indicador creado para medir la satisfacción de los colaboradores frente a las capacitaciones Interistitucionales realizadas</t>
  </si>
  <si>
    <t>Determinar la satisfacción de los participantes con las capacitaciones realizadas.</t>
  </si>
  <si>
    <t>Resultado de las encuestas aplicadas
Deficiente (D): menor a 0.7 Aceptable (A): de 0.7 a 0.799 Satisfactorio (S): de 0.8 a 0.899 Altamente Satisfactorio (AS): mayor o igual a 0.9</t>
  </si>
  <si>
    <t>% satisfacción=(S+AS)/T)*100% S: Total de respuestas satisfactorias AS: Total de respuestas altamente satisfactorias T: Total de respuestas</t>
  </si>
  <si>
    <t>S: Total de respuestas satisfactorias</t>
  </si>
  <si>
    <t>AS: Total de respuestas altamente satisfactorias</t>
  </si>
  <si>
    <t>T: Total de respuestas</t>
  </si>
  <si>
    <t>Númerico</t>
  </si>
  <si>
    <t>Encuesta definida para la encuesta de satisfacción</t>
  </si>
  <si>
    <t>Describe la cantidad de encuentas con calificación satisfactoria</t>
  </si>
  <si>
    <t>Describe la cantidad de encuentas con calificación altamente satisfactorias</t>
  </si>
  <si>
    <t>Cantidad total de encuestas aplicadas</t>
  </si>
  <si>
    <t>POA Dirección de Talento Humano
Meta 5 - Actualizar el 100 % de la base de datos de la planta de personal, identificando las vacantes definitivas y/o temporales y su correspondiente provisión en los casos que proceda.</t>
  </si>
  <si>
    <t>Porcentaje actualizado de la base de datos de la planta de personal, identificando las vacantes definitivas y/o temporales y su correspondiente provisión en los casos que proceda.</t>
  </si>
  <si>
    <t>Base de datos DTH actualizada</t>
  </si>
  <si>
    <t xml:space="preserve">Matriz Excel </t>
  </si>
  <si>
    <t>Este indicador permite identificar las vacantes definitivas y temporales que se encuentran en la planta de personal y los movimientos que generaron algun ajuste</t>
  </si>
  <si>
    <t>Actualizar las vacantes de los cargos de la entidad definitivas y/o temporales frente a la provisión transitoria en la que se encuentran para disponer de la información al día.</t>
  </si>
  <si>
    <t>Corresponde al porcentaje total de la base de datos actualizado</t>
  </si>
  <si>
    <t>(Porcentaje de actualizacion alcanzado / Porcentaje de avance programado)</t>
  </si>
  <si>
    <t xml:space="preserve">Porcentaje de actualizacion alcanzado </t>
  </si>
  <si>
    <t xml:space="preserve"> Porcentaje de avance programado</t>
  </si>
  <si>
    <t xml:space="preserve">Matriz de planta de personal </t>
  </si>
  <si>
    <t xml:space="preserve">Reporte ingresos, egresos y movimientos de la planta de personal </t>
  </si>
  <si>
    <t>Julio César Bustos Roa - Maria Claudia Gómez Salazar</t>
  </si>
  <si>
    <t>Maria Claudia Gómez Salazar</t>
  </si>
  <si>
    <t>POA Dirección de Talento Humano
Meta 6 -  Alcanzar el 80% porciento de satisfacción en las actividades realizadas en el marco del programa de bienestar, a través de la aplicación de encuestas</t>
  </si>
  <si>
    <t>Porcentaje alcanzado de satisfacción en las actividades realizadas en el marco del programa de bienestar, a través de la aplicación de encuestas</t>
  </si>
  <si>
    <t>Resultado de las encuestas aplicadas</t>
  </si>
  <si>
    <t xml:space="preserve">Matriz de excel </t>
  </si>
  <si>
    <t>Indicador creado par medir la satisfacción de los colaboradores frente a las actividades contempladas en el Plan de Bienestar Social e Incentivos</t>
  </si>
  <si>
    <t>Evaluar los estándares, requisitos y condiciones necesarias para llevar a cabo un evento o actividad del proceso de Bienestar</t>
  </si>
  <si>
    <t xml:space="preserve">Corresponde a las actividades ponderadas porcentualmente del seguimiento al nivel de satisfacción de los participantes en las en el Plan de Bienestar Social. </t>
  </si>
  <si>
    <t>Encuestas con calificación (excelente y bueno)</t>
  </si>
  <si>
    <t>No. de encuestas</t>
  </si>
  <si>
    <t>Númerica</t>
  </si>
  <si>
    <t xml:space="preserve">Matríz de excel consolidación de respuestasa la evaluación </t>
  </si>
  <si>
    <t>Describe la cantidad de encuestas con calificación exelente o buena</t>
  </si>
  <si>
    <t>Describe el número total de encuestas aplicadas</t>
  </si>
  <si>
    <t>Julio César Bustos Roa - Victor Manuel Barahona - Jesus Ampudia</t>
  </si>
  <si>
    <t>Victor Manuel Barahona - Jesus Ampudia</t>
  </si>
  <si>
    <t>POA Dirección de Talento Humano
Meta 7 -  Alcanzar el 80% porciento de satisfacción en las actividades realizadas en el marco del programa de incentivos, a través de la aplicación de encuestas</t>
  </si>
  <si>
    <t>Porcentaje alcanzado de satisfacción en las actividades realizadas en el marco del programa de incentivos, a través de la aplicación de encuestas</t>
  </si>
  <si>
    <t>POA Dirección de Talento Humano
Meta 10 -  Ejecutar el 100%  del Plan de Trabajo Anual del SG SST</t>
  </si>
  <si>
    <t>Porcentaje ejecutado de actividades del plan de trabajo de SG-SST</t>
  </si>
  <si>
    <t>Registros de la ejecución de las actividades del Plan de Trabajo del SGSST</t>
  </si>
  <si>
    <t>Planes del Decreto 612 de 2018</t>
  </si>
  <si>
    <t>Medir la ejecución del Plan de Trabajo Anual del SG SST</t>
  </si>
  <si>
    <t>Corresponde a la sumatoria de la cantidad de actividades ejecutadas en el periodo frente a la sumatoria de la cantidad  de actividades programadas en el período</t>
  </si>
  <si>
    <t>Porcentaje de Actividades del Plan de Trabajo del SGSST Ejecutadas en el periodo / Porcentaje de Actividades del Plan de Trabajo del SGSST Programadas en el periodo</t>
  </si>
  <si>
    <t>Actividades Ejecutadas</t>
  </si>
  <si>
    <t>Actividades Programadas</t>
  </si>
  <si>
    <t>Registros de la ejecución de las actividades establecidas en el  Plan de Trabajo del SGSST</t>
  </si>
  <si>
    <t xml:space="preserve"> Plan de Trabajo del SGSST</t>
  </si>
  <si>
    <t>Corresponde a la sumatoria de actividades del Plan de Trabajo del SGSST efectivmente ejecutadas durante el periodo</t>
  </si>
  <si>
    <t>Corresponde al total de actividades del plan de trabajo del SGSST programadas en el período</t>
  </si>
  <si>
    <t>Julio César Bustos Roa - Ivón Yaneth Veloza Rios</t>
  </si>
  <si>
    <t>Ivón Yaneth Veloza Rios</t>
  </si>
  <si>
    <t>POA Dirección de Talento Humano
Meta 27 -  Realizar el 100% de las actividades programadas para la medición de los indicadores adoptados en la Entidad para el sistema de gestión EFR.</t>
  </si>
  <si>
    <t>Sostenimiento del Sistema de Gestión EFR</t>
  </si>
  <si>
    <t xml:space="preserve">Matriz de medidas efr; Planta de personal; Registros de la DTH; Encuestas  </t>
  </si>
  <si>
    <t>Norma efr 1000 - 1 edición 5</t>
  </si>
  <si>
    <t xml:space="preserve">Medir los indicadores efr adoptados en la Entidad bajo la norma EFR 1000-01 </t>
  </si>
  <si>
    <t>Recopilar la información de actividades asociadas a cada indicador y aplicar la métrica definida en la norma</t>
  </si>
  <si>
    <t>(Indicadores EFR medidos/Total de indicadores EFR)*100%</t>
  </si>
  <si>
    <t>Número de indicadores EFR medidos</t>
  </si>
  <si>
    <t>Matriz de indicadores efr</t>
  </si>
  <si>
    <t>Contiene el indicador y la metrica</t>
  </si>
  <si>
    <t>Julio César Bustos Roa  - Martha Rocio Parra - Jhoan Matallana</t>
  </si>
  <si>
    <t>Martha Rocio Parra - Jhoan Matallana</t>
  </si>
  <si>
    <t>POA Dirección de Talento Humano
Meta 28 -  Aumentar el 10% del total de conocimiento sobre el tema de la capacitación realizada</t>
  </si>
  <si>
    <t>Porcentaje aumentado del total de conocimiento previo que sobre el tema de la capacitación realizada, tengan los funcionarios</t>
  </si>
  <si>
    <t>Resultado de las evaluaciones diagnósticas y finales aplicadas</t>
  </si>
  <si>
    <t xml:space="preserve">Matriz de excel  </t>
  </si>
  <si>
    <t>Indicardor para medir el aumento del conocimiento adquirido en la capacitación</t>
  </si>
  <si>
    <t>Identificar en que porcentaje se logró el aprendizaje efectivo respecto de sus conocimientos de entrada a la capacitación</t>
  </si>
  <si>
    <t>% Aumentado= ((PNF-PNI)/PNI)*100%</t>
  </si>
  <si>
    <t>PNF= Promedio Nota Final</t>
  </si>
  <si>
    <t>PNI= Promedio Nota Inicial o diagnóstica</t>
  </si>
  <si>
    <t xml:space="preserve">Nivel de conocimiento adquirido al finalizar la capacitación </t>
  </si>
  <si>
    <t xml:space="preserve">Nivel de conocimiento previo a la capacitación </t>
  </si>
  <si>
    <t xml:space="preserve">POA Dirección de Talento Humano
Meta 29 -  Obtener un puntaje superior a 95 en la Política de Gestión Estratégica del Talento Humano de la  evaluación anual de desempeño institucional del FURAG </t>
  </si>
  <si>
    <t>Puntaje obtenido en la Política de Gestión Estratégica de Talento Humano de la Evaluación anual de Desempeño Institucional del FURAG</t>
  </si>
  <si>
    <t>Reporte anual de evaluación del desempeño institucional del FURAG</t>
  </si>
  <si>
    <t>Indicador creado para hacer seguimiento al puntaje obtenido por la SDM en la Política de Gestión Estratégica de Talento Humano de la Evaluación anual de Desempeño Institucional del FURAG y que permite evidenciar el desempeño en la Gestión de la Dirección de Talento Humano</t>
  </si>
  <si>
    <t>Garantizar el desempeño en la gestión de la Dirección de Talento Humano medido a través de los resultados del  Formulario único de reportes y avances de Gestión  -FURAG-.</t>
  </si>
  <si>
    <t>Corresponde al resultado anual obtenido por la Entidad en la evaluación de desempeño institucional del FURAG de la vigencia anterior</t>
  </si>
  <si>
    <t>(Puntaje anual obtenido en la evaluación de desempeño institucional FURAG / Puntaje esperado) * 100%</t>
  </si>
  <si>
    <t>Puntaje Anual Obtenido</t>
  </si>
  <si>
    <t>Puntaje Esperado</t>
  </si>
  <si>
    <t>Validación del puntaje obtenido por la SDM en la Política de Gestión Estratégica de Talento Humano de la Evaluación anual de Desempeño Institucional del FURAG</t>
  </si>
  <si>
    <t>Puntaje proyectado por la Dirección de Talento Humano a obtener en la Política de Gestión Estratégica de Talento Humano de la Evaluación anual de Desempeño Institucional del FURAG</t>
  </si>
  <si>
    <t>POA Dirección de Talento Humano
Meta 30 -  Gestionar el 100% de los riesgos identificados en la matriz de identificación de peligros, evaluación y valoración de riesgos</t>
  </si>
  <si>
    <t>Porcentaje de gestión de los riesgos identificados en la matriz de identificación de peligros, evaluación y valoración de riesgos.</t>
  </si>
  <si>
    <t>Matriz de seguimiento a controles</t>
  </si>
  <si>
    <t>Requisito establecido en el Numeral 8.1.2 de la Norma ISO 45001:2018 y Artículo 16 Decreto 312 de 2019.</t>
  </si>
  <si>
    <t>Identificación de los riesgos y gestión de los controles para su eliminación o mitigación</t>
  </si>
  <si>
    <t xml:space="preserve">Riesgos identificados </t>
  </si>
  <si>
    <t>Riesgos gestionados</t>
  </si>
  <si>
    <t>Corresponde a la sumatoria de riesgos identificados durante el periodo</t>
  </si>
  <si>
    <t>Corresponde a la sumatoria de controlesgestionados durante el periodo</t>
  </si>
  <si>
    <t>POA Dirección de Talento Humano
Meta 31 -  Cumplir con el 100% de requisitos legales aplicables a la SDM en materia de riesgos laborales y de otra índole</t>
  </si>
  <si>
    <t>Porcentaje de cumplimiento de los requisitos legales</t>
  </si>
  <si>
    <t>Informe evaluación cumplimiento legal</t>
  </si>
  <si>
    <t>Requisito establecido en el Numeral 9.1.2 de la Norma ISO 45001:2018 y Artículo 16 Decreto 312 de 2019.</t>
  </si>
  <si>
    <t>Recopilación de las normas aplicables y evaluación de su cumplimiento</t>
  </si>
  <si>
    <t>(No. Requisitos cumplidos +  Requistos cumplidos parcialmente identificados en el informe de evaluación de requisitos de SST / No.  Total de Requisitos  evaluados en el informe de requisitos legales de SST ) X 100%</t>
  </si>
  <si>
    <t xml:space="preserve"> Requisitos Cumplidos y Parcialmente Cumplidos</t>
  </si>
  <si>
    <t>Total de Requisitos identificados en el informe de evaluación de requisitos de SST</t>
  </si>
  <si>
    <t>Corresponde al resultado de requisitos cumplidos y parcialmente cumplidos en identificados en el infrome de evaluación de requisitos legales de SST</t>
  </si>
  <si>
    <t>Corresponde al total de requisitos legales evaluados en el infrome de de requisitos legales de SST</t>
  </si>
  <si>
    <t>POA Dirección de Talento Humano
Meta 32 -  Cerrar el 100% de acciones implementadas en los PMP</t>
  </si>
  <si>
    <t>Porcentaje de gestión a las oportunidades de mejora del SG-SST</t>
  </si>
  <si>
    <t>Planes de Mejoramiento por Procesos</t>
  </si>
  <si>
    <t>Requisito establecido en el Numeral 10 de la Norma ISO 45001:2018 y Artículo 16 Decreto 312 de 2019.</t>
  </si>
  <si>
    <t>Identificación de las oportunidades de mejora y gestión para el cierre de las mismas</t>
  </si>
  <si>
    <t>(No. de acciones de PMP cerrados en la fecha de terminación / No. De acciones PMP identificadas) X 100%</t>
  </si>
  <si>
    <t>Acciones de PMP cerrados</t>
  </si>
  <si>
    <t>Acciones PMP identificadas</t>
  </si>
  <si>
    <t>Corresponde a la sumatoria de las acciones de mejora gestionadas  en el periodo de reporte</t>
  </si>
  <si>
    <t>Corresponde a la sumatoria de las acciones de mejora identificadas  en el periodo</t>
  </si>
  <si>
    <t>Se actualizaron los numerales 23 y 25</t>
  </si>
  <si>
    <t>Versión: 4.0</t>
  </si>
  <si>
    <t>Se actualizaron los numerales 6, 7, 14 y 25</t>
  </si>
  <si>
    <t>Se actualiza numeral 20</t>
  </si>
  <si>
    <t>Se actualiza el nuemeral 23</t>
  </si>
  <si>
    <t>En el mes de marzo se realizo reunión del Equipo SST y se revisaron los controles para el seguimiento correspondiente.</t>
  </si>
  <si>
    <t>No aplica para este periodo.</t>
  </si>
  <si>
    <t>En enero se solicitó cierre de las acciones 103-2022-2 , 135-2022-1 , 135-2022-3 , 136-2022-1 con memorando No. 202300000024163.
En febrero se solicitó cierre de las acciones 135-2022-2, 136-2022-2, 137-2022-1 con memorando No. 202362000052313.
En marzo se solicitó cierre de las acciones 087-2022-1, 136-2022-3, 137-2022-2 con memorando No. 202362000077573.</t>
  </si>
  <si>
    <t>Los Planes Institucionales se aprobaron en la sesión del Comité Institucional de Gestión y Desempeño del 31 de enero de 2023. https://www.movilidadbogota.gov.co/intranet/sites/default/files/2023-02-10/acta_cigd_31-01-2023.pdf. Y publicados en la página de la SDM de la siguiente manera:
1, PA02-PL03 Plan Estratégico de Talento Humano SDM 2023: https://www.movilidadbogota.gov.co/web/sites/default/files/Paginas/31-01-2023/5._pa02-pl03_plan_estrategico_del_th_2023_v_1.0_0.pdf 
2, PA02-PL01 Plan Institucional de Capacitación PIC 2023-2024: https://www.movilidadbogota.gov.co/web/sites/default/files/Paginas/31-01-2023/6._pa02-pl01_plan_institucional_de_capacitacion_v_1.0.pdf
3, PA02-PL06 Plan de Bienestar Social e Incentivos SDM 2023: https://www.movilidadbogota.gov.co/web/sites/default/files/Paginas/31-01-2023/7._pa02-pl06_plan_de_bienestar_social_e_incentivos_2023_v1.0_0.pdf
4, PA02-PL05 Plan de Previsión de Recursos Humanos SDM 2023: https://www.movilidadbogota.gov.co/web/sites/default/files/Paginas/31-01-2023/4._pa02-pl05_plan_de_prevision_de_recursso_humanos_2023.pdf
5, PA02-PL04 Plan Anual de Vacantes SDM 2023: https://www.movilidadbogota.gov.co/web/sites/default/files/Paginas/31-01-2023/3._pa02-pl04plan_de_vacantes_2023_v_1.0_0.pdf
6, PA02-PL07 Plan de Trabajo Anual del SST SDM 2023: https://www.movilidadbogota.gov.co/web/sites/default/files/Paginas/15-02-2023/8._pa02-pl07_plan_de_trabajo_anual_del_sst_sdm_2023.pdf</t>
  </si>
  <si>
    <t>Se finalizaron tres (3) actividades Plan de Trabajo Anual del SG SST : 1. Actualizar la Guía para la selección, suministro Elementos de Protección Personal (EPP) 2. Elaborar el informe del análisis estadístico de la accidentalidad del año 2022 3. Realizar convocatoria para la conformación de la brigada de emergencias de la SDM 2023. Las demás actividades programadas para el I trimestre avanzaron conforme a lo establecido en el cronograma.</t>
  </si>
  <si>
    <t>Número de indicadores efr a medir</t>
  </si>
  <si>
    <t>Contiene la cantidad de indicadores a los que se debe realizar medición</t>
  </si>
  <si>
    <t>(Número de encuestas con calificación de excelente y bueno / número total de encuestas) * 100%</t>
  </si>
  <si>
    <t>(No. de riesgos identificados en la matriz de peligros / No. de riesgos gestionados) X 100%</t>
  </si>
  <si>
    <t>Seguimiento y gestión a las medidas de intervención identificadas en la matriz de peligros, lo que permite generar una mejora continua y contribuye a evitar enfermedades laborales y accidentes de trabajo.</t>
  </si>
  <si>
    <t>a) Base de planta de personal en la cual se identifican los empleos que cambiaron su provisión entre el 01 de Abril de 2023 y el 30 de Junio de 2023                                                                                                                            
b) Base de la planta de personal actualizada con corte al 30/4/2023, 31/05/2023 y 30/06/2023,  en la cual se identifican los empleos provisto y las vacantes de acuerdo a cada tipo.</t>
  </si>
  <si>
    <t>Se continuó la ejecución de actividades aprobadas en el Plan Institucional de Capacitación, Plan de Bienestar Social e Incentivos, Plan de Seguridad y Salud en el Trabajo, Plan de Vacantes y Plan de Previsión de RRHH. Se han ejecutado y finalizado las siguientes actividades por Plan:
a) Capacitación: 4 actividades ejecutadas y finalizadas por autogestión
b). Bienestar Social e Incentivos: 4 actividades ejecutadas y finalizadas, 3 actividades se encuentran en ejecución
c) SST: 2 actividades se encuentran en ejecución
d) Vacantes y Previsión RRHH: 2 actividades en ejecución en cada plan</t>
  </si>
  <si>
    <t>Con el fin de desarrollar el PLAN DE BIENESTAR SOCIAL E INCENTIVOS de la entidad, se realiza la articulación con la Caja de Compensación Familiar COMPENSAR mediante contrato 2023-1988; Las actividades realizadas en el II trimestre: Ferias con entidades financieras (obligaciones crediticias), Ferias de vivienda, Día del auxiliar administrativo,  Inauguración II Olimpiadas Deportivas SDM 2023, Día de la Familia, Día del Padre, Día de la Madre, Día del niño.</t>
  </si>
  <si>
    <t>Se diligenció el FURAG de acuerdo con las preguntas para dar respuesta a la implementación de las Políticas de Gestión Estratégica del Talento Humano e Integridad</t>
  </si>
  <si>
    <t>Con el fin de desarrollar el Plan Institucional de Capacitación de la entidad, se realiza  articulación con la Universidad Nacional mediante contrato 2023-2102, con lo cual se desarrollaran las siguientes temáticas: Presentaciones de Alto Impacto, Técnicas Didácticas, Pedagógicas y Andragógicas, PQR Ley 1755 de 2015, Programa de Inglés, Seminario en Temas Sindicales, Construcción y análisis de indicadores e instrumentos estadísticos, Pensamiento crítico para la toma decisiones, Curso Excel, Gestión contable y presupuestal, Curso R y PYTHON, Formulación y evaluación de proyectos, Trabajo en Equipo, Taller Redacción, Ortografía y Comprensión de lectura, Actualización en normas y procedimientos de tránsito y transporte Seguridad vial y Policía Judicial , Actualización en normas y procedimientos de tránsito y transporte Seguridad vial y Policía Judicial ,Relaciones humanas, éticas, morales (atención al ciudadano), Seminario Servicio a la Ciudadanía, para el segundo semestre de la vigencia.</t>
  </si>
  <si>
    <t>En el II trimestre se finalizaron las siguientes actividades programadas en el plan de trabajo de SG-SST: 
1. Realizar la Semana de la Salud
2. Realizar el día de la emergencia
3. Realizar la evaluación al cumplimiento de los requisitos normativos SST definidos en la matriz de requisitos legales.
4. Realizar la evaluación anual al SG-SST de acuerdo con los estándares mínimos establecidos en la Res. 312 de 2019. 
Se tienen actividades que no lograron el avance programado en este trimestre, como son: 
- Avanzar en la ejecución de las actividades establecidas en el cronograma de implementación del Plan  Estratégico de Seguridad Vial (PESV).
- El avance esperado en algunas de las actividades establecidas en el Sistema de Vigilancia Epidemiológico de prevención de Desórdenes Musculoe Esqueléticos (DME) y en el SVE de prevención de riesgo psicosocial.
- La continuidad en la programación de las inspecciones ergonómicas a los teletrabajadores en el II trimestre;  por lo que se espera lograr su avance completo en el III trimestre de 2023.</t>
  </si>
  <si>
    <t>Se realiza el cierre de las acciones de los Planes de Mejoramiento por Proceso correspondientes a los hallazgos:  103-2022-2 , 135-2022-1 , 135-2022-3 , 136-2022-1, 135-2022-2, 136-2022-2, 137-2022-1, 087-2022-1, 136-2022-3, 137-2022-2, 138-2022-5, 135-2022-4, 137-2022-3, permitiendo mejorar continuamente el desempeño de la Seguridad y Salud en el Trabajo, lo cual impacta en la prestación del servicio de cara al ciudadano.</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</si>
  <si>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</si>
  <si>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t>
  </si>
  <si>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</si>
  <si>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</si>
  <si>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</si>
  <si>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</si>
  <si>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</si>
  <si>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</si>
  <si>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</si>
  <si>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</si>
  <si>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</si>
  <si>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</si>
  <si>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</si>
  <si>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</si>
  <si>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</si>
  <si>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</si>
  <si>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</si>
  <si>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</si>
  <si>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</si>
  <si>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</si>
  <si>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</si>
  <si>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</si>
  <si>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</si>
  <si>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Oficina aseora de planeación institucional</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</si>
  <si>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</si>
  <si>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</si>
  <si>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</si>
  <si>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</si>
  <si>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Todo el personal de planta y colaboradores directos de la Entidad</t>
  </si>
  <si>
    <t xml:space="preserve">En el III trimestre se finalizaron las siguientes actividades:
1. Actualizar la Guía de Criterios de SST 
2. Ejecutar el cronograma de actividades del protocolo para la prevención de accidentes de trabajo de origen deportivo. 
3. Elaborar el  informe de la evaluación al SG-SST para la revisión por la alta dirección.
4. Actualizar Matriz de identificación de peligros
5. Realizar auditoría Interna SGSST.
6. Realizar auditoría de seguimiento a la certificación SGSST.
Las actividades que  no habían logrado el avance programado en el II trimestre y las de más actividades programadas  para el III trimestre avanzaron conforme a lo establecido en el plan.
</t>
  </si>
  <si>
    <t>No aplica para este periodo</t>
  </si>
  <si>
    <t>Se actualiza la matriz de peligros con los resultados de la encuesta de identificación de peligros y el resultado de las visitas de inspección realizadas a las diferentes sedes de la Entidad, permitiendo identificar los aspectos que podrían llegar a causar algún tipo de daño a los colaboradores o partes interesadas, generando medidas de intervención que garanticen de cara a la ciudadanía entornos seguros y saludables.</t>
  </si>
  <si>
    <t>Informe Requisitos SST</t>
  </si>
  <si>
    <t xml:space="preserve">Se logra el cumplimiento del 100% de requisitos legales aplicables a la SDM en materia de SST,  con respecto al año anterior se demuestra  un avance sustancial en las evidencias de la gestión de Seguridad y Salud en el Trabajo, reflejando la capacidad de la Entidad para cumplir con los requisitos legales y regulatorios relacionados con SST, contribuyendo asía  a una prestación de servicio con entornos seguros y saludables.
</t>
  </si>
  <si>
    <t>Funcionarios de planta, contratistas y partes interesadas bajo el control de la Entidad.</t>
  </si>
  <si>
    <t>Se realiza el cierre de las acciones del PMP correspondientes a los hallazgos : 069-2023-1, 069-2023-2, 075-2023-1, 076-2023-1, 078-2023-1 con memorando No. 202362000198683; los hallazgos No. 074-2023-1, 078-2023-2 con memorando No. 202362000224433 y los hallazgos No. 076-2023-2, 115-2023-1, 131-2023-1 con memorando No. 202362000243843, permitiendo mejorar continuamente el desempeño de la Seguridad y Salud en el Trabajo.</t>
  </si>
  <si>
    <t>Memorando Cierre Hallazgos</t>
  </si>
  <si>
    <t>Ejecución Plan SST</t>
  </si>
  <si>
    <t>Matriz Peligros Actualizada</t>
  </si>
  <si>
    <t>a) Base de planta de personal en la cual se identifican los empleos que cambiaron su provisión entre el 01 de julio de 2023 y el 30 de septiembre de 2023                                                                                                                            
b) Base de la planta de personal actualizada con corte al 31/7/2023, 31/08/2023 y 30/09/2023,  en la cual se identifican los empleos provisto y las vacantes de acuerdo a cada tipo.</t>
  </si>
  <si>
    <t>Consolidado planta cargos 31/07/2023</t>
  </si>
  <si>
    <t>Consolidado planta cargos 30/08/2023                       Consolidado planta cargos 30/09/2023</t>
  </si>
  <si>
    <t>Planta de personal de la Entidad</t>
  </si>
  <si>
    <t xml:space="preserve">Durante el 3° trimestre de 2023 se ejecutó el PIC a través de la línea interinstitucional por medio de las siguientes capacitaciones:  
1. Prevención del riesgo en Contratación Pública y en prácticas Líderes de Equidad de Género e Inclusión Social: Curso dictado por la Procuraduría General de la Nación. 
2. Charla Inducción deberes y Régimen de los Servidores Públicos.: Charla dictada por la Secretaría Jurídica Distrital. 
3. Acuerdos de Gestión para Gerentes Públicos: Capacitación dictada por el Departamento Administrativo de Servicio Civil Distrital. 
4. Seguimiento y Evaluación: Capacitación dictada por el Departamento Administrativo de Servicio Civil Distrital. 
5. Capacitación sobre el Sistema Tipo de Evaluación del Desempeño Laboral para servidores de carrera administrativa y en período de prueba: Capacitación dictada por la Comisión Nacional del Servicio Civil.
Por otra parte y, en ocasión a que en julio de 2023, se inició la ejecución del PIC 2023, convenido con la UNAL a través de contrato interadministrativo después de firmada el acta de inicio del contrato 2023 - 2103, durante el 3° trimestre de 2023 se iniciaron los siguientes procesos de capacitación: 
1. Presentaciones de alto impacto. 
2. Programa de Bilingüismo - Inglés primera Cohorte. 
3. Formación de Auditores Internos bajo las Normas ISO 9001:2015, ISO 14001:2015, ISO 45001:2018, ISO 37001:2017, ISO IEC 27001:2013.
4. Socialización en pensamiento crítico para la toma de decisiones. 
5. Curso sobre herramientas de Excel para análisis de datos nivel násico e intermedio - primera Cohorte.
6. Curso sobre PQR - Ley 1755 de 2015.
7. Actualización en normas y procedimientos de tránsito y transporte Seguridad vial y Policía Judicial – dirigida a SETRA. 
8. Actualización en normas y procedimientos de tránsito y transporte Seguridad vial y Policía Judicial – dirigida a Cuerpo de Agentes de Tránsito Civiles. 
9. Relaciones humanas, éticas, morales (atención al ciudadano) – dirigida a SETRA y al Cuerpo de Agentes de Tránsito Civiles. 
10. Curso R y PYTHON. 
11. Formulación y evaluación de proyectos. 
12. Inglés – segunda cohorte.
13. Seminario en Temas Sindicales.
14. Construcción y análisis de indicadores e instrumentos estadísticos.
15. Curso sobre herramientas de Excel para análisis de datos nivel básico e intermedio – Segunda cohorte. 
16. Gestión Contable y presupuestal.
17. Trabajo en equipo.
18. Taller de Redacción, Ortografía y Comprensión de lectura. </t>
  </si>
  <si>
    <t xml:space="preserve">Servidores(as) de la Secretaría Distrital de Movilidad. </t>
  </si>
  <si>
    <t>Evidencia Meta 3</t>
  </si>
  <si>
    <t xml:space="preserve">En julio de 2023, se inició la ejecución del PIC 2023, convenido con la UNAL a través de contrato interadministrativo  2023 - 2103, durante el 3° trimestre de 2023 se iniciaron los siguientes procesos de capacitación: 
1. Presentaciones de alto impacto. 
2. Programa de Bilingüismo - Inglés primera Cohorte. 
3. Formación de Auditores Internos bajo las Normas ISO 9001:2015, ISO 14001:2015, ISO 45001:2018, ISO 37001:2017, ISO IEC 27001:2013.
4. Socialización en pensamiento crítico para la toma de decisiones. 
5. Curso sobre herramientas de Excel para análisis de datos nivel násico e intermedio - primera Cohorte.
6. Curso sobre PQR - Ley 1755 de 2015.
7. Actualización en normas y procedimientos de tránsito y transporte Seguridad vial y Policía Judicial – dirigida a SETRA. 
8. Actualización en normas y procedimientos de tránsito y transporte Seguridad vial y Policía Judicial – dirigida a Cuerpo de Agentes de Tránsito Civiles. 
9. Relaciones humanas, éticas, morales (atención al ciudadano) – dirigida a SETRA y al Cuerpo de Agentes de Tránsito Civiles. 
10. Curso R y PYTHON. 
11. Formulación y evaluación de proyectos. 
12. Inglés – segunda cohorte.
13. Seminario en Temas Sindicales.
14. Construcción y análisis de indicadores e instrumentos estadísticos.
15. Curso sobre herramientas de Excel para análisis de datos nivel básico e intermedio – Segunda cohorte. 
16. Gestión Contable y presupuestal.
17. Trabajo en equipo.
18. Taller de Redacción, Ortografía y Comprensión de lectura. </t>
  </si>
  <si>
    <t>Evidencia Meta 28</t>
  </si>
  <si>
    <t>Julio César Bustos Roa - 
Johan Sebastian Saenz Sepulveda</t>
  </si>
  <si>
    <t>Servidores de Planta y sus Familiares directos, Contratistas directos de la Entidad, Ciudadanos</t>
  </si>
  <si>
    <t>Matriz de Seguimiento Planes Institucionales DTH</t>
  </si>
  <si>
    <t>RESOLUCIÒN MEJORES SERVIDORES</t>
  </si>
  <si>
    <t>Evidencias III trimestre Bienestar</t>
  </si>
  <si>
    <t>personal de planta y colaboradores directos de la Entidad</t>
  </si>
  <si>
    <t>Selección de los mejores funcionarios de cada nivel de carrera administrativa y de libre nombramiento y remoción de la  SDM</t>
  </si>
  <si>
    <t>Actualización del responsable del reporte y del análisis</t>
  </si>
  <si>
    <t>Actualización  del responsable del reporte y del análisis</t>
  </si>
  <si>
    <t>Base de planta de personal en la cual se identifican los empleos que cambiaron su provisión entre el 01 de Enero de 2023 y el 31 de Marzo de 2023 
Base de la planta de personal actualizada con corte al 31/1/2023, 28/02/2023 y 31/03/2023,  en la cual se identifican los empleos provisto y las vacantes de acuerdo a cada tipo.</t>
  </si>
  <si>
    <t>Planear y Ejecutar las actividades del Plan de Bienestar Social e Incentivos</t>
  </si>
  <si>
    <t>Las actividades realizadas en el III trimestre: Dia del Conductor, Finales de las Olimpiadas de la SDM, Ferias con entidades financieras (obligaciones crediticias), entrega de regalos de cumpleaños para los funcionarios de la DTH.</t>
  </si>
  <si>
    <t>Se realizó auditoria  de evaluación de cumplimiento legal en Gestión en Seguridad y Salud en el Trabajo, conforme a la matriz de identificación de requisitos legales establecida en la Entidad, la cual es específica para las actividades realizadas por la SDM. Se obtiene como resultado un cumplimiento del 99.65% de los requisitos legales identificados, se presenta 1 observación, lo cual fue subsanado con la formulación de PMP del hallazgo No. 069-2023.  Se evidencia un alto compromiso de la organización para dar cumplimiento a los requisitos legales aplicables a la organización en materia Seguridad y Salud en el Trabajo. Así mismo, se evidencia reuniones mensuales como medida de control para la actualización de los requisitos legales de la entidad, demostrando así la capacidad de la Entidad para cumplir con los requisitos legales y regulatorios relacionados con SST, lo cual contribuye  a una prestación de servicio con entornos seguros y saludables.
El informe de auditoría de evaluación de requisitos legales de SST se encuentra publicado en la intranet link: https://www.movilidadbogota.gov.co/intranet/sites/default/files/2023-05-29/informe_evaluacion_requisitos_legales_seguridad_y_salud_en_el_trabajo_23-05-2023.pdf</t>
  </si>
  <si>
    <t>Versión: 4.1</t>
  </si>
  <si>
    <t>Johan Sebastian Saenz Sepulveda</t>
  </si>
  <si>
    <t>Versión: 3.1</t>
  </si>
  <si>
    <t>Se continuó la ejecución de actividades aprobadas en el Plan Institucional de Capacitación, Plan de Bienestar Social e Incentivos, Plan de Seguridad y Salud en el Trabajo, Plan de Vacantes y Plan de Previsión de RRHH. Se han ejecutado y finalizado las siguientes actividades por Plan:
a) Capacitación: 5 actividades ejecutadas y finalizadas por medio de apoyos interinstitucionales: 1. Prevención del riesgo en Contratación Pública y en prácticas Líderes de Equidad de Género e Inclusión Social, 2. Charla Inducción deberes y Régimen de los Servidores Públicos,          3. Acuerdos de Gestión para Gerentes Públicos, 4. Seguimiento y Evaluación, 5. Capacitación sobre el Sistema Tipo de Evaluación del Desempeño Laboral para servidores de carrera administrativa y en período de prueba; y se dio inició a 18 actividades mediante contrato con la Universidad Nacional: 1. Presentaciones de alto impacto., 2. Programa de Bilingüismo - Inglés primera Cohorte, 3. Formación de Auditores Internos bajo las Normas ISO 9001:2015, ISO 14001:2015, ISO 45001:2018, ISO 37001:2017, ISO IEC 27001:2013, 4. Socialización en pensamiento crítico para la toma de decisiones, 5. Curso sobre herramientas de Excel para análisis de datos nivel násico e intermedio - primera Cohorte.
6. Curso sobre PQR - Ley 1755 de 2015, 7. Actualización en normas y procedimientos de tránsito y transporte Seguridad vial y Policía Judicial – dirigida a SETRA, 8. Actualización en normas y procedimientos de tránsito y transporte Seguridad vial y Policía Judicial – dirigida a Cuerpo de Agentes de Tránsito Civiles, 9. Relaciones humanas, éticas, morales (atención al ciudadano) – dirigida a SETRA y al Cuerpo de Agentes de Tránsito Civiles, 10. Curso R y PYTHON, 11. Formulación y evaluación de proyectos, 12. Inglés – segunda cohorte, 13. Seminario en Temas Sindicales, 14. Construcción y análisis de indicadores e instrumentos estadísticos, 15. Curso sobre herramientas de Excel para análisis de datos nivel básico e intermedio – Segunda cohorte, 16. Gestión Contable y presupuestal, 17. Trabajo en equipo, 18. Taller de Redacción, Ortografía y Comprensión de lectura. 
b). Bienestar Social e Incentivos: 4 actividades ejecutadas y finalizadas: 1. Dia del Conductor, 2. Finales de las Olimpiadas de la SDM, 3. Ferias con entidades financieras (obligaciones crediticias), 4. entrega de regalos de cumpleaños para los funcionarios de la DTH.
c) SST: 6 actividades se ejecutaron: 1. Actualizar la Guía de Criterios de SST, 2. Ejecutar el cronograma de actividades del protocolo para la prevención de accidentes de trabajo de origen deportivo, 3. Elaborar el  informe de la evaluación al SG-SST para la revisión por la alta dirección, 4. Actualizar la Matriz de identificación de peligros, 5. Auditoría Interna al SGSST, 6. Auditoría de seguimiento a la certificación SGSST.
d) Vacantes y Previsión RRHH: 2 actividades en ejecución en cada plan: 1. Identificación de los empleos que cambiaron su provisión entre el 01 de julio de 2023 y el 30 de septiembre de 2023, 2. Actualización de la planta entre el 01 de julio de 2023 y el 30 de septiembre de 2023,  con la  identificación de los empleos provisto y las vacantes de acuerdo a cada tipo.</t>
  </si>
  <si>
    <t xml:space="preserve">En el IV trimestre se finalizaron las siguientes actividades:
1. Seguimiento a las medidas de intervención establecidas en la matriz de identificación de peligros.
2. Actualización del plan de prevención, preparación y respuesta ante emergencias.
3. Cierre de los hallazgos reportados en la matriz de control y seguimiento de inspecciones.
4. Ejecución cronograma de inspecciones para el personal en vía y teletrabajador.
5. Elaboración de informes trimestrales del seguimiento realizado al cumplimiento de la Guía de Criterios de SST para la contratación de productos y/o servicios. 
6. Seguimiento a las actividades de los Sistemas de Vigilancia Epidemiológica y los programas de gestión.
7. Ejecución de las inspecciones según cronograma.
8: Realización de los exámenes ocupacionales.
9. Elaboración del plan de trabajo SST para la vigencia 2024.
10. Ejecución de las actividades establecidas en el cronograma de implementación del Plan Estratégico de Seguridad Vial (PESV).
11. Actualización de la matriz de cumplimento legal de la Entidad con los nuevos requisitos legales en materia de SST
 12. Ejecución del cronograma de comunicaciones. 
13. Cierre de las acciones con fecha de terminación a diciembre/2023.
14. Seguimiento al cumplimiento de las oportunidades de mejora. 
A corte del mes de diciembre/2023 se evidencia el cumplimiento del 100% del plan de trabajo SG-SST.
</t>
  </si>
  <si>
    <t xml:space="preserve">Los avances y logros obtenidos durante la vigencia 2023 son:
1. Funcionamiento de la brigada de emergencia
2. Aumento del 3% en el resultado de la autoevaluación de los estándares mínimos de SST del año 2022 en la cual se obtuvo un avance del 96,5% con respecto al avance de 96,5 reportado en el año 2023.
3. Análisis estadístico de la accidentalidad del año 2022, el cual permite generar acciones para disminuir accidentalidad.
4. Se realiza auditoría de seguimiento a la certificación del SG-SST bajo la norma ISO 45001:2018, lo cual demuestra que la Entidad continua cumpliendo con los estándares para proporcionar una prestación del servicio segura de cara a la ciudadanía y la creación de entornos de trabajo más seguros y saludables para los colaboradores, así como la prevención de lesiones y deterioros de la salud relacionados con el trabajo.
5. Se logra una cobertura de 1.009 colaboradores a través de las actividades de promoción y prevención desarrolladas en el marco de la semana de la seguridad y medio ambiente, que permite mejorar la cultura de seguridad y salud en el trabajo a todos los niveles de la Entidad.
6. Se llevan los indicadores de cumplimiento y cobertura correspondientes a los Sistemas de vigilancia epidemiológica y los programas de gestión establecidos en la Entidad, permitiendo identificar, cuantificar, monitorear, intervenir y realizar seguimiento a los factores de riesgo a los que los colaboradores se encuentran expuestos y puedan generar enfermedad laboral.
7. Se realizó auditoría de requisitos legales identificando el grado de cumplimiento de estos, demostrando la capacidad que tiene la Entidad para cumplir con los requisitos legales y regulatorios relacionados con SST.
8. Se realizan las mediciones higiénicas realizadas y se gestionan las acciones pertinentes.
9. se identifican los peligros que se pueden presentar en las diferentes sedes de la Entidad y se determinan los controles pertinentes.
10. La participación en el Simulacro Distrital de Evacuación permitió probar la capacidad de respuesta de la Entidad y definir acciones de mejora ante este tipo de eventos
11. La finalización de actividades concernientes a la promoción y prevención de la salud y seguridad en el trabajo, conlleva al fomento del mantenimiento del bienestar físico, mental y social del personal de la Entidad.
12. A través de la rendición de cuentas se da a conocer al interior de la Entidad y partes interesadas el desempeño del SG-SST.
Se logra la ejecución del 100% de actividades programadas en el plan de trabajo del SG-SST de la vigencia, contribuyendo a la identificación de acciones de mejora que se deben  tener encuenta  en la estructuración del plan de trabajo de 2024.
</t>
  </si>
  <si>
    <t>En el IV trimestre se evidencia  un 100% de cumplimiento en la implementación de controles (medidas de intervención) definidos en la matriz de identificación de peligros, evaluación y valoración de riesgos.</t>
  </si>
  <si>
    <t>Actualización de la  "Matriz identificación de peligros, evaluación y valoración de riesgos y determinación de controles", que permite la gestión de los riesgos identificados mediante una planificación preventiva, en las que se incluyen medidas específicas para cada uno de los riesgos identificados, que permite reducir los riesgos a los que están expuestos los colaboradores y partes interesadas bajo el control de la SDM.                                                                                                                                             
A través de la definición e implementación de medidas de intervención se logra gestionar y mitigar los riesgos a los que están expuestos colaboradores y partes interesadas, contribuyendo así a la mejora continua del SG-SST y a la creación de entornos seguros y saludables.
Se logra la gestión del 100% de los riesgos identificados en la matriz de identificación de peligros, evaluación y valoración de riesgos, contribuyendo a la mejora continua del SG-SST y a la creación de entornos seguros y saludables.</t>
  </si>
  <si>
    <t>No aplica para este período</t>
  </si>
  <si>
    <t>Se realiza el cierre de las acciones del PMP correspondientes a los hallazgos : 056-2023-1, 066-2023-3, 129-2023-1, 130-2023-1, 133-2023-1, 135-2023-1, 135-2023-2, 136-2023-2, 136-2023-5, 160-2023-4 con memorando No. 202362000264263; los hallazgos 056-2023-2, 074-2023-2, 077-2023-1, 136-2023-1, 136-2023-4, 159-2023-1 con memorando No. 202362000280193 y los hallazgos
136-2023-6, 154-2023-1.</t>
  </si>
  <si>
    <t>Se logra el cierre del 100% de las acciones de acuerdo con las fechas de terminación definidas en el PMP para el I, II, III y IV trimestre del 2023, permitiendo la mejora en el desempeño del SG-SST, que se demuestra a través de la mejora de la seguridad,  la salud y el bienestar de los colaboradores de la Entidad.</t>
  </si>
  <si>
    <t>A 12 de diciembre de 2023, la Universidad Nacional ha suministrado los informes de ejecución de los cursos que se relacionan a continuación y sobre los cuales se ha aplicado encuesta de satisfacción conforme a lo convenido en el contrato Interadministrativo 2023 – 2102:
• Presentaciones de Alto Impacto.
• Técnicas Didácticas, Pedagógicas y Andragógicas.
• PQR Ley 1755 de 2015.
• Construcción y análisis de indicadores e instrumentos estadísticos.
• Pensamiento crítico para la toma decisiones.
• Curso Excel Grupo 1.
• Curso Excel Grupo 2.
• Gestión contable y presupuestal.
• Curso R y PYTHON.
• Formulación y evaluación de proyectos.
• Formación de Auditores Internos bajo las normas ISO 9001:2015, ISO 14001:2015, ISO 45001:2018, ISO 37001:2017, ISO IEC 27001:2013.
• Trabajo en Equipo.
• Taller Redacción, Ortografía y Comprensión de lectura.
• Actualización en normas y procedimientos de tránsito y transporte Seguridad vial y Policía Judicial - SETRA Grupo 1.
• Relaciones humanas, éticas, morales (atención al ciudadano) - SETRA Grupo 1.
• Relaciones humanas, éticas, morales (atención al ciudadano) - SETRA Grupo 2.
• Relaciones humanas, éticas, morales (atención al ciudadano) - SETRA Grupo 3.
• Relaciones humanas, éticas, morales (atención al ciudadano) – Agentes Civiles.
• Seminario servicio al ciudadano.
Cursos que, después de aplicada la encuesta de satisfacción, arrojaron un promedio de 4.85 puntos de los 5 puntos posibles. 
Aunado a lo anterior, es relevante tener en cuenta que el instrumento aplicado, por la Universidad Nacional de Colombia – UNAL, para medir la satisfacción está concebido en una escala de uno (1) a cinco (5) razón por la cual, para obtener el índice en el que está definida la meta, a saber “Alcanzar el 80% por ciento de satisfacción en las capacitaciones interinstitucionales de acuerdo con los Resultado de las encuestas aplicadas a los colaboradores de la SDM que participaron en la capacitación”, se debe aplicar la siguiente regla:
5  100%
4,85  X
X = 96,91%</t>
  </si>
  <si>
    <t xml:space="preserve">a) Base de planta de personal en la cual se identifican los empleos que cambiaron su provisión entre el 01 de octubre de 2023 y el 14 de diciembre de 2023                                                                                                                            </t>
  </si>
  <si>
    <t>Para cada finalización de mes se actualizó la base de la planta de personal.  en la cual se identifican los 948 empleos provistos y las 57 vacantes de acuerdo a cada tipo,  para un total de los 1005 funcionarios de la planta de personal.</t>
  </si>
  <si>
    <t>Ceremonia de Reconocimiento a los mejores funcionarios de carrera administrativa en cada nivel jerarquico y otras categorias, se aplico la encuesta de satisfacción.</t>
  </si>
  <si>
    <t>Todo el personal de planta de la Entidad</t>
  </si>
  <si>
    <t>Las actividades realizadas en el IV trimestre: Taller Manualidades, Feria de Vivienda, Semana Cultural, Celebración Halloween, Taller adolecentes, vacaciones recreativas, taller prepensionados, cierre de gestion y Novenas navideñas</t>
  </si>
  <si>
    <t>Se recibieron los resultados de la evaluación del Indice de Desempeño Institucional, realizada por el Departamento Administrativo de la Función Pública (DAFP), por medio del Formulario Único de Reporte de Avance en la Gestión (FURAG), donde se obtuvo una calificación de 95,7 en la Dimensión de Talento Humano, 95,8 en la Política Gestión Estratégica de Talento Humano y 95,8 en la Política de Integridad.</t>
  </si>
  <si>
    <t>Se logra la meta propuesta, logrando abordar desde la Gestión Estratégica del Talento Humano, todo el ciclo productivo del(la) funcionario(a), por medio de la identificación de sus necesidades en tres áreas clave (técnica, profesional y personal) y sugiriendo un  enfoque holístico para el desarrollo de los(as) servidores(as), que contribuyen a un equipo más capacitado, motivado y equilibrado, medido por el Indice de Desempeño Institucional.</t>
  </si>
  <si>
    <t>Durante el IV trimesre del año se desarrollaron las siguientes actividades frente a los grupos de medidas efr:
1.  Calidad en el empleo: 46 medias  (desarrollo de la toma de elecro cardiograma - perfil lipídico - espirometrías - audiometrías - visiometrías - enfermería - feria de vivienda - circuito de bienestar nutrición y deporte - parqueaderos vehículos y bicicletas - duchas - comedores - cajero - novenas - movipet)
2, Felixibilidad temporal y espacial: 7 medidas (descanso compensado fin de año, trabajo inteligente, vaciones, teletrabajo)
3, Apoyo a la familia: 10 medidas (acceso con familiar, celebración halloween, madres lactantes, bonos navideños)
4, Desarrollo personal y profesional: 40 medidas (cierre de gestión, servicios caja compensación, charlas técnicas)
5, Igualdad de oportunidades: 3 medidas (movilidad diversa)</t>
  </si>
  <si>
    <t>Se implementó el Sistema de Gestión efr en la Secretaría Distrital de Movilidad, lo cual se traduce en una alternativa para afrontar una nueva forma de dirección y gestión de las personas, con nuevos métodos y herramientas para cimentar un equipo comprometido, productivo, eficiente y de la misma manera feliz, en entornos flexibles y armónicos. Con este fin, se alcanza un mayor equilibrio entre la vida personal, laboral y familiar que parte de la responsabilidad y el compromiso bidireccional Entidad - Persona. 
Durante la vigecnia se implementaron las medidas efr adopatads por la Entidad de la siguiente manera: Circuito de bienestar deporte - Toma de electrocardiograma, perfil lipídico, glicemia, espirometrías, audiometrías, visiometrías - Jornada de vacunación - Servicio de auxiliares de enfermería - Semana de la salud - Día de la emergencia - Clases de pilates, yoga, rumba, zumba, kickboxing - Talleres de actividades de prevención y promoción - Caminatas ecológicas - Chequeos Ejecutivos - Semana Ambiental - Comedores - Vehículo y conductor - Comuniquemonos - Conmemoración de la labor de la Mujer en la Sociedad - Cajero automático - Del campo a tu casa - Novena navideña - Feria de vivienda - Feria de servicios por parte de la Caja de Compensación Familiar - Circuito de bienestar nutrición - Ruta - Día del auxiliar administrativo - Cine club - Servicio de cafetería permanente - Parqueadero de vehículos - Parqueadero de bicicletas - Espacios de Duchas para usuarios en bicicleta - Póliza responsabilidad civil servidores públicos - Día de la mascota - Movipet - Programa de prepensionados - SDM - Convenio planes complementarios Compensar y Sanitas - Celebra tu vida (Día de cumpleaños) - Pase Off - Reconocimiento Cumpleaños a Funcionarios - Semana de la integridad - Movilidad sostenible - Cursos de innovación - Reuniones a través de formatos digitales - Capacitación de estructuración de proyectos - Horario flexible en el almuerzo - Banco de tiempo - Jornadas laborales flexibles - Descanso compensado semana santa, semana de receso escolar y fin de año - Libre elección del periodo vacacional - Trabajo inteligente - Teletrabajo - Reconocimiento al preciado tiempo con los bebés- Capacitaciones a las madres lactantes como a las mujeres en edad gestante, padres de familia - Disfrutar el periodo de vacaciones al concluir la licencia de maternidad o paternidad - Acceso a instalaciones de la Entidad para familiares - Celebración día de los niños - Celebración de Halloween - Bebes Movidivertidos - Actividad para adolescentes - Vacaciones movidivertidas - Acompañamiento escolar - Jornadas de donación de sangre - Formación en idiomas - Desarrollo de competencias blandas, funcionales y comportamentales - Financiación a la educación formal - Charlas técnicas - Cursos con la Universidad Nacional - Ceremonia grados de los cursos - Divulgación de becas - Sketch piso a piso de varios temas de interés - Cursos virtuales - Olimpiadas deportivas - Participación en obras de teatro - Grupos artisticos y culturales - Olimpiadas deportivas Distritales - Patrocinio media maratón de Bogotá - Curso de educación informal - Semana cultural - Asistencia a eventos propios u organizados a nivel Distrital - Evento cierre de gestión - Punto de información de los servicios de la Caja - Reconocimiento a servidores por el servicio a la Entidad - Reconocimiento a los integrantes de grupos de la Secretaría Distrital de Movilidad - Deportistas destacados - Promoción para el uso de la bicicleta - Reconocimiento a integrantes distinguidos del SIG - Dependencia distinguida del SIG - Distinción como auditor interno - Reconocimiento auditores - Distinción en buenas prácticas de servicio al ciudadano - Reconocimiento gestor de integridad -Reconocimiento a brigadistas - Cierre de Gestión Brigada de Emergencia - Jornada de reconocimiento funcionarios destacados en algunas dependencias - Reconociendo un tiempo para ti (Grupos de emergencia en acción) - Reconocimiento al desempeño (comisión para desempeñar empleos de Libre Nombramiento y Remoción) - Tiempo con el Secretario (a) - Asistencia al curso en gestión de la conciliación: Modelo efr y curso monográfico - Talleres de fortalecimiento trabajo en equipo - Talleres de líderes -Coaching directivo - Movilidad diversa - Día de la equidad de género</t>
  </si>
  <si>
    <t>Usuarios internos (directamente) de la Secretaría Distrital de Movilidad</t>
  </si>
  <si>
    <t>Se continuó la ejecución de actividades aprobadas en el Plan Institucional de Capacitación, Plan de Bienestar Social e Incentivos, Plan de Seguridad y Salud en el Trabajo, Plan de Vacantes y Plan de Previsión de RRHH. Se han ejecutado y finalizado las siguientes actividades por Plan:
a) Capacitación: 11 actividades ejecutadas y finalizadas por medio de apoyos interinstitucionales: 1.  PQR Ley 1755 de 2015, 2. Seminario en Temas Sindicales, 3. Construcción y análisis de indicadores e instrumentos estadísticos, 4. Pensamiento crítico para la toma decisiones, 5. Curso Excel – Grupo 1, 6. Curso Excel – Grupo 2, 7. Gestión contable y presupuestal, 8. Formulación y evaluación de proyectos, 9. Trabajo en Equipo, 10. Taller Redacción, Ortografía y Comprensión de lectura, 11. Seminario Servicio a la Ciudadanía.
b). Bienestar Social e Incentivos: 9 actividades ejecutadas y finalizadas: 1. Taller Manualidades, 2. Feria de Vivienda, 3. Semana Cultural, 4. Celebración Halloween, 5. Taller adolecentes, 6. vacaciones recreativas, 7. taller prepensionados, 8. cierre de gestion y 9. Novenas navideñas
c) SST: 14 actividades se ejecutaron: 1. Seguimiento a las medidas de intervención establecidas en la matriz de identificación de peligros, 2. Actualización del plan de prevención, preparación y respuesta ante emergencias, 3. Cierre de los hallazgos reportados en la matriz de control y seguimiento de inspecciones, 4. Ejecución cronograma de inspecciones para el personal en vía y teletrabajador, 5. Elaboración de informes trimestrales del seguimiento realizado al cumplimiento de la Guía de Criterios de SST para la contratación de productos y/o servicios, 6. Seguimiento a las actividades de los Sistemas de Vigilancia Epidemiológica y los programas de gestión, 7. Ejecución de las inspecciones según cronograma, 8. Realización de los exámenes ocupacionales, 9. Elaboración del plan de trabajo SST para la vigencia 2024, 10. Ejecución de las actividades establecidas en el cronograma de implementación del Plan Estratégico de Seguridad Vial (PESV), 11. Actualización de la matriz de cumplimento legal de la Entidad con los nuevos requisitos legales en materia de SST,  12. Ejecución del cronograma de comunicaciones, 13. Cierre de las acciones con fecha de terminación a diciembre/2023, 14. Seguimiento al cumplimiento de las oportunidades de mejora.
d) Vacantes y Previsión RRHH: 2 actividades en ejecución en cada plan: 1. Identificación de los empleos que cambiaron su provisión entre el 01 de octubrede 2023 y el 31 de diciembre de 2023, 2. Actualización de la planta entre el 01 de octubre de 2023 y el 31 de diciembre de 2023,  con la  identificación de los empleos provisto y las vacantes de acuerdo a cada tipo.</t>
  </si>
  <si>
    <t>Explicar por favor a que se debe la sobrejecución si es una meta constante y porque no se reprogramo en su momento de la sobrejecución</t>
  </si>
  <si>
    <t>Explicar por favor a que se debe la sobrejecución si es una meta constante y porque no se reprogramo en su momento de la sobrejecución. Aunque sus actividades se han cumplido siempre al 100%</t>
  </si>
  <si>
    <t>Revisar formulas la programació n debe ser 100% y no da el % de avance, Adicional  revisar sino s ecumple o si</t>
  </si>
  <si>
    <t>Revisar debe tener programación y no tiene y no da el % de avance</t>
  </si>
  <si>
    <t>Revisar esta meta no se cumple?</t>
  </si>
  <si>
    <t>Revisar formula</t>
  </si>
  <si>
    <t>Durante la vigencia 2023 ,se logró la ejecución de todas las actividades definida en los Planes Institucionales de TH conforme a la programación definida en los cronogramas de cada Plan, logrando de esta manera la meta anual definida en las metas del POA, e impactar en la población objetivo, a través del fortalecimiento de competencias,  mejoramiento de la calidad de vida,  garantía de las condiciones de trabajo, en cuanto a protección, seguridad, salud de los servidores y sus familias, por otra parte se logra garantizar la provisión de los cargos vacantes de la planta de personal de la Entidad.</t>
  </si>
  <si>
    <t>En la vigencia 2023, se celebró el contrato interadministrativo 2023 - 2102, entre la Secretaría Distrital de Movilidad y la Universidad Nacional de Colombia - UNAL. Se ha aprovechado también el desarrollo de las competencias de los(as) servidores(as) públicos(as) de la Secretaría Distrital de Movilidad a través de la línea interinstitucional como línea integral de desarrollo del Plan Institucional de Capacitación.
Quedó establecido la aplicación de encuesta de satisfacción al culminar cada uno de los cursos contenidos en el citado contrato. La evaluación de la cual se obtendría un resultado reportado por medio del informe de ejecución de cada uno de los cursos. Al culminar los cursos, se obtiene un resultado de 4,85 puntos de los 5 puntos posibles. Estos puntos equivalen al 96,91% de satisfacción, lo que significa que la meta se superó en 21,14 puntos porcentuales.</t>
  </si>
  <si>
    <t>En la vigencia 2023 se realizó el reconocimiento a los mejores funcionarios en otras categorías como: Movilidad sostenible, Mejor equipo MIPG, Buenas prácticas de atención a la ciudadanía, Mejor auditor interno, Mejor auditor líder, Mejor gestor de integridad, Mejor brigadistas entre otras.</t>
  </si>
  <si>
    <t>A diciembre de 2023, la Universidad Nacional de Colombia - UNAL ha llevado a cabo la ejecución del Plan Institucional de Capacitación - PIC 2023. Esto se ha realizado a través del contrato interadministrativo 2023 – 2102, el cual fue convenido entre la Secretaría Distrital de Movilidad y la UNAL. Todo se ha desarrollado según el cronograma establecido para la vigencia 2023 del PIC 2023. Como resultado de esto, se ha logrado alcanzar la meta establecida de aumentar en un 10% el conocimiento de los(as) servidores(as) que han participado en los espacios de capacitación ofrecidos a través de dicho contrato.
La responsabilidad de medir la variación en el conocimiento de los(as) servidores(as) que han tomado cada uno de los cursos ofrecidos desde el PIC 2023 recae en la Universidad Nacional.</t>
  </si>
  <si>
    <t xml:space="preserve">Para el cálculo del índice, por el cual se determina el cumplimiento a la meta, se eligieron como muestra, los resultados de las pruebas pre y post de conocimiento aplicados a los cursos que se relacionan a continuación y que hicieron parte integral del contrato interadministrativo celebrado entre la Secretaría Distrital de Movilidad y la Universidad Nacional de Colombia – UNAL: 
• PQR Ley 1755 de 2015
• Seminario en Temas Sindicales.
• Construcción y análisis de indicadores e instrumentos estadísticos.
• Pensamiento crítico para la toma decisiones.
• Curso Excel – Grupo 1.
• Curso Excel – Grupo 2.
• Gestión contable y presupuestal.
• Formulación y evaluación de proyectos.
• Trabajo en Equipo.
• Taller Redacción, Ortografía y Comprensión de lectura.
• Seminario Servicio a la Ciudadanía.
A través de los cuales, se logró una variación del 52,2% entre los resultados arrojados por evaluación los obtenidos a través de la evaluación post. Significando esto que la meta establecida (10%) se superó en (1,5) puntos porcentuales. </t>
  </si>
  <si>
    <t>Para la vigencia 2023 ,se logro obtener mayor acercamiento de los funcionarios con cada unos de las actividades desarrolladas, de igual manera se obtuvo mayor participación de los hijos e hijas en actividades como vacaciones recreativas y talle para adolescentes, también se hizo mayor acercamiento y presencia de otras entidades como constructoras, bancos, cooperativas entre otros, para darle alcance a todos los servidores de la Entidad en diferentes programas; las encuestas aplicadas dio un  nivel satisfacción  82% en las actividades realizadas en el marco del programa de bienestar</t>
  </si>
  <si>
    <t>b) Base de la planta de personal actualizada con corte al 31/10/2023, 30/11/2023 y 31/12/2023,  en la cual se identifican los empleos provisto y las vacantes de acuerdo a cada tipo.</t>
  </si>
  <si>
    <r>
      <t xml:space="preserve">Matriz de Seguimiento Planes Institucionales DTH
</t>
    </r>
    <r>
      <rPr>
        <sz val="10"/>
        <color theme="8"/>
        <rFont val="Calibri"/>
        <family val="2"/>
        <scheme val="minor"/>
      </rPr>
      <t>LINK:
https://drive.google.com/drive/folders/1RfvlfItqgK_-symP8gwH9K4TKdFi2dLr</t>
    </r>
  </si>
  <si>
    <r>
      <t xml:space="preserve">Archivo en Excel denominado Satisfacción UNAL 2023-2102,
</t>
    </r>
    <r>
      <rPr>
        <sz val="10"/>
        <color theme="8"/>
        <rFont val="Calibri"/>
        <family val="2"/>
        <scheme val="minor"/>
      </rPr>
      <t xml:space="preserve">
LINK:
https://drive.google.com/drive/folders/1RfvlfItqgK_-symP8gwH9K4TKdFi2dLr</t>
    </r>
  </si>
  <si>
    <r>
      <t xml:space="preserve">Consolidado planta cargos 31/10/2023
</t>
    </r>
    <r>
      <rPr>
        <sz val="10"/>
        <color theme="8"/>
        <rFont val="Calibri"/>
        <family val="2"/>
        <scheme val="minor"/>
      </rPr>
      <t>LINK:
https://drive.google.com/drive/folders/1RfvlfItqgK_-symP8gwH9K4TKdFi2dLr</t>
    </r>
  </si>
  <si>
    <r>
      <t xml:space="preserve">Consolidado planta cargos 30/11/2023                       Consolidado planta cargos 31/12/2023
</t>
    </r>
    <r>
      <rPr>
        <sz val="10"/>
        <color theme="8"/>
        <rFont val="Calibri"/>
        <family val="2"/>
        <scheme val="minor"/>
      </rPr>
      <t>LINK:
https://drive.google.com/drive/folders/1RfvlfItqgK_-symP8gwH9K4TKdFi2dLr</t>
    </r>
  </si>
  <si>
    <r>
      <t xml:space="preserve">Actividades de Bienestar 4 trimestre
</t>
    </r>
    <r>
      <rPr>
        <sz val="10"/>
        <color theme="8"/>
        <rFont val="Calibri"/>
        <family val="2"/>
        <scheme val="minor"/>
      </rPr>
      <t xml:space="preserve">
LINK:
https://drive.google.com/drive/folders/1RfvlfItqgK_-symP8gwH9K4TKdFi2dLr</t>
    </r>
  </si>
  <si>
    <r>
      <t xml:space="preserve">Reconocimiento a los mejores funcionarios
</t>
    </r>
    <r>
      <rPr>
        <sz val="10"/>
        <color theme="8"/>
        <rFont val="Calibri"/>
        <family val="2"/>
        <scheme val="minor"/>
      </rPr>
      <t xml:space="preserve">
LINK:
https://drive.google.com/drive/folders/1RfvlfItqgK_-symP8gwH9K4TKdFi2dLr</t>
    </r>
  </si>
  <si>
    <r>
      <t xml:space="preserve">Ejecución Plan SST
</t>
    </r>
    <r>
      <rPr>
        <sz val="10"/>
        <color theme="8"/>
        <rFont val="Calibri"/>
        <family val="2"/>
        <scheme val="minor"/>
      </rPr>
      <t>LINK:
https://drive.google.com/drive/folders/1RfvlfItqgK_-symP8gwH9K4TKdFi2dLr</t>
    </r>
  </si>
  <si>
    <r>
      <t xml:space="preserve">Evidencias efr
</t>
    </r>
    <r>
      <rPr>
        <sz val="10"/>
        <color theme="8"/>
        <rFont val="Calibri"/>
        <family val="2"/>
        <scheme val="minor"/>
      </rPr>
      <t>LINK:
https://drive.google.com/drive/folders/1RfvlfItqgK_-symP8gwH9K4TKdFi2dLr</t>
    </r>
  </si>
  <si>
    <r>
      <t xml:space="preserve">Archivo en Exce denominado Incremento Conocimiento UNAL 2023-2102
</t>
    </r>
    <r>
      <rPr>
        <sz val="10"/>
        <color theme="8"/>
        <rFont val="Calibri"/>
        <family val="2"/>
        <scheme val="minor"/>
      </rPr>
      <t>LINK:
https://drive.google.com/drive/folders/1RfvlfItqgK_-symP8gwH9K4TKdFi2dLr</t>
    </r>
  </si>
  <si>
    <r>
      <t xml:space="preserve">Resultados FURAG
</t>
    </r>
    <r>
      <rPr>
        <sz val="10"/>
        <color theme="8"/>
        <rFont val="Calibri"/>
        <family val="2"/>
        <scheme val="minor"/>
      </rPr>
      <t>LINK:
https://drive.google.com/drive/folders/1RfvlfItqgK_-symP8gwH9K4TKdFi2dLr</t>
    </r>
  </si>
  <si>
    <r>
      <t xml:space="preserve">Matriz seguimiento controles
</t>
    </r>
    <r>
      <rPr>
        <sz val="10"/>
        <color theme="8"/>
        <rFont val="Calibri"/>
        <family val="2"/>
        <scheme val="minor"/>
      </rPr>
      <t xml:space="preserve">
LINK:
https://drive.google.com/drive/folders/1RfvlfItqgK_-symP8gwH9K4TKdFi2dLr</t>
    </r>
  </si>
  <si>
    <r>
      <t xml:space="preserve">Memorando Cierre Hallazgos
</t>
    </r>
    <r>
      <rPr>
        <sz val="10"/>
        <color theme="8"/>
        <rFont val="Calibri"/>
        <family val="2"/>
        <scheme val="minor"/>
      </rPr>
      <t xml:space="preserve">
LINK:
https://drive.google.com/drive/folders/1RfvlfItqgK_-symP8gwH9K4TKdFi2dLr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</si>
</sst>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65"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b/>
      <sz val="10"/>
      <name val="Calibri"/>
      <family val="2"/>
      <scheme val="minor"/>
    </font>
    <font>
      <sz val="8"/>
      <name val="Calibri"/>
      <family val="2"/>
      <scheme val="minor"/>
    </font>
    <font>
      <sz val="10"/>
      <color theme="1"/>
      <name val="Arial"/>
      <family val="2"/>
    </font>
    <font>
      <sz val="10"/>
      <color rgb="FF000000"/>
      <name val="Arial"/>
      <family val="2"/>
    </font>
    <font>
      <sz val="10"/>
      <color rgb="FFFF0000"/>
      <name val="Calibri"/>
      <family val="2"/>
      <scheme val="minor"/>
    </font>
    <font>
      <sz val="9"/>
      <color theme="0"/>
      <name val="Arial"/>
      <family val="2"/>
    </font>
    <font>
      <sz val="10"/>
      <color theme="0"/>
      <name val="Arial"/>
      <family val="2"/>
    </font>
    <font>
      <b/>
      <sz val="10"/>
      <color theme="1"/>
      <name val="Arial"/>
      <family val="2"/>
    </font>
    <font>
      <b/>
      <sz val="11"/>
      <color theme="0"/>
      <name val="Calibri"/>
      <family val="2"/>
      <scheme val="minor"/>
    </font>
    <font>
      <sz val="9"/>
      <color theme="0"/>
      <name val="Calibri"/>
      <family val="2"/>
      <scheme val="minor"/>
    </font>
    <font>
      <b/>
      <sz val="11"/>
      <name val="Calibri"/>
      <family val="2"/>
      <scheme val="minor"/>
    </font>
    <font>
      <sz val="9"/>
      <color indexed="81"/>
      <name val="Tahoma"/>
      <family val="2"/>
    </font>
    <font>
      <b/>
      <sz val="9"/>
      <color indexed="81"/>
      <name val="Tahoma"/>
      <family val="2"/>
    </font>
    <font>
      <sz val="10"/>
      <color theme="8"/>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bgColor theme="0"/>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rgb="FF000000"/>
      </left>
      <right style="hair">
        <color rgb="FF000000"/>
      </right>
      <top style="hair">
        <color rgb="FF000000"/>
      </top>
      <bottom style="hair">
        <color rgb="FF000000"/>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style="hair">
        <color theme="1"/>
      </right>
      <top style="hair">
        <color theme="1"/>
      </top>
      <bottom style="hair">
        <color theme="1"/>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xf numFmtId="0" fontId="2" fillId="0" borderId="0"/>
  </cellStyleXfs>
  <cellXfs count="552">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2" fillId="2" borderId="0" xfId="0" applyFont="1" applyFill="1"/>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9" fontId="39" fillId="0" borderId="0" xfId="0" applyNumberFormat="1" applyFont="1" applyAlignment="1">
      <alignment horizontal="center" vertical="center"/>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9" fillId="8" borderId="2" xfId="16" applyFont="1" applyFill="1" applyBorder="1" applyAlignment="1">
      <alignment horizontal="center" vertical="center"/>
    </xf>
    <xf numFmtId="0" fontId="37" fillId="12" borderId="2" xfId="0" applyFont="1" applyFill="1" applyBorder="1" applyAlignment="1">
      <alignment horizontal="center" vertical="center" wrapText="1"/>
    </xf>
    <xf numFmtId="0" fontId="39" fillId="2" borderId="2" xfId="16" applyFont="1" applyFill="1" applyBorder="1" applyAlignment="1">
      <alignment horizontal="center" vertical="center" wrapText="1"/>
    </xf>
    <xf numFmtId="0" fontId="39" fillId="0" borderId="41" xfId="0" applyFont="1" applyBorder="1" applyAlignment="1">
      <alignment horizontal="center" vertical="center"/>
    </xf>
    <xf numFmtId="10" fontId="39" fillId="8" borderId="3" xfId="16" applyNumberFormat="1" applyFont="1" applyFill="1" applyBorder="1" applyAlignment="1">
      <alignment horizontal="center" vertical="center" wrapText="1"/>
    </xf>
    <xf numFmtId="10" fontId="37" fillId="12" borderId="2" xfId="0" applyNumberFormat="1"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0" fontId="39" fillId="0" borderId="2" xfId="0" applyFont="1" applyBorder="1" applyAlignment="1">
      <alignment horizontal="center" vertical="center"/>
    </xf>
    <xf numFmtId="0" fontId="32" fillId="2" borderId="2" xfId="0" applyFont="1" applyFill="1" applyBorder="1" applyAlignment="1">
      <alignment vertical="center" wrapText="1"/>
    </xf>
    <xf numFmtId="10" fontId="39" fillId="2" borderId="2" xfId="0" applyNumberFormat="1" applyFont="1" applyFill="1" applyBorder="1" applyAlignment="1">
      <alignment horizontal="center" vertical="center"/>
    </xf>
    <xf numFmtId="0" fontId="51" fillId="2" borderId="0" xfId="0" applyFont="1" applyFill="1" applyAlignment="1">
      <alignment vertical="center" wrapText="1"/>
    </xf>
    <xf numFmtId="0" fontId="39" fillId="2" borderId="2" xfId="0" applyFont="1" applyFill="1" applyBorder="1" applyAlignment="1">
      <alignment vertical="center"/>
    </xf>
    <xf numFmtId="10" fontId="39" fillId="2" borderId="2" xfId="0" applyNumberFormat="1" applyFont="1" applyFill="1" applyBorder="1" applyAlignment="1">
      <alignment horizontal="center" vertical="center" wrapText="1"/>
    </xf>
    <xf numFmtId="0" fontId="32" fillId="2" borderId="2" xfId="0" applyFont="1" applyFill="1" applyBorder="1" applyAlignment="1">
      <alignment horizontal="left" vertical="center" wrapText="1"/>
    </xf>
    <xf numFmtId="0" fontId="32" fillId="2" borderId="2" xfId="0" applyFont="1" applyFill="1" applyBorder="1" applyAlignment="1">
      <alignment horizontal="center" vertical="center" wrapText="1"/>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9" fontId="39" fillId="22" borderId="2" xfId="2" applyNumberFormat="1" applyFont="1" applyFill="1" applyBorder="1" applyAlignment="1" applyProtection="1">
      <alignment vertical="center"/>
      <protection locked="0"/>
    </xf>
    <xf numFmtId="166" fontId="39" fillId="22" borderId="2" xfId="1" applyNumberFormat="1" applyFont="1" applyFill="1" applyBorder="1" applyAlignment="1" applyProtection="1">
      <alignment vertical="center"/>
      <protection locked="0"/>
    </xf>
    <xf numFmtId="10" fontId="39" fillId="2" borderId="2" xfId="1" applyNumberFormat="1" applyFont="1" applyFill="1" applyBorder="1" applyAlignment="1">
      <alignment horizontal="center" vertical="center" wrapText="1"/>
    </xf>
    <xf numFmtId="10" fontId="39" fillId="23" borderId="2" xfId="1" applyNumberFormat="1" applyFont="1" applyFill="1" applyBorder="1" applyAlignment="1" applyProtection="1">
      <alignment horizontal="center" vertical="center" wrapText="1"/>
      <protection locked="0"/>
    </xf>
    <xf numFmtId="0" fontId="39" fillId="2" borderId="0" xfId="0" applyFont="1" applyFill="1" applyAlignment="1">
      <alignment vertical="center" wrapText="1"/>
    </xf>
    <xf numFmtId="0" fontId="32" fillId="2" borderId="0" xfId="0" applyFont="1" applyFill="1" applyAlignment="1">
      <alignment wrapText="1"/>
    </xf>
    <xf numFmtId="10" fontId="39" fillId="22" borderId="2" xfId="0" applyNumberFormat="1" applyFont="1" applyFill="1" applyBorder="1" applyAlignment="1" applyProtection="1">
      <alignment horizontal="center" vertical="center"/>
      <protection locked="0"/>
    </xf>
    <xf numFmtId="0" fontId="51"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166" fontId="39" fillId="22" borderId="3" xfId="1" applyNumberFormat="1" applyFont="1" applyFill="1" applyBorder="1" applyAlignment="1" applyProtection="1">
      <alignment vertical="center"/>
      <protection locked="0"/>
    </xf>
    <xf numFmtId="0" fontId="39" fillId="2" borderId="4" xfId="0" applyFont="1" applyFill="1" applyBorder="1" applyAlignment="1">
      <alignment vertical="center" wrapText="1"/>
    </xf>
    <xf numFmtId="0" fontId="39" fillId="24" borderId="2" xfId="0" applyFont="1" applyFill="1" applyBorder="1" applyAlignment="1">
      <alignment horizontal="center" vertical="center"/>
    </xf>
    <xf numFmtId="0" fontId="39" fillId="24" borderId="2" xfId="0" applyFont="1" applyFill="1" applyBorder="1" applyAlignment="1">
      <alignment vertical="center" wrapText="1"/>
    </xf>
    <xf numFmtId="10" fontId="39" fillId="2" borderId="2" xfId="1" applyNumberFormat="1" applyFont="1" applyFill="1" applyBorder="1" applyAlignment="1" applyProtection="1">
      <alignment horizontal="center" vertical="center"/>
    </xf>
    <xf numFmtId="0" fontId="39" fillId="0" borderId="2" xfId="0" applyFont="1" applyBorder="1" applyAlignment="1">
      <alignment vertical="center" wrapText="1"/>
    </xf>
    <xf numFmtId="0" fontId="32" fillId="2" borderId="13" xfId="0" applyFont="1" applyFill="1" applyBorder="1"/>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10" fontId="39" fillId="2" borderId="10" xfId="0" applyNumberFormat="1" applyFont="1" applyFill="1" applyBorder="1" applyAlignment="1">
      <alignment horizontal="center" vertical="center"/>
    </xf>
    <xf numFmtId="10" fontId="39" fillId="2" borderId="50"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166" fontId="39" fillId="2" borderId="10" xfId="1"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vertical="center"/>
      <protection locked="0"/>
    </xf>
    <xf numFmtId="0" fontId="36" fillId="3" borderId="51" xfId="0" applyFont="1" applyFill="1" applyBorder="1" applyAlignment="1">
      <alignment horizontal="center" vertical="center" wrapText="1"/>
    </xf>
    <xf numFmtId="10" fontId="39" fillId="2" borderId="54" xfId="0" applyNumberFormat="1" applyFont="1" applyFill="1" applyBorder="1" applyAlignment="1">
      <alignment horizontal="center" vertical="center" wrapText="1"/>
    </xf>
    <xf numFmtId="0" fontId="39" fillId="2" borderId="11" xfId="0" applyFont="1" applyFill="1" applyBorder="1" applyAlignment="1">
      <alignment horizontal="center" vertical="center" wrapText="1"/>
    </xf>
    <xf numFmtId="166" fontId="39" fillId="2" borderId="11" xfId="1" applyNumberFormat="1" applyFont="1" applyFill="1" applyBorder="1" applyAlignment="1" applyProtection="1">
      <alignment horizontal="center" vertical="center"/>
      <protection locked="0"/>
    </xf>
    <xf numFmtId="10" fontId="39" fillId="22" borderId="2" xfId="0" applyNumberFormat="1" applyFont="1" applyFill="1" applyBorder="1" applyAlignment="1">
      <alignment horizontal="center" vertical="center"/>
    </xf>
    <xf numFmtId="9" fontId="39" fillId="2" borderId="2" xfId="0" applyNumberFormat="1" applyFont="1" applyFill="1" applyBorder="1" applyAlignment="1">
      <alignment horizontal="center" vertical="center"/>
    </xf>
    <xf numFmtId="10" fontId="39" fillId="23" borderId="50" xfId="1" applyNumberFormat="1" applyFont="1" applyFill="1" applyBorder="1" applyAlignment="1" applyProtection="1">
      <alignment horizontal="center" vertical="center" wrapText="1"/>
      <protection locked="0"/>
    </xf>
    <xf numFmtId="0" fontId="53" fillId="0" borderId="2" xfId="0" applyFont="1" applyBorder="1" applyAlignment="1">
      <alignment horizontal="center" vertical="center"/>
    </xf>
    <xf numFmtId="166" fontId="39" fillId="2" borderId="2" xfId="1" applyNumberFormat="1" applyFont="1" applyFill="1" applyBorder="1" applyAlignment="1" applyProtection="1">
      <alignment horizontal="center" vertical="center"/>
      <protection locked="0"/>
    </xf>
    <xf numFmtId="10" fontId="32" fillId="24" borderId="53" xfId="19" applyNumberFormat="1" applyFont="1" applyFill="1" applyBorder="1" applyAlignment="1">
      <alignment horizontal="center" vertical="center"/>
    </xf>
    <xf numFmtId="10" fontId="32" fillId="24" borderId="53" xfId="0" applyNumberFormat="1" applyFont="1" applyFill="1" applyBorder="1" applyAlignment="1">
      <alignment horizontal="center" vertical="center"/>
    </xf>
    <xf numFmtId="10" fontId="39" fillId="24" borderId="53" xfId="0" applyNumberFormat="1" applyFont="1" applyFill="1" applyBorder="1" applyAlignment="1">
      <alignment horizontal="center" vertical="center"/>
    </xf>
    <xf numFmtId="10" fontId="32" fillId="0" borderId="2" xfId="0" applyNumberFormat="1" applyFont="1" applyBorder="1" applyAlignment="1">
      <alignment horizontal="center" vertical="center" wrapText="1"/>
    </xf>
    <xf numFmtId="9" fontId="39" fillId="2" borderId="11" xfId="0" applyNumberFormat="1" applyFont="1" applyFill="1" applyBorder="1" applyAlignment="1">
      <alignment vertical="center" wrapText="1"/>
    </xf>
    <xf numFmtId="10" fontId="39" fillId="22" borderId="10" xfId="0" applyNumberFormat="1" applyFont="1" applyFill="1" applyBorder="1" applyAlignment="1">
      <alignment horizontal="center" vertical="center"/>
    </xf>
    <xf numFmtId="10" fontId="39" fillId="22" borderId="11" xfId="0" applyNumberFormat="1" applyFont="1" applyFill="1" applyBorder="1" applyAlignment="1">
      <alignment horizontal="center" vertical="center"/>
    </xf>
    <xf numFmtId="1" fontId="13" fillId="2" borderId="2"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left" vertical="center" wrapText="1"/>
      <protection locked="0"/>
    </xf>
    <xf numFmtId="10" fontId="13" fillId="2" borderId="2" xfId="1" applyNumberFormat="1" applyFont="1" applyFill="1" applyBorder="1" applyAlignment="1" applyProtection="1">
      <alignment horizontal="center" vertical="center"/>
    </xf>
    <xf numFmtId="1" fontId="13" fillId="0" borderId="2" xfId="2" applyNumberFormat="1" applyFont="1" applyFill="1" applyBorder="1" applyAlignment="1" applyProtection="1">
      <alignment horizontal="center" vertical="center"/>
      <protection locked="0"/>
    </xf>
    <xf numFmtId="0" fontId="13" fillId="0" borderId="2" xfId="2" applyNumberFormat="1" applyFont="1" applyFill="1" applyBorder="1" applyAlignment="1" applyProtection="1">
      <alignment horizontal="left" vertical="center" wrapText="1"/>
      <protection locked="0"/>
    </xf>
    <xf numFmtId="10" fontId="13" fillId="0" borderId="2" xfId="1" applyNumberFormat="1" applyFont="1" applyFill="1" applyBorder="1" applyAlignment="1" applyProtection="1">
      <alignment horizontal="center" vertical="center"/>
    </xf>
    <xf numFmtId="10" fontId="39" fillId="2" borderId="4" xfId="0" applyNumberFormat="1" applyFont="1" applyFill="1" applyBorder="1" applyAlignment="1">
      <alignment horizontal="center" vertical="center" wrapText="1"/>
    </xf>
    <xf numFmtId="10" fontId="39" fillId="2" borderId="6" xfId="0" applyNumberFormat="1" applyFont="1" applyFill="1" applyBorder="1" applyAlignment="1">
      <alignment horizontal="center" vertical="center" wrapText="1"/>
    </xf>
    <xf numFmtId="9" fontId="13" fillId="0" borderId="2" xfId="1" applyFont="1" applyFill="1" applyBorder="1" applyAlignment="1" applyProtection="1">
      <alignment horizontal="center" vertical="center"/>
      <protection locked="0"/>
    </xf>
    <xf numFmtId="0" fontId="53" fillId="0" borderId="2" xfId="0" applyFont="1" applyBorder="1" applyAlignment="1">
      <alignment horizontal="left" vertical="center" wrapText="1"/>
    </xf>
    <xf numFmtId="0" fontId="54" fillId="0" borderId="2" xfId="0" applyFont="1" applyBorder="1" applyAlignment="1">
      <alignment horizontal="left" vertical="center" wrapText="1"/>
    </xf>
    <xf numFmtId="0" fontId="13" fillId="0" borderId="2" xfId="2" applyNumberFormat="1" applyFont="1" applyFill="1" applyBorder="1" applyAlignment="1" applyProtection="1">
      <alignment horizontal="center" vertical="center"/>
      <protection locked="0"/>
    </xf>
    <xf numFmtId="9" fontId="13" fillId="0" borderId="2" xfId="1" applyFont="1" applyFill="1" applyBorder="1" applyAlignment="1" applyProtection="1">
      <alignment horizontal="center" vertical="center"/>
    </xf>
    <xf numFmtId="10" fontId="53" fillId="0" borderId="2" xfId="0" applyNumberFormat="1" applyFont="1" applyBorder="1" applyAlignment="1">
      <alignment horizontal="center" vertical="center" wrapText="1"/>
    </xf>
    <xf numFmtId="0" fontId="13" fillId="0" borderId="2" xfId="2" applyNumberFormat="1" applyFont="1" applyFill="1" applyBorder="1" applyAlignment="1" applyProtection="1">
      <alignment horizontal="center" vertical="center" wrapText="1"/>
      <protection locked="0"/>
    </xf>
    <xf numFmtId="10" fontId="39" fillId="2" borderId="3" xfId="0" applyNumberFormat="1" applyFont="1" applyFill="1" applyBorder="1" applyAlignment="1">
      <alignment horizontal="center" vertical="center"/>
    </xf>
    <xf numFmtId="10" fontId="39" fillId="24" borderId="2" xfId="19" applyNumberFormat="1" applyFont="1" applyFill="1" applyBorder="1" applyAlignment="1">
      <alignment horizontal="center" vertical="center"/>
    </xf>
    <xf numFmtId="10" fontId="32" fillId="24" borderId="2" xfId="0" applyNumberFormat="1" applyFont="1" applyFill="1" applyBorder="1" applyAlignment="1">
      <alignment horizontal="center" vertical="center"/>
    </xf>
    <xf numFmtId="10" fontId="39" fillId="24" borderId="2" xfId="0" applyNumberFormat="1" applyFont="1" applyFill="1" applyBorder="1" applyAlignment="1">
      <alignment horizontal="center" vertical="center"/>
    </xf>
    <xf numFmtId="10" fontId="39" fillId="22" borderId="10" xfId="0" applyNumberFormat="1" applyFont="1" applyFill="1" applyBorder="1" applyAlignment="1" applyProtection="1">
      <alignment horizontal="center" vertical="center"/>
      <protection locked="0"/>
    </xf>
    <xf numFmtId="0" fontId="32" fillId="2" borderId="2" xfId="0" applyFont="1" applyFill="1" applyBorder="1" applyAlignment="1" applyProtection="1">
      <alignment horizontal="left" vertical="center" wrapText="1"/>
      <protection locked="0"/>
    </xf>
    <xf numFmtId="0" fontId="39" fillId="2" borderId="2" xfId="0" applyFont="1" applyFill="1" applyBorder="1" applyAlignment="1" applyProtection="1">
      <alignment horizontal="left" vertical="center" wrapText="1"/>
      <protection locked="0"/>
    </xf>
    <xf numFmtId="0" fontId="39" fillId="2" borderId="2" xfId="0" applyFont="1" applyFill="1" applyBorder="1" applyAlignment="1" applyProtection="1">
      <alignment vertical="center" wrapText="1"/>
      <protection locked="0"/>
    </xf>
    <xf numFmtId="0" fontId="32" fillId="2" borderId="10" xfId="0" applyFont="1" applyFill="1" applyBorder="1" applyAlignment="1" applyProtection="1">
      <alignment vertical="center" wrapText="1"/>
      <protection locked="0"/>
    </xf>
    <xf numFmtId="0" fontId="39" fillId="2" borderId="10" xfId="0" applyFont="1" applyFill="1" applyBorder="1" applyAlignment="1" applyProtection="1">
      <alignment vertical="center" wrapText="1"/>
      <protection locked="0"/>
    </xf>
    <xf numFmtId="0" fontId="13" fillId="0" borderId="2" xfId="2" applyNumberFormat="1" applyFont="1" applyFill="1" applyBorder="1" applyAlignment="1" applyProtection="1">
      <alignment horizontal="left" vertical="center" wrapText="1"/>
    </xf>
    <xf numFmtId="9" fontId="39" fillId="8" borderId="3" xfId="16" applyNumberFormat="1" applyFont="1" applyFill="1" applyBorder="1" applyAlignment="1">
      <alignment horizontal="center" vertical="center" wrapText="1"/>
    </xf>
    <xf numFmtId="0" fontId="39" fillId="0" borderId="9" xfId="16" applyFont="1" applyBorder="1" applyAlignment="1">
      <alignment horizontal="center" vertical="center" wrapText="1"/>
    </xf>
    <xf numFmtId="166" fontId="39" fillId="22" borderId="2" xfId="1" applyNumberFormat="1" applyFont="1" applyFill="1" applyBorder="1" applyAlignment="1" applyProtection="1">
      <alignment vertical="center" wrapText="1"/>
      <protection locked="0"/>
    </xf>
    <xf numFmtId="166" fontId="39" fillId="22" borderId="2" xfId="1" applyNumberFormat="1" applyFont="1" applyFill="1" applyBorder="1" applyAlignment="1" applyProtection="1">
      <alignment horizontal="left" vertical="center" wrapText="1"/>
      <protection locked="0"/>
    </xf>
    <xf numFmtId="10" fontId="39" fillId="0" borderId="2" xfId="0" applyNumberFormat="1" applyFont="1" applyBorder="1" applyAlignment="1">
      <alignment horizontal="center" vertical="center"/>
    </xf>
    <xf numFmtId="9" fontId="39" fillId="25" borderId="2" xfId="0" applyNumberFormat="1" applyFont="1" applyFill="1" applyBorder="1" applyAlignment="1">
      <alignment horizontal="center" vertical="center"/>
    </xf>
    <xf numFmtId="166" fontId="39" fillId="22" borderId="10" xfId="1" applyNumberFormat="1" applyFont="1" applyFill="1" applyBorder="1" applyAlignment="1" applyProtection="1">
      <alignment vertical="center"/>
    </xf>
    <xf numFmtId="166" fontId="39" fillId="22" borderId="2" xfId="1" applyNumberFormat="1" applyFont="1" applyFill="1" applyBorder="1" applyAlignment="1" applyProtection="1">
      <alignment vertical="center"/>
    </xf>
    <xf numFmtId="166" fontId="39" fillId="22" borderId="2" xfId="1" applyNumberFormat="1" applyFont="1" applyFill="1" applyBorder="1" applyAlignment="1" applyProtection="1">
      <alignment vertical="center" wrapText="1"/>
    </xf>
    <xf numFmtId="166" fontId="39" fillId="22" borderId="2" xfId="1" applyNumberFormat="1" applyFont="1" applyFill="1" applyBorder="1" applyAlignment="1" applyProtection="1">
      <alignment horizontal="left" vertical="center"/>
    </xf>
    <xf numFmtId="166" fontId="39" fillId="22" borderId="2" xfId="1" applyNumberFormat="1" applyFont="1" applyFill="1" applyBorder="1" applyAlignment="1" applyProtection="1">
      <alignment horizontal="left" vertical="center" wrapText="1"/>
    </xf>
    <xf numFmtId="10" fontId="39" fillId="23" borderId="2" xfId="1" applyNumberFormat="1" applyFont="1" applyFill="1" applyBorder="1" applyAlignment="1" applyProtection="1">
      <alignment horizontal="center" vertical="center" wrapText="1"/>
    </xf>
    <xf numFmtId="10" fontId="39" fillId="23" borderId="10" xfId="1" applyNumberFormat="1" applyFont="1" applyFill="1" applyBorder="1" applyAlignment="1" applyProtection="1">
      <alignment horizontal="center" vertical="center" wrapText="1"/>
    </xf>
    <xf numFmtId="10" fontId="39" fillId="23" borderId="50" xfId="1" applyNumberFormat="1" applyFont="1" applyFill="1" applyBorder="1" applyAlignment="1" applyProtection="1">
      <alignment horizontal="center" vertical="center" wrapText="1"/>
    </xf>
    <xf numFmtId="166" fontId="39" fillId="22" borderId="10" xfId="1" applyNumberFormat="1" applyFont="1" applyFill="1" applyBorder="1" applyAlignment="1" applyProtection="1">
      <alignment horizontal="left" vertical="center" wrapText="1"/>
      <protection locked="0"/>
    </xf>
    <xf numFmtId="166" fontId="39" fillId="22" borderId="2" xfId="1" applyNumberFormat="1" applyFont="1" applyFill="1" applyBorder="1" applyAlignment="1" applyProtection="1">
      <alignment horizontal="left" vertical="center"/>
      <protection locked="0"/>
    </xf>
    <xf numFmtId="0" fontId="13" fillId="0" borderId="2" xfId="0" applyFont="1" applyBorder="1" applyAlignment="1">
      <alignment horizontal="center" vertical="center"/>
    </xf>
    <xf numFmtId="0" fontId="13" fillId="0" borderId="2" xfId="0" applyFont="1" applyBorder="1" applyAlignment="1">
      <alignment horizontal="left" vertical="center" wrapText="1"/>
    </xf>
    <xf numFmtId="166" fontId="39" fillId="2" borderId="50" xfId="1"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horizontal="center" vertical="center"/>
      <protection locked="0"/>
    </xf>
    <xf numFmtId="0" fontId="53" fillId="0" borderId="2" xfId="0" applyFont="1" applyBorder="1" applyAlignment="1">
      <alignment horizontal="center" vertical="center" wrapText="1"/>
    </xf>
    <xf numFmtId="10" fontId="39" fillId="25" borderId="2" xfId="0" applyNumberFormat="1" applyFont="1" applyFill="1" applyBorder="1" applyAlignment="1">
      <alignment horizontal="center" vertical="center"/>
    </xf>
    <xf numFmtId="9" fontId="39" fillId="0" borderId="2" xfId="0" applyNumberFormat="1" applyFont="1" applyBorder="1" applyAlignment="1">
      <alignment horizontal="center" vertical="center"/>
    </xf>
    <xf numFmtId="0" fontId="53" fillId="2" borderId="0" xfId="0" applyFont="1" applyFill="1"/>
    <xf numFmtId="0" fontId="53" fillId="0" borderId="0" xfId="0" applyFont="1"/>
    <xf numFmtId="0" fontId="56" fillId="15" borderId="2" xfId="0" applyFont="1" applyFill="1" applyBorder="1" applyAlignment="1">
      <alignment vertical="center" wrapText="1"/>
    </xf>
    <xf numFmtId="0" fontId="57" fillId="3" borderId="10" xfId="0" applyFont="1" applyFill="1" applyBorder="1" applyAlignment="1">
      <alignment horizontal="center" vertical="center" wrapText="1"/>
    </xf>
    <xf numFmtId="0" fontId="57" fillId="3" borderId="2" xfId="0" applyFont="1" applyFill="1" applyBorder="1" applyAlignment="1">
      <alignment horizontal="center" vertical="center" wrapText="1"/>
    </xf>
    <xf numFmtId="0" fontId="57" fillId="16" borderId="11" xfId="0" applyFont="1" applyFill="1" applyBorder="1" applyAlignment="1">
      <alignment horizontal="center" vertical="center" wrapText="1"/>
    </xf>
    <xf numFmtId="0" fontId="57" fillId="17" borderId="11" xfId="0" applyFont="1" applyFill="1" applyBorder="1" applyAlignment="1">
      <alignment horizontal="center" vertical="center" wrapText="1"/>
    </xf>
    <xf numFmtId="0" fontId="58" fillId="2" borderId="0" xfId="0" applyFont="1" applyFill="1"/>
    <xf numFmtId="10" fontId="53" fillId="2" borderId="2" xfId="0" applyNumberFormat="1" applyFont="1" applyFill="1" applyBorder="1" applyAlignment="1" applyProtection="1">
      <alignment horizontal="center" vertical="center" wrapText="1"/>
      <protection locked="0"/>
    </xf>
    <xf numFmtId="10" fontId="53" fillId="22" borderId="2" xfId="0" applyNumberFormat="1" applyFont="1" applyFill="1" applyBorder="1" applyAlignment="1">
      <alignment horizontal="center" vertical="center" wrapText="1"/>
    </xf>
    <xf numFmtId="10" fontId="53" fillId="2" borderId="2" xfId="0" applyNumberFormat="1" applyFont="1" applyFill="1" applyBorder="1" applyAlignment="1">
      <alignment horizontal="center" vertical="center" wrapText="1"/>
    </xf>
    <xf numFmtId="10" fontId="53" fillId="2" borderId="2" xfId="1" applyNumberFormat="1" applyFont="1" applyFill="1" applyBorder="1" applyAlignment="1">
      <alignment horizontal="center" vertical="center"/>
    </xf>
    <xf numFmtId="10" fontId="58" fillId="2" borderId="2" xfId="1"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13" fillId="0" borderId="2" xfId="2" applyNumberFormat="1" applyFont="1" applyFill="1" applyBorder="1" applyAlignment="1" applyProtection="1">
      <alignment vertical="center" wrapTex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wrapText="1"/>
    </xf>
    <xf numFmtId="10" fontId="53" fillId="22" borderId="52" xfId="0" applyNumberFormat="1" applyFont="1" applyFill="1" applyBorder="1" applyAlignment="1">
      <alignment horizontal="center" vertical="center" wrapText="1"/>
    </xf>
    <xf numFmtId="10" fontId="53" fillId="0" borderId="52" xfId="0" applyNumberFormat="1" applyFont="1" applyBorder="1" applyAlignment="1">
      <alignment horizontal="center" vertical="center"/>
    </xf>
    <xf numFmtId="0" fontId="53" fillId="24" borderId="52" xfId="0" applyFont="1" applyFill="1" applyBorder="1" applyAlignment="1">
      <alignment horizontal="center" vertical="center"/>
    </xf>
    <xf numFmtId="0" fontId="53" fillId="0" borderId="41" xfId="0" applyFont="1" applyBorder="1" applyAlignment="1">
      <alignment vertical="center" wrapText="1"/>
    </xf>
    <xf numFmtId="2" fontId="53" fillId="22" borderId="2" xfId="0" applyNumberFormat="1" applyFont="1" applyFill="1" applyBorder="1" applyAlignment="1">
      <alignment horizontal="center" vertical="center" wrapText="1"/>
    </xf>
    <xf numFmtId="2" fontId="53" fillId="2" borderId="2" xfId="0" applyNumberFormat="1" applyFont="1" applyFill="1" applyBorder="1" applyAlignment="1">
      <alignment horizontal="center" vertical="center" wrapText="1"/>
    </xf>
    <xf numFmtId="2" fontId="53" fillId="2" borderId="2" xfId="1" applyNumberFormat="1" applyFont="1" applyFill="1" applyBorder="1" applyAlignment="1">
      <alignment horizontal="center" vertical="center"/>
    </xf>
    <xf numFmtId="2" fontId="53" fillId="2" borderId="2" xfId="1" applyNumberFormat="1" applyFont="1" applyFill="1" applyBorder="1" applyAlignment="1">
      <alignment horizontal="center" vertical="center" wrapText="1"/>
    </xf>
    <xf numFmtId="2" fontId="58" fillId="2" borderId="2" xfId="1" applyNumberFormat="1" applyFont="1" applyFill="1" applyBorder="1" applyAlignment="1" applyProtection="1">
      <alignment horizontal="center" vertical="center" wrapText="1"/>
    </xf>
    <xf numFmtId="0" fontId="53" fillId="0" borderId="52" xfId="0" applyFont="1" applyBorder="1" applyAlignment="1">
      <alignment vertical="center" wrapText="1"/>
    </xf>
    <xf numFmtId="10" fontId="53" fillId="2" borderId="2" xfId="1" applyNumberFormat="1" applyFont="1" applyFill="1" applyBorder="1" applyAlignment="1">
      <alignment horizontal="center" vertical="center" wrapText="1"/>
    </xf>
    <xf numFmtId="10" fontId="53" fillId="22" borderId="2" xfId="1" applyNumberFormat="1" applyFont="1" applyFill="1" applyBorder="1" applyAlignment="1">
      <alignment horizontal="center" vertical="center"/>
    </xf>
    <xf numFmtId="166" fontId="39" fillId="22" borderId="2" xfId="1"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vertical="center" wrapText="1"/>
      <protection locked="0"/>
    </xf>
    <xf numFmtId="166" fontId="39" fillId="22" borderId="50" xfId="1" applyNumberFormat="1" applyFont="1" applyFill="1" applyBorder="1" applyAlignment="1" applyProtection="1">
      <alignment horizontal="center" vertical="center"/>
      <protection locked="0"/>
    </xf>
    <xf numFmtId="166" fontId="39" fillId="22" borderId="11" xfId="1" applyNumberFormat="1" applyFont="1" applyFill="1" applyBorder="1" applyAlignment="1" applyProtection="1">
      <alignment horizontal="center" vertical="center"/>
      <protection locked="0"/>
    </xf>
    <xf numFmtId="0" fontId="60" fillId="18" borderId="10" xfId="0" applyFont="1" applyFill="1" applyBorder="1" applyAlignment="1">
      <alignment horizontal="center" vertical="center" wrapText="1"/>
    </xf>
    <xf numFmtId="9" fontId="39" fillId="22" borderId="2" xfId="2" applyNumberFormat="1" applyFont="1" applyFill="1" applyBorder="1" applyAlignment="1" applyProtection="1">
      <alignment vertical="center"/>
    </xf>
    <xf numFmtId="166" fontId="39" fillId="22" borderId="10" xfId="1" applyNumberFormat="1" applyFont="1" applyFill="1" applyBorder="1" applyAlignment="1" applyProtection="1">
      <alignment vertical="center" wrapText="1"/>
    </xf>
    <xf numFmtId="166" fontId="39" fillId="22" borderId="11" xfId="1" applyNumberFormat="1" applyFont="1" applyFill="1" applyBorder="1" applyAlignment="1" applyProtection="1">
      <alignment vertical="center"/>
      <protection locked="0"/>
    </xf>
    <xf numFmtId="0" fontId="60" fillId="19" borderId="10" xfId="0" applyFont="1" applyFill="1" applyBorder="1" applyAlignment="1">
      <alignment horizontal="center" vertical="center" wrapText="1"/>
    </xf>
    <xf numFmtId="0" fontId="59" fillId="21" borderId="58" xfId="0" applyFont="1" applyFill="1" applyBorder="1" applyAlignment="1">
      <alignment horizontal="center" vertical="center" wrapText="1"/>
    </xf>
    <xf numFmtId="10" fontId="55" fillId="26" borderId="2" xfId="1" applyNumberFormat="1" applyFont="1" applyFill="1" applyBorder="1" applyAlignment="1" applyProtection="1">
      <alignment horizontal="center" vertical="center" wrapText="1"/>
    </xf>
    <xf numFmtId="166" fontId="39" fillId="22" borderId="11" xfId="1" applyNumberFormat="1" applyFont="1" applyFill="1" applyBorder="1" applyAlignment="1" applyProtection="1">
      <alignment horizontal="left" vertical="center"/>
      <protection locked="0"/>
    </xf>
    <xf numFmtId="166" fontId="39" fillId="22" borderId="11" xfId="1" applyNumberFormat="1" applyFont="1" applyFill="1" applyBorder="1" applyAlignment="1" applyProtection="1">
      <alignment horizontal="center" vertical="center" wrapText="1"/>
      <protection locked="0"/>
    </xf>
    <xf numFmtId="166" fontId="39" fillId="22" borderId="50" xfId="1" applyNumberFormat="1" applyFont="1" applyFill="1" applyBorder="1" applyAlignment="1" applyProtection="1">
      <alignment horizontal="center" vertical="center" wrapText="1"/>
      <protection locked="0"/>
    </xf>
    <xf numFmtId="10" fontId="39" fillId="0" borderId="10" xfId="0" applyNumberFormat="1" applyFont="1" applyBorder="1" applyAlignment="1">
      <alignment horizontal="center" vertical="center"/>
    </xf>
    <xf numFmtId="10" fontId="55" fillId="23" borderId="2" xfId="1" applyNumberFormat="1" applyFont="1" applyFill="1" applyBorder="1" applyAlignment="1" applyProtection="1">
      <alignment horizontal="center" vertical="center" wrapText="1"/>
      <protection locked="0"/>
    </xf>
    <xf numFmtId="166" fontId="39" fillId="22" borderId="11" xfId="1" applyNumberFormat="1" applyFont="1" applyFill="1" applyBorder="1" applyAlignment="1" applyProtection="1">
      <alignment horizontal="left" vertical="center" wrapText="1"/>
      <protection locked="0"/>
    </xf>
    <xf numFmtId="166" fontId="39" fillId="22" borderId="10" xfId="1" applyNumberFormat="1" applyFont="1" applyFill="1" applyBorder="1" applyAlignment="1" applyProtection="1">
      <alignment horizontal="center" vertical="center" wrapText="1"/>
      <protection locked="0"/>
    </xf>
    <xf numFmtId="10" fontId="53" fillId="27" borderId="2" xfId="0" applyNumberFormat="1" applyFont="1" applyFill="1" applyBorder="1" applyAlignment="1">
      <alignment horizontal="center" vertical="center" wrapText="1"/>
    </xf>
    <xf numFmtId="10" fontId="58" fillId="27" borderId="2" xfId="1" applyNumberFormat="1" applyFont="1" applyFill="1" applyBorder="1" applyAlignment="1" applyProtection="1">
      <alignment horizontal="center" vertical="center" wrapText="1"/>
    </xf>
    <xf numFmtId="10" fontId="39" fillId="28" borderId="2" xfId="0" applyNumberFormat="1" applyFont="1" applyFill="1" applyBorder="1" applyAlignment="1">
      <alignment horizontal="center" vertical="center"/>
    </xf>
    <xf numFmtId="10" fontId="39" fillId="0" borderId="50" xfId="0" applyNumberFormat="1" applyFont="1" applyBorder="1" applyAlignment="1">
      <alignment horizontal="center" vertical="center"/>
    </xf>
    <xf numFmtId="10" fontId="39" fillId="0" borderId="10" xfId="0" applyNumberFormat="1" applyFont="1" applyBorder="1" applyAlignment="1">
      <alignment horizontal="center" vertical="center" wrapText="1"/>
    </xf>
    <xf numFmtId="10" fontId="39" fillId="0" borderId="11" xfId="0" applyNumberFormat="1" applyFont="1" applyBorder="1" applyAlignment="1">
      <alignment horizontal="center" vertical="center" wrapText="1"/>
    </xf>
    <xf numFmtId="10" fontId="39" fillId="0" borderId="2" xfId="0" applyNumberFormat="1" applyFont="1" applyBorder="1" applyAlignment="1">
      <alignment horizontal="center" vertical="center" wrapText="1"/>
    </xf>
    <xf numFmtId="9" fontId="39" fillId="0" borderId="2" xfId="1" applyFont="1" applyFill="1" applyBorder="1" applyAlignment="1">
      <alignment horizontal="center" vertical="center" wrapText="1"/>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6" fillId="2" borderId="2" xfId="0" applyFont="1" applyFill="1" applyBorder="1" applyAlignment="1">
      <alignment horizontal="justify" vertical="center" wrapText="1"/>
    </xf>
    <xf numFmtId="0" fontId="41" fillId="0" borderId="4" xfId="0" applyFont="1" applyBorder="1" applyAlignment="1">
      <alignment horizontal="center" vertical="center"/>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12" xfId="0" applyFont="1" applyFill="1" applyBorder="1" applyAlignment="1">
      <alignment horizontal="left"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7" fillId="12" borderId="2" xfId="0" applyFont="1" applyFill="1" applyBorder="1" applyAlignment="1">
      <alignment horizontal="center" vertical="center" wrapText="1"/>
    </xf>
    <xf numFmtId="0" fontId="39" fillId="0" borderId="2" xfId="0" applyFont="1" applyBorder="1" applyAlignment="1">
      <alignment horizontal="center" vertical="center"/>
    </xf>
    <xf numFmtId="0" fontId="39" fillId="0" borderId="2" xfId="16" applyFont="1" applyBorder="1" applyAlignment="1">
      <alignment horizontal="center" vertical="center"/>
    </xf>
    <xf numFmtId="0" fontId="39" fillId="0" borderId="2" xfId="16" applyFont="1" applyBorder="1" applyAlignment="1">
      <alignment horizontal="center" vertical="center" wrapText="1"/>
    </xf>
    <xf numFmtId="9" fontId="39" fillId="0" borderId="2" xfId="18" applyFont="1" applyFill="1" applyBorder="1" applyAlignment="1">
      <alignment horizontal="center" vertical="center" wrapText="1"/>
    </xf>
    <xf numFmtId="9" fontId="39" fillId="0" borderId="2" xfId="18" applyFont="1" applyFill="1" applyBorder="1" applyAlignment="1">
      <alignment horizontal="center" vertical="center"/>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166" fontId="39" fillId="0" borderId="2" xfId="18" applyNumberFormat="1" applyFont="1" applyFill="1" applyBorder="1" applyAlignment="1">
      <alignment horizontal="center" vertical="center" wrapText="1"/>
    </xf>
    <xf numFmtId="0" fontId="39" fillId="8" borderId="3" xfId="16" applyFont="1" applyFill="1" applyBorder="1" applyAlignment="1">
      <alignment horizontal="center" vertical="center"/>
    </xf>
    <xf numFmtId="0" fontId="39" fillId="8" borderId="4" xfId="16" applyFont="1" applyFill="1" applyBorder="1" applyAlignment="1">
      <alignment horizontal="center" vertical="center"/>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39" fillId="0" borderId="2" xfId="15" applyFont="1" applyBorder="1" applyAlignment="1">
      <alignment horizontal="center" vertical="center"/>
    </xf>
    <xf numFmtId="0" fontId="39" fillId="2" borderId="2" xfId="16"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49" fontId="39" fillId="0" borderId="48" xfId="0" applyNumberFormat="1" applyFont="1" applyBorder="1" applyAlignment="1">
      <alignment horizontal="center" vertical="center"/>
    </xf>
    <xf numFmtId="0" fontId="39" fillId="8" borderId="2" xfId="16" applyFont="1" applyFill="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9" fillId="8" borderId="2" xfId="16" applyFont="1" applyFill="1" applyBorder="1" applyAlignment="1">
      <alignment horizontal="center" vertical="center" wrapText="1"/>
    </xf>
    <xf numFmtId="0" fontId="37" fillId="8" borderId="2" xfId="16" applyFont="1" applyFill="1" applyBorder="1" applyAlignment="1">
      <alignment horizontal="center" vertical="center" wrapText="1"/>
    </xf>
    <xf numFmtId="0" fontId="39" fillId="0" borderId="3" xfId="16" applyFont="1" applyBorder="1" applyAlignment="1">
      <alignment horizontal="center" vertical="center" wrapText="1"/>
    </xf>
    <xf numFmtId="0" fontId="37" fillId="0" borderId="4" xfId="16" applyFont="1" applyBorder="1" applyAlignment="1">
      <alignment horizontal="center" vertical="center" wrapText="1"/>
    </xf>
    <xf numFmtId="0" fontId="37" fillId="0" borderId="2" xfId="16" applyFont="1" applyBorder="1" applyAlignment="1">
      <alignment horizontal="center" vertical="center" wrapText="1"/>
    </xf>
    <xf numFmtId="0" fontId="39" fillId="0" borderId="9" xfId="16" applyFont="1" applyBorder="1" applyAlignment="1">
      <alignment horizontal="justify" vertical="center" wrapText="1"/>
    </xf>
    <xf numFmtId="0" fontId="39" fillId="2" borderId="3" xfId="16" applyFont="1" applyFill="1" applyBorder="1" applyAlignment="1">
      <alignment horizontal="justify"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9" fillId="0" borderId="9" xfId="16" applyFont="1" applyBorder="1" applyAlignment="1">
      <alignment horizontal="center" vertical="center" wrapText="1"/>
    </xf>
    <xf numFmtId="0" fontId="39" fillId="0" borderId="4" xfId="16" applyFont="1" applyBorder="1" applyAlignment="1">
      <alignment horizontal="center" vertical="center" wrapText="1"/>
    </xf>
    <xf numFmtId="0" fontId="39" fillId="0" borderId="2" xfId="16" applyFont="1" applyBorder="1" applyAlignment="1">
      <alignment horizontal="left" vertical="center" wrapText="1"/>
    </xf>
    <xf numFmtId="0" fontId="37" fillId="0" borderId="2" xfId="16" applyFont="1" applyBorder="1" applyAlignment="1">
      <alignment horizontal="left" vertical="center" wrapText="1"/>
    </xf>
    <xf numFmtId="0" fontId="32" fillId="0" borderId="3" xfId="16" applyFont="1" applyBorder="1" applyAlignment="1">
      <alignment horizontal="center" vertical="center" wrapText="1"/>
    </xf>
    <xf numFmtId="0" fontId="32" fillId="0" borderId="9" xfId="16" applyFont="1" applyBorder="1" applyAlignment="1">
      <alignment horizontal="center" vertical="center" wrapText="1"/>
    </xf>
    <xf numFmtId="0" fontId="32" fillId="0" borderId="4" xfId="16" applyFont="1" applyBorder="1" applyAlignment="1">
      <alignment horizontal="center" vertical="center" wrapText="1"/>
    </xf>
    <xf numFmtId="0" fontId="32" fillId="2" borderId="3" xfId="16" applyFont="1" applyFill="1" applyBorder="1" applyAlignment="1">
      <alignment horizontal="center" vertical="center" wrapText="1"/>
    </xf>
    <xf numFmtId="0" fontId="32" fillId="2" borderId="9" xfId="16" applyFont="1" applyFill="1" applyBorder="1" applyAlignment="1">
      <alignment horizontal="center" vertical="center" wrapText="1"/>
    </xf>
    <xf numFmtId="0" fontId="32" fillId="2" borderId="4" xfId="16" applyFont="1" applyFill="1" applyBorder="1" applyAlignment="1">
      <alignment horizontal="center" vertical="center" wrapText="1"/>
    </xf>
    <xf numFmtId="0" fontId="37" fillId="0" borderId="2" xfId="16" applyFont="1" applyBorder="1" applyAlignment="1">
      <alignment horizontal="justify" vertical="center" wrapText="1"/>
    </xf>
    <xf numFmtId="0" fontId="13" fillId="0" borderId="2" xfId="16" applyBorder="1" applyAlignment="1">
      <alignment horizontal="center" vertical="center" wrapText="1"/>
    </xf>
    <xf numFmtId="0" fontId="39" fillId="8" borderId="3" xfId="16" applyFont="1" applyFill="1" applyBorder="1" applyAlignment="1">
      <alignment horizontal="center" vertical="center" wrapText="1"/>
    </xf>
    <xf numFmtId="0" fontId="37" fillId="8" borderId="4" xfId="16" applyFont="1" applyFill="1" applyBorder="1" applyAlignment="1">
      <alignment horizontal="center" vertical="center" wrapText="1"/>
    </xf>
    <xf numFmtId="0" fontId="39" fillId="2" borderId="5" xfId="16" applyFont="1" applyFill="1" applyBorder="1" applyAlignment="1">
      <alignment horizontal="center" vertical="center" wrapText="1"/>
    </xf>
    <xf numFmtId="0" fontId="39" fillId="2" borderId="13" xfId="16" applyFont="1" applyFill="1" applyBorder="1" applyAlignment="1">
      <alignment horizontal="center" vertical="center" wrapText="1"/>
    </xf>
    <xf numFmtId="0" fontId="39" fillId="2" borderId="6" xfId="16" applyFont="1" applyFill="1" applyBorder="1" applyAlignment="1">
      <alignment horizontal="center" vertical="center" wrapText="1"/>
    </xf>
    <xf numFmtId="0" fontId="39" fillId="2" borderId="3" xfId="16" applyFont="1" applyFill="1" applyBorder="1" applyAlignment="1">
      <alignment horizontal="left" vertical="center" wrapText="1"/>
    </xf>
    <xf numFmtId="0" fontId="39" fillId="2" borderId="9" xfId="16" applyFont="1" applyFill="1" applyBorder="1" applyAlignment="1">
      <alignment horizontal="left" vertical="center" wrapText="1"/>
    </xf>
    <xf numFmtId="0" fontId="39" fillId="2" borderId="4" xfId="16" applyFont="1" applyFill="1" applyBorder="1" applyAlignment="1">
      <alignment horizontal="left" vertical="center" wrapText="1"/>
    </xf>
    <xf numFmtId="0" fontId="39" fillId="0" borderId="3" xfId="16" applyFont="1" applyBorder="1" applyAlignment="1">
      <alignment horizontal="center" vertical="center"/>
    </xf>
    <xf numFmtId="0" fontId="39" fillId="0" borderId="4" xfId="16" applyFont="1" applyBorder="1" applyAlignment="1">
      <alignment horizontal="center" vertical="center"/>
    </xf>
    <xf numFmtId="166" fontId="39" fillId="0" borderId="3" xfId="18" applyNumberFormat="1" applyFont="1" applyFill="1" applyBorder="1" applyAlignment="1">
      <alignment horizontal="center" vertical="center" wrapText="1"/>
    </xf>
    <xf numFmtId="166" fontId="39" fillId="0" borderId="4" xfId="18" applyNumberFormat="1" applyFont="1" applyFill="1" applyBorder="1" applyAlignment="1">
      <alignment horizontal="center" vertical="center" wrapText="1"/>
    </xf>
    <xf numFmtId="9" fontId="39" fillId="0" borderId="3" xfId="18" applyFont="1" applyFill="1" applyBorder="1" applyAlignment="1">
      <alignment horizontal="center" vertical="center" wrapText="1"/>
    </xf>
    <xf numFmtId="9" fontId="39" fillId="0" borderId="4" xfId="18" applyFont="1" applyFill="1" applyBorder="1" applyAlignment="1">
      <alignment horizontal="center" vertical="center" wrapText="1"/>
    </xf>
    <xf numFmtId="10" fontId="39" fillId="2" borderId="10" xfId="0" applyNumberFormat="1" applyFont="1" applyFill="1" applyBorder="1" applyAlignment="1">
      <alignment horizontal="center" vertical="center" wrapText="1"/>
    </xf>
    <xf numFmtId="10" fontId="39" fillId="2" borderId="11" xfId="0" applyNumberFormat="1" applyFont="1" applyFill="1" applyBorder="1" applyAlignment="1">
      <alignment horizontal="center" vertical="center" wrapText="1"/>
    </xf>
    <xf numFmtId="10" fontId="39" fillId="22" borderId="10" xfId="0" applyNumberFormat="1" applyFont="1" applyFill="1" applyBorder="1" applyAlignment="1">
      <alignment horizontal="center" vertical="center"/>
    </xf>
    <xf numFmtId="10" fontId="39" fillId="22" borderId="11" xfId="0" applyNumberFormat="1" applyFont="1" applyFill="1" applyBorder="1" applyAlignment="1">
      <alignment horizontal="center" vertical="center"/>
    </xf>
    <xf numFmtId="10" fontId="39" fillId="0" borderId="10" xfId="0" applyNumberFormat="1" applyFont="1" applyBorder="1" applyAlignment="1">
      <alignment horizontal="center" vertical="center"/>
    </xf>
    <xf numFmtId="10" fontId="39" fillId="0" borderId="11" xfId="0" applyNumberFormat="1" applyFont="1" applyBorder="1" applyAlignment="1">
      <alignment horizontal="center" vertical="center"/>
    </xf>
    <xf numFmtId="166" fontId="39" fillId="22" borderId="10" xfId="1" applyNumberFormat="1" applyFont="1" applyFill="1" applyBorder="1" applyAlignment="1" applyProtection="1">
      <alignment horizontal="left" vertical="center" wrapText="1"/>
      <protection locked="0"/>
    </xf>
    <xf numFmtId="166" fontId="39" fillId="22" borderId="11" xfId="1" applyNumberFormat="1" applyFont="1" applyFill="1" applyBorder="1" applyAlignment="1" applyProtection="1">
      <alignment horizontal="left" vertical="center" wrapText="1"/>
      <protection locked="0"/>
    </xf>
    <xf numFmtId="10" fontId="39" fillId="2" borderId="10"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2" fontId="39" fillId="22" borderId="10" xfId="0" applyNumberFormat="1" applyFont="1" applyFill="1" applyBorder="1" applyAlignment="1" applyProtection="1">
      <alignment horizontal="center" vertical="center"/>
      <protection locked="0"/>
    </xf>
    <xf numFmtId="2" fontId="39" fillId="22" borderId="11" xfId="0"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horizontal="justify" vertical="center" wrapText="1"/>
      <protection locked="0"/>
    </xf>
    <xf numFmtId="166" fontId="39" fillId="22" borderId="11" xfId="1" applyNumberFormat="1" applyFont="1" applyFill="1" applyBorder="1" applyAlignment="1" applyProtection="1">
      <alignment horizontal="justify" vertical="center" wrapText="1"/>
      <protection locked="0"/>
    </xf>
    <xf numFmtId="0" fontId="53" fillId="0" borderId="2" xfId="0" applyFont="1" applyBorder="1" applyAlignment="1">
      <alignment horizontal="left" vertical="center" wrapText="1"/>
    </xf>
    <xf numFmtId="0" fontId="13" fillId="0" borderId="2" xfId="0" applyFont="1" applyBorder="1" applyAlignment="1">
      <alignment horizontal="left" vertical="center"/>
    </xf>
    <xf numFmtId="9" fontId="13" fillId="0" borderId="2" xfId="1" applyFont="1" applyFill="1" applyBorder="1" applyAlignment="1" applyProtection="1">
      <alignment horizontal="center" vertical="center"/>
      <protection locked="0"/>
    </xf>
    <xf numFmtId="0" fontId="53" fillId="0" borderId="2" xfId="0" applyFont="1" applyBorder="1" applyAlignment="1">
      <alignment horizontal="center" vertical="center"/>
    </xf>
    <xf numFmtId="0" fontId="13" fillId="0" borderId="2" xfId="0" applyFont="1" applyBorder="1" applyAlignment="1">
      <alignment vertical="center"/>
    </xf>
    <xf numFmtId="9" fontId="13" fillId="2" borderId="2" xfId="1" applyFont="1" applyFill="1" applyBorder="1" applyAlignment="1" applyProtection="1">
      <alignment horizontal="center" vertical="center"/>
      <protection locked="0"/>
    </xf>
    <xf numFmtId="0" fontId="32" fillId="2" borderId="10" xfId="0" applyFont="1" applyFill="1" applyBorder="1" applyAlignment="1" applyProtection="1">
      <alignment horizontal="left" vertical="center" wrapText="1"/>
      <protection locked="0"/>
    </xf>
    <xf numFmtId="0" fontId="32" fillId="2" borderId="50"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9" fontId="7" fillId="22" borderId="2" xfId="2" applyNumberFormat="1" applyFont="1" applyFill="1" applyBorder="1" applyAlignment="1" applyProtection="1">
      <alignment vertical="center" wrapText="1"/>
      <protection locked="0"/>
    </xf>
    <xf numFmtId="10" fontId="39" fillId="2" borderId="50" xfId="0" applyNumberFormat="1" applyFont="1" applyFill="1" applyBorder="1" applyAlignment="1">
      <alignment horizontal="center" vertical="center"/>
    </xf>
    <xf numFmtId="0" fontId="32" fillId="2" borderId="2" xfId="0" applyFont="1" applyFill="1" applyBorder="1" applyAlignment="1" applyProtection="1">
      <alignment horizontal="left" vertical="center" wrapText="1"/>
      <protection locked="0"/>
    </xf>
    <xf numFmtId="0" fontId="39" fillId="2" borderId="2" xfId="0" applyFont="1" applyFill="1" applyBorder="1" applyAlignment="1" applyProtection="1">
      <alignment horizontal="left" vertical="center" wrapText="1"/>
      <protection locked="0"/>
    </xf>
    <xf numFmtId="10" fontId="39" fillId="2" borderId="2" xfId="0" applyNumberFormat="1" applyFont="1" applyFill="1" applyBorder="1" applyAlignment="1">
      <alignment horizontal="center" vertical="center" wrapText="1"/>
    </xf>
    <xf numFmtId="10" fontId="39" fillId="2" borderId="50"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2" fontId="39" fillId="0" borderId="11" xfId="0" applyNumberFormat="1" applyFont="1" applyBorder="1" applyAlignment="1">
      <alignment horizontal="center" vertical="center" wrapText="1"/>
    </xf>
    <xf numFmtId="10" fontId="39" fillId="2" borderId="5" xfId="0" applyNumberFormat="1" applyFont="1" applyFill="1" applyBorder="1" applyAlignment="1">
      <alignment horizontal="center" vertical="center"/>
    </xf>
    <xf numFmtId="10" fontId="39" fillId="2" borderId="7" xfId="0" applyNumberFormat="1" applyFont="1" applyFill="1" applyBorder="1" applyAlignment="1">
      <alignment horizontal="center" vertical="center"/>
    </xf>
    <xf numFmtId="10" fontId="39" fillId="22" borderId="50" xfId="0" applyNumberFormat="1" applyFont="1" applyFill="1" applyBorder="1" applyAlignment="1">
      <alignment horizontal="center" vertical="center"/>
    </xf>
    <xf numFmtId="166" fontId="39" fillId="22" borderId="2" xfId="1" applyNumberFormat="1" applyFont="1" applyFill="1" applyBorder="1" applyAlignment="1" applyProtection="1">
      <alignment horizontal="left" vertical="center" wrapText="1"/>
      <protection locked="0"/>
    </xf>
    <xf numFmtId="9" fontId="7" fillId="22" borderId="2" xfId="2" applyNumberFormat="1" applyFont="1" applyFill="1" applyBorder="1" applyAlignment="1" applyProtection="1">
      <alignment horizontal="center" vertical="center" wrapText="1"/>
      <protection locked="0"/>
    </xf>
    <xf numFmtId="166" fontId="39" fillId="22" borderId="10" xfId="1" applyNumberFormat="1" applyFont="1" applyFill="1" applyBorder="1" applyAlignment="1" applyProtection="1">
      <alignment horizontal="left" vertical="center" wrapText="1"/>
    </xf>
    <xf numFmtId="166" fontId="39" fillId="22" borderId="11" xfId="1" applyNumberFormat="1" applyFont="1" applyFill="1" applyBorder="1" applyAlignment="1" applyProtection="1">
      <alignment horizontal="left" vertical="center" wrapText="1"/>
    </xf>
    <xf numFmtId="2" fontId="39" fillId="22" borderId="10" xfId="0" applyNumberFormat="1" applyFont="1" applyFill="1" applyBorder="1" applyAlignment="1">
      <alignment horizontal="center" vertical="center"/>
    </xf>
    <xf numFmtId="2" fontId="39" fillId="22" borderId="11" xfId="0" applyNumberFormat="1" applyFont="1" applyFill="1" applyBorder="1" applyAlignment="1">
      <alignment horizontal="center" vertical="center"/>
    </xf>
    <xf numFmtId="166" fontId="39" fillId="22" borderId="10" xfId="1" applyNumberFormat="1" applyFont="1" applyFill="1" applyBorder="1" applyAlignment="1" applyProtection="1">
      <alignment horizontal="left" vertical="center"/>
      <protection locked="0"/>
    </xf>
    <xf numFmtId="166" fontId="39" fillId="22" borderId="11" xfId="1" applyNumberFormat="1" applyFont="1" applyFill="1" applyBorder="1" applyAlignment="1" applyProtection="1">
      <alignment horizontal="left" vertical="center"/>
      <protection locked="0"/>
    </xf>
    <xf numFmtId="166" fontId="39" fillId="22" borderId="10" xfId="1" applyNumberFormat="1" applyFont="1" applyFill="1" applyBorder="1" applyAlignment="1" applyProtection="1">
      <alignment horizontal="center" vertical="center" wrapText="1"/>
      <protection locked="0"/>
    </xf>
    <xf numFmtId="166" fontId="39" fillId="22" borderId="11" xfId="1" applyNumberFormat="1" applyFont="1" applyFill="1" applyBorder="1" applyAlignment="1" applyProtection="1">
      <alignment horizontal="center" vertical="center" wrapText="1"/>
      <protection locked="0"/>
    </xf>
    <xf numFmtId="166" fontId="39" fillId="22" borderId="2" xfId="1" applyNumberFormat="1" applyFont="1" applyFill="1" applyBorder="1" applyAlignment="1" applyProtection="1">
      <alignment vertical="center" wrapText="1"/>
      <protection locked="0"/>
    </xf>
    <xf numFmtId="0" fontId="39" fillId="22" borderId="10" xfId="1" applyNumberFormat="1" applyFont="1" applyFill="1" applyBorder="1" applyAlignment="1" applyProtection="1">
      <alignment horizontal="left" vertical="center" wrapText="1"/>
    </xf>
    <xf numFmtId="0" fontId="39" fillId="22" borderId="50" xfId="1" applyNumberFormat="1" applyFont="1" applyFill="1" applyBorder="1" applyAlignment="1" applyProtection="1">
      <alignment horizontal="left" vertical="center" wrapText="1"/>
    </xf>
    <xf numFmtId="0" fontId="39" fillId="22" borderId="11" xfId="1" applyNumberFormat="1" applyFont="1" applyFill="1" applyBorder="1" applyAlignment="1" applyProtection="1">
      <alignment horizontal="left" vertical="center" wrapText="1"/>
    </xf>
    <xf numFmtId="0" fontId="39" fillId="22" borderId="10" xfId="1" applyNumberFormat="1" applyFont="1" applyFill="1" applyBorder="1" applyAlignment="1" applyProtection="1">
      <alignment horizontal="left" vertical="center" wrapText="1"/>
      <protection locked="0"/>
    </xf>
    <xf numFmtId="0" fontId="39" fillId="22" borderId="50" xfId="1" applyNumberFormat="1" applyFont="1" applyFill="1" applyBorder="1" applyAlignment="1" applyProtection="1">
      <alignment horizontal="left" vertical="center" wrapText="1"/>
      <protection locked="0"/>
    </xf>
    <xf numFmtId="0" fontId="39" fillId="22" borderId="11" xfId="1" applyNumberFormat="1" applyFont="1" applyFill="1" applyBorder="1" applyAlignment="1" applyProtection="1">
      <alignment horizontal="left" vertical="center" wrapText="1"/>
      <protection locked="0"/>
    </xf>
    <xf numFmtId="166" fontId="39" fillId="22" borderId="50" xfId="1" applyNumberFormat="1" applyFont="1" applyFill="1" applyBorder="1" applyAlignment="1" applyProtection="1">
      <alignment horizontal="left" vertical="center"/>
      <protection locked="0"/>
    </xf>
    <xf numFmtId="166" fontId="39" fillId="22" borderId="50" xfId="1" applyNumberFormat="1" applyFont="1" applyFill="1" applyBorder="1" applyAlignment="1" applyProtection="1">
      <alignment horizontal="left" vertical="center" wrapText="1"/>
      <protection locked="0"/>
    </xf>
    <xf numFmtId="10" fontId="39" fillId="2" borderId="2" xfId="0" applyNumberFormat="1" applyFont="1" applyFill="1" applyBorder="1" applyAlignment="1">
      <alignment horizontal="center" vertical="center"/>
    </xf>
    <xf numFmtId="10" fontId="39" fillId="22" borderId="2" xfId="0" applyNumberFormat="1" applyFont="1" applyFill="1" applyBorder="1" applyAlignment="1">
      <alignment horizontal="center" vertical="center"/>
    </xf>
    <xf numFmtId="10" fontId="39" fillId="0" borderId="2" xfId="0" applyNumberFormat="1" applyFont="1" applyBorder="1" applyAlignment="1">
      <alignment horizontal="center" vertical="center"/>
    </xf>
    <xf numFmtId="166" fontId="39" fillId="22" borderId="10" xfId="1" applyNumberFormat="1" applyFont="1" applyFill="1" applyBorder="1" applyAlignment="1" applyProtection="1">
      <alignment horizontal="center" vertical="center"/>
      <protection locked="0"/>
    </xf>
    <xf numFmtId="166" fontId="39" fillId="22" borderId="11" xfId="1" applyNumberFormat="1" applyFont="1" applyFill="1" applyBorder="1" applyAlignment="1" applyProtection="1">
      <alignment horizontal="center" vertical="center"/>
      <protection locked="0"/>
    </xf>
    <xf numFmtId="166" fontId="39" fillId="2" borderId="10" xfId="1" applyNumberFormat="1" applyFont="1" applyFill="1" applyBorder="1" applyAlignment="1" applyProtection="1">
      <alignment horizontal="center" vertical="center"/>
      <protection locked="0"/>
    </xf>
    <xf numFmtId="166" fontId="39" fillId="2" borderId="50" xfId="1" applyNumberFormat="1" applyFont="1" applyFill="1" applyBorder="1" applyAlignment="1" applyProtection="1">
      <alignment horizontal="center" vertical="center"/>
      <protection locked="0"/>
    </xf>
    <xf numFmtId="166" fontId="39" fillId="2" borderId="11" xfId="1" applyNumberFormat="1" applyFont="1" applyFill="1" applyBorder="1" applyAlignment="1" applyProtection="1">
      <alignment horizontal="center" vertical="center"/>
      <protection locked="0"/>
    </xf>
    <xf numFmtId="166" fontId="39" fillId="2" borderId="10" xfId="1" applyNumberFormat="1" applyFont="1" applyFill="1" applyBorder="1" applyAlignment="1" applyProtection="1">
      <alignment horizontal="center" vertical="center"/>
    </xf>
    <xf numFmtId="166" fontId="39" fillId="2" borderId="50" xfId="1" applyNumberFormat="1" applyFont="1" applyFill="1" applyBorder="1" applyAlignment="1" applyProtection="1">
      <alignment horizontal="center" vertical="center"/>
    </xf>
    <xf numFmtId="166" fontId="39" fillId="2" borderId="11" xfId="1" applyNumberFormat="1" applyFont="1" applyFill="1" applyBorder="1" applyAlignment="1" applyProtection="1">
      <alignment horizontal="center" vertical="center"/>
    </xf>
    <xf numFmtId="0" fontId="13" fillId="2" borderId="2" xfId="2" applyNumberFormat="1" applyFont="1" applyFill="1" applyBorder="1" applyAlignment="1" applyProtection="1">
      <alignment horizontal="center" vertical="center" wrapText="1"/>
      <protection locked="0"/>
    </xf>
    <xf numFmtId="0" fontId="13" fillId="2" borderId="2" xfId="2" applyNumberFormat="1" applyFont="1" applyFill="1" applyBorder="1" applyAlignment="1" applyProtection="1">
      <alignment horizontal="left" vertical="center" wrapText="1"/>
      <protection locked="0"/>
    </xf>
    <xf numFmtId="0" fontId="13" fillId="0" borderId="2" xfId="2" applyNumberFormat="1" applyFont="1" applyFill="1" applyBorder="1" applyAlignment="1" applyProtection="1">
      <alignment horizontal="center" vertical="center" wrapText="1"/>
      <protection locked="0"/>
    </xf>
    <xf numFmtId="0" fontId="13" fillId="0" borderId="2" xfId="2" applyNumberFormat="1" applyFont="1" applyFill="1" applyBorder="1" applyAlignment="1" applyProtection="1">
      <alignment horizontal="left" vertical="center" wrapText="1"/>
      <protection locked="0"/>
    </xf>
    <xf numFmtId="2" fontId="39" fillId="2" borderId="10" xfId="0" applyNumberFormat="1" applyFont="1" applyFill="1" applyBorder="1" applyAlignment="1">
      <alignment horizontal="center" vertical="center"/>
    </xf>
    <xf numFmtId="2" fontId="39" fillId="2" borderId="11" xfId="0" applyNumberFormat="1" applyFont="1" applyFill="1" applyBorder="1" applyAlignment="1">
      <alignment horizontal="center" vertical="center"/>
    </xf>
    <xf numFmtId="10" fontId="39" fillId="2" borderId="40" xfId="0" applyNumberFormat="1" applyFont="1" applyFill="1" applyBorder="1" applyAlignment="1">
      <alignment horizontal="center" vertical="center"/>
    </xf>
    <xf numFmtId="10" fontId="39" fillId="2" borderId="5" xfId="0" applyNumberFormat="1" applyFont="1" applyFill="1" applyBorder="1" applyAlignment="1">
      <alignment horizontal="center" vertical="center" wrapText="1"/>
    </xf>
    <xf numFmtId="10" fontId="39" fillId="2" borderId="40" xfId="0" applyNumberFormat="1" applyFont="1" applyFill="1" applyBorder="1" applyAlignment="1">
      <alignment horizontal="center" vertical="center" wrapText="1"/>
    </xf>
    <xf numFmtId="10" fontId="39" fillId="2" borderId="7" xfId="0" applyNumberFormat="1" applyFont="1" applyFill="1" applyBorder="1" applyAlignment="1">
      <alignment horizontal="center" vertical="center" wrapText="1"/>
    </xf>
    <xf numFmtId="0" fontId="53" fillId="0" borderId="2" xfId="0" applyFont="1" applyBorder="1" applyAlignment="1">
      <alignment horizontal="center" vertical="center" wrapText="1"/>
    </xf>
    <xf numFmtId="10" fontId="53" fillId="0" borderId="2" xfId="0" applyNumberFormat="1" applyFont="1" applyBorder="1" applyAlignment="1">
      <alignment horizontal="center" vertical="center" wrapText="1"/>
    </xf>
    <xf numFmtId="166" fontId="39" fillId="22" borderId="10" xfId="1" applyNumberFormat="1" applyFont="1" applyFill="1" applyBorder="1" applyAlignment="1" applyProtection="1">
      <alignment horizontal="left" vertical="center"/>
    </xf>
    <xf numFmtId="166" fontId="39" fillId="22" borderId="50" xfId="1" applyNumberFormat="1" applyFont="1" applyFill="1" applyBorder="1" applyAlignment="1" applyProtection="1">
      <alignment horizontal="left" vertical="center"/>
    </xf>
    <xf numFmtId="166" fontId="39" fillId="22" borderId="11" xfId="1" applyNumberFormat="1" applyFont="1" applyFill="1" applyBorder="1" applyAlignment="1" applyProtection="1">
      <alignment horizontal="left" vertical="center"/>
    </xf>
    <xf numFmtId="10" fontId="39" fillId="0" borderId="50" xfId="0" applyNumberFormat="1" applyFont="1" applyBorder="1" applyAlignment="1">
      <alignment horizontal="center" vertical="center"/>
    </xf>
    <xf numFmtId="166" fontId="39" fillId="22" borderId="50" xfId="1" applyNumberFormat="1" applyFont="1" applyFill="1" applyBorder="1" applyAlignment="1" applyProtection="1">
      <alignment horizontal="center" vertical="center"/>
      <protection locked="0"/>
    </xf>
    <xf numFmtId="0" fontId="51"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31" fillId="2" borderId="0" xfId="0" applyFont="1" applyFill="1" applyAlignment="1">
      <alignment horizontal="center" vertical="center" wrapText="1"/>
    </xf>
    <xf numFmtId="0" fontId="13" fillId="0" borderId="2" xfId="0" applyFont="1" applyBorder="1" applyAlignment="1">
      <alignment horizontal="left" vertical="center" wrapText="1"/>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0" fontId="61" fillId="20" borderId="2" xfId="0" applyFont="1" applyFill="1" applyBorder="1" applyAlignment="1" applyProtection="1">
      <alignment horizontal="center" vertical="center" wrapText="1"/>
      <protection locked="0"/>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7" fillId="18" borderId="55" xfId="0" applyFont="1" applyFill="1" applyBorder="1" applyAlignment="1">
      <alignment horizontal="center" vertical="center" wrapText="1"/>
    </xf>
    <xf numFmtId="0" fontId="37" fillId="18" borderId="56" xfId="0" applyFont="1" applyFill="1" applyBorder="1" applyAlignment="1">
      <alignment horizontal="center" vertical="center" wrapText="1"/>
    </xf>
    <xf numFmtId="0" fontId="37" fillId="18" borderId="57" xfId="0" applyFont="1" applyFill="1" applyBorder="1" applyAlignment="1">
      <alignment horizontal="center" vertical="center" wrapText="1"/>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13" fillId="0" borderId="2" xfId="0" applyFont="1" applyBorder="1" applyAlignment="1">
      <alignment horizontal="center" vertical="center"/>
    </xf>
    <xf numFmtId="166" fontId="39" fillId="22" borderId="2" xfId="1" applyNumberFormat="1" applyFont="1" applyFill="1" applyBorder="1" applyAlignment="1" applyProtection="1">
      <alignment horizontal="center" vertical="center"/>
      <protection locked="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1">
    <cellStyle name="Hipervínculo" xfId="3" builtinId="8"/>
    <cellStyle name="Millares" xfId="2" builtinId="3"/>
    <cellStyle name="Millares 2" xfId="4" xr:uid="{00000000-0005-0000-0000-000002000000}"/>
    <cellStyle name="Millares 3" xfId="17" xr:uid="{00000000-0005-0000-0000-000003000000}"/>
    <cellStyle name="Moneda 2" xfId="7" xr:uid="{00000000-0005-0000-0000-000004000000}"/>
    <cellStyle name="Moneda 2 2" xfId="10" xr:uid="{00000000-0005-0000-0000-000005000000}"/>
    <cellStyle name="Normal" xfId="0" builtinId="0"/>
    <cellStyle name="Normal 18" xfId="11" xr:uid="{00000000-0005-0000-0000-000007000000}"/>
    <cellStyle name="Normal 2" xfId="20" xr:uid="{00000000-0005-0000-0000-000008000000}"/>
    <cellStyle name="Normal 2 2" xfId="9" xr:uid="{00000000-0005-0000-0000-000009000000}"/>
    <cellStyle name="Normal 2 2 2" xfId="15" xr:uid="{00000000-0005-0000-0000-00000A000000}"/>
    <cellStyle name="Normal 3 2" xfId="12" xr:uid="{00000000-0005-0000-0000-00000B000000}"/>
    <cellStyle name="Normal 4" xfId="16" xr:uid="{00000000-0005-0000-0000-00000C000000}"/>
    <cellStyle name="Normal 5" xfId="19" xr:uid="{00000000-0005-0000-0000-00000D000000}"/>
    <cellStyle name="Normal 8" xfId="14" xr:uid="{00000000-0005-0000-0000-00000E000000}"/>
    <cellStyle name="Normal_573_2009_ Actualizado 22_12_2009" xfId="13" xr:uid="{00000000-0005-0000-0000-00000F000000}"/>
    <cellStyle name="Porcentaje" xfId="1" builtinId="5"/>
    <cellStyle name="Porcentaje 2" xfId="6" xr:uid="{00000000-0005-0000-0000-000011000000}"/>
    <cellStyle name="Porcentaje 3" xfId="8" xr:uid="{00000000-0005-0000-0000-000012000000}"/>
    <cellStyle name="Porcentaje 4" xfId="5" xr:uid="{00000000-0005-0000-0000-000013000000}"/>
    <cellStyle name="Porcentual 2" xfId="18" xr:uid="{00000000-0005-0000-0000-000014000000}"/>
  </cellStyles>
  <dxfs count="0"/>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8164</xdr:rowOff>
    </xdr:from>
    <xdr:to>
      <xdr:col>19</xdr:col>
      <xdr:colOff>280941</xdr:colOff>
      <xdr:row>13</xdr:row>
      <xdr:rowOff>594017</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12</xdr:row>
      <xdr:rowOff>538032</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41</xdr:row>
      <xdr:rowOff>95251</xdr:rowOff>
    </xdr:from>
    <xdr:to>
      <xdr:col>0</xdr:col>
      <xdr:colOff>1174749</xdr:colOff>
      <xdr:row>44</xdr:row>
      <xdr:rowOff>254771</xdr:rowOff>
    </xdr:to>
    <xdr:pic>
      <xdr:nvPicPr>
        <xdr:cNvPr id="25" name="Imagen 1">
          <a:extLst>
            <a:ext uri="{FF2B5EF4-FFF2-40B4-BE49-F238E27FC236}">
              <a16:creationId xmlns:a16="http://schemas.microsoft.com/office/drawing/2014/main" id="{C168387A-032A-4E56-BCF1-72B42DBD8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83</xdr:row>
      <xdr:rowOff>95251</xdr:rowOff>
    </xdr:from>
    <xdr:to>
      <xdr:col>0</xdr:col>
      <xdr:colOff>1174749</xdr:colOff>
      <xdr:row>86</xdr:row>
      <xdr:rowOff>254771</xdr:rowOff>
    </xdr:to>
    <xdr:pic>
      <xdr:nvPicPr>
        <xdr:cNvPr id="3" name="Imagen 2">
          <a:extLst>
            <a:ext uri="{FF2B5EF4-FFF2-40B4-BE49-F238E27FC236}">
              <a16:creationId xmlns:a16="http://schemas.microsoft.com/office/drawing/2014/main" id="{C4A5E1F1-B86F-4321-86FC-4806BC08F2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35566646"/>
          <a:ext cx="772583" cy="100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124</xdr:row>
      <xdr:rowOff>95251</xdr:rowOff>
    </xdr:from>
    <xdr:to>
      <xdr:col>0</xdr:col>
      <xdr:colOff>1174749</xdr:colOff>
      <xdr:row>127</xdr:row>
      <xdr:rowOff>254771</xdr:rowOff>
    </xdr:to>
    <xdr:pic>
      <xdr:nvPicPr>
        <xdr:cNvPr id="4" name="Imagen 3">
          <a:extLst>
            <a:ext uri="{FF2B5EF4-FFF2-40B4-BE49-F238E27FC236}">
              <a16:creationId xmlns:a16="http://schemas.microsoft.com/office/drawing/2014/main" id="{1D48D557-537F-4964-875E-BD567106B8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5438036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165</xdr:row>
      <xdr:rowOff>95251</xdr:rowOff>
    </xdr:from>
    <xdr:to>
      <xdr:col>0</xdr:col>
      <xdr:colOff>1174749</xdr:colOff>
      <xdr:row>168</xdr:row>
      <xdr:rowOff>254771</xdr:rowOff>
    </xdr:to>
    <xdr:pic>
      <xdr:nvPicPr>
        <xdr:cNvPr id="5" name="Imagen 4">
          <a:extLst>
            <a:ext uri="{FF2B5EF4-FFF2-40B4-BE49-F238E27FC236}">
              <a16:creationId xmlns:a16="http://schemas.microsoft.com/office/drawing/2014/main" id="{5DC45451-D67A-4B14-8D9A-9E68243A1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7317193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205</xdr:row>
      <xdr:rowOff>95251</xdr:rowOff>
    </xdr:from>
    <xdr:to>
      <xdr:col>0</xdr:col>
      <xdr:colOff>1174749</xdr:colOff>
      <xdr:row>208</xdr:row>
      <xdr:rowOff>254771</xdr:rowOff>
    </xdr:to>
    <xdr:pic>
      <xdr:nvPicPr>
        <xdr:cNvPr id="7" name="Imagen 6">
          <a:extLst>
            <a:ext uri="{FF2B5EF4-FFF2-40B4-BE49-F238E27FC236}">
              <a16:creationId xmlns:a16="http://schemas.microsoft.com/office/drawing/2014/main" id="{C72C2255-9170-4BA0-A726-5EBCDC9F9C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9188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245</xdr:row>
      <xdr:rowOff>95251</xdr:rowOff>
    </xdr:from>
    <xdr:to>
      <xdr:col>0</xdr:col>
      <xdr:colOff>1174749</xdr:colOff>
      <xdr:row>248</xdr:row>
      <xdr:rowOff>254771</xdr:rowOff>
    </xdr:to>
    <xdr:pic>
      <xdr:nvPicPr>
        <xdr:cNvPr id="6" name="Imagen 5">
          <a:extLst>
            <a:ext uri="{FF2B5EF4-FFF2-40B4-BE49-F238E27FC236}">
              <a16:creationId xmlns:a16="http://schemas.microsoft.com/office/drawing/2014/main" id="{790DF259-548F-4A5F-B577-7B07B743E4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10585251"/>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285</xdr:row>
      <xdr:rowOff>95251</xdr:rowOff>
    </xdr:from>
    <xdr:to>
      <xdr:col>0</xdr:col>
      <xdr:colOff>1174749</xdr:colOff>
      <xdr:row>288</xdr:row>
      <xdr:rowOff>254771</xdr:rowOff>
    </xdr:to>
    <xdr:pic>
      <xdr:nvPicPr>
        <xdr:cNvPr id="9" name="Imagen 8">
          <a:extLst>
            <a:ext uri="{FF2B5EF4-FFF2-40B4-BE49-F238E27FC236}">
              <a16:creationId xmlns:a16="http://schemas.microsoft.com/office/drawing/2014/main" id="{EB8B2AD8-1C11-44A5-A660-D5FA480F8D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2871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326</xdr:row>
      <xdr:rowOff>95251</xdr:rowOff>
    </xdr:from>
    <xdr:to>
      <xdr:col>0</xdr:col>
      <xdr:colOff>1174749</xdr:colOff>
      <xdr:row>329</xdr:row>
      <xdr:rowOff>254771</xdr:rowOff>
    </xdr:to>
    <xdr:pic>
      <xdr:nvPicPr>
        <xdr:cNvPr id="11" name="Imagen 10">
          <a:extLst>
            <a:ext uri="{FF2B5EF4-FFF2-40B4-BE49-F238E27FC236}">
              <a16:creationId xmlns:a16="http://schemas.microsoft.com/office/drawing/2014/main" id="{825E1FD7-46C9-43B6-99F4-2A468E56C1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46854088"/>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368</xdr:row>
      <xdr:rowOff>95251</xdr:rowOff>
    </xdr:from>
    <xdr:to>
      <xdr:col>0</xdr:col>
      <xdr:colOff>1174749</xdr:colOff>
      <xdr:row>371</xdr:row>
      <xdr:rowOff>254771</xdr:rowOff>
    </xdr:to>
    <xdr:pic>
      <xdr:nvPicPr>
        <xdr:cNvPr id="12" name="Imagen 11">
          <a:extLst>
            <a:ext uri="{FF2B5EF4-FFF2-40B4-BE49-F238E27FC236}">
              <a16:creationId xmlns:a16="http://schemas.microsoft.com/office/drawing/2014/main" id="{C79FDB6F-E38A-435B-BFF2-7A5FF6B674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46854088"/>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409</xdr:row>
      <xdr:rowOff>95251</xdr:rowOff>
    </xdr:from>
    <xdr:to>
      <xdr:col>0</xdr:col>
      <xdr:colOff>1174749</xdr:colOff>
      <xdr:row>412</xdr:row>
      <xdr:rowOff>254771</xdr:rowOff>
    </xdr:to>
    <xdr:pic>
      <xdr:nvPicPr>
        <xdr:cNvPr id="14" name="Imagen 13">
          <a:extLst>
            <a:ext uri="{FF2B5EF4-FFF2-40B4-BE49-F238E27FC236}">
              <a16:creationId xmlns:a16="http://schemas.microsoft.com/office/drawing/2014/main" id="{3C6A2061-05C5-4408-A067-CA61AA203F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46854088"/>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450</xdr:row>
      <xdr:rowOff>95251</xdr:rowOff>
    </xdr:from>
    <xdr:to>
      <xdr:col>0</xdr:col>
      <xdr:colOff>1174749</xdr:colOff>
      <xdr:row>453</xdr:row>
      <xdr:rowOff>254771</xdr:rowOff>
    </xdr:to>
    <xdr:pic>
      <xdr:nvPicPr>
        <xdr:cNvPr id="16" name="Imagen 15">
          <a:extLst>
            <a:ext uri="{FF2B5EF4-FFF2-40B4-BE49-F238E27FC236}">
              <a16:creationId xmlns:a16="http://schemas.microsoft.com/office/drawing/2014/main" id="{6D6E76A4-898E-4367-856D-5194DAD7C5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201227809"/>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646AD20C-608E-4822-8044-4BB9A3962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1F1084DE-0FEF-46A8-B014-F1D313D34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1B27DE17-5C26-49BF-AC53-F90F2DBEC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8339AF95-2430-4101-8B91-9CDD07687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FDFC6D4E-6837-464D-AA22-0AE20C419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5973F0C4-6981-426E-B69A-033ABC773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F1E09356-0A56-43E7-BA7A-3CEA7FE6F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14BEE00B-BA0A-4320-A662-6F6135DB3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6AC3C422-F177-4F12-AA47-54AE8379F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39FBB1F7-CA94-4A5C-A592-12B02B539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1FFDDC4A-7F81-491B-BF19-BCF3AE9AF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6B4A9270-05FB-4162-9717-8A920DF8F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FBDE52B1-F9AC-4A84-87AD-A1859B724B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46126395-4643-45F5-A4B2-E7A02862B6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1966BC68-AEAD-4AB5-B29C-29A9D47DB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15D2842-61AB-4FCC-B31E-9D9CC607A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3470EB21-13CC-4AAB-8F5B-C7446E67C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5A6BD2B1-07FB-40D2-9551-76192BA6F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F60B7EA2-06B3-4D6B-A53F-AC351E444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47392573-7C3C-4D44-B838-5E903AD08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73E33881-8656-4796-9D92-2571E7444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C1F60B5E-C4A7-414C-9899-E5DDF1723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82A2EB30-1357-4BE1-8FAC-C94E9E765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77FC2770-151B-41AB-8396-198764351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DD450409-D1E8-4645-8342-94BD7363B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179B32CA-37FC-492D-8079-68695175F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F5AC7FD3-9DD7-43B6-9422-DF25CDBC48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883F9EE0-DF0A-4727-8FA0-5B453210A6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persons/person.xml><?xml version="1.0" encoding="utf-8"?>
<personList xmlns="http://schemas.microsoft.com/office/spreadsheetml/2018/threadedcomments" xmlns:x="http://schemas.openxmlformats.org/spreadsheetml/2006/main">
  <person displayName="Julio César Caro B." id="{073361DA-00A3-4166-A635-4E2766EC334A}" userId="59824e95b015082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S9" dT="2023-12-28T20:14:00.66" personId="{073361DA-00A3-4166-A635-4E2766EC334A}" id="{BE9E7B12-8971-4EA7-B7F7-3852F51A8CA1}">
    <text>El resultado de las encuestas aplicadas a los colaboradores de la SDM, se realizan al finalizar los cursos y unos se terminaron el tercer trimestre y los otros se terminaron el el 4 trimestre. Por lo tanto no se puede reprogramar la meta. El total de las encuestas da como resultado 96.91% de las personas que participaron en la capacitación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opLeftCell="A25" zoomScaleNormal="100" zoomScaleSheetLayoutView="70" workbookViewId="0">
      <selection activeCell="J19" sqref="J19"/>
    </sheetView>
  </sheetViews>
  <sheetFormatPr baseColWidth="10" defaultColWidth="18.7109375" defaultRowHeight="15.75" zeroHeight="1" x14ac:dyDescent="0.25"/>
  <cols>
    <col min="1" max="1" width="7.5703125" style="125" customWidth="1"/>
    <col min="2" max="14" width="11.42578125" style="125" customWidth="1"/>
    <col min="15" max="20" width="8.28515625" style="125" customWidth="1"/>
    <col min="21" max="16384" width="18.7109375" style="125"/>
  </cols>
  <sheetData>
    <row r="1" spans="1:21" ht="31.5" customHeight="1" x14ac:dyDescent="0.25">
      <c r="B1" s="311"/>
      <c r="C1" s="311"/>
      <c r="D1" s="312" t="s">
        <v>456</v>
      </c>
      <c r="E1" s="313"/>
      <c r="F1" s="313"/>
      <c r="G1" s="313"/>
      <c r="H1" s="313"/>
      <c r="I1" s="313"/>
      <c r="J1" s="313"/>
      <c r="K1" s="313"/>
      <c r="L1" s="313"/>
      <c r="M1" s="313"/>
      <c r="N1" s="313"/>
      <c r="O1" s="313"/>
      <c r="P1" s="313"/>
      <c r="Q1" s="313"/>
      <c r="R1" s="313"/>
      <c r="S1" s="313"/>
      <c r="T1" s="323"/>
    </row>
    <row r="2" spans="1:21" ht="31.5" customHeight="1" x14ac:dyDescent="0.25">
      <c r="A2" s="126"/>
      <c r="B2" s="311"/>
      <c r="C2" s="311"/>
      <c r="D2" s="312" t="s">
        <v>457</v>
      </c>
      <c r="E2" s="313"/>
      <c r="F2" s="313"/>
      <c r="G2" s="313"/>
      <c r="H2" s="313"/>
      <c r="I2" s="313"/>
      <c r="J2" s="313"/>
      <c r="K2" s="313"/>
      <c r="L2" s="313"/>
      <c r="M2" s="313"/>
      <c r="N2" s="313"/>
      <c r="O2" s="313"/>
      <c r="P2" s="313"/>
      <c r="Q2" s="313"/>
      <c r="R2" s="313"/>
      <c r="S2" s="313"/>
      <c r="T2" s="323"/>
    </row>
    <row r="3" spans="1:21" ht="31.5" customHeight="1" x14ac:dyDescent="0.25">
      <c r="B3" s="311"/>
      <c r="C3" s="311"/>
      <c r="D3" s="312" t="s">
        <v>652</v>
      </c>
      <c r="E3" s="313"/>
      <c r="F3" s="313"/>
      <c r="G3" s="313"/>
      <c r="H3" s="313"/>
      <c r="I3" s="313"/>
      <c r="J3" s="313"/>
      <c r="K3" s="313"/>
      <c r="L3" s="313"/>
      <c r="M3" s="313"/>
      <c r="N3" s="313"/>
      <c r="O3" s="313"/>
      <c r="P3" s="313"/>
      <c r="Q3" s="313"/>
      <c r="R3" s="313"/>
      <c r="S3" s="313"/>
      <c r="T3" s="323"/>
    </row>
    <row r="4" spans="1:21" ht="31.5" customHeight="1" x14ac:dyDescent="0.25">
      <c r="B4" s="311"/>
      <c r="C4" s="311"/>
      <c r="D4" s="312" t="s">
        <v>556</v>
      </c>
      <c r="E4" s="313"/>
      <c r="F4" s="313"/>
      <c r="G4" s="313"/>
      <c r="H4" s="313"/>
      <c r="I4" s="313"/>
      <c r="J4" s="313"/>
      <c r="K4" s="313"/>
      <c r="L4" s="328" t="s">
        <v>921</v>
      </c>
      <c r="M4" s="328"/>
      <c r="N4" s="328"/>
      <c r="O4" s="328"/>
      <c r="P4" s="328"/>
      <c r="Q4" s="328"/>
      <c r="R4" s="328"/>
      <c r="S4" s="328"/>
      <c r="T4" s="329"/>
    </row>
    <row r="5" spans="1:21" x14ac:dyDescent="0.25"/>
    <row r="6" spans="1:21" x14ac:dyDescent="0.25">
      <c r="B6" s="126"/>
    </row>
    <row r="7" spans="1:21" x14ac:dyDescent="0.25">
      <c r="B7" s="324"/>
      <c r="C7" s="324"/>
      <c r="D7" s="324"/>
      <c r="E7" s="324"/>
      <c r="F7" s="324"/>
      <c r="G7" s="324"/>
      <c r="H7" s="324"/>
      <c r="I7" s="324"/>
      <c r="J7" s="324"/>
      <c r="K7" s="324"/>
      <c r="L7" s="324"/>
      <c r="M7" s="324"/>
      <c r="N7" s="324"/>
      <c r="O7" s="324"/>
      <c r="P7" s="324"/>
      <c r="Q7" s="324"/>
      <c r="R7" s="324"/>
      <c r="S7" s="324"/>
      <c r="T7" s="127"/>
    </row>
    <row r="8" spans="1:21" x14ac:dyDescent="0.25"/>
    <row r="9" spans="1:21" ht="20.25" customHeight="1" x14ac:dyDescent="0.25">
      <c r="K9" s="128"/>
      <c r="L9" s="129"/>
      <c r="N9" s="128"/>
    </row>
    <row r="10" spans="1:21" ht="39" customHeight="1" x14ac:dyDescent="0.25">
      <c r="B10" s="314" t="s">
        <v>558</v>
      </c>
      <c r="C10" s="315"/>
      <c r="D10" s="315"/>
      <c r="E10" s="316"/>
      <c r="F10" s="322" t="s">
        <v>502</v>
      </c>
      <c r="G10" s="322"/>
      <c r="H10" s="322"/>
      <c r="I10" s="322"/>
      <c r="J10" s="322"/>
      <c r="K10" s="322"/>
      <c r="L10" s="322"/>
      <c r="M10" s="322"/>
      <c r="N10" s="128"/>
      <c r="O10" s="324" t="s">
        <v>557</v>
      </c>
      <c r="P10" s="324"/>
      <c r="Q10" s="324"/>
      <c r="R10" s="324"/>
      <c r="S10" s="324"/>
      <c r="T10" s="324"/>
      <c r="U10" s="130"/>
    </row>
    <row r="11" spans="1:21" ht="39" customHeight="1" x14ac:dyDescent="0.25">
      <c r="B11" s="314" t="s">
        <v>559</v>
      </c>
      <c r="C11" s="315"/>
      <c r="D11" s="315"/>
      <c r="E11" s="316"/>
      <c r="F11" s="322" t="s">
        <v>479</v>
      </c>
      <c r="G11" s="322"/>
      <c r="H11" s="322"/>
      <c r="I11" s="322"/>
      <c r="J11" s="322"/>
      <c r="K11" s="322"/>
      <c r="L11" s="322"/>
      <c r="M11" s="322"/>
      <c r="N11" s="325"/>
      <c r="O11" s="324"/>
      <c r="P11" s="324"/>
      <c r="Q11" s="324"/>
      <c r="R11" s="324"/>
      <c r="S11" s="324"/>
      <c r="T11" s="324"/>
      <c r="U11" s="131"/>
    </row>
    <row r="12" spans="1:21" ht="39" customHeight="1" x14ac:dyDescent="0.25">
      <c r="B12" s="314" t="s">
        <v>667</v>
      </c>
      <c r="C12" s="315"/>
      <c r="D12" s="315"/>
      <c r="E12" s="316"/>
      <c r="F12" s="322" t="s">
        <v>695</v>
      </c>
      <c r="G12" s="322"/>
      <c r="H12" s="322"/>
      <c r="I12" s="322"/>
      <c r="J12" s="322"/>
      <c r="K12" s="322"/>
      <c r="L12" s="322"/>
      <c r="M12" s="322"/>
      <c r="N12" s="325"/>
      <c r="O12" s="324"/>
      <c r="P12" s="324"/>
      <c r="Q12" s="324"/>
      <c r="R12" s="324"/>
      <c r="S12" s="324"/>
      <c r="T12" s="324"/>
      <c r="U12" s="131"/>
    </row>
    <row r="13" spans="1:21" ht="49.15" customHeight="1" x14ac:dyDescent="0.25">
      <c r="B13" s="314" t="s">
        <v>593</v>
      </c>
      <c r="C13" s="315"/>
      <c r="D13" s="315"/>
      <c r="E13" s="316"/>
      <c r="F13" s="322" t="s">
        <v>696</v>
      </c>
      <c r="G13" s="322"/>
      <c r="H13" s="322"/>
      <c r="I13" s="322"/>
      <c r="J13" s="322"/>
      <c r="K13" s="322"/>
      <c r="L13" s="322"/>
      <c r="M13" s="322"/>
      <c r="N13" s="130"/>
      <c r="O13" s="127"/>
      <c r="P13" s="127"/>
      <c r="Q13" s="127"/>
      <c r="R13" s="127"/>
      <c r="S13" s="127"/>
      <c r="T13" s="127"/>
      <c r="U13" s="131"/>
    </row>
    <row r="14" spans="1:21" ht="68.650000000000006" customHeight="1" x14ac:dyDescent="0.25">
      <c r="B14" s="314" t="s">
        <v>594</v>
      </c>
      <c r="C14" s="315"/>
      <c r="D14" s="315"/>
      <c r="E14" s="316"/>
      <c r="F14" s="322" t="s">
        <v>697</v>
      </c>
      <c r="G14" s="322"/>
      <c r="H14" s="322"/>
      <c r="I14" s="322"/>
      <c r="J14" s="322"/>
      <c r="K14" s="322"/>
      <c r="L14" s="322"/>
      <c r="M14" s="322"/>
      <c r="N14" s="130"/>
      <c r="O14" s="127"/>
      <c r="P14" s="127"/>
      <c r="Q14" s="127"/>
      <c r="R14" s="127"/>
      <c r="S14" s="127"/>
      <c r="T14" s="127"/>
      <c r="U14" s="131"/>
    </row>
    <row r="15" spans="1:21" ht="39" customHeight="1" x14ac:dyDescent="0.25">
      <c r="B15" s="314" t="s">
        <v>560</v>
      </c>
      <c r="C15" s="315"/>
      <c r="D15" s="315"/>
      <c r="E15" s="316"/>
      <c r="F15" s="141" t="s">
        <v>24</v>
      </c>
      <c r="G15" s="326" t="s">
        <v>0</v>
      </c>
      <c r="H15" s="327"/>
      <c r="I15" s="327"/>
      <c r="J15" s="327"/>
      <c r="K15" s="327"/>
      <c r="L15" s="317">
        <v>2023</v>
      </c>
      <c r="M15" s="318"/>
      <c r="N15" s="130"/>
      <c r="O15" s="324"/>
      <c r="P15" s="324"/>
      <c r="Q15" s="324"/>
      <c r="R15" s="324"/>
      <c r="S15" s="324"/>
      <c r="T15" s="324"/>
      <c r="U15" s="131"/>
    </row>
    <row r="16" spans="1:21" ht="39" customHeight="1" x14ac:dyDescent="0.25">
      <c r="B16" s="314"/>
      <c r="C16" s="315"/>
      <c r="D16" s="315"/>
      <c r="E16" s="316"/>
      <c r="F16" s="142" t="s">
        <v>25</v>
      </c>
      <c r="G16" s="321" t="s">
        <v>8</v>
      </c>
      <c r="H16" s="321"/>
      <c r="I16" s="321"/>
      <c r="J16" s="321"/>
      <c r="K16" s="321"/>
      <c r="L16" s="319"/>
      <c r="M16" s="320"/>
      <c r="N16" s="325"/>
      <c r="O16" s="324"/>
      <c r="P16" s="324"/>
      <c r="Q16" s="324"/>
      <c r="R16" s="324"/>
      <c r="S16" s="324"/>
      <c r="T16" s="324"/>
      <c r="U16" s="132"/>
    </row>
    <row r="17" spans="2:20" ht="20.25" customHeight="1" x14ac:dyDescent="0.25">
      <c r="L17" s="133"/>
      <c r="N17" s="325"/>
      <c r="O17" s="324"/>
      <c r="P17" s="324"/>
      <c r="Q17" s="324"/>
      <c r="R17" s="324"/>
      <c r="S17" s="324"/>
      <c r="T17" s="324"/>
    </row>
    <row r="18" spans="2:20" ht="3" customHeight="1" x14ac:dyDescent="0.25">
      <c r="L18" s="133"/>
      <c r="N18" s="134"/>
      <c r="O18" s="324"/>
      <c r="P18" s="324"/>
      <c r="Q18" s="324"/>
      <c r="R18" s="324"/>
      <c r="S18" s="324"/>
      <c r="T18" s="324"/>
    </row>
    <row r="19" spans="2:20" ht="42" customHeight="1" x14ac:dyDescent="0.25">
      <c r="L19" s="133"/>
      <c r="N19" s="131"/>
      <c r="O19" s="324"/>
      <c r="P19" s="324"/>
      <c r="Q19" s="324"/>
      <c r="R19" s="324"/>
      <c r="S19" s="324"/>
      <c r="T19" s="324"/>
    </row>
    <row r="20" spans="2:20" ht="20.25" customHeight="1" x14ac:dyDescent="0.25">
      <c r="B20" s="310" t="s">
        <v>670</v>
      </c>
      <c r="C20" s="310"/>
      <c r="D20" s="310"/>
      <c r="E20" s="310"/>
      <c r="F20" s="310"/>
      <c r="G20" s="310"/>
      <c r="H20" s="310"/>
      <c r="I20" s="310"/>
      <c r="J20" s="310"/>
      <c r="K20" s="310"/>
      <c r="L20" s="310"/>
      <c r="M20" s="310"/>
      <c r="N20" s="129"/>
      <c r="O20" s="324"/>
      <c r="P20" s="324"/>
      <c r="Q20" s="324"/>
      <c r="R20" s="324"/>
      <c r="S20" s="324"/>
      <c r="T20" s="324"/>
    </row>
    <row r="21" spans="2:20" ht="19.5" customHeight="1" x14ac:dyDescent="0.25">
      <c r="B21" s="310"/>
      <c r="C21" s="310"/>
      <c r="D21" s="310"/>
      <c r="E21" s="310"/>
      <c r="F21" s="310"/>
      <c r="G21" s="310"/>
      <c r="H21" s="310"/>
      <c r="I21" s="310"/>
      <c r="J21" s="310"/>
      <c r="K21" s="310"/>
      <c r="L21" s="310"/>
      <c r="M21" s="310"/>
      <c r="N21" s="131"/>
      <c r="O21" s="324"/>
      <c r="P21" s="324"/>
      <c r="Q21" s="324"/>
      <c r="R21" s="324"/>
      <c r="S21" s="324"/>
      <c r="T21" s="324"/>
    </row>
    <row r="22" spans="2:20" ht="19.5" customHeight="1" x14ac:dyDescent="0.25">
      <c r="B22" s="310"/>
      <c r="C22" s="310"/>
      <c r="D22" s="310"/>
      <c r="E22" s="310"/>
      <c r="F22" s="310"/>
      <c r="G22" s="310"/>
      <c r="H22" s="310"/>
      <c r="I22" s="310"/>
      <c r="J22" s="310"/>
      <c r="K22" s="310"/>
      <c r="L22" s="310"/>
      <c r="M22" s="310"/>
      <c r="N22" s="131"/>
      <c r="O22" s="324"/>
      <c r="P22" s="324"/>
      <c r="Q22" s="324"/>
      <c r="R22" s="324"/>
      <c r="S22" s="324"/>
      <c r="T22" s="324"/>
    </row>
    <row r="23" spans="2:20" ht="19.5" customHeight="1" x14ac:dyDescent="0.25">
      <c r="B23" s="310"/>
      <c r="C23" s="310"/>
      <c r="D23" s="310"/>
      <c r="E23" s="310"/>
      <c r="F23" s="310"/>
      <c r="G23" s="310"/>
      <c r="H23" s="310"/>
      <c r="I23" s="310"/>
      <c r="J23" s="310"/>
      <c r="K23" s="310"/>
      <c r="L23" s="310"/>
      <c r="M23" s="310"/>
      <c r="N23" s="131"/>
      <c r="O23" s="324"/>
      <c r="P23" s="324"/>
      <c r="Q23" s="324"/>
      <c r="R23" s="324"/>
      <c r="S23" s="324"/>
      <c r="T23" s="324"/>
    </row>
    <row r="24" spans="2:20" s="135" customFormat="1" ht="19.5" customHeight="1" x14ac:dyDescent="0.25">
      <c r="B24" s="310"/>
      <c r="C24" s="310"/>
      <c r="D24" s="310"/>
      <c r="E24" s="310"/>
      <c r="F24" s="310"/>
      <c r="G24" s="310"/>
      <c r="H24" s="310"/>
      <c r="I24" s="310"/>
      <c r="J24" s="310"/>
      <c r="K24" s="310"/>
      <c r="L24" s="310"/>
      <c r="M24" s="310"/>
      <c r="O24" s="324"/>
      <c r="P24" s="324"/>
      <c r="Q24" s="324"/>
      <c r="R24" s="324"/>
      <c r="S24" s="324"/>
      <c r="T24" s="324"/>
    </row>
    <row r="25" spans="2:20" x14ac:dyDescent="0.25">
      <c r="L25" s="133"/>
    </row>
    <row r="26" spans="2:20" x14ac:dyDescent="0.25">
      <c r="L26" s="133"/>
      <c r="N26" s="131"/>
    </row>
    <row r="27" spans="2:20" x14ac:dyDescent="0.25">
      <c r="N27" s="131"/>
    </row>
    <row r="28" spans="2:20" x14ac:dyDescent="0.25">
      <c r="N28" s="131"/>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 type="list" allowBlank="1" showInputMessage="1" showErrorMessage="1" xr:uid="{00000000-0002-0000-0000-000007000000}">
          <x14:formula1>
            <xm:f>LISTAS_1!$T$2:$T$8</xm:f>
          </x14:formula1>
          <xm:sqref>F13:M13</xm:sqref>
        </x14:dataValidation>
        <x14:dataValidation type="list" allowBlank="1" showInputMessage="1" showErrorMessage="1" xr:uid="{00000000-0002-0000-0000-000008000000}">
          <x14:formula1>
            <xm:f>LISTAS_1!$U$2:$U$20</xm:f>
          </x14:formula1>
          <xm:sqref>F14:M14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491"/>
  <sheetViews>
    <sheetView zoomScale="86" zoomScaleNormal="86" zoomScaleSheetLayoutView="70" workbookViewId="0">
      <selection activeCell="B495" sqref="B495"/>
    </sheetView>
  </sheetViews>
  <sheetFormatPr baseColWidth="10" defaultColWidth="12" defaultRowHeight="12.75" x14ac:dyDescent="0.2"/>
  <cols>
    <col min="1" max="1" width="26" style="115" customWidth="1"/>
    <col min="2" max="2" width="16.28515625" style="115" customWidth="1"/>
    <col min="3" max="9" width="13.7109375" style="115" customWidth="1"/>
    <col min="10" max="16384" width="12" style="115"/>
  </cols>
  <sheetData>
    <row r="1" spans="1:13" s="122" customFormat="1" ht="22.15" customHeight="1" x14ac:dyDescent="0.2">
      <c r="A1" s="363" t="s">
        <v>456</v>
      </c>
      <c r="B1" s="364"/>
      <c r="C1" s="364"/>
      <c r="D1" s="364"/>
      <c r="E1" s="364"/>
      <c r="F1" s="364"/>
      <c r="G1" s="364"/>
      <c r="H1" s="364"/>
      <c r="I1" s="365"/>
    </row>
    <row r="2" spans="1:13" s="122" customFormat="1" ht="22.15" customHeight="1" x14ac:dyDescent="0.2">
      <c r="A2" s="330" t="s">
        <v>457</v>
      </c>
      <c r="B2" s="331"/>
      <c r="C2" s="331"/>
      <c r="D2" s="331"/>
      <c r="E2" s="331"/>
      <c r="F2" s="331"/>
      <c r="G2" s="331"/>
      <c r="H2" s="331"/>
      <c r="I2" s="332"/>
    </row>
    <row r="3" spans="1:13" s="122" customFormat="1" ht="22.15" customHeight="1" x14ac:dyDescent="0.2">
      <c r="A3" s="330" t="s">
        <v>595</v>
      </c>
      <c r="B3" s="331"/>
      <c r="C3" s="331"/>
      <c r="D3" s="331"/>
      <c r="E3" s="331"/>
      <c r="F3" s="331"/>
      <c r="G3" s="331"/>
      <c r="H3" s="331"/>
      <c r="I3" s="332"/>
    </row>
    <row r="4" spans="1:13" s="122" customFormat="1" ht="22.15" customHeight="1" x14ac:dyDescent="0.2">
      <c r="A4" s="143"/>
      <c r="B4" s="333" t="s">
        <v>671</v>
      </c>
      <c r="C4" s="333"/>
      <c r="D4" s="333"/>
      <c r="E4" s="333"/>
      <c r="F4" s="334" t="s">
        <v>596</v>
      </c>
      <c r="G4" s="334"/>
      <c r="H4" s="334"/>
      <c r="I4" s="335"/>
    </row>
    <row r="5" spans="1:13" s="118" customFormat="1" ht="22.15" customHeight="1" x14ac:dyDescent="0.2">
      <c r="A5" s="354" t="s">
        <v>597</v>
      </c>
      <c r="B5" s="355"/>
      <c r="C5" s="355"/>
      <c r="D5" s="355"/>
      <c r="E5" s="355"/>
      <c r="F5" s="355"/>
      <c r="G5" s="355"/>
      <c r="H5" s="355"/>
      <c r="I5" s="356"/>
      <c r="J5" s="122"/>
      <c r="K5" s="122"/>
      <c r="L5" s="122"/>
      <c r="M5" s="122"/>
    </row>
    <row r="6" spans="1:13" s="118" customFormat="1" ht="22.15" customHeight="1" x14ac:dyDescent="0.2">
      <c r="A6" s="354" t="s">
        <v>598</v>
      </c>
      <c r="B6" s="355"/>
      <c r="C6" s="355"/>
      <c r="D6" s="355"/>
      <c r="E6" s="355"/>
      <c r="F6" s="355"/>
      <c r="G6" s="355"/>
      <c r="H6" s="355"/>
      <c r="I6" s="356"/>
    </row>
    <row r="7" spans="1:13" s="118" customFormat="1" ht="30.75" customHeight="1" x14ac:dyDescent="0.2">
      <c r="A7" s="123" t="s">
        <v>599</v>
      </c>
      <c r="B7" s="144">
        <v>1</v>
      </c>
      <c r="C7" s="354" t="s">
        <v>600</v>
      </c>
      <c r="D7" s="356"/>
      <c r="E7" s="366" t="s">
        <v>753</v>
      </c>
      <c r="F7" s="366"/>
      <c r="G7" s="366"/>
      <c r="H7" s="145" t="s">
        <v>601</v>
      </c>
      <c r="I7" s="146" t="s">
        <v>688</v>
      </c>
    </row>
    <row r="8" spans="1:13" s="118" customFormat="1" ht="30.75" customHeight="1" x14ac:dyDescent="0.2">
      <c r="A8" s="123" t="s">
        <v>602</v>
      </c>
      <c r="B8" s="367" t="s">
        <v>479</v>
      </c>
      <c r="C8" s="367"/>
      <c r="D8" s="367"/>
      <c r="E8" s="354" t="s">
        <v>603</v>
      </c>
      <c r="F8" s="356"/>
      <c r="G8" s="374" t="s">
        <v>754</v>
      </c>
      <c r="H8" s="374"/>
      <c r="I8" s="374"/>
    </row>
    <row r="9" spans="1:13" s="118" customFormat="1" ht="48" customHeight="1" x14ac:dyDescent="0.2">
      <c r="A9" s="123" t="s">
        <v>604</v>
      </c>
      <c r="B9" s="367" t="s">
        <v>755</v>
      </c>
      <c r="C9" s="367"/>
      <c r="D9" s="367"/>
      <c r="E9" s="367"/>
      <c r="F9" s="367"/>
      <c r="G9" s="367"/>
      <c r="H9" s="367"/>
      <c r="I9" s="367"/>
    </row>
    <row r="10" spans="1:13" s="118" customFormat="1" ht="30.75" customHeight="1" x14ac:dyDescent="0.2">
      <c r="A10" s="123" t="s">
        <v>605</v>
      </c>
      <c r="B10" s="367" t="s">
        <v>756</v>
      </c>
      <c r="C10" s="367"/>
      <c r="D10" s="367"/>
      <c r="E10" s="367"/>
      <c r="F10" s="367"/>
      <c r="G10" s="367"/>
      <c r="H10" s="367"/>
      <c r="I10" s="367"/>
    </row>
    <row r="11" spans="1:13" s="118" customFormat="1" ht="30.75" customHeight="1" x14ac:dyDescent="0.2">
      <c r="A11" s="123" t="s">
        <v>606</v>
      </c>
      <c r="B11" s="147">
        <v>1</v>
      </c>
      <c r="C11" s="147">
        <v>1</v>
      </c>
      <c r="D11" s="147">
        <v>2020</v>
      </c>
      <c r="E11" s="368" t="s">
        <v>607</v>
      </c>
      <c r="F11" s="369"/>
      <c r="G11" s="372">
        <v>31</v>
      </c>
      <c r="H11" s="372">
        <v>12</v>
      </c>
      <c r="I11" s="372">
        <v>2023</v>
      </c>
    </row>
    <row r="12" spans="1:13" s="118" customFormat="1" ht="30.75" customHeight="1" x14ac:dyDescent="0.2">
      <c r="A12" s="123" t="s">
        <v>608</v>
      </c>
      <c r="B12" s="147">
        <v>2</v>
      </c>
      <c r="C12" s="147">
        <v>1</v>
      </c>
      <c r="D12" s="147">
        <v>2023</v>
      </c>
      <c r="E12" s="370"/>
      <c r="F12" s="371"/>
      <c r="G12" s="373"/>
      <c r="H12" s="373"/>
      <c r="I12" s="373"/>
    </row>
    <row r="13" spans="1:13" s="118" customFormat="1" ht="30.75" customHeight="1" x14ac:dyDescent="0.2">
      <c r="A13" s="123" t="s">
        <v>609</v>
      </c>
      <c r="B13" s="148">
        <v>1</v>
      </c>
      <c r="C13" s="149" t="s">
        <v>610</v>
      </c>
      <c r="D13" s="124" t="s">
        <v>672</v>
      </c>
      <c r="E13" s="375" t="s">
        <v>611</v>
      </c>
      <c r="F13" s="376"/>
      <c r="G13" s="339" t="s">
        <v>672</v>
      </c>
      <c r="H13" s="377"/>
      <c r="I13" s="378"/>
    </row>
    <row r="14" spans="1:13" s="118" customFormat="1" ht="30.75" customHeight="1" x14ac:dyDescent="0.2">
      <c r="A14" s="354" t="s">
        <v>612</v>
      </c>
      <c r="B14" s="355"/>
      <c r="C14" s="355"/>
      <c r="D14" s="355"/>
      <c r="E14" s="355"/>
      <c r="F14" s="355"/>
      <c r="G14" s="355"/>
      <c r="H14" s="355"/>
      <c r="I14" s="356"/>
    </row>
    <row r="15" spans="1:13" s="118" customFormat="1" ht="30.75" customHeight="1" x14ac:dyDescent="0.2">
      <c r="A15" s="123" t="s">
        <v>613</v>
      </c>
      <c r="B15" s="379" t="s">
        <v>757</v>
      </c>
      <c r="C15" s="380"/>
      <c r="D15" s="145" t="s">
        <v>614</v>
      </c>
      <c r="E15" s="381" t="s">
        <v>673</v>
      </c>
      <c r="F15" s="382"/>
      <c r="G15" s="145" t="s">
        <v>615</v>
      </c>
      <c r="H15" s="348" t="s">
        <v>672</v>
      </c>
      <c r="I15" s="383"/>
    </row>
    <row r="16" spans="1:13" s="118" customFormat="1" ht="30.75" customHeight="1" x14ac:dyDescent="0.2">
      <c r="A16" s="123" t="s">
        <v>616</v>
      </c>
      <c r="B16" s="348" t="s">
        <v>674</v>
      </c>
      <c r="C16" s="383"/>
      <c r="D16" s="383"/>
      <c r="E16" s="383"/>
      <c r="F16" s="383"/>
      <c r="G16" s="383"/>
      <c r="H16" s="383"/>
      <c r="I16" s="383"/>
    </row>
    <row r="17" spans="1:9" s="118" customFormat="1" ht="30.75" customHeight="1" x14ac:dyDescent="0.2">
      <c r="A17" s="123" t="s">
        <v>617</v>
      </c>
      <c r="B17" s="150" t="s">
        <v>59</v>
      </c>
      <c r="C17" s="145" t="s">
        <v>618</v>
      </c>
      <c r="D17" s="151" t="s">
        <v>53</v>
      </c>
      <c r="E17" s="354" t="s">
        <v>619</v>
      </c>
      <c r="F17" s="356"/>
      <c r="G17" s="140" t="s">
        <v>58</v>
      </c>
      <c r="H17" s="145" t="s">
        <v>620</v>
      </c>
      <c r="I17" s="152">
        <v>1</v>
      </c>
    </row>
    <row r="18" spans="1:9" s="118" customFormat="1" ht="47.65" customHeight="1" x14ac:dyDescent="0.2">
      <c r="A18" s="123" t="s">
        <v>621</v>
      </c>
      <c r="B18" s="348" t="s">
        <v>758</v>
      </c>
      <c r="C18" s="348"/>
      <c r="D18" s="348"/>
      <c r="E18" s="348"/>
      <c r="F18" s="348"/>
      <c r="G18" s="348"/>
      <c r="H18" s="348"/>
      <c r="I18" s="348"/>
    </row>
    <row r="19" spans="1:9" s="118" customFormat="1" ht="81.75" customHeight="1" x14ac:dyDescent="0.2">
      <c r="A19" s="123" t="s">
        <v>622</v>
      </c>
      <c r="B19" s="352" t="s">
        <v>770</v>
      </c>
      <c r="C19" s="384"/>
      <c r="D19" s="353"/>
      <c r="E19" s="354" t="s">
        <v>623</v>
      </c>
      <c r="F19" s="356"/>
      <c r="G19" s="385" t="s">
        <v>759</v>
      </c>
      <c r="H19" s="386"/>
      <c r="I19" s="387"/>
    </row>
    <row r="20" spans="1:9" s="118" customFormat="1" ht="30.75" customHeight="1" x14ac:dyDescent="0.2">
      <c r="A20" s="354" t="s">
        <v>624</v>
      </c>
      <c r="B20" s="355"/>
      <c r="C20" s="355"/>
      <c r="D20" s="355"/>
      <c r="E20" s="355"/>
      <c r="F20" s="355"/>
      <c r="G20" s="355"/>
      <c r="H20" s="355"/>
      <c r="I20" s="356"/>
    </row>
    <row r="21" spans="1:9" s="118" customFormat="1" ht="30.75" customHeight="1" x14ac:dyDescent="0.2">
      <c r="A21" s="123" t="s">
        <v>625</v>
      </c>
      <c r="B21" s="381" t="s">
        <v>771</v>
      </c>
      <c r="C21" s="388"/>
      <c r="D21" s="388"/>
      <c r="E21" s="388"/>
      <c r="F21" s="388"/>
      <c r="G21" s="388"/>
      <c r="H21" s="388"/>
      <c r="I21" s="389"/>
    </row>
    <row r="22" spans="1:9" s="118" customFormat="1" ht="30.75" customHeight="1" x14ac:dyDescent="0.2">
      <c r="A22" s="123" t="s">
        <v>626</v>
      </c>
      <c r="B22" s="354" t="s">
        <v>627</v>
      </c>
      <c r="C22" s="356"/>
      <c r="D22" s="354" t="s">
        <v>628</v>
      </c>
      <c r="E22" s="356"/>
      <c r="F22" s="354" t="s">
        <v>629</v>
      </c>
      <c r="G22" s="356"/>
      <c r="H22" s="354" t="s">
        <v>630</v>
      </c>
      <c r="I22" s="356"/>
    </row>
    <row r="23" spans="1:9" s="118" customFormat="1" ht="30.75" customHeight="1" x14ac:dyDescent="0.2">
      <c r="A23" s="123" t="s">
        <v>631</v>
      </c>
      <c r="B23" s="348" t="s">
        <v>760</v>
      </c>
      <c r="C23" s="348"/>
      <c r="D23" s="348" t="s">
        <v>761</v>
      </c>
      <c r="E23" s="348"/>
      <c r="F23" s="351"/>
      <c r="G23" s="351"/>
      <c r="H23" s="352"/>
      <c r="I23" s="353"/>
    </row>
    <row r="24" spans="1:9" s="118" customFormat="1" ht="30.75" customHeight="1" x14ac:dyDescent="0.2">
      <c r="A24" s="123" t="s">
        <v>632</v>
      </c>
      <c r="B24" s="361" t="s">
        <v>675</v>
      </c>
      <c r="C24" s="362"/>
      <c r="D24" s="361" t="s">
        <v>675</v>
      </c>
      <c r="E24" s="362"/>
      <c r="F24" s="351"/>
      <c r="G24" s="351"/>
      <c r="H24" s="352"/>
      <c r="I24" s="353"/>
    </row>
    <row r="25" spans="1:9" s="118" customFormat="1" ht="30.75" customHeight="1" x14ac:dyDescent="0.2">
      <c r="A25" s="123" t="s">
        <v>633</v>
      </c>
      <c r="B25" s="360" t="s">
        <v>686</v>
      </c>
      <c r="C25" s="360"/>
      <c r="D25" s="360" t="s">
        <v>686</v>
      </c>
      <c r="E25" s="360"/>
      <c r="F25" s="351"/>
      <c r="G25" s="351"/>
      <c r="H25" s="352"/>
      <c r="I25" s="353"/>
    </row>
    <row r="26" spans="1:9" s="118" customFormat="1" ht="30.75" customHeight="1" x14ac:dyDescent="0.2">
      <c r="A26" s="123" t="s">
        <v>634</v>
      </c>
      <c r="B26" s="348" t="s">
        <v>58</v>
      </c>
      <c r="C26" s="348"/>
      <c r="D26" s="348" t="s">
        <v>58</v>
      </c>
      <c r="E26" s="348"/>
      <c r="F26" s="351"/>
      <c r="G26" s="351"/>
      <c r="H26" s="352"/>
      <c r="I26" s="353"/>
    </row>
    <row r="27" spans="1:9" s="118" customFormat="1" ht="69" customHeight="1" x14ac:dyDescent="0.2">
      <c r="A27" s="123" t="s">
        <v>635</v>
      </c>
      <c r="B27" s="348" t="s">
        <v>762</v>
      </c>
      <c r="C27" s="348"/>
      <c r="D27" s="348" t="s">
        <v>763</v>
      </c>
      <c r="E27" s="348"/>
      <c r="F27" s="351"/>
      <c r="G27" s="351"/>
      <c r="H27" s="352"/>
      <c r="I27" s="353"/>
    </row>
    <row r="28" spans="1:9" s="118" customFormat="1" ht="65.25" customHeight="1" x14ac:dyDescent="0.2">
      <c r="A28" s="123" t="s">
        <v>636</v>
      </c>
      <c r="B28" s="348" t="s">
        <v>764</v>
      </c>
      <c r="C28" s="348"/>
      <c r="D28" s="348" t="s">
        <v>765</v>
      </c>
      <c r="E28" s="348"/>
      <c r="F28" s="351"/>
      <c r="G28" s="351"/>
      <c r="H28" s="352"/>
      <c r="I28" s="353"/>
    </row>
    <row r="29" spans="1:9" s="118" customFormat="1" ht="30.75" customHeight="1" x14ac:dyDescent="0.2">
      <c r="A29" s="354" t="s">
        <v>637</v>
      </c>
      <c r="B29" s="355"/>
      <c r="C29" s="355"/>
      <c r="D29" s="355"/>
      <c r="E29" s="355"/>
      <c r="F29" s="355"/>
      <c r="G29" s="355"/>
      <c r="H29" s="355"/>
      <c r="I29" s="356"/>
    </row>
    <row r="30" spans="1:9" s="118" customFormat="1" ht="30.75" customHeight="1" x14ac:dyDescent="0.2">
      <c r="A30" s="123" t="s">
        <v>638</v>
      </c>
      <c r="B30" s="339" t="s">
        <v>80</v>
      </c>
      <c r="C30" s="340"/>
      <c r="D30" s="341"/>
      <c r="E30" s="145" t="s">
        <v>639</v>
      </c>
      <c r="F30" s="357" t="s">
        <v>80</v>
      </c>
      <c r="G30" s="358"/>
      <c r="H30" s="358"/>
      <c r="I30" s="359"/>
    </row>
    <row r="31" spans="1:9" s="118" customFormat="1" ht="30.75" customHeight="1" x14ac:dyDescent="0.2">
      <c r="A31" s="123" t="s">
        <v>640</v>
      </c>
      <c r="B31" s="339" t="s">
        <v>80</v>
      </c>
      <c r="C31" s="340"/>
      <c r="D31" s="340"/>
      <c r="E31" s="340"/>
      <c r="F31" s="340"/>
      <c r="G31" s="340"/>
      <c r="H31" s="340"/>
      <c r="I31" s="341"/>
    </row>
    <row r="32" spans="1:9" s="118" customFormat="1" ht="30.75" customHeight="1" x14ac:dyDescent="0.2">
      <c r="A32" s="123" t="s">
        <v>641</v>
      </c>
      <c r="B32" s="339" t="s">
        <v>80</v>
      </c>
      <c r="C32" s="340"/>
      <c r="D32" s="340"/>
      <c r="E32" s="340"/>
      <c r="F32" s="340"/>
      <c r="G32" s="340"/>
      <c r="H32" s="340"/>
      <c r="I32" s="341"/>
    </row>
    <row r="33" spans="1:9" s="118" customFormat="1" ht="30.75" customHeight="1" x14ac:dyDescent="0.2">
      <c r="A33" s="123" t="s">
        <v>642</v>
      </c>
      <c r="B33" s="339" t="s">
        <v>80</v>
      </c>
      <c r="C33" s="340"/>
      <c r="D33" s="341"/>
      <c r="E33" s="145" t="s">
        <v>643</v>
      </c>
      <c r="F33" s="339" t="s">
        <v>80</v>
      </c>
      <c r="G33" s="340"/>
      <c r="H33" s="340"/>
      <c r="I33" s="341"/>
    </row>
    <row r="34" spans="1:9" s="118" customFormat="1" ht="30.75" customHeight="1" x14ac:dyDescent="0.2">
      <c r="A34" s="342" t="s">
        <v>644</v>
      </c>
      <c r="B34" s="343"/>
      <c r="C34" s="342" t="s">
        <v>645</v>
      </c>
      <c r="D34" s="343"/>
      <c r="E34" s="342" t="s">
        <v>646</v>
      </c>
      <c r="F34" s="344"/>
      <c r="G34" s="343"/>
      <c r="H34" s="342" t="s">
        <v>647</v>
      </c>
      <c r="I34" s="343"/>
    </row>
    <row r="35" spans="1:9" s="118" customFormat="1" ht="30.75" customHeight="1" x14ac:dyDescent="0.2">
      <c r="A35" s="346" t="s">
        <v>766</v>
      </c>
      <c r="B35" s="346"/>
      <c r="C35" s="347" t="s">
        <v>767</v>
      </c>
      <c r="D35" s="347"/>
      <c r="E35" s="348" t="s">
        <v>768</v>
      </c>
      <c r="F35" s="348"/>
      <c r="G35" s="348"/>
      <c r="H35" s="349" t="s">
        <v>769</v>
      </c>
      <c r="I35" s="350"/>
    </row>
    <row r="36" spans="1:9" s="118" customFormat="1" ht="30.75" customHeight="1" x14ac:dyDescent="0.2">
      <c r="A36" s="345" t="s">
        <v>648</v>
      </c>
      <c r="B36" s="345"/>
      <c r="C36" s="345"/>
      <c r="D36" s="345"/>
      <c r="E36" s="345"/>
      <c r="F36" s="345"/>
      <c r="G36" s="345"/>
      <c r="H36" s="345"/>
      <c r="I36" s="345"/>
    </row>
    <row r="37" spans="1:9" s="118" customFormat="1" ht="39.75" customHeight="1" x14ac:dyDescent="0.2">
      <c r="A37" s="145" t="s">
        <v>535</v>
      </c>
      <c r="B37" s="345" t="s">
        <v>649</v>
      </c>
      <c r="C37" s="345"/>
      <c r="D37" s="345"/>
      <c r="E37" s="345"/>
      <c r="F37" s="345"/>
      <c r="G37" s="345"/>
      <c r="H37" s="345"/>
      <c r="I37" s="145" t="s">
        <v>650</v>
      </c>
    </row>
    <row r="38" spans="1:9" ht="22.15" customHeight="1" x14ac:dyDescent="0.2">
      <c r="A38" s="183">
        <v>44841</v>
      </c>
      <c r="B38" s="336" t="s">
        <v>772</v>
      </c>
      <c r="C38" s="337"/>
      <c r="D38" s="337"/>
      <c r="E38" s="337"/>
      <c r="F38" s="337"/>
      <c r="G38" s="337"/>
      <c r="H38" s="338"/>
      <c r="I38" s="184" t="s">
        <v>693</v>
      </c>
    </row>
    <row r="39" spans="1:9" ht="22.15" customHeight="1" x14ac:dyDescent="0.2">
      <c r="A39" s="183">
        <v>44925</v>
      </c>
      <c r="B39" s="336" t="s">
        <v>772</v>
      </c>
      <c r="C39" s="337"/>
      <c r="D39" s="337"/>
      <c r="E39" s="337"/>
      <c r="F39" s="337"/>
      <c r="G39" s="337"/>
      <c r="H39" s="338"/>
      <c r="I39" s="184" t="s">
        <v>694</v>
      </c>
    </row>
    <row r="40" spans="1:9" ht="22.15" customHeight="1" x14ac:dyDescent="0.2">
      <c r="A40" s="183">
        <v>44972</v>
      </c>
      <c r="B40" s="336" t="s">
        <v>897</v>
      </c>
      <c r="C40" s="337"/>
      <c r="D40" s="337"/>
      <c r="E40" s="337"/>
      <c r="F40" s="337"/>
      <c r="G40" s="337"/>
      <c r="H40" s="338"/>
      <c r="I40" s="184" t="s">
        <v>898</v>
      </c>
    </row>
    <row r="41" spans="1:9" ht="30.4" customHeight="1" x14ac:dyDescent="0.2">
      <c r="A41" s="182"/>
      <c r="B41" s="182"/>
      <c r="C41" s="182"/>
      <c r="D41" s="182"/>
      <c r="E41" s="182"/>
      <c r="F41" s="182"/>
      <c r="G41" s="182"/>
      <c r="H41" s="182"/>
      <c r="I41" s="182"/>
    </row>
    <row r="42" spans="1:9" ht="22.15" customHeight="1" x14ac:dyDescent="0.2">
      <c r="A42" s="363" t="s">
        <v>456</v>
      </c>
      <c r="B42" s="364"/>
      <c r="C42" s="364"/>
      <c r="D42" s="364"/>
      <c r="E42" s="364"/>
      <c r="F42" s="364"/>
      <c r="G42" s="364"/>
      <c r="H42" s="364"/>
      <c r="I42" s="365"/>
    </row>
    <row r="43" spans="1:9" ht="22.15" customHeight="1" x14ac:dyDescent="0.2">
      <c r="A43" s="330" t="s">
        <v>457</v>
      </c>
      <c r="B43" s="331"/>
      <c r="C43" s="331"/>
      <c r="D43" s="331"/>
      <c r="E43" s="331"/>
      <c r="F43" s="331"/>
      <c r="G43" s="331"/>
      <c r="H43" s="331"/>
      <c r="I43" s="332"/>
    </row>
    <row r="44" spans="1:9" ht="22.15" customHeight="1" x14ac:dyDescent="0.2">
      <c r="A44" s="330" t="s">
        <v>595</v>
      </c>
      <c r="B44" s="331"/>
      <c r="C44" s="331"/>
      <c r="D44" s="331"/>
      <c r="E44" s="331"/>
      <c r="F44" s="331"/>
      <c r="G44" s="331"/>
      <c r="H44" s="331"/>
      <c r="I44" s="332"/>
    </row>
    <row r="45" spans="1:9" ht="22.15" customHeight="1" x14ac:dyDescent="0.2">
      <c r="A45" s="143"/>
      <c r="B45" s="333" t="s">
        <v>671</v>
      </c>
      <c r="C45" s="333"/>
      <c r="D45" s="333"/>
      <c r="E45" s="333"/>
      <c r="F45" s="334" t="s">
        <v>596</v>
      </c>
      <c r="G45" s="334"/>
      <c r="H45" s="334"/>
      <c r="I45" s="335"/>
    </row>
    <row r="46" spans="1:9" ht="22.15" customHeight="1" x14ac:dyDescent="0.2">
      <c r="A46" s="354" t="s">
        <v>597</v>
      </c>
      <c r="B46" s="355"/>
      <c r="C46" s="355"/>
      <c r="D46" s="355"/>
      <c r="E46" s="355"/>
      <c r="F46" s="355"/>
      <c r="G46" s="355"/>
      <c r="H46" s="355"/>
      <c r="I46" s="356"/>
    </row>
    <row r="47" spans="1:9" ht="22.15" customHeight="1" x14ac:dyDescent="0.2">
      <c r="A47" s="354" t="s">
        <v>598</v>
      </c>
      <c r="B47" s="355"/>
      <c r="C47" s="355"/>
      <c r="D47" s="355"/>
      <c r="E47" s="355"/>
      <c r="F47" s="355"/>
      <c r="G47" s="355"/>
      <c r="H47" s="355"/>
      <c r="I47" s="356"/>
    </row>
    <row r="48" spans="1:9" ht="39" customHeight="1" x14ac:dyDescent="0.2">
      <c r="A48" s="123" t="s">
        <v>599</v>
      </c>
      <c r="B48" s="144">
        <v>3</v>
      </c>
      <c r="C48" s="354" t="s">
        <v>600</v>
      </c>
      <c r="D48" s="356"/>
      <c r="E48" s="366" t="s">
        <v>753</v>
      </c>
      <c r="F48" s="366"/>
      <c r="G48" s="366"/>
      <c r="H48" s="145" t="s">
        <v>601</v>
      </c>
      <c r="I48" s="146" t="s">
        <v>688</v>
      </c>
    </row>
    <row r="49" spans="1:12" ht="39" customHeight="1" x14ac:dyDescent="0.2">
      <c r="A49" s="123" t="s">
        <v>602</v>
      </c>
      <c r="B49" s="367" t="s">
        <v>479</v>
      </c>
      <c r="C49" s="367"/>
      <c r="D49" s="367"/>
      <c r="E49" s="354" t="s">
        <v>603</v>
      </c>
      <c r="F49" s="356"/>
      <c r="G49" s="374" t="s">
        <v>754</v>
      </c>
      <c r="H49" s="374"/>
      <c r="I49" s="374"/>
    </row>
    <row r="50" spans="1:12" ht="39" customHeight="1" x14ac:dyDescent="0.2">
      <c r="A50" s="123" t="s">
        <v>604</v>
      </c>
      <c r="B50" s="348" t="s">
        <v>773</v>
      </c>
      <c r="C50" s="348"/>
      <c r="D50" s="348"/>
      <c r="E50" s="348"/>
      <c r="F50" s="348"/>
      <c r="G50" s="348"/>
      <c r="H50" s="348"/>
      <c r="I50" s="348"/>
    </row>
    <row r="51" spans="1:12" ht="39" customHeight="1" x14ac:dyDescent="0.2">
      <c r="A51" s="123" t="s">
        <v>605</v>
      </c>
      <c r="B51" s="348" t="s">
        <v>774</v>
      </c>
      <c r="C51" s="348"/>
      <c r="D51" s="348"/>
      <c r="E51" s="348"/>
      <c r="F51" s="348"/>
      <c r="G51" s="348"/>
      <c r="H51" s="348"/>
      <c r="I51" s="348"/>
    </row>
    <row r="52" spans="1:12" ht="39" customHeight="1" x14ac:dyDescent="0.2">
      <c r="A52" s="123" t="s">
        <v>606</v>
      </c>
      <c r="B52" s="147">
        <v>2</v>
      </c>
      <c r="C52" s="147">
        <v>1</v>
      </c>
      <c r="D52" s="147">
        <v>2020</v>
      </c>
      <c r="E52" s="368" t="s">
        <v>607</v>
      </c>
      <c r="F52" s="369"/>
      <c r="G52" s="372">
        <v>31</v>
      </c>
      <c r="H52" s="372">
        <v>12</v>
      </c>
      <c r="I52" s="372">
        <v>2023</v>
      </c>
    </row>
    <row r="53" spans="1:12" ht="39" customHeight="1" x14ac:dyDescent="0.2">
      <c r="A53" s="123" t="s">
        <v>608</v>
      </c>
      <c r="B53" s="147">
        <v>2</v>
      </c>
      <c r="C53" s="147">
        <v>1</v>
      </c>
      <c r="D53" s="147">
        <v>2023</v>
      </c>
      <c r="E53" s="370"/>
      <c r="F53" s="371"/>
      <c r="G53" s="373"/>
      <c r="H53" s="373"/>
      <c r="I53" s="373"/>
    </row>
    <row r="54" spans="1:12" ht="39" customHeight="1" x14ac:dyDescent="0.2">
      <c r="A54" s="123" t="s">
        <v>609</v>
      </c>
      <c r="B54" s="148">
        <v>0.8</v>
      </c>
      <c r="C54" s="149" t="s">
        <v>610</v>
      </c>
      <c r="D54" s="124" t="s">
        <v>672</v>
      </c>
      <c r="E54" s="375" t="s">
        <v>611</v>
      </c>
      <c r="F54" s="376"/>
      <c r="G54" s="339" t="s">
        <v>672</v>
      </c>
      <c r="H54" s="377"/>
      <c r="I54" s="378"/>
    </row>
    <row r="55" spans="1:12" ht="39" customHeight="1" x14ac:dyDescent="0.2">
      <c r="A55" s="354" t="s">
        <v>612</v>
      </c>
      <c r="B55" s="355"/>
      <c r="C55" s="355"/>
      <c r="D55" s="355"/>
      <c r="E55" s="355"/>
      <c r="F55" s="355"/>
      <c r="G55" s="355"/>
      <c r="H55" s="355"/>
      <c r="I55" s="356"/>
    </row>
    <row r="56" spans="1:12" ht="80.650000000000006" customHeight="1" x14ac:dyDescent="0.2">
      <c r="A56" s="123" t="s">
        <v>613</v>
      </c>
      <c r="B56" s="390" t="s">
        <v>775</v>
      </c>
      <c r="C56" s="391"/>
      <c r="D56" s="145" t="s">
        <v>614</v>
      </c>
      <c r="E56" s="381" t="s">
        <v>673</v>
      </c>
      <c r="F56" s="382"/>
      <c r="G56" s="145" t="s">
        <v>615</v>
      </c>
      <c r="H56" s="348" t="s">
        <v>672</v>
      </c>
      <c r="I56" s="383"/>
    </row>
    <row r="57" spans="1:12" ht="39" customHeight="1" x14ac:dyDescent="0.2">
      <c r="A57" s="123" t="s">
        <v>616</v>
      </c>
      <c r="B57" s="348" t="s">
        <v>674</v>
      </c>
      <c r="C57" s="383"/>
      <c r="D57" s="383"/>
      <c r="E57" s="383"/>
      <c r="F57" s="383"/>
      <c r="G57" s="383"/>
      <c r="H57" s="383"/>
      <c r="I57" s="383"/>
    </row>
    <row r="58" spans="1:12" ht="39" customHeight="1" x14ac:dyDescent="0.2">
      <c r="A58" s="123" t="s">
        <v>617</v>
      </c>
      <c r="B58" s="150" t="s">
        <v>59</v>
      </c>
      <c r="C58" s="145" t="s">
        <v>618</v>
      </c>
      <c r="D58" s="151" t="s">
        <v>53</v>
      </c>
      <c r="E58" s="354" t="s">
        <v>619</v>
      </c>
      <c r="F58" s="356"/>
      <c r="G58" s="140" t="s">
        <v>64</v>
      </c>
      <c r="H58" s="145" t="s">
        <v>620</v>
      </c>
      <c r="I58" s="152">
        <v>0.8</v>
      </c>
      <c r="L58" s="115">
        <v>2</v>
      </c>
    </row>
    <row r="59" spans="1:12" ht="51.4" customHeight="1" x14ac:dyDescent="0.2">
      <c r="A59" s="123" t="s">
        <v>621</v>
      </c>
      <c r="B59" s="348" t="s">
        <v>776</v>
      </c>
      <c r="C59" s="348"/>
      <c r="D59" s="348"/>
      <c r="E59" s="348"/>
      <c r="F59" s="348"/>
      <c r="G59" s="348"/>
      <c r="H59" s="348"/>
      <c r="I59" s="348"/>
    </row>
    <row r="60" spans="1:12" ht="74.650000000000006" customHeight="1" x14ac:dyDescent="0.2">
      <c r="A60" s="123" t="s">
        <v>622</v>
      </c>
      <c r="B60" s="385" t="s">
        <v>777</v>
      </c>
      <c r="C60" s="386"/>
      <c r="D60" s="387"/>
      <c r="E60" s="354" t="s">
        <v>623</v>
      </c>
      <c r="F60" s="356"/>
      <c r="G60" s="385" t="s">
        <v>778</v>
      </c>
      <c r="H60" s="386"/>
      <c r="I60" s="387"/>
    </row>
    <row r="61" spans="1:12" ht="39" customHeight="1" x14ac:dyDescent="0.2">
      <c r="A61" s="354" t="s">
        <v>624</v>
      </c>
      <c r="B61" s="355"/>
      <c r="C61" s="355"/>
      <c r="D61" s="355"/>
      <c r="E61" s="355"/>
      <c r="F61" s="355"/>
      <c r="G61" s="355"/>
      <c r="H61" s="355"/>
      <c r="I61" s="356"/>
    </row>
    <row r="62" spans="1:12" ht="39" customHeight="1" x14ac:dyDescent="0.2">
      <c r="A62" s="123" t="s">
        <v>625</v>
      </c>
      <c r="B62" s="392" t="s">
        <v>779</v>
      </c>
      <c r="C62" s="393"/>
      <c r="D62" s="393"/>
      <c r="E62" s="393"/>
      <c r="F62" s="393"/>
      <c r="G62" s="393"/>
      <c r="H62" s="393"/>
      <c r="I62" s="394"/>
    </row>
    <row r="63" spans="1:12" ht="39" customHeight="1" x14ac:dyDescent="0.2">
      <c r="A63" s="123" t="s">
        <v>626</v>
      </c>
      <c r="B63" s="354" t="s">
        <v>627</v>
      </c>
      <c r="C63" s="356"/>
      <c r="D63" s="354" t="s">
        <v>628</v>
      </c>
      <c r="E63" s="356"/>
      <c r="F63" s="354" t="s">
        <v>629</v>
      </c>
      <c r="G63" s="356"/>
      <c r="H63" s="354" t="s">
        <v>630</v>
      </c>
      <c r="I63" s="356"/>
    </row>
    <row r="64" spans="1:12" ht="39" customHeight="1" x14ac:dyDescent="0.2">
      <c r="A64" s="123" t="s">
        <v>631</v>
      </c>
      <c r="B64" s="348" t="s">
        <v>780</v>
      </c>
      <c r="C64" s="348"/>
      <c r="D64" s="348" t="s">
        <v>781</v>
      </c>
      <c r="E64" s="348"/>
      <c r="F64" s="348" t="s">
        <v>782</v>
      </c>
      <c r="G64" s="348"/>
      <c r="H64" s="352"/>
      <c r="I64" s="353"/>
    </row>
    <row r="65" spans="1:9" ht="39" customHeight="1" x14ac:dyDescent="0.2">
      <c r="A65" s="123" t="s">
        <v>632</v>
      </c>
      <c r="B65" s="361" t="s">
        <v>675</v>
      </c>
      <c r="C65" s="362"/>
      <c r="D65" s="361" t="s">
        <v>675</v>
      </c>
      <c r="E65" s="362"/>
      <c r="F65" s="361" t="s">
        <v>675</v>
      </c>
      <c r="G65" s="362"/>
      <c r="H65" s="352"/>
      <c r="I65" s="353"/>
    </row>
    <row r="66" spans="1:9" ht="39" customHeight="1" x14ac:dyDescent="0.2">
      <c r="A66" s="123" t="s">
        <v>633</v>
      </c>
      <c r="B66" s="360" t="s">
        <v>783</v>
      </c>
      <c r="C66" s="360"/>
      <c r="D66" s="360" t="s">
        <v>783</v>
      </c>
      <c r="E66" s="360"/>
      <c r="F66" s="360" t="s">
        <v>783</v>
      </c>
      <c r="G66" s="360"/>
      <c r="H66" s="360"/>
      <c r="I66" s="360"/>
    </row>
    <row r="67" spans="1:9" ht="39" customHeight="1" x14ac:dyDescent="0.2">
      <c r="A67" s="123" t="s">
        <v>634</v>
      </c>
      <c r="B67" s="348" t="s">
        <v>62</v>
      </c>
      <c r="C67" s="348"/>
      <c r="D67" s="348" t="s">
        <v>62</v>
      </c>
      <c r="E67" s="348"/>
      <c r="F67" s="348" t="s">
        <v>62</v>
      </c>
      <c r="G67" s="348"/>
      <c r="H67" s="352"/>
      <c r="I67" s="353"/>
    </row>
    <row r="68" spans="1:9" ht="39" customHeight="1" x14ac:dyDescent="0.2">
      <c r="A68" s="123" t="s">
        <v>635</v>
      </c>
      <c r="B68" s="348" t="s">
        <v>784</v>
      </c>
      <c r="C68" s="348"/>
      <c r="D68" s="348" t="s">
        <v>784</v>
      </c>
      <c r="E68" s="348"/>
      <c r="F68" s="348" t="s">
        <v>784</v>
      </c>
      <c r="G68" s="348"/>
      <c r="H68" s="352"/>
      <c r="I68" s="353"/>
    </row>
    <row r="69" spans="1:9" ht="39" customHeight="1" x14ac:dyDescent="0.2">
      <c r="A69" s="123" t="s">
        <v>636</v>
      </c>
      <c r="B69" s="381" t="s">
        <v>785</v>
      </c>
      <c r="C69" s="389"/>
      <c r="D69" s="381" t="s">
        <v>786</v>
      </c>
      <c r="E69" s="389"/>
      <c r="F69" s="348" t="s">
        <v>787</v>
      </c>
      <c r="G69" s="348"/>
      <c r="H69" s="352"/>
      <c r="I69" s="353"/>
    </row>
    <row r="70" spans="1:9" ht="39" customHeight="1" x14ac:dyDescent="0.2">
      <c r="A70" s="354" t="s">
        <v>637</v>
      </c>
      <c r="B70" s="355"/>
      <c r="C70" s="355"/>
      <c r="D70" s="355"/>
      <c r="E70" s="355"/>
      <c r="F70" s="355"/>
      <c r="G70" s="355"/>
      <c r="H70" s="355"/>
      <c r="I70" s="356"/>
    </row>
    <row r="71" spans="1:9" ht="39" customHeight="1" x14ac:dyDescent="0.2">
      <c r="A71" s="123" t="s">
        <v>638</v>
      </c>
      <c r="B71" s="339" t="s">
        <v>80</v>
      </c>
      <c r="C71" s="340"/>
      <c r="D71" s="341"/>
      <c r="E71" s="145" t="s">
        <v>639</v>
      </c>
      <c r="F71" s="357" t="s">
        <v>80</v>
      </c>
      <c r="G71" s="358"/>
      <c r="H71" s="358"/>
      <c r="I71" s="359"/>
    </row>
    <row r="72" spans="1:9" ht="39" customHeight="1" x14ac:dyDescent="0.2">
      <c r="A72" s="123" t="s">
        <v>640</v>
      </c>
      <c r="B72" s="346" t="s">
        <v>80</v>
      </c>
      <c r="C72" s="346"/>
      <c r="D72" s="346"/>
      <c r="E72" s="346"/>
      <c r="F72" s="346"/>
      <c r="G72" s="346"/>
      <c r="H72" s="346"/>
      <c r="I72" s="346"/>
    </row>
    <row r="73" spans="1:9" ht="39" customHeight="1" x14ac:dyDescent="0.2">
      <c r="A73" s="123" t="s">
        <v>641</v>
      </c>
      <c r="B73" s="346" t="s">
        <v>80</v>
      </c>
      <c r="C73" s="346"/>
      <c r="D73" s="346"/>
      <c r="E73" s="346"/>
      <c r="F73" s="346"/>
      <c r="G73" s="346"/>
      <c r="H73" s="346"/>
      <c r="I73" s="346"/>
    </row>
    <row r="74" spans="1:9" ht="39" customHeight="1" x14ac:dyDescent="0.2">
      <c r="A74" s="123" t="s">
        <v>642</v>
      </c>
      <c r="B74" s="339" t="s">
        <v>80</v>
      </c>
      <c r="C74" s="340"/>
      <c r="D74" s="341"/>
      <c r="E74" s="145" t="s">
        <v>643</v>
      </c>
      <c r="F74" s="339" t="s">
        <v>80</v>
      </c>
      <c r="G74" s="340"/>
      <c r="H74" s="340"/>
      <c r="I74" s="341"/>
    </row>
    <row r="75" spans="1:9" ht="39" customHeight="1" x14ac:dyDescent="0.2">
      <c r="A75" s="342" t="s">
        <v>644</v>
      </c>
      <c r="B75" s="343"/>
      <c r="C75" s="342" t="s">
        <v>645</v>
      </c>
      <c r="D75" s="343"/>
      <c r="E75" s="342" t="s">
        <v>646</v>
      </c>
      <c r="F75" s="344"/>
      <c r="G75" s="343"/>
      <c r="H75" s="342" t="s">
        <v>647</v>
      </c>
      <c r="I75" s="343"/>
    </row>
    <row r="76" spans="1:9" ht="39" customHeight="1" x14ac:dyDescent="0.2">
      <c r="A76" s="346" t="s">
        <v>766</v>
      </c>
      <c r="B76" s="346"/>
      <c r="C76" s="347" t="s">
        <v>767</v>
      </c>
      <c r="D76" s="347"/>
      <c r="E76" s="348" t="s">
        <v>967</v>
      </c>
      <c r="F76" s="348"/>
      <c r="G76" s="348"/>
      <c r="H76" s="349" t="s">
        <v>981</v>
      </c>
      <c r="I76" s="350"/>
    </row>
    <row r="77" spans="1:9" ht="39" customHeight="1" x14ac:dyDescent="0.2">
      <c r="A77" s="345" t="s">
        <v>648</v>
      </c>
      <c r="B77" s="345"/>
      <c r="C77" s="345"/>
      <c r="D77" s="345"/>
      <c r="E77" s="345"/>
      <c r="F77" s="345"/>
      <c r="G77" s="345"/>
      <c r="H77" s="345"/>
      <c r="I77" s="345"/>
    </row>
    <row r="78" spans="1:9" ht="39" customHeight="1" x14ac:dyDescent="0.2">
      <c r="A78" s="145" t="s">
        <v>535</v>
      </c>
      <c r="B78" s="345" t="s">
        <v>649</v>
      </c>
      <c r="C78" s="345"/>
      <c r="D78" s="345"/>
      <c r="E78" s="345"/>
      <c r="F78" s="345"/>
      <c r="G78" s="345"/>
      <c r="H78" s="345"/>
      <c r="I78" s="145" t="s">
        <v>650</v>
      </c>
    </row>
    <row r="79" spans="1:9" ht="30" customHeight="1" x14ac:dyDescent="0.2">
      <c r="A79" s="183">
        <v>44841</v>
      </c>
      <c r="B79" s="336" t="s">
        <v>772</v>
      </c>
      <c r="C79" s="337"/>
      <c r="D79" s="337"/>
      <c r="E79" s="337"/>
      <c r="F79" s="337"/>
      <c r="G79" s="337"/>
      <c r="H79" s="338"/>
      <c r="I79" s="184" t="s">
        <v>693</v>
      </c>
    </row>
    <row r="80" spans="1:9" ht="30" customHeight="1" x14ac:dyDescent="0.2">
      <c r="A80" s="183">
        <v>44925</v>
      </c>
      <c r="B80" s="336" t="s">
        <v>772</v>
      </c>
      <c r="C80" s="337"/>
      <c r="D80" s="337"/>
      <c r="E80" s="337"/>
      <c r="F80" s="337"/>
      <c r="G80" s="337"/>
      <c r="H80" s="338"/>
      <c r="I80" s="184" t="s">
        <v>694</v>
      </c>
    </row>
    <row r="81" spans="1:9" ht="30" customHeight="1" x14ac:dyDescent="0.2">
      <c r="A81" s="183">
        <v>44972</v>
      </c>
      <c r="B81" s="336" t="s">
        <v>899</v>
      </c>
      <c r="C81" s="337"/>
      <c r="D81" s="337"/>
      <c r="E81" s="337"/>
      <c r="F81" s="337"/>
      <c r="G81" s="337"/>
      <c r="H81" s="338"/>
      <c r="I81" s="184" t="s">
        <v>898</v>
      </c>
    </row>
    <row r="82" spans="1:9" ht="22.15" customHeight="1" x14ac:dyDescent="0.2">
      <c r="A82" s="183">
        <v>45203</v>
      </c>
      <c r="B82" s="336" t="s">
        <v>974</v>
      </c>
      <c r="C82" s="337"/>
      <c r="D82" s="337"/>
      <c r="E82" s="337"/>
      <c r="F82" s="337"/>
      <c r="G82" s="337"/>
      <c r="H82" s="338"/>
      <c r="I82" s="184" t="s">
        <v>980</v>
      </c>
    </row>
    <row r="83" spans="1:9" ht="30" customHeight="1" x14ac:dyDescent="0.2"/>
    <row r="84" spans="1:9" ht="22.15" customHeight="1" x14ac:dyDescent="0.2">
      <c r="A84" s="363" t="s">
        <v>456</v>
      </c>
      <c r="B84" s="364"/>
      <c r="C84" s="364"/>
      <c r="D84" s="364"/>
      <c r="E84" s="364"/>
      <c r="F84" s="364"/>
      <c r="G84" s="364"/>
      <c r="H84" s="364"/>
      <c r="I84" s="365"/>
    </row>
    <row r="85" spans="1:9" ht="22.15" customHeight="1" x14ac:dyDescent="0.2">
      <c r="A85" s="330" t="s">
        <v>457</v>
      </c>
      <c r="B85" s="331"/>
      <c r="C85" s="331"/>
      <c r="D85" s="331"/>
      <c r="E85" s="331"/>
      <c r="F85" s="331"/>
      <c r="G85" s="331"/>
      <c r="H85" s="331"/>
      <c r="I85" s="332"/>
    </row>
    <row r="86" spans="1:9" ht="22.15" customHeight="1" x14ac:dyDescent="0.2">
      <c r="A86" s="330" t="s">
        <v>595</v>
      </c>
      <c r="B86" s="331"/>
      <c r="C86" s="331"/>
      <c r="D86" s="331"/>
      <c r="E86" s="331"/>
      <c r="F86" s="331"/>
      <c r="G86" s="331"/>
      <c r="H86" s="331"/>
      <c r="I86" s="332"/>
    </row>
    <row r="87" spans="1:9" ht="22.15" customHeight="1" x14ac:dyDescent="0.2">
      <c r="A87" s="143"/>
      <c r="B87" s="333" t="s">
        <v>671</v>
      </c>
      <c r="C87" s="333"/>
      <c r="D87" s="333"/>
      <c r="E87" s="333"/>
      <c r="F87" s="334" t="s">
        <v>596</v>
      </c>
      <c r="G87" s="334"/>
      <c r="H87" s="334"/>
      <c r="I87" s="335"/>
    </row>
    <row r="88" spans="1:9" ht="22.15" customHeight="1" x14ac:dyDescent="0.2">
      <c r="A88" s="354" t="s">
        <v>597</v>
      </c>
      <c r="B88" s="355"/>
      <c r="C88" s="355"/>
      <c r="D88" s="355"/>
      <c r="E88" s="355"/>
      <c r="F88" s="355"/>
      <c r="G88" s="355"/>
      <c r="H88" s="355"/>
      <c r="I88" s="356"/>
    </row>
    <row r="89" spans="1:9" ht="22.15" customHeight="1" x14ac:dyDescent="0.2">
      <c r="A89" s="354" t="s">
        <v>598</v>
      </c>
      <c r="B89" s="355"/>
      <c r="C89" s="355"/>
      <c r="D89" s="355"/>
      <c r="E89" s="355"/>
      <c r="F89" s="355"/>
      <c r="G89" s="355"/>
      <c r="H89" s="355"/>
      <c r="I89" s="356"/>
    </row>
    <row r="90" spans="1:9" ht="37.9" customHeight="1" x14ac:dyDescent="0.2">
      <c r="A90" s="123" t="s">
        <v>599</v>
      </c>
      <c r="B90" s="144">
        <v>5</v>
      </c>
      <c r="C90" s="354" t="s">
        <v>600</v>
      </c>
      <c r="D90" s="356"/>
      <c r="E90" s="366" t="s">
        <v>753</v>
      </c>
      <c r="F90" s="366"/>
      <c r="G90" s="366"/>
      <c r="H90" s="145" t="s">
        <v>601</v>
      </c>
      <c r="I90" s="146" t="s">
        <v>688</v>
      </c>
    </row>
    <row r="91" spans="1:9" ht="37.9" customHeight="1" x14ac:dyDescent="0.2">
      <c r="A91" s="123" t="s">
        <v>602</v>
      </c>
      <c r="B91" s="367" t="s">
        <v>479</v>
      </c>
      <c r="C91" s="367"/>
      <c r="D91" s="367"/>
      <c r="E91" s="354" t="s">
        <v>603</v>
      </c>
      <c r="F91" s="356"/>
      <c r="G91" s="374" t="s">
        <v>754</v>
      </c>
      <c r="H91" s="374"/>
      <c r="I91" s="374"/>
    </row>
    <row r="92" spans="1:9" ht="37.9" customHeight="1" x14ac:dyDescent="0.2">
      <c r="A92" s="123" t="s">
        <v>604</v>
      </c>
      <c r="B92" s="367" t="s">
        <v>788</v>
      </c>
      <c r="C92" s="367"/>
      <c r="D92" s="367"/>
      <c r="E92" s="367"/>
      <c r="F92" s="367"/>
      <c r="G92" s="367"/>
      <c r="H92" s="367"/>
      <c r="I92" s="367"/>
    </row>
    <row r="93" spans="1:9" ht="37.9" customHeight="1" x14ac:dyDescent="0.2">
      <c r="A93" s="123" t="s">
        <v>605</v>
      </c>
      <c r="B93" s="367" t="s">
        <v>789</v>
      </c>
      <c r="C93" s="367"/>
      <c r="D93" s="367"/>
      <c r="E93" s="367"/>
      <c r="F93" s="367"/>
      <c r="G93" s="367"/>
      <c r="H93" s="367"/>
      <c r="I93" s="367"/>
    </row>
    <row r="94" spans="1:9" ht="37.9" customHeight="1" x14ac:dyDescent="0.2">
      <c r="A94" s="123" t="s">
        <v>606</v>
      </c>
      <c r="B94" s="147">
        <v>2</v>
      </c>
      <c r="C94" s="147">
        <v>1</v>
      </c>
      <c r="D94" s="147">
        <v>2020</v>
      </c>
      <c r="E94" s="368" t="s">
        <v>607</v>
      </c>
      <c r="F94" s="369"/>
      <c r="G94" s="372">
        <v>31</v>
      </c>
      <c r="H94" s="372">
        <v>12</v>
      </c>
      <c r="I94" s="372">
        <v>2023</v>
      </c>
    </row>
    <row r="95" spans="1:9" ht="37.9" customHeight="1" x14ac:dyDescent="0.2">
      <c r="A95" s="123" t="s">
        <v>608</v>
      </c>
      <c r="B95" s="147">
        <v>2</v>
      </c>
      <c r="C95" s="147">
        <v>1</v>
      </c>
      <c r="D95" s="147">
        <v>2023</v>
      </c>
      <c r="E95" s="370"/>
      <c r="F95" s="371"/>
      <c r="G95" s="373"/>
      <c r="H95" s="373"/>
      <c r="I95" s="373"/>
    </row>
    <row r="96" spans="1:9" ht="37.9" customHeight="1" x14ac:dyDescent="0.2">
      <c r="A96" s="123" t="s">
        <v>609</v>
      </c>
      <c r="B96" s="148">
        <v>1</v>
      </c>
      <c r="C96" s="149" t="s">
        <v>610</v>
      </c>
      <c r="D96" s="124" t="s">
        <v>672</v>
      </c>
      <c r="E96" s="375" t="s">
        <v>611</v>
      </c>
      <c r="F96" s="376"/>
      <c r="G96" s="339" t="s">
        <v>672</v>
      </c>
      <c r="H96" s="377"/>
      <c r="I96" s="378"/>
    </row>
    <row r="97" spans="1:12" ht="39" customHeight="1" x14ac:dyDescent="0.2">
      <c r="A97" s="354" t="s">
        <v>612</v>
      </c>
      <c r="B97" s="355"/>
      <c r="C97" s="355"/>
      <c r="D97" s="355"/>
      <c r="E97" s="355"/>
      <c r="F97" s="355"/>
      <c r="G97" s="355"/>
      <c r="H97" s="355"/>
      <c r="I97" s="356"/>
    </row>
    <row r="98" spans="1:12" ht="39" customHeight="1" x14ac:dyDescent="0.2">
      <c r="A98" s="123" t="s">
        <v>613</v>
      </c>
      <c r="B98" s="379" t="s">
        <v>790</v>
      </c>
      <c r="C98" s="380"/>
      <c r="D98" s="145" t="s">
        <v>614</v>
      </c>
      <c r="E98" s="381" t="s">
        <v>791</v>
      </c>
      <c r="F98" s="382"/>
      <c r="G98" s="145" t="s">
        <v>615</v>
      </c>
      <c r="H98" s="348" t="s">
        <v>80</v>
      </c>
      <c r="I98" s="383"/>
    </row>
    <row r="99" spans="1:12" ht="39" customHeight="1" x14ac:dyDescent="0.2">
      <c r="A99" s="123" t="s">
        <v>616</v>
      </c>
      <c r="B99" s="348" t="s">
        <v>674</v>
      </c>
      <c r="C99" s="383"/>
      <c r="D99" s="383"/>
      <c r="E99" s="383"/>
      <c r="F99" s="383"/>
      <c r="G99" s="383"/>
      <c r="H99" s="383"/>
      <c r="I99" s="383"/>
    </row>
    <row r="100" spans="1:12" ht="39" customHeight="1" x14ac:dyDescent="0.2">
      <c r="A100" s="123" t="s">
        <v>617</v>
      </c>
      <c r="B100" s="150" t="s">
        <v>59</v>
      </c>
      <c r="C100" s="145" t="s">
        <v>618</v>
      </c>
      <c r="D100" s="151" t="s">
        <v>53</v>
      </c>
      <c r="E100" s="354" t="s">
        <v>619</v>
      </c>
      <c r="F100" s="356"/>
      <c r="G100" s="140" t="s">
        <v>58</v>
      </c>
      <c r="H100" s="145" t="s">
        <v>620</v>
      </c>
      <c r="I100" s="152">
        <v>1</v>
      </c>
      <c r="L100" s="115">
        <v>2</v>
      </c>
    </row>
    <row r="101" spans="1:12" ht="39" customHeight="1" x14ac:dyDescent="0.2">
      <c r="A101" s="123" t="s">
        <v>621</v>
      </c>
      <c r="B101" s="348" t="s">
        <v>792</v>
      </c>
      <c r="C101" s="348"/>
      <c r="D101" s="348"/>
      <c r="E101" s="348"/>
      <c r="F101" s="348"/>
      <c r="G101" s="348"/>
      <c r="H101" s="348"/>
      <c r="I101" s="348"/>
    </row>
    <row r="102" spans="1:12" ht="52.9" customHeight="1" x14ac:dyDescent="0.2">
      <c r="A102" s="123" t="s">
        <v>622</v>
      </c>
      <c r="B102" s="385" t="s">
        <v>793</v>
      </c>
      <c r="C102" s="386"/>
      <c r="D102" s="387"/>
      <c r="E102" s="354" t="s">
        <v>623</v>
      </c>
      <c r="F102" s="356"/>
      <c r="G102" s="385" t="s">
        <v>794</v>
      </c>
      <c r="H102" s="386"/>
      <c r="I102" s="387"/>
    </row>
    <row r="103" spans="1:12" ht="39" customHeight="1" x14ac:dyDescent="0.2">
      <c r="A103" s="354" t="s">
        <v>624</v>
      </c>
      <c r="B103" s="355"/>
      <c r="C103" s="355"/>
      <c r="D103" s="355"/>
      <c r="E103" s="355"/>
      <c r="F103" s="355"/>
      <c r="G103" s="355"/>
      <c r="H103" s="355"/>
      <c r="I103" s="356"/>
    </row>
    <row r="104" spans="1:12" ht="39" customHeight="1" x14ac:dyDescent="0.2">
      <c r="A104" s="123" t="s">
        <v>625</v>
      </c>
      <c r="B104" s="395" t="s">
        <v>795</v>
      </c>
      <c r="C104" s="396"/>
      <c r="D104" s="396"/>
      <c r="E104" s="396"/>
      <c r="F104" s="396"/>
      <c r="G104" s="396"/>
      <c r="H104" s="396"/>
      <c r="I104" s="397"/>
    </row>
    <row r="105" spans="1:12" ht="39" customHeight="1" x14ac:dyDescent="0.2">
      <c r="A105" s="123" t="s">
        <v>626</v>
      </c>
      <c r="B105" s="354" t="s">
        <v>627</v>
      </c>
      <c r="C105" s="356"/>
      <c r="D105" s="354" t="s">
        <v>628</v>
      </c>
      <c r="E105" s="356"/>
      <c r="F105" s="354" t="s">
        <v>629</v>
      </c>
      <c r="G105" s="356"/>
      <c r="H105" s="354" t="s">
        <v>630</v>
      </c>
      <c r="I105" s="356"/>
    </row>
    <row r="106" spans="1:12" ht="39" customHeight="1" x14ac:dyDescent="0.2">
      <c r="A106" s="123" t="s">
        <v>631</v>
      </c>
      <c r="B106" s="348" t="s">
        <v>796</v>
      </c>
      <c r="C106" s="348"/>
      <c r="D106" s="348" t="s">
        <v>797</v>
      </c>
      <c r="E106" s="348"/>
      <c r="F106" s="351"/>
      <c r="G106" s="351"/>
      <c r="H106" s="352"/>
      <c r="I106" s="353"/>
    </row>
    <row r="107" spans="1:12" ht="39" customHeight="1" x14ac:dyDescent="0.2">
      <c r="A107" s="123" t="s">
        <v>632</v>
      </c>
      <c r="B107" s="361" t="s">
        <v>675</v>
      </c>
      <c r="C107" s="362"/>
      <c r="D107" s="361" t="s">
        <v>675</v>
      </c>
      <c r="E107" s="362"/>
      <c r="F107" s="351"/>
      <c r="G107" s="351"/>
      <c r="H107" s="352"/>
      <c r="I107" s="353"/>
    </row>
    <row r="108" spans="1:12" ht="39" customHeight="1" x14ac:dyDescent="0.2">
      <c r="A108" s="123" t="s">
        <v>633</v>
      </c>
      <c r="B108" s="360" t="s">
        <v>687</v>
      </c>
      <c r="C108" s="360"/>
      <c r="D108" s="360" t="s">
        <v>687</v>
      </c>
      <c r="E108" s="360"/>
      <c r="F108" s="351"/>
      <c r="G108" s="351"/>
      <c r="H108" s="352"/>
      <c r="I108" s="353"/>
    </row>
    <row r="109" spans="1:12" ht="39" customHeight="1" x14ac:dyDescent="0.2">
      <c r="A109" s="123" t="s">
        <v>634</v>
      </c>
      <c r="B109" s="348" t="s">
        <v>58</v>
      </c>
      <c r="C109" s="348"/>
      <c r="D109" s="348" t="s">
        <v>58</v>
      </c>
      <c r="E109" s="348"/>
      <c r="F109" s="351"/>
      <c r="G109" s="351"/>
      <c r="H109" s="352"/>
      <c r="I109" s="353"/>
    </row>
    <row r="110" spans="1:12" ht="39" customHeight="1" x14ac:dyDescent="0.2">
      <c r="A110" s="123" t="s">
        <v>635</v>
      </c>
      <c r="B110" s="348" t="s">
        <v>798</v>
      </c>
      <c r="C110" s="348"/>
      <c r="D110" s="348" t="s">
        <v>798</v>
      </c>
      <c r="E110" s="348"/>
      <c r="F110" s="351"/>
      <c r="G110" s="351"/>
      <c r="H110" s="352"/>
      <c r="I110" s="353"/>
    </row>
    <row r="111" spans="1:12" ht="39" customHeight="1" x14ac:dyDescent="0.2">
      <c r="A111" s="123" t="s">
        <v>636</v>
      </c>
      <c r="B111" s="348" t="s">
        <v>799</v>
      </c>
      <c r="C111" s="348"/>
      <c r="D111" s="348" t="s">
        <v>799</v>
      </c>
      <c r="E111" s="348"/>
      <c r="F111" s="351"/>
      <c r="G111" s="351"/>
      <c r="H111" s="352"/>
      <c r="I111" s="353"/>
    </row>
    <row r="112" spans="1:12" ht="39" customHeight="1" x14ac:dyDescent="0.2">
      <c r="A112" s="354" t="s">
        <v>637</v>
      </c>
      <c r="B112" s="355"/>
      <c r="C112" s="355"/>
      <c r="D112" s="355"/>
      <c r="E112" s="355"/>
      <c r="F112" s="355"/>
      <c r="G112" s="355"/>
      <c r="H112" s="355"/>
      <c r="I112" s="356"/>
    </row>
    <row r="113" spans="1:9" ht="39" customHeight="1" x14ac:dyDescent="0.2">
      <c r="A113" s="123" t="s">
        <v>638</v>
      </c>
      <c r="B113" s="339" t="s">
        <v>80</v>
      </c>
      <c r="C113" s="340"/>
      <c r="D113" s="341"/>
      <c r="E113" s="145" t="s">
        <v>639</v>
      </c>
      <c r="F113" s="357" t="s">
        <v>80</v>
      </c>
      <c r="G113" s="358"/>
      <c r="H113" s="358"/>
      <c r="I113" s="359"/>
    </row>
    <row r="114" spans="1:9" ht="39" customHeight="1" x14ac:dyDescent="0.2">
      <c r="A114" s="123" t="s">
        <v>640</v>
      </c>
      <c r="B114" s="346" t="s">
        <v>80</v>
      </c>
      <c r="C114" s="346"/>
      <c r="D114" s="346"/>
      <c r="E114" s="346"/>
      <c r="F114" s="346"/>
      <c r="G114" s="346"/>
      <c r="H114" s="346"/>
      <c r="I114" s="346"/>
    </row>
    <row r="115" spans="1:9" ht="39" customHeight="1" x14ac:dyDescent="0.2">
      <c r="A115" s="123" t="s">
        <v>641</v>
      </c>
      <c r="B115" s="346" t="s">
        <v>80</v>
      </c>
      <c r="C115" s="346"/>
      <c r="D115" s="346"/>
      <c r="E115" s="346"/>
      <c r="F115" s="346"/>
      <c r="G115" s="346"/>
      <c r="H115" s="346"/>
      <c r="I115" s="346"/>
    </row>
    <row r="116" spans="1:9" ht="39" customHeight="1" x14ac:dyDescent="0.2">
      <c r="A116" s="123" t="s">
        <v>642</v>
      </c>
      <c r="B116" s="339" t="s">
        <v>80</v>
      </c>
      <c r="C116" s="340"/>
      <c r="D116" s="341"/>
      <c r="E116" s="145" t="s">
        <v>643</v>
      </c>
      <c r="F116" s="339" t="s">
        <v>80</v>
      </c>
      <c r="G116" s="340"/>
      <c r="H116" s="340"/>
      <c r="I116" s="341"/>
    </row>
    <row r="117" spans="1:9" ht="39" customHeight="1" x14ac:dyDescent="0.2">
      <c r="A117" s="342" t="s">
        <v>644</v>
      </c>
      <c r="B117" s="343"/>
      <c r="C117" s="342" t="s">
        <v>645</v>
      </c>
      <c r="D117" s="343"/>
      <c r="E117" s="342" t="s">
        <v>646</v>
      </c>
      <c r="F117" s="344"/>
      <c r="G117" s="343"/>
      <c r="H117" s="342" t="s">
        <v>647</v>
      </c>
      <c r="I117" s="343"/>
    </row>
    <row r="118" spans="1:9" ht="39" customHeight="1" x14ac:dyDescent="0.2">
      <c r="A118" s="346" t="s">
        <v>766</v>
      </c>
      <c r="B118" s="346"/>
      <c r="C118" s="347" t="s">
        <v>767</v>
      </c>
      <c r="D118" s="347"/>
      <c r="E118" s="348" t="s">
        <v>800</v>
      </c>
      <c r="F118" s="348"/>
      <c r="G118" s="348"/>
      <c r="H118" s="349" t="s">
        <v>801</v>
      </c>
      <c r="I118" s="350"/>
    </row>
    <row r="119" spans="1:9" ht="39" customHeight="1" x14ac:dyDescent="0.2">
      <c r="A119" s="345" t="s">
        <v>648</v>
      </c>
      <c r="B119" s="345"/>
      <c r="C119" s="345"/>
      <c r="D119" s="345"/>
      <c r="E119" s="345"/>
      <c r="F119" s="345"/>
      <c r="G119" s="345"/>
      <c r="H119" s="345"/>
      <c r="I119" s="345"/>
    </row>
    <row r="120" spans="1:9" ht="39" customHeight="1" x14ac:dyDescent="0.2">
      <c r="A120" s="145" t="s">
        <v>535</v>
      </c>
      <c r="B120" s="345" t="s">
        <v>649</v>
      </c>
      <c r="C120" s="345"/>
      <c r="D120" s="345"/>
      <c r="E120" s="345"/>
      <c r="F120" s="345"/>
      <c r="G120" s="345"/>
      <c r="H120" s="345"/>
      <c r="I120" s="145" t="s">
        <v>650</v>
      </c>
    </row>
    <row r="121" spans="1:9" ht="30" customHeight="1" x14ac:dyDescent="0.2">
      <c r="A121" s="183">
        <v>44841</v>
      </c>
      <c r="B121" s="336" t="s">
        <v>772</v>
      </c>
      <c r="C121" s="337"/>
      <c r="D121" s="337"/>
      <c r="E121" s="337"/>
      <c r="F121" s="337"/>
      <c r="G121" s="337"/>
      <c r="H121" s="338"/>
      <c r="I121" s="184" t="s">
        <v>693</v>
      </c>
    </row>
    <row r="122" spans="1:9" ht="30" customHeight="1" x14ac:dyDescent="0.2">
      <c r="A122" s="183">
        <v>44925</v>
      </c>
      <c r="B122" s="336" t="s">
        <v>772</v>
      </c>
      <c r="C122" s="337"/>
      <c r="D122" s="337"/>
      <c r="E122" s="337"/>
      <c r="F122" s="337"/>
      <c r="G122" s="337"/>
      <c r="H122" s="338"/>
      <c r="I122" s="184" t="s">
        <v>694</v>
      </c>
    </row>
    <row r="123" spans="1:9" ht="30" customHeight="1" x14ac:dyDescent="0.2">
      <c r="A123" s="183"/>
      <c r="B123" s="336"/>
      <c r="C123" s="337"/>
      <c r="D123" s="337"/>
      <c r="E123" s="337"/>
      <c r="F123" s="337"/>
      <c r="G123" s="337"/>
      <c r="H123" s="338"/>
      <c r="I123" s="184"/>
    </row>
    <row r="124" spans="1:9" ht="31.15" customHeight="1" x14ac:dyDescent="0.2"/>
    <row r="125" spans="1:9" ht="22.15" customHeight="1" x14ac:dyDescent="0.2">
      <c r="A125" s="363" t="s">
        <v>456</v>
      </c>
      <c r="B125" s="364"/>
      <c r="C125" s="364"/>
      <c r="D125" s="364"/>
      <c r="E125" s="364"/>
      <c r="F125" s="364"/>
      <c r="G125" s="364"/>
      <c r="H125" s="364"/>
      <c r="I125" s="365"/>
    </row>
    <row r="126" spans="1:9" ht="22.15" customHeight="1" x14ac:dyDescent="0.2">
      <c r="A126" s="330" t="s">
        <v>457</v>
      </c>
      <c r="B126" s="331"/>
      <c r="C126" s="331"/>
      <c r="D126" s="331"/>
      <c r="E126" s="331"/>
      <c r="F126" s="331"/>
      <c r="G126" s="331"/>
      <c r="H126" s="331"/>
      <c r="I126" s="332"/>
    </row>
    <row r="127" spans="1:9" ht="22.15" customHeight="1" x14ac:dyDescent="0.2">
      <c r="A127" s="330" t="s">
        <v>595</v>
      </c>
      <c r="B127" s="331"/>
      <c r="C127" s="331"/>
      <c r="D127" s="331"/>
      <c r="E127" s="331"/>
      <c r="F127" s="331"/>
      <c r="G127" s="331"/>
      <c r="H127" s="331"/>
      <c r="I127" s="332"/>
    </row>
    <row r="128" spans="1:9" ht="22.15" customHeight="1" x14ac:dyDescent="0.2">
      <c r="A128" s="143"/>
      <c r="B128" s="333" t="s">
        <v>671</v>
      </c>
      <c r="C128" s="333"/>
      <c r="D128" s="333"/>
      <c r="E128" s="333"/>
      <c r="F128" s="334" t="s">
        <v>596</v>
      </c>
      <c r="G128" s="334"/>
      <c r="H128" s="334"/>
      <c r="I128" s="335"/>
    </row>
    <row r="129" spans="1:12" ht="22.15" customHeight="1" x14ac:dyDescent="0.2">
      <c r="A129" s="354" t="s">
        <v>597</v>
      </c>
      <c r="B129" s="355"/>
      <c r="C129" s="355"/>
      <c r="D129" s="355"/>
      <c r="E129" s="355"/>
      <c r="F129" s="355"/>
      <c r="G129" s="355"/>
      <c r="H129" s="355"/>
      <c r="I129" s="356"/>
    </row>
    <row r="130" spans="1:12" ht="22.15" customHeight="1" x14ac:dyDescent="0.2">
      <c r="A130" s="354" t="s">
        <v>598</v>
      </c>
      <c r="B130" s="355"/>
      <c r="C130" s="355"/>
      <c r="D130" s="355"/>
      <c r="E130" s="355"/>
      <c r="F130" s="355"/>
      <c r="G130" s="355"/>
      <c r="H130" s="355"/>
      <c r="I130" s="356"/>
    </row>
    <row r="131" spans="1:12" ht="39" customHeight="1" x14ac:dyDescent="0.2">
      <c r="A131" s="123" t="s">
        <v>599</v>
      </c>
      <c r="B131" s="144">
        <v>6</v>
      </c>
      <c r="C131" s="354" t="s">
        <v>600</v>
      </c>
      <c r="D131" s="356"/>
      <c r="E131" s="366" t="s">
        <v>753</v>
      </c>
      <c r="F131" s="366"/>
      <c r="G131" s="366"/>
      <c r="H131" s="145" t="s">
        <v>601</v>
      </c>
      <c r="I131" s="146" t="s">
        <v>688</v>
      </c>
    </row>
    <row r="132" spans="1:12" ht="39" customHeight="1" x14ac:dyDescent="0.2">
      <c r="A132" s="123" t="s">
        <v>602</v>
      </c>
      <c r="B132" s="367" t="s">
        <v>479</v>
      </c>
      <c r="C132" s="367"/>
      <c r="D132" s="367"/>
      <c r="E132" s="354" t="s">
        <v>603</v>
      </c>
      <c r="F132" s="356"/>
      <c r="G132" s="374" t="s">
        <v>754</v>
      </c>
      <c r="H132" s="374"/>
      <c r="I132" s="374"/>
    </row>
    <row r="133" spans="1:12" ht="39" customHeight="1" x14ac:dyDescent="0.2">
      <c r="A133" s="123" t="s">
        <v>604</v>
      </c>
      <c r="B133" s="367" t="s">
        <v>802</v>
      </c>
      <c r="C133" s="367"/>
      <c r="D133" s="367"/>
      <c r="E133" s="367"/>
      <c r="F133" s="367"/>
      <c r="G133" s="367"/>
      <c r="H133" s="367"/>
      <c r="I133" s="367"/>
    </row>
    <row r="134" spans="1:12" ht="39" customHeight="1" x14ac:dyDescent="0.2">
      <c r="A134" s="123" t="s">
        <v>605</v>
      </c>
      <c r="B134" s="367" t="s">
        <v>803</v>
      </c>
      <c r="C134" s="367"/>
      <c r="D134" s="367"/>
      <c r="E134" s="367"/>
      <c r="F134" s="367"/>
      <c r="G134" s="367"/>
      <c r="H134" s="367"/>
      <c r="I134" s="367"/>
    </row>
    <row r="135" spans="1:12" ht="39" customHeight="1" x14ac:dyDescent="0.2">
      <c r="A135" s="123" t="s">
        <v>606</v>
      </c>
      <c r="B135" s="147">
        <v>2</v>
      </c>
      <c r="C135" s="147">
        <v>1</v>
      </c>
      <c r="D135" s="147">
        <v>2020</v>
      </c>
      <c r="E135" s="368" t="s">
        <v>607</v>
      </c>
      <c r="F135" s="369"/>
      <c r="G135" s="372">
        <v>31</v>
      </c>
      <c r="H135" s="372">
        <v>12</v>
      </c>
      <c r="I135" s="372">
        <v>2023</v>
      </c>
    </row>
    <row r="136" spans="1:12" ht="39" customHeight="1" x14ac:dyDescent="0.2">
      <c r="A136" s="123" t="s">
        <v>608</v>
      </c>
      <c r="B136" s="147">
        <v>2</v>
      </c>
      <c r="C136" s="147">
        <v>1</v>
      </c>
      <c r="D136" s="147">
        <v>2023</v>
      </c>
      <c r="E136" s="370"/>
      <c r="F136" s="371"/>
      <c r="G136" s="373"/>
      <c r="H136" s="373"/>
      <c r="I136" s="373"/>
    </row>
    <row r="137" spans="1:12" ht="39" customHeight="1" x14ac:dyDescent="0.2">
      <c r="A137" s="123" t="s">
        <v>609</v>
      </c>
      <c r="B137" s="148">
        <v>0.8</v>
      </c>
      <c r="C137" s="149" t="s">
        <v>610</v>
      </c>
      <c r="D137" s="124" t="s">
        <v>672</v>
      </c>
      <c r="E137" s="375" t="s">
        <v>611</v>
      </c>
      <c r="F137" s="376"/>
      <c r="G137" s="339" t="s">
        <v>672</v>
      </c>
      <c r="H137" s="377"/>
      <c r="I137" s="378"/>
    </row>
    <row r="138" spans="1:12" ht="39" customHeight="1" x14ac:dyDescent="0.2">
      <c r="A138" s="354" t="s">
        <v>612</v>
      </c>
      <c r="B138" s="355"/>
      <c r="C138" s="355"/>
      <c r="D138" s="355"/>
      <c r="E138" s="355"/>
      <c r="F138" s="355"/>
      <c r="G138" s="355"/>
      <c r="H138" s="355"/>
      <c r="I138" s="356"/>
    </row>
    <row r="139" spans="1:12" ht="39" customHeight="1" x14ac:dyDescent="0.2">
      <c r="A139" s="123" t="s">
        <v>613</v>
      </c>
      <c r="B139" s="348" t="s">
        <v>804</v>
      </c>
      <c r="C139" s="383"/>
      <c r="D139" s="145" t="s">
        <v>614</v>
      </c>
      <c r="E139" s="381" t="s">
        <v>805</v>
      </c>
      <c r="F139" s="382"/>
      <c r="G139" s="145" t="s">
        <v>615</v>
      </c>
      <c r="H139" s="351" t="s">
        <v>672</v>
      </c>
      <c r="I139" s="398"/>
    </row>
    <row r="140" spans="1:12" ht="39" customHeight="1" x14ac:dyDescent="0.2">
      <c r="A140" s="123" t="s">
        <v>616</v>
      </c>
      <c r="B140" s="348" t="s">
        <v>674</v>
      </c>
      <c r="C140" s="383"/>
      <c r="D140" s="383"/>
      <c r="E140" s="383"/>
      <c r="F140" s="383"/>
      <c r="G140" s="383"/>
      <c r="H140" s="383"/>
      <c r="I140" s="383"/>
    </row>
    <row r="141" spans="1:12" ht="39" customHeight="1" x14ac:dyDescent="0.2">
      <c r="A141" s="123" t="s">
        <v>617</v>
      </c>
      <c r="B141" s="150" t="s">
        <v>59</v>
      </c>
      <c r="C141" s="145" t="s">
        <v>618</v>
      </c>
      <c r="D141" s="151" t="s">
        <v>61</v>
      </c>
      <c r="E141" s="354" t="s">
        <v>619</v>
      </c>
      <c r="F141" s="356"/>
      <c r="G141" s="233" t="s">
        <v>64</v>
      </c>
      <c r="H141" s="145" t="s">
        <v>620</v>
      </c>
      <c r="I141" s="152">
        <v>0.8</v>
      </c>
      <c r="L141" s="115">
        <v>2</v>
      </c>
    </row>
    <row r="142" spans="1:12" ht="51.4" customHeight="1" x14ac:dyDescent="0.2">
      <c r="A142" s="123" t="s">
        <v>621</v>
      </c>
      <c r="B142" s="348" t="s">
        <v>806</v>
      </c>
      <c r="C142" s="348"/>
      <c r="D142" s="348"/>
      <c r="E142" s="348"/>
      <c r="F142" s="348"/>
      <c r="G142" s="348"/>
      <c r="H142" s="348"/>
      <c r="I142" s="348"/>
    </row>
    <row r="143" spans="1:12" ht="74.650000000000006" customHeight="1" x14ac:dyDescent="0.2">
      <c r="A143" s="123" t="s">
        <v>622</v>
      </c>
      <c r="B143" s="352" t="s">
        <v>807</v>
      </c>
      <c r="C143" s="384"/>
      <c r="D143" s="353"/>
      <c r="E143" s="354" t="s">
        <v>623</v>
      </c>
      <c r="F143" s="356"/>
      <c r="G143" s="352" t="s">
        <v>808</v>
      </c>
      <c r="H143" s="384"/>
      <c r="I143" s="353"/>
    </row>
    <row r="144" spans="1:12" ht="39" customHeight="1" x14ac:dyDescent="0.2">
      <c r="A144" s="354" t="s">
        <v>624</v>
      </c>
      <c r="B144" s="355"/>
      <c r="C144" s="355"/>
      <c r="D144" s="355"/>
      <c r="E144" s="355"/>
      <c r="F144" s="355"/>
      <c r="G144" s="355"/>
      <c r="H144" s="355"/>
      <c r="I144" s="356"/>
    </row>
    <row r="145" spans="1:9" ht="39" customHeight="1" x14ac:dyDescent="0.2">
      <c r="A145" s="123" t="s">
        <v>625</v>
      </c>
      <c r="B145" s="392" t="s">
        <v>909</v>
      </c>
      <c r="C145" s="393"/>
      <c r="D145" s="393"/>
      <c r="E145" s="393"/>
      <c r="F145" s="393"/>
      <c r="G145" s="393"/>
      <c r="H145" s="393"/>
      <c r="I145" s="394"/>
    </row>
    <row r="146" spans="1:9" ht="39" customHeight="1" x14ac:dyDescent="0.2">
      <c r="A146" s="123" t="s">
        <v>626</v>
      </c>
      <c r="B146" s="354" t="s">
        <v>627</v>
      </c>
      <c r="C146" s="356"/>
      <c r="D146" s="354" t="s">
        <v>628</v>
      </c>
      <c r="E146" s="356"/>
      <c r="F146" s="354" t="s">
        <v>629</v>
      </c>
      <c r="G146" s="356"/>
      <c r="H146" s="354" t="s">
        <v>630</v>
      </c>
      <c r="I146" s="356"/>
    </row>
    <row r="147" spans="1:9" ht="39" customHeight="1" x14ac:dyDescent="0.2">
      <c r="A147" s="123" t="s">
        <v>631</v>
      </c>
      <c r="B147" s="348" t="s">
        <v>809</v>
      </c>
      <c r="C147" s="348"/>
      <c r="D147" s="348" t="s">
        <v>810</v>
      </c>
      <c r="E147" s="348"/>
      <c r="F147" s="351"/>
      <c r="G147" s="351"/>
      <c r="H147" s="352"/>
      <c r="I147" s="353"/>
    </row>
    <row r="148" spans="1:9" ht="39" customHeight="1" x14ac:dyDescent="0.2">
      <c r="A148" s="123" t="s">
        <v>632</v>
      </c>
      <c r="B148" s="361" t="s">
        <v>689</v>
      </c>
      <c r="C148" s="362"/>
      <c r="D148" s="361" t="s">
        <v>689</v>
      </c>
      <c r="E148" s="362"/>
      <c r="F148" s="351"/>
      <c r="G148" s="351"/>
      <c r="H148" s="352"/>
      <c r="I148" s="353"/>
    </row>
    <row r="149" spans="1:9" ht="39" customHeight="1" x14ac:dyDescent="0.2">
      <c r="A149" s="123" t="s">
        <v>633</v>
      </c>
      <c r="B149" s="360" t="s">
        <v>811</v>
      </c>
      <c r="C149" s="360"/>
      <c r="D149" s="360" t="s">
        <v>811</v>
      </c>
      <c r="E149" s="360"/>
      <c r="F149" s="351"/>
      <c r="G149" s="351"/>
      <c r="H149" s="352"/>
      <c r="I149" s="353"/>
    </row>
    <row r="150" spans="1:9" ht="39" customHeight="1" x14ac:dyDescent="0.2">
      <c r="A150" s="123" t="s">
        <v>634</v>
      </c>
      <c r="B150" s="348" t="s">
        <v>58</v>
      </c>
      <c r="C150" s="348"/>
      <c r="D150" s="348" t="s">
        <v>58</v>
      </c>
      <c r="E150" s="348"/>
      <c r="F150" s="351"/>
      <c r="G150" s="351"/>
      <c r="H150" s="352"/>
      <c r="I150" s="353"/>
    </row>
    <row r="151" spans="1:9" ht="39" customHeight="1" x14ac:dyDescent="0.2">
      <c r="A151" s="123" t="s">
        <v>635</v>
      </c>
      <c r="B151" s="399" t="s">
        <v>812</v>
      </c>
      <c r="C151" s="399"/>
      <c r="D151" s="399" t="s">
        <v>812</v>
      </c>
      <c r="E151" s="399"/>
      <c r="F151" s="351"/>
      <c r="G151" s="351"/>
      <c r="H151" s="352"/>
      <c r="I151" s="353"/>
    </row>
    <row r="152" spans="1:9" ht="39" customHeight="1" x14ac:dyDescent="0.2">
      <c r="A152" s="123" t="s">
        <v>636</v>
      </c>
      <c r="B152" s="399" t="s">
        <v>813</v>
      </c>
      <c r="C152" s="399"/>
      <c r="D152" s="399" t="s">
        <v>814</v>
      </c>
      <c r="E152" s="399"/>
      <c r="F152" s="351"/>
      <c r="G152" s="351"/>
      <c r="H152" s="352"/>
      <c r="I152" s="353"/>
    </row>
    <row r="153" spans="1:9" ht="39" customHeight="1" x14ac:dyDescent="0.2">
      <c r="A153" s="354" t="s">
        <v>637</v>
      </c>
      <c r="B153" s="355"/>
      <c r="C153" s="355"/>
      <c r="D153" s="355"/>
      <c r="E153" s="355"/>
      <c r="F153" s="355"/>
      <c r="G153" s="355"/>
      <c r="H153" s="355"/>
      <c r="I153" s="356"/>
    </row>
    <row r="154" spans="1:9" ht="39" customHeight="1" x14ac:dyDescent="0.2">
      <c r="A154" s="123" t="s">
        <v>638</v>
      </c>
      <c r="B154" s="339" t="s">
        <v>80</v>
      </c>
      <c r="C154" s="340"/>
      <c r="D154" s="341"/>
      <c r="E154" s="145" t="s">
        <v>639</v>
      </c>
      <c r="F154" s="357" t="s">
        <v>80</v>
      </c>
      <c r="G154" s="358"/>
      <c r="H154" s="358"/>
      <c r="I154" s="359"/>
    </row>
    <row r="155" spans="1:9" ht="39" customHeight="1" x14ac:dyDescent="0.2">
      <c r="A155" s="123" t="s">
        <v>640</v>
      </c>
      <c r="B155" s="346" t="s">
        <v>80</v>
      </c>
      <c r="C155" s="346"/>
      <c r="D155" s="346"/>
      <c r="E155" s="346"/>
      <c r="F155" s="346"/>
      <c r="G155" s="346"/>
      <c r="H155" s="346"/>
      <c r="I155" s="346"/>
    </row>
    <row r="156" spans="1:9" ht="39" customHeight="1" x14ac:dyDescent="0.2">
      <c r="A156" s="123" t="s">
        <v>641</v>
      </c>
      <c r="B156" s="346" t="s">
        <v>80</v>
      </c>
      <c r="C156" s="346"/>
      <c r="D156" s="346"/>
      <c r="E156" s="346"/>
      <c r="F156" s="346"/>
      <c r="G156" s="346"/>
      <c r="H156" s="346"/>
      <c r="I156" s="346"/>
    </row>
    <row r="157" spans="1:9" ht="39" customHeight="1" x14ac:dyDescent="0.2">
      <c r="A157" s="123" t="s">
        <v>642</v>
      </c>
      <c r="B157" s="339" t="s">
        <v>80</v>
      </c>
      <c r="C157" s="340"/>
      <c r="D157" s="341"/>
      <c r="E157" s="145" t="s">
        <v>643</v>
      </c>
      <c r="F157" s="339" t="s">
        <v>80</v>
      </c>
      <c r="G157" s="340"/>
      <c r="H157" s="340"/>
      <c r="I157" s="341"/>
    </row>
    <row r="158" spans="1:9" ht="39" customHeight="1" x14ac:dyDescent="0.2">
      <c r="A158" s="342" t="s">
        <v>644</v>
      </c>
      <c r="B158" s="343"/>
      <c r="C158" s="342" t="s">
        <v>645</v>
      </c>
      <c r="D158" s="343"/>
      <c r="E158" s="342" t="s">
        <v>646</v>
      </c>
      <c r="F158" s="344"/>
      <c r="G158" s="343"/>
      <c r="H158" s="342" t="s">
        <v>647</v>
      </c>
      <c r="I158" s="343"/>
    </row>
    <row r="159" spans="1:9" ht="39" customHeight="1" x14ac:dyDescent="0.2">
      <c r="A159" s="346" t="s">
        <v>766</v>
      </c>
      <c r="B159" s="346"/>
      <c r="C159" s="347" t="s">
        <v>767</v>
      </c>
      <c r="D159" s="347"/>
      <c r="E159" s="348" t="s">
        <v>815</v>
      </c>
      <c r="F159" s="348"/>
      <c r="G159" s="348"/>
      <c r="H159" s="349" t="s">
        <v>816</v>
      </c>
      <c r="I159" s="350"/>
    </row>
    <row r="160" spans="1:9" ht="39" customHeight="1" x14ac:dyDescent="0.2">
      <c r="A160" s="345" t="s">
        <v>648</v>
      </c>
      <c r="B160" s="345"/>
      <c r="C160" s="345"/>
      <c r="D160" s="345"/>
      <c r="E160" s="345"/>
      <c r="F160" s="345"/>
      <c r="G160" s="345"/>
      <c r="H160" s="345"/>
      <c r="I160" s="345"/>
    </row>
    <row r="161" spans="1:9" ht="39" customHeight="1" x14ac:dyDescent="0.2">
      <c r="A161" s="145" t="s">
        <v>535</v>
      </c>
      <c r="B161" s="345" t="s">
        <v>649</v>
      </c>
      <c r="C161" s="345"/>
      <c r="D161" s="345"/>
      <c r="E161" s="345"/>
      <c r="F161" s="345"/>
      <c r="G161" s="345"/>
      <c r="H161" s="345"/>
      <c r="I161" s="145" t="s">
        <v>650</v>
      </c>
    </row>
    <row r="162" spans="1:9" ht="30" customHeight="1" x14ac:dyDescent="0.2">
      <c r="A162" s="183">
        <v>44841</v>
      </c>
      <c r="B162" s="336" t="s">
        <v>772</v>
      </c>
      <c r="C162" s="337"/>
      <c r="D162" s="337"/>
      <c r="E162" s="337"/>
      <c r="F162" s="337"/>
      <c r="G162" s="337"/>
      <c r="H162" s="338"/>
      <c r="I162" s="184" t="s">
        <v>693</v>
      </c>
    </row>
    <row r="163" spans="1:9" ht="30" customHeight="1" x14ac:dyDescent="0.2">
      <c r="A163" s="183">
        <v>44925</v>
      </c>
      <c r="B163" s="336" t="s">
        <v>772</v>
      </c>
      <c r="C163" s="337"/>
      <c r="D163" s="337"/>
      <c r="E163" s="337"/>
      <c r="F163" s="337"/>
      <c r="G163" s="337"/>
      <c r="H163" s="338"/>
      <c r="I163" s="184" t="s">
        <v>694</v>
      </c>
    </row>
    <row r="164" spans="1:9" ht="30" customHeight="1" x14ac:dyDescent="0.2">
      <c r="A164" s="183">
        <v>44972</v>
      </c>
      <c r="B164" s="336" t="s">
        <v>900</v>
      </c>
      <c r="C164" s="337"/>
      <c r="D164" s="337"/>
      <c r="E164" s="337"/>
      <c r="F164" s="337"/>
      <c r="G164" s="337"/>
      <c r="H164" s="338"/>
      <c r="I164" s="184" t="s">
        <v>898</v>
      </c>
    </row>
    <row r="165" spans="1:9" ht="25.15" customHeight="1" x14ac:dyDescent="0.2"/>
    <row r="166" spans="1:9" ht="22.15" customHeight="1" x14ac:dyDescent="0.2">
      <c r="A166" s="363" t="s">
        <v>456</v>
      </c>
      <c r="B166" s="364"/>
      <c r="C166" s="364"/>
      <c r="D166" s="364"/>
      <c r="E166" s="364"/>
      <c r="F166" s="364"/>
      <c r="G166" s="364"/>
      <c r="H166" s="364"/>
      <c r="I166" s="365"/>
    </row>
    <row r="167" spans="1:9" ht="22.15" customHeight="1" x14ac:dyDescent="0.2">
      <c r="A167" s="330" t="s">
        <v>457</v>
      </c>
      <c r="B167" s="331"/>
      <c r="C167" s="331"/>
      <c r="D167" s="331"/>
      <c r="E167" s="331"/>
      <c r="F167" s="331"/>
      <c r="G167" s="331"/>
      <c r="H167" s="331"/>
      <c r="I167" s="332"/>
    </row>
    <row r="168" spans="1:9" ht="22.15" customHeight="1" x14ac:dyDescent="0.2">
      <c r="A168" s="330" t="s">
        <v>595</v>
      </c>
      <c r="B168" s="331"/>
      <c r="C168" s="331"/>
      <c r="D168" s="331"/>
      <c r="E168" s="331"/>
      <c r="F168" s="331"/>
      <c r="G168" s="331"/>
      <c r="H168" s="331"/>
      <c r="I168" s="332"/>
    </row>
    <row r="169" spans="1:9" ht="22.15" customHeight="1" x14ac:dyDescent="0.2">
      <c r="A169" s="143"/>
      <c r="B169" s="333" t="s">
        <v>671</v>
      </c>
      <c r="C169" s="333"/>
      <c r="D169" s="333"/>
      <c r="E169" s="333"/>
      <c r="F169" s="334" t="s">
        <v>596</v>
      </c>
      <c r="G169" s="334"/>
      <c r="H169" s="334"/>
      <c r="I169" s="335"/>
    </row>
    <row r="170" spans="1:9" ht="22.15" customHeight="1" x14ac:dyDescent="0.2">
      <c r="A170" s="354" t="s">
        <v>597</v>
      </c>
      <c r="B170" s="355"/>
      <c r="C170" s="355"/>
      <c r="D170" s="355"/>
      <c r="E170" s="355"/>
      <c r="F170" s="355"/>
      <c r="G170" s="355"/>
      <c r="H170" s="355"/>
      <c r="I170" s="356"/>
    </row>
    <row r="171" spans="1:9" ht="22.15" customHeight="1" x14ac:dyDescent="0.2">
      <c r="A171" s="354" t="s">
        <v>598</v>
      </c>
      <c r="B171" s="355"/>
      <c r="C171" s="355"/>
      <c r="D171" s="355"/>
      <c r="E171" s="355"/>
      <c r="F171" s="355"/>
      <c r="G171" s="355"/>
      <c r="H171" s="355"/>
      <c r="I171" s="356"/>
    </row>
    <row r="172" spans="1:9" ht="39" customHeight="1" x14ac:dyDescent="0.2">
      <c r="A172" s="123" t="s">
        <v>599</v>
      </c>
      <c r="B172" s="144">
        <v>7</v>
      </c>
      <c r="C172" s="354" t="s">
        <v>600</v>
      </c>
      <c r="D172" s="356"/>
      <c r="E172" s="366" t="s">
        <v>753</v>
      </c>
      <c r="F172" s="366"/>
      <c r="G172" s="366"/>
      <c r="H172" s="145" t="s">
        <v>601</v>
      </c>
      <c r="I172" s="146" t="s">
        <v>688</v>
      </c>
    </row>
    <row r="173" spans="1:9" ht="39" customHeight="1" x14ac:dyDescent="0.2">
      <c r="A173" s="123" t="s">
        <v>602</v>
      </c>
      <c r="B173" s="367" t="s">
        <v>479</v>
      </c>
      <c r="C173" s="367"/>
      <c r="D173" s="367"/>
      <c r="E173" s="354" t="s">
        <v>603</v>
      </c>
      <c r="F173" s="356"/>
      <c r="G173" s="374" t="s">
        <v>754</v>
      </c>
      <c r="H173" s="374"/>
      <c r="I173" s="374"/>
    </row>
    <row r="174" spans="1:9" ht="39" customHeight="1" x14ac:dyDescent="0.2">
      <c r="A174" s="123" t="s">
        <v>604</v>
      </c>
      <c r="B174" s="367" t="s">
        <v>817</v>
      </c>
      <c r="C174" s="367"/>
      <c r="D174" s="367"/>
      <c r="E174" s="367"/>
      <c r="F174" s="367"/>
      <c r="G174" s="367"/>
      <c r="H174" s="367"/>
      <c r="I174" s="367"/>
    </row>
    <row r="175" spans="1:9" ht="39" customHeight="1" x14ac:dyDescent="0.2">
      <c r="A175" s="123" t="s">
        <v>605</v>
      </c>
      <c r="B175" s="367" t="s">
        <v>818</v>
      </c>
      <c r="C175" s="367"/>
      <c r="D175" s="367"/>
      <c r="E175" s="367"/>
      <c r="F175" s="367"/>
      <c r="G175" s="367"/>
      <c r="H175" s="367"/>
      <c r="I175" s="367"/>
    </row>
    <row r="176" spans="1:9" ht="39" customHeight="1" x14ac:dyDescent="0.2">
      <c r="A176" s="123" t="s">
        <v>606</v>
      </c>
      <c r="B176" s="147">
        <v>1</v>
      </c>
      <c r="C176" s="147">
        <v>1</v>
      </c>
      <c r="D176" s="147">
        <v>2021</v>
      </c>
      <c r="E176" s="368" t="s">
        <v>607</v>
      </c>
      <c r="F176" s="369"/>
      <c r="G176" s="372">
        <v>31</v>
      </c>
      <c r="H176" s="372">
        <v>12</v>
      </c>
      <c r="I176" s="372">
        <v>2023</v>
      </c>
    </row>
    <row r="177" spans="1:12" ht="39" customHeight="1" x14ac:dyDescent="0.2">
      <c r="A177" s="123" t="s">
        <v>608</v>
      </c>
      <c r="B177" s="147">
        <v>2</v>
      </c>
      <c r="C177" s="147">
        <v>1</v>
      </c>
      <c r="D177" s="147">
        <v>2023</v>
      </c>
      <c r="E177" s="370"/>
      <c r="F177" s="371"/>
      <c r="G177" s="373"/>
      <c r="H177" s="373"/>
      <c r="I177" s="373"/>
    </row>
    <row r="178" spans="1:12" ht="39" customHeight="1" x14ac:dyDescent="0.2">
      <c r="A178" s="123" t="s">
        <v>609</v>
      </c>
      <c r="B178" s="148">
        <v>0.8</v>
      </c>
      <c r="C178" s="149" t="s">
        <v>610</v>
      </c>
      <c r="D178" s="124" t="s">
        <v>672</v>
      </c>
      <c r="E178" s="375" t="s">
        <v>611</v>
      </c>
      <c r="F178" s="376"/>
      <c r="G178" s="339" t="s">
        <v>672</v>
      </c>
      <c r="H178" s="377"/>
      <c r="I178" s="378"/>
    </row>
    <row r="179" spans="1:12" ht="39" customHeight="1" x14ac:dyDescent="0.2">
      <c r="A179" s="354" t="s">
        <v>612</v>
      </c>
      <c r="B179" s="355"/>
      <c r="C179" s="355"/>
      <c r="D179" s="355"/>
      <c r="E179" s="355"/>
      <c r="F179" s="355"/>
      <c r="G179" s="355"/>
      <c r="H179" s="355"/>
      <c r="I179" s="356"/>
    </row>
    <row r="180" spans="1:12" ht="39" customHeight="1" x14ac:dyDescent="0.2">
      <c r="A180" s="123" t="s">
        <v>613</v>
      </c>
      <c r="B180" s="379" t="s">
        <v>804</v>
      </c>
      <c r="C180" s="380"/>
      <c r="D180" s="145" t="s">
        <v>614</v>
      </c>
      <c r="E180" s="381" t="s">
        <v>805</v>
      </c>
      <c r="F180" s="382"/>
      <c r="G180" s="145" t="s">
        <v>615</v>
      </c>
      <c r="H180" s="348" t="s">
        <v>672</v>
      </c>
      <c r="I180" s="383"/>
    </row>
    <row r="181" spans="1:12" ht="39" customHeight="1" x14ac:dyDescent="0.2">
      <c r="A181" s="123" t="s">
        <v>616</v>
      </c>
      <c r="B181" s="348" t="s">
        <v>674</v>
      </c>
      <c r="C181" s="383"/>
      <c r="D181" s="383"/>
      <c r="E181" s="383"/>
      <c r="F181" s="383"/>
      <c r="G181" s="383"/>
      <c r="H181" s="383"/>
      <c r="I181" s="383"/>
    </row>
    <row r="182" spans="1:12" ht="39" customHeight="1" x14ac:dyDescent="0.2">
      <c r="A182" s="123" t="s">
        <v>617</v>
      </c>
      <c r="B182" s="150" t="s">
        <v>59</v>
      </c>
      <c r="C182" s="145" t="s">
        <v>618</v>
      </c>
      <c r="D182" s="151" t="s">
        <v>61</v>
      </c>
      <c r="E182" s="354" t="s">
        <v>619</v>
      </c>
      <c r="F182" s="356"/>
      <c r="G182" s="140" t="s">
        <v>64</v>
      </c>
      <c r="H182" s="145" t="s">
        <v>620</v>
      </c>
      <c r="I182" s="152">
        <v>0.8</v>
      </c>
      <c r="L182" s="115">
        <v>2</v>
      </c>
    </row>
    <row r="183" spans="1:12" ht="51.4" customHeight="1" x14ac:dyDescent="0.2">
      <c r="A183" s="123" t="s">
        <v>621</v>
      </c>
      <c r="B183" s="348" t="s">
        <v>806</v>
      </c>
      <c r="C183" s="348"/>
      <c r="D183" s="348"/>
      <c r="E183" s="348"/>
      <c r="F183" s="348"/>
      <c r="G183" s="348"/>
      <c r="H183" s="348"/>
      <c r="I183" s="348"/>
    </row>
    <row r="184" spans="1:12" ht="74.650000000000006" customHeight="1" x14ac:dyDescent="0.2">
      <c r="A184" s="123" t="s">
        <v>622</v>
      </c>
      <c r="B184" s="352" t="s">
        <v>807</v>
      </c>
      <c r="C184" s="384"/>
      <c r="D184" s="353"/>
      <c r="E184" s="354" t="s">
        <v>623</v>
      </c>
      <c r="F184" s="356"/>
      <c r="G184" s="352" t="s">
        <v>808</v>
      </c>
      <c r="H184" s="384"/>
      <c r="I184" s="353"/>
    </row>
    <row r="185" spans="1:12" ht="39" customHeight="1" x14ac:dyDescent="0.2">
      <c r="A185" s="354" t="s">
        <v>624</v>
      </c>
      <c r="B185" s="355"/>
      <c r="C185" s="355"/>
      <c r="D185" s="355"/>
      <c r="E185" s="355"/>
      <c r="F185" s="355"/>
      <c r="G185" s="355"/>
      <c r="H185" s="355"/>
      <c r="I185" s="356"/>
    </row>
    <row r="186" spans="1:12" ht="39" customHeight="1" x14ac:dyDescent="0.2">
      <c r="A186" s="123" t="s">
        <v>625</v>
      </c>
      <c r="B186" s="395" t="s">
        <v>909</v>
      </c>
      <c r="C186" s="396"/>
      <c r="D186" s="396"/>
      <c r="E186" s="396"/>
      <c r="F186" s="396"/>
      <c r="G186" s="396"/>
      <c r="H186" s="396"/>
      <c r="I186" s="397"/>
    </row>
    <row r="187" spans="1:12" ht="39" customHeight="1" x14ac:dyDescent="0.2">
      <c r="A187" s="123" t="s">
        <v>626</v>
      </c>
      <c r="B187" s="354" t="s">
        <v>627</v>
      </c>
      <c r="C187" s="356"/>
      <c r="D187" s="354" t="s">
        <v>628</v>
      </c>
      <c r="E187" s="356"/>
      <c r="F187" s="354" t="s">
        <v>629</v>
      </c>
      <c r="G187" s="356"/>
      <c r="H187" s="354" t="s">
        <v>630</v>
      </c>
      <c r="I187" s="356"/>
    </row>
    <row r="188" spans="1:12" ht="39" customHeight="1" x14ac:dyDescent="0.2">
      <c r="A188" s="123" t="s">
        <v>631</v>
      </c>
      <c r="B188" s="348" t="s">
        <v>809</v>
      </c>
      <c r="C188" s="348"/>
      <c r="D188" s="348" t="s">
        <v>810</v>
      </c>
      <c r="E188" s="348"/>
      <c r="F188" s="351"/>
      <c r="G188" s="351"/>
      <c r="H188" s="352"/>
      <c r="I188" s="353"/>
    </row>
    <row r="189" spans="1:12" ht="39" customHeight="1" x14ac:dyDescent="0.2">
      <c r="A189" s="123" t="s">
        <v>632</v>
      </c>
      <c r="B189" s="361" t="s">
        <v>689</v>
      </c>
      <c r="C189" s="362"/>
      <c r="D189" s="361" t="s">
        <v>689</v>
      </c>
      <c r="E189" s="362"/>
      <c r="F189" s="351"/>
      <c r="G189" s="351"/>
      <c r="H189" s="352"/>
      <c r="I189" s="353"/>
    </row>
    <row r="190" spans="1:12" ht="39" customHeight="1" x14ac:dyDescent="0.2">
      <c r="A190" s="123" t="s">
        <v>633</v>
      </c>
      <c r="B190" s="360" t="s">
        <v>811</v>
      </c>
      <c r="C190" s="360"/>
      <c r="D190" s="360" t="s">
        <v>811</v>
      </c>
      <c r="E190" s="360"/>
      <c r="F190" s="351"/>
      <c r="G190" s="351"/>
      <c r="H190" s="352"/>
      <c r="I190" s="353"/>
    </row>
    <row r="191" spans="1:12" ht="39" customHeight="1" x14ac:dyDescent="0.2">
      <c r="A191" s="123" t="s">
        <v>634</v>
      </c>
      <c r="B191" s="348" t="s">
        <v>64</v>
      </c>
      <c r="C191" s="348"/>
      <c r="D191" s="348" t="s">
        <v>64</v>
      </c>
      <c r="E191" s="348"/>
      <c r="F191" s="351"/>
      <c r="G191" s="351"/>
      <c r="H191" s="352"/>
      <c r="I191" s="353"/>
    </row>
    <row r="192" spans="1:12" ht="39" customHeight="1" x14ac:dyDescent="0.2">
      <c r="A192" s="123" t="s">
        <v>635</v>
      </c>
      <c r="B192" s="399" t="s">
        <v>812</v>
      </c>
      <c r="C192" s="399"/>
      <c r="D192" s="399" t="s">
        <v>812</v>
      </c>
      <c r="E192" s="399"/>
      <c r="F192" s="351"/>
      <c r="G192" s="351"/>
      <c r="H192" s="352"/>
      <c r="I192" s="353"/>
    </row>
    <row r="193" spans="1:9" ht="39" customHeight="1" x14ac:dyDescent="0.2">
      <c r="A193" s="123" t="s">
        <v>636</v>
      </c>
      <c r="B193" s="399" t="s">
        <v>813</v>
      </c>
      <c r="C193" s="399"/>
      <c r="D193" s="399" t="s">
        <v>814</v>
      </c>
      <c r="E193" s="399"/>
      <c r="F193" s="351"/>
      <c r="G193" s="351"/>
      <c r="H193" s="352"/>
      <c r="I193" s="353"/>
    </row>
    <row r="194" spans="1:9" ht="39" customHeight="1" x14ac:dyDescent="0.2">
      <c r="A194" s="354" t="s">
        <v>637</v>
      </c>
      <c r="B194" s="355"/>
      <c r="C194" s="355"/>
      <c r="D194" s="355"/>
      <c r="E194" s="355"/>
      <c r="F194" s="355"/>
      <c r="G194" s="355"/>
      <c r="H194" s="355"/>
      <c r="I194" s="356"/>
    </row>
    <row r="195" spans="1:9" ht="39" customHeight="1" x14ac:dyDescent="0.2">
      <c r="A195" s="123" t="s">
        <v>638</v>
      </c>
      <c r="B195" s="339" t="s">
        <v>80</v>
      </c>
      <c r="C195" s="340"/>
      <c r="D195" s="341"/>
      <c r="E195" s="145" t="s">
        <v>639</v>
      </c>
      <c r="F195" s="357" t="s">
        <v>80</v>
      </c>
      <c r="G195" s="358"/>
      <c r="H195" s="358"/>
      <c r="I195" s="359"/>
    </row>
    <row r="196" spans="1:9" ht="39" customHeight="1" x14ac:dyDescent="0.2">
      <c r="A196" s="123" t="s">
        <v>640</v>
      </c>
      <c r="B196" s="346" t="s">
        <v>80</v>
      </c>
      <c r="C196" s="346"/>
      <c r="D196" s="346"/>
      <c r="E196" s="346"/>
      <c r="F196" s="346"/>
      <c r="G196" s="346"/>
      <c r="H196" s="346"/>
      <c r="I196" s="346"/>
    </row>
    <row r="197" spans="1:9" ht="39" customHeight="1" x14ac:dyDescent="0.2">
      <c r="A197" s="123" t="s">
        <v>641</v>
      </c>
      <c r="B197" s="346" t="s">
        <v>80</v>
      </c>
      <c r="C197" s="346"/>
      <c r="D197" s="346"/>
      <c r="E197" s="346"/>
      <c r="F197" s="346"/>
      <c r="G197" s="346"/>
      <c r="H197" s="346"/>
      <c r="I197" s="346"/>
    </row>
    <row r="198" spans="1:9" ht="39" customHeight="1" x14ac:dyDescent="0.2">
      <c r="A198" s="123" t="s">
        <v>642</v>
      </c>
      <c r="B198" s="339" t="s">
        <v>80</v>
      </c>
      <c r="C198" s="340"/>
      <c r="D198" s="341"/>
      <c r="E198" s="145" t="s">
        <v>643</v>
      </c>
      <c r="F198" s="339" t="s">
        <v>80</v>
      </c>
      <c r="G198" s="340"/>
      <c r="H198" s="340"/>
      <c r="I198" s="341"/>
    </row>
    <row r="199" spans="1:9" ht="39" customHeight="1" x14ac:dyDescent="0.2">
      <c r="A199" s="342" t="s">
        <v>644</v>
      </c>
      <c r="B199" s="343"/>
      <c r="C199" s="342" t="s">
        <v>645</v>
      </c>
      <c r="D199" s="343"/>
      <c r="E199" s="342" t="s">
        <v>646</v>
      </c>
      <c r="F199" s="344"/>
      <c r="G199" s="343"/>
      <c r="H199" s="342" t="s">
        <v>647</v>
      </c>
      <c r="I199" s="343"/>
    </row>
    <row r="200" spans="1:9" ht="39" customHeight="1" x14ac:dyDescent="0.2">
      <c r="A200" s="346" t="s">
        <v>766</v>
      </c>
      <c r="B200" s="346"/>
      <c r="C200" s="347" t="s">
        <v>767</v>
      </c>
      <c r="D200" s="347"/>
      <c r="E200" s="348" t="s">
        <v>815</v>
      </c>
      <c r="F200" s="348"/>
      <c r="G200" s="348"/>
      <c r="H200" s="349" t="s">
        <v>816</v>
      </c>
      <c r="I200" s="350"/>
    </row>
    <row r="201" spans="1:9" ht="39" customHeight="1" x14ac:dyDescent="0.2">
      <c r="A201" s="345" t="s">
        <v>648</v>
      </c>
      <c r="B201" s="345"/>
      <c r="C201" s="345"/>
      <c r="D201" s="345"/>
      <c r="E201" s="345"/>
      <c r="F201" s="345"/>
      <c r="G201" s="345"/>
      <c r="H201" s="345"/>
      <c r="I201" s="345"/>
    </row>
    <row r="202" spans="1:9" ht="39" customHeight="1" x14ac:dyDescent="0.2">
      <c r="A202" s="145" t="s">
        <v>535</v>
      </c>
      <c r="B202" s="345" t="s">
        <v>649</v>
      </c>
      <c r="C202" s="345"/>
      <c r="D202" s="345"/>
      <c r="E202" s="345"/>
      <c r="F202" s="345"/>
      <c r="G202" s="345"/>
      <c r="H202" s="345"/>
      <c r="I202" s="145" t="s">
        <v>650</v>
      </c>
    </row>
    <row r="203" spans="1:9" ht="30" customHeight="1" x14ac:dyDescent="0.2">
      <c r="A203" s="183">
        <v>44841</v>
      </c>
      <c r="B203" s="336" t="s">
        <v>772</v>
      </c>
      <c r="C203" s="337"/>
      <c r="D203" s="337"/>
      <c r="E203" s="337"/>
      <c r="F203" s="337"/>
      <c r="G203" s="337"/>
      <c r="H203" s="338"/>
      <c r="I203" s="184" t="s">
        <v>693</v>
      </c>
    </row>
    <row r="204" spans="1:9" ht="30" customHeight="1" x14ac:dyDescent="0.2">
      <c r="A204" s="183">
        <v>44925</v>
      </c>
      <c r="B204" s="336" t="s">
        <v>772</v>
      </c>
      <c r="C204" s="337"/>
      <c r="D204" s="337"/>
      <c r="E204" s="337"/>
      <c r="F204" s="337"/>
      <c r="G204" s="337"/>
      <c r="H204" s="338"/>
      <c r="I204" s="184" t="s">
        <v>694</v>
      </c>
    </row>
    <row r="205" spans="1:9" ht="22.9" customHeight="1" x14ac:dyDescent="0.2"/>
    <row r="206" spans="1:9" ht="22.15" customHeight="1" x14ac:dyDescent="0.2">
      <c r="A206" s="363" t="s">
        <v>456</v>
      </c>
      <c r="B206" s="364"/>
      <c r="C206" s="364"/>
      <c r="D206" s="364"/>
      <c r="E206" s="364"/>
      <c r="F206" s="364"/>
      <c r="G206" s="364"/>
      <c r="H206" s="364"/>
      <c r="I206" s="365"/>
    </row>
    <row r="207" spans="1:9" ht="22.15" customHeight="1" x14ac:dyDescent="0.2">
      <c r="A207" s="330" t="s">
        <v>457</v>
      </c>
      <c r="B207" s="331"/>
      <c r="C207" s="331"/>
      <c r="D207" s="331"/>
      <c r="E207" s="331"/>
      <c r="F207" s="331"/>
      <c r="G207" s="331"/>
      <c r="H207" s="331"/>
      <c r="I207" s="332"/>
    </row>
    <row r="208" spans="1:9" ht="22.15" customHeight="1" x14ac:dyDescent="0.2">
      <c r="A208" s="330" t="s">
        <v>595</v>
      </c>
      <c r="B208" s="331"/>
      <c r="C208" s="331"/>
      <c r="D208" s="331"/>
      <c r="E208" s="331"/>
      <c r="F208" s="331"/>
      <c r="G208" s="331"/>
      <c r="H208" s="331"/>
      <c r="I208" s="332"/>
    </row>
    <row r="209" spans="1:12" ht="22.15" customHeight="1" x14ac:dyDescent="0.2">
      <c r="A209" s="143"/>
      <c r="B209" s="333" t="s">
        <v>671</v>
      </c>
      <c r="C209" s="333"/>
      <c r="D209" s="333"/>
      <c r="E209" s="333"/>
      <c r="F209" s="334" t="s">
        <v>596</v>
      </c>
      <c r="G209" s="334"/>
      <c r="H209" s="334"/>
      <c r="I209" s="335"/>
    </row>
    <row r="210" spans="1:12" ht="22.15" customHeight="1" x14ac:dyDescent="0.2">
      <c r="A210" s="354" t="s">
        <v>597</v>
      </c>
      <c r="B210" s="355"/>
      <c r="C210" s="355"/>
      <c r="D210" s="355"/>
      <c r="E210" s="355"/>
      <c r="F210" s="355"/>
      <c r="G210" s="355"/>
      <c r="H210" s="355"/>
      <c r="I210" s="356"/>
    </row>
    <row r="211" spans="1:12" ht="22.15" customHeight="1" x14ac:dyDescent="0.2">
      <c r="A211" s="354" t="s">
        <v>598</v>
      </c>
      <c r="B211" s="355"/>
      <c r="C211" s="355"/>
      <c r="D211" s="355"/>
      <c r="E211" s="355"/>
      <c r="F211" s="355"/>
      <c r="G211" s="355"/>
      <c r="H211" s="355"/>
      <c r="I211" s="356"/>
    </row>
    <row r="212" spans="1:12" ht="39" customHeight="1" x14ac:dyDescent="0.2">
      <c r="A212" s="123" t="s">
        <v>599</v>
      </c>
      <c r="B212" s="144">
        <v>10</v>
      </c>
      <c r="C212" s="354" t="s">
        <v>600</v>
      </c>
      <c r="D212" s="356"/>
      <c r="E212" s="366" t="s">
        <v>753</v>
      </c>
      <c r="F212" s="366"/>
      <c r="G212" s="366"/>
      <c r="H212" s="145" t="s">
        <v>601</v>
      </c>
      <c r="I212" s="146" t="s">
        <v>688</v>
      </c>
    </row>
    <row r="213" spans="1:12" ht="39" customHeight="1" x14ac:dyDescent="0.2">
      <c r="A213" s="123" t="s">
        <v>602</v>
      </c>
      <c r="B213" s="367" t="s">
        <v>479</v>
      </c>
      <c r="C213" s="367"/>
      <c r="D213" s="367"/>
      <c r="E213" s="354" t="s">
        <v>603</v>
      </c>
      <c r="F213" s="356"/>
      <c r="G213" s="374" t="s">
        <v>754</v>
      </c>
      <c r="H213" s="374"/>
      <c r="I213" s="374"/>
    </row>
    <row r="214" spans="1:12" ht="39" customHeight="1" x14ac:dyDescent="0.2">
      <c r="A214" s="123" t="s">
        <v>604</v>
      </c>
      <c r="B214" s="367" t="s">
        <v>819</v>
      </c>
      <c r="C214" s="367"/>
      <c r="D214" s="367"/>
      <c r="E214" s="367"/>
      <c r="F214" s="367"/>
      <c r="G214" s="367"/>
      <c r="H214" s="367"/>
      <c r="I214" s="367"/>
    </row>
    <row r="215" spans="1:12" ht="39" customHeight="1" x14ac:dyDescent="0.2">
      <c r="A215" s="123" t="s">
        <v>605</v>
      </c>
      <c r="B215" s="367" t="s">
        <v>820</v>
      </c>
      <c r="C215" s="367"/>
      <c r="D215" s="367"/>
      <c r="E215" s="367"/>
      <c r="F215" s="367"/>
      <c r="G215" s="367"/>
      <c r="H215" s="367"/>
      <c r="I215" s="367"/>
    </row>
    <row r="216" spans="1:12" ht="39" customHeight="1" x14ac:dyDescent="0.2">
      <c r="A216" s="123" t="s">
        <v>606</v>
      </c>
      <c r="B216" s="147">
        <v>2</v>
      </c>
      <c r="C216" s="147">
        <v>1</v>
      </c>
      <c r="D216" s="147">
        <v>2020</v>
      </c>
      <c r="E216" s="368" t="s">
        <v>607</v>
      </c>
      <c r="F216" s="369"/>
      <c r="G216" s="372">
        <v>31</v>
      </c>
      <c r="H216" s="372">
        <v>12</v>
      </c>
      <c r="I216" s="372">
        <v>2023</v>
      </c>
    </row>
    <row r="217" spans="1:12" ht="39" customHeight="1" x14ac:dyDescent="0.2">
      <c r="A217" s="123" t="s">
        <v>608</v>
      </c>
      <c r="B217" s="147">
        <v>2</v>
      </c>
      <c r="C217" s="147">
        <v>1</v>
      </c>
      <c r="D217" s="147">
        <v>2023</v>
      </c>
      <c r="E217" s="370"/>
      <c r="F217" s="371"/>
      <c r="G217" s="373"/>
      <c r="H217" s="373"/>
      <c r="I217" s="373"/>
    </row>
    <row r="218" spans="1:12" ht="39" customHeight="1" x14ac:dyDescent="0.2">
      <c r="A218" s="123" t="s">
        <v>609</v>
      </c>
      <c r="B218" s="148">
        <v>1</v>
      </c>
      <c r="C218" s="149" t="s">
        <v>610</v>
      </c>
      <c r="D218" s="124" t="s">
        <v>672</v>
      </c>
      <c r="E218" s="375" t="s">
        <v>611</v>
      </c>
      <c r="F218" s="376"/>
      <c r="G218" s="339" t="s">
        <v>672</v>
      </c>
      <c r="H218" s="377"/>
      <c r="I218" s="378"/>
    </row>
    <row r="219" spans="1:12" ht="39" customHeight="1" x14ac:dyDescent="0.2">
      <c r="A219" s="354" t="s">
        <v>612</v>
      </c>
      <c r="B219" s="355"/>
      <c r="C219" s="355"/>
      <c r="D219" s="355"/>
      <c r="E219" s="355"/>
      <c r="F219" s="355"/>
      <c r="G219" s="355"/>
      <c r="H219" s="355"/>
      <c r="I219" s="356"/>
    </row>
    <row r="220" spans="1:12" ht="39" customHeight="1" x14ac:dyDescent="0.2">
      <c r="A220" s="123" t="s">
        <v>613</v>
      </c>
      <c r="B220" s="379" t="s">
        <v>821</v>
      </c>
      <c r="C220" s="380"/>
      <c r="D220" s="145" t="s">
        <v>614</v>
      </c>
      <c r="E220" s="400" t="s">
        <v>692</v>
      </c>
      <c r="F220" s="401"/>
      <c r="G220" s="145" t="s">
        <v>615</v>
      </c>
      <c r="H220" s="379" t="s">
        <v>672</v>
      </c>
      <c r="I220" s="380"/>
    </row>
    <row r="221" spans="1:12" ht="39" customHeight="1" x14ac:dyDescent="0.2">
      <c r="A221" s="123" t="s">
        <v>616</v>
      </c>
      <c r="B221" s="348" t="s">
        <v>674</v>
      </c>
      <c r="C221" s="383"/>
      <c r="D221" s="383"/>
      <c r="E221" s="383"/>
      <c r="F221" s="383"/>
      <c r="G221" s="383"/>
      <c r="H221" s="383"/>
      <c r="I221" s="383"/>
    </row>
    <row r="222" spans="1:12" ht="39" customHeight="1" x14ac:dyDescent="0.2">
      <c r="A222" s="123" t="s">
        <v>617</v>
      </c>
      <c r="B222" s="150" t="s">
        <v>59</v>
      </c>
      <c r="C222" s="145" t="s">
        <v>618</v>
      </c>
      <c r="D222" s="151" t="s">
        <v>53</v>
      </c>
      <c r="E222" s="354" t="s">
        <v>619</v>
      </c>
      <c r="F222" s="356"/>
      <c r="G222" s="140" t="s">
        <v>58</v>
      </c>
      <c r="H222" s="145" t="s">
        <v>620</v>
      </c>
      <c r="I222" s="152">
        <v>1</v>
      </c>
      <c r="L222" s="115">
        <v>2</v>
      </c>
    </row>
    <row r="223" spans="1:12" ht="39" customHeight="1" x14ac:dyDescent="0.2">
      <c r="A223" s="123" t="s">
        <v>621</v>
      </c>
      <c r="B223" s="348" t="s">
        <v>822</v>
      </c>
      <c r="C223" s="348"/>
      <c r="D223" s="348"/>
      <c r="E223" s="348"/>
      <c r="F223" s="348"/>
      <c r="G223" s="348"/>
      <c r="H223" s="348"/>
      <c r="I223" s="348"/>
    </row>
    <row r="224" spans="1:12" ht="60" customHeight="1" x14ac:dyDescent="0.2">
      <c r="A224" s="123" t="s">
        <v>622</v>
      </c>
      <c r="B224" s="385" t="s">
        <v>823</v>
      </c>
      <c r="C224" s="386"/>
      <c r="D224" s="387"/>
      <c r="E224" s="354" t="s">
        <v>623</v>
      </c>
      <c r="F224" s="356"/>
      <c r="G224" s="385" t="s">
        <v>824</v>
      </c>
      <c r="H224" s="386"/>
      <c r="I224" s="387"/>
    </row>
    <row r="225" spans="1:9" ht="39" customHeight="1" x14ac:dyDescent="0.2">
      <c r="A225" s="354" t="s">
        <v>624</v>
      </c>
      <c r="B225" s="355"/>
      <c r="C225" s="355"/>
      <c r="D225" s="355"/>
      <c r="E225" s="355"/>
      <c r="F225" s="355"/>
      <c r="G225" s="355"/>
      <c r="H225" s="355"/>
      <c r="I225" s="356"/>
    </row>
    <row r="226" spans="1:9" ht="39" customHeight="1" x14ac:dyDescent="0.2">
      <c r="A226" s="123" t="s">
        <v>625</v>
      </c>
      <c r="B226" s="395" t="s">
        <v>825</v>
      </c>
      <c r="C226" s="396"/>
      <c r="D226" s="396"/>
      <c r="E226" s="396"/>
      <c r="F226" s="396"/>
      <c r="G226" s="396"/>
      <c r="H226" s="396"/>
      <c r="I226" s="397"/>
    </row>
    <row r="227" spans="1:9" ht="39" customHeight="1" x14ac:dyDescent="0.2">
      <c r="A227" s="123" t="s">
        <v>626</v>
      </c>
      <c r="B227" s="354" t="s">
        <v>627</v>
      </c>
      <c r="C227" s="356"/>
      <c r="D227" s="354" t="s">
        <v>628</v>
      </c>
      <c r="E227" s="356"/>
      <c r="F227" s="354" t="s">
        <v>629</v>
      </c>
      <c r="G227" s="356"/>
      <c r="H227" s="354" t="s">
        <v>630</v>
      </c>
      <c r="I227" s="356"/>
    </row>
    <row r="228" spans="1:9" ht="39" customHeight="1" x14ac:dyDescent="0.2">
      <c r="A228" s="123" t="s">
        <v>631</v>
      </c>
      <c r="B228" s="348" t="s">
        <v>826</v>
      </c>
      <c r="C228" s="348"/>
      <c r="D228" s="348" t="s">
        <v>827</v>
      </c>
      <c r="E228" s="348"/>
      <c r="F228" s="351"/>
      <c r="G228" s="351"/>
      <c r="H228" s="352"/>
      <c r="I228" s="353"/>
    </row>
    <row r="229" spans="1:9" ht="39" customHeight="1" x14ac:dyDescent="0.2">
      <c r="A229" s="123" t="s">
        <v>632</v>
      </c>
      <c r="B229" s="361" t="s">
        <v>689</v>
      </c>
      <c r="C229" s="362"/>
      <c r="D229" s="361" t="s">
        <v>689</v>
      </c>
      <c r="E229" s="362"/>
      <c r="F229" s="351"/>
      <c r="G229" s="351"/>
      <c r="H229" s="352"/>
      <c r="I229" s="353"/>
    </row>
    <row r="230" spans="1:9" ht="39" customHeight="1" x14ac:dyDescent="0.2">
      <c r="A230" s="123" t="s">
        <v>633</v>
      </c>
      <c r="B230" s="360" t="s">
        <v>686</v>
      </c>
      <c r="C230" s="360"/>
      <c r="D230" s="360" t="s">
        <v>686</v>
      </c>
      <c r="E230" s="360"/>
      <c r="F230" s="351"/>
      <c r="G230" s="351"/>
      <c r="H230" s="352"/>
      <c r="I230" s="353"/>
    </row>
    <row r="231" spans="1:9" ht="39" customHeight="1" x14ac:dyDescent="0.2">
      <c r="A231" s="123" t="s">
        <v>634</v>
      </c>
      <c r="B231" s="348" t="s">
        <v>58</v>
      </c>
      <c r="C231" s="348"/>
      <c r="D231" s="348" t="s">
        <v>58</v>
      </c>
      <c r="E231" s="348"/>
      <c r="F231" s="351"/>
      <c r="G231" s="351"/>
      <c r="H231" s="352"/>
      <c r="I231" s="353"/>
    </row>
    <row r="232" spans="1:9" ht="39" customHeight="1" x14ac:dyDescent="0.2">
      <c r="A232" s="123" t="s">
        <v>635</v>
      </c>
      <c r="B232" s="348" t="s">
        <v>828</v>
      </c>
      <c r="C232" s="348"/>
      <c r="D232" s="348" t="s">
        <v>829</v>
      </c>
      <c r="E232" s="348"/>
      <c r="F232" s="351"/>
      <c r="G232" s="351"/>
      <c r="H232" s="352"/>
      <c r="I232" s="353"/>
    </row>
    <row r="233" spans="1:9" ht="39" customHeight="1" x14ac:dyDescent="0.2">
      <c r="A233" s="123" t="s">
        <v>636</v>
      </c>
      <c r="B233" s="399" t="s">
        <v>830</v>
      </c>
      <c r="C233" s="399"/>
      <c r="D233" s="399" t="s">
        <v>831</v>
      </c>
      <c r="E233" s="399"/>
      <c r="F233" s="351"/>
      <c r="G233" s="351"/>
      <c r="H233" s="352"/>
      <c r="I233" s="353"/>
    </row>
    <row r="234" spans="1:9" ht="39" customHeight="1" x14ac:dyDescent="0.2">
      <c r="A234" s="354" t="s">
        <v>637</v>
      </c>
      <c r="B234" s="355"/>
      <c r="C234" s="355"/>
      <c r="D234" s="355"/>
      <c r="E234" s="355"/>
      <c r="F234" s="355"/>
      <c r="G234" s="355"/>
      <c r="H234" s="355"/>
      <c r="I234" s="356"/>
    </row>
    <row r="235" spans="1:9" ht="39" customHeight="1" x14ac:dyDescent="0.2">
      <c r="A235" s="123" t="s">
        <v>638</v>
      </c>
      <c r="B235" s="339" t="s">
        <v>80</v>
      </c>
      <c r="C235" s="340"/>
      <c r="D235" s="341"/>
      <c r="E235" s="145" t="s">
        <v>639</v>
      </c>
      <c r="F235" s="357" t="s">
        <v>80</v>
      </c>
      <c r="G235" s="358"/>
      <c r="H235" s="358"/>
      <c r="I235" s="359"/>
    </row>
    <row r="236" spans="1:9" ht="39" customHeight="1" x14ac:dyDescent="0.2">
      <c r="A236" s="123" t="s">
        <v>640</v>
      </c>
      <c r="B236" s="346" t="s">
        <v>80</v>
      </c>
      <c r="C236" s="346"/>
      <c r="D236" s="346"/>
      <c r="E236" s="346"/>
      <c r="F236" s="346"/>
      <c r="G236" s="346"/>
      <c r="H236" s="346"/>
      <c r="I236" s="346"/>
    </row>
    <row r="237" spans="1:9" ht="39" customHeight="1" x14ac:dyDescent="0.2">
      <c r="A237" s="123" t="s">
        <v>641</v>
      </c>
      <c r="B237" s="346" t="s">
        <v>80</v>
      </c>
      <c r="C237" s="346"/>
      <c r="D237" s="346"/>
      <c r="E237" s="346"/>
      <c r="F237" s="346"/>
      <c r="G237" s="346"/>
      <c r="H237" s="346"/>
      <c r="I237" s="346"/>
    </row>
    <row r="238" spans="1:9" ht="39" customHeight="1" x14ac:dyDescent="0.2">
      <c r="A238" s="123" t="s">
        <v>642</v>
      </c>
      <c r="B238" s="339" t="s">
        <v>80</v>
      </c>
      <c r="C238" s="340"/>
      <c r="D238" s="341"/>
      <c r="E238" s="145" t="s">
        <v>643</v>
      </c>
      <c r="F238" s="339" t="s">
        <v>80</v>
      </c>
      <c r="G238" s="340"/>
      <c r="H238" s="340"/>
      <c r="I238" s="341"/>
    </row>
    <row r="239" spans="1:9" ht="39" customHeight="1" x14ac:dyDescent="0.2">
      <c r="A239" s="342" t="s">
        <v>644</v>
      </c>
      <c r="B239" s="343"/>
      <c r="C239" s="342" t="s">
        <v>645</v>
      </c>
      <c r="D239" s="343"/>
      <c r="E239" s="342" t="s">
        <v>646</v>
      </c>
      <c r="F239" s="344"/>
      <c r="G239" s="343"/>
      <c r="H239" s="342" t="s">
        <v>647</v>
      </c>
      <c r="I239" s="343"/>
    </row>
    <row r="240" spans="1:9" ht="39" customHeight="1" x14ac:dyDescent="0.2">
      <c r="A240" s="346" t="s">
        <v>766</v>
      </c>
      <c r="B240" s="346"/>
      <c r="C240" s="347" t="s">
        <v>767</v>
      </c>
      <c r="D240" s="347"/>
      <c r="E240" s="348" t="s">
        <v>832</v>
      </c>
      <c r="F240" s="348"/>
      <c r="G240" s="348"/>
      <c r="H240" s="349" t="s">
        <v>833</v>
      </c>
      <c r="I240" s="350"/>
    </row>
    <row r="241" spans="1:9" ht="39" customHeight="1" x14ac:dyDescent="0.2">
      <c r="A241" s="345" t="s">
        <v>648</v>
      </c>
      <c r="B241" s="345"/>
      <c r="C241" s="345"/>
      <c r="D241" s="345"/>
      <c r="E241" s="345"/>
      <c r="F241" s="345"/>
      <c r="G241" s="345"/>
      <c r="H241" s="345"/>
      <c r="I241" s="345"/>
    </row>
    <row r="242" spans="1:9" ht="39" customHeight="1" x14ac:dyDescent="0.2">
      <c r="A242" s="145" t="s">
        <v>535</v>
      </c>
      <c r="B242" s="345" t="s">
        <v>649</v>
      </c>
      <c r="C242" s="345"/>
      <c r="D242" s="345"/>
      <c r="E242" s="345"/>
      <c r="F242" s="345"/>
      <c r="G242" s="345"/>
      <c r="H242" s="345"/>
      <c r="I242" s="145" t="s">
        <v>650</v>
      </c>
    </row>
    <row r="243" spans="1:9" ht="30" customHeight="1" x14ac:dyDescent="0.2">
      <c r="A243" s="183">
        <v>44841</v>
      </c>
      <c r="B243" s="336" t="s">
        <v>772</v>
      </c>
      <c r="C243" s="337"/>
      <c r="D243" s="337"/>
      <c r="E243" s="337"/>
      <c r="F243" s="337"/>
      <c r="G243" s="337"/>
      <c r="H243" s="338"/>
      <c r="I243" s="184" t="s">
        <v>693</v>
      </c>
    </row>
    <row r="244" spans="1:9" ht="30" customHeight="1" x14ac:dyDescent="0.2">
      <c r="A244" s="183">
        <v>44925</v>
      </c>
      <c r="B244" s="336" t="s">
        <v>772</v>
      </c>
      <c r="C244" s="337"/>
      <c r="D244" s="337"/>
      <c r="E244" s="337"/>
      <c r="F244" s="337"/>
      <c r="G244" s="337"/>
      <c r="H244" s="338"/>
      <c r="I244" s="184" t="s">
        <v>694</v>
      </c>
    </row>
    <row r="245" spans="1:9" ht="27.4" customHeight="1" x14ac:dyDescent="0.2"/>
    <row r="246" spans="1:9" ht="22.15" customHeight="1" x14ac:dyDescent="0.2">
      <c r="A246" s="363" t="s">
        <v>456</v>
      </c>
      <c r="B246" s="364"/>
      <c r="C246" s="364"/>
      <c r="D246" s="364"/>
      <c r="E246" s="364"/>
      <c r="F246" s="364"/>
      <c r="G246" s="364"/>
      <c r="H246" s="364"/>
      <c r="I246" s="365"/>
    </row>
    <row r="247" spans="1:9" ht="22.15" customHeight="1" x14ac:dyDescent="0.2">
      <c r="A247" s="330" t="s">
        <v>457</v>
      </c>
      <c r="B247" s="331"/>
      <c r="C247" s="331"/>
      <c r="D247" s="331"/>
      <c r="E247" s="331"/>
      <c r="F247" s="331"/>
      <c r="G247" s="331"/>
      <c r="H247" s="331"/>
      <c r="I247" s="332"/>
    </row>
    <row r="248" spans="1:9" ht="22.15" customHeight="1" x14ac:dyDescent="0.2">
      <c r="A248" s="330" t="s">
        <v>595</v>
      </c>
      <c r="B248" s="331"/>
      <c r="C248" s="331"/>
      <c r="D248" s="331"/>
      <c r="E248" s="331"/>
      <c r="F248" s="331"/>
      <c r="G248" s="331"/>
      <c r="H248" s="331"/>
      <c r="I248" s="332"/>
    </row>
    <row r="249" spans="1:9" ht="22.15" customHeight="1" x14ac:dyDescent="0.2">
      <c r="A249" s="143"/>
      <c r="B249" s="333" t="s">
        <v>671</v>
      </c>
      <c r="C249" s="333"/>
      <c r="D249" s="333"/>
      <c r="E249" s="333"/>
      <c r="F249" s="334" t="s">
        <v>596</v>
      </c>
      <c r="G249" s="334"/>
      <c r="H249" s="334"/>
      <c r="I249" s="335"/>
    </row>
    <row r="250" spans="1:9" ht="22.15" customHeight="1" x14ac:dyDescent="0.2">
      <c r="A250" s="354" t="s">
        <v>597</v>
      </c>
      <c r="B250" s="355"/>
      <c r="C250" s="355"/>
      <c r="D250" s="355"/>
      <c r="E250" s="355"/>
      <c r="F250" s="355"/>
      <c r="G250" s="355"/>
      <c r="H250" s="355"/>
      <c r="I250" s="356"/>
    </row>
    <row r="251" spans="1:9" ht="22.15" customHeight="1" x14ac:dyDescent="0.2">
      <c r="A251" s="354" t="s">
        <v>598</v>
      </c>
      <c r="B251" s="355"/>
      <c r="C251" s="355"/>
      <c r="D251" s="355"/>
      <c r="E251" s="355"/>
      <c r="F251" s="355"/>
      <c r="G251" s="355"/>
      <c r="H251" s="355"/>
      <c r="I251" s="356"/>
    </row>
    <row r="252" spans="1:9" ht="39" customHeight="1" x14ac:dyDescent="0.2">
      <c r="A252" s="123" t="s">
        <v>599</v>
      </c>
      <c r="B252" s="144">
        <v>27</v>
      </c>
      <c r="C252" s="354" t="s">
        <v>600</v>
      </c>
      <c r="D252" s="356"/>
      <c r="E252" s="366" t="s">
        <v>753</v>
      </c>
      <c r="F252" s="366"/>
      <c r="G252" s="366"/>
      <c r="H252" s="145" t="s">
        <v>601</v>
      </c>
      <c r="I252" s="146" t="s">
        <v>688</v>
      </c>
    </row>
    <row r="253" spans="1:9" ht="39" customHeight="1" x14ac:dyDescent="0.2">
      <c r="A253" s="123" t="s">
        <v>602</v>
      </c>
      <c r="B253" s="367" t="s">
        <v>479</v>
      </c>
      <c r="C253" s="367"/>
      <c r="D253" s="367"/>
      <c r="E253" s="354" t="s">
        <v>603</v>
      </c>
      <c r="F253" s="356"/>
      <c r="G253" s="374" t="s">
        <v>754</v>
      </c>
      <c r="H253" s="374"/>
      <c r="I253" s="374"/>
    </row>
    <row r="254" spans="1:9" ht="39" customHeight="1" x14ac:dyDescent="0.2">
      <c r="A254" s="123" t="s">
        <v>604</v>
      </c>
      <c r="B254" s="367" t="s">
        <v>834</v>
      </c>
      <c r="C254" s="367"/>
      <c r="D254" s="367"/>
      <c r="E254" s="367"/>
      <c r="F254" s="367"/>
      <c r="G254" s="367"/>
      <c r="H254" s="367"/>
      <c r="I254" s="367"/>
    </row>
    <row r="255" spans="1:9" ht="39" customHeight="1" x14ac:dyDescent="0.2">
      <c r="A255" s="123" t="s">
        <v>605</v>
      </c>
      <c r="B255" s="402" t="s">
        <v>835</v>
      </c>
      <c r="C255" s="403"/>
      <c r="D255" s="403"/>
      <c r="E255" s="403"/>
      <c r="F255" s="403"/>
      <c r="G255" s="403"/>
      <c r="H255" s="403"/>
      <c r="I255" s="404"/>
    </row>
    <row r="256" spans="1:9" ht="39" customHeight="1" x14ac:dyDescent="0.2">
      <c r="A256" s="123" t="s">
        <v>606</v>
      </c>
      <c r="B256" s="147">
        <v>2</v>
      </c>
      <c r="C256" s="147">
        <v>1</v>
      </c>
      <c r="D256" s="147">
        <v>2020</v>
      </c>
      <c r="E256" s="368" t="s">
        <v>607</v>
      </c>
      <c r="F256" s="369"/>
      <c r="G256" s="372">
        <v>31</v>
      </c>
      <c r="H256" s="372">
        <v>12</v>
      </c>
      <c r="I256" s="372">
        <v>2023</v>
      </c>
    </row>
    <row r="257" spans="1:12" ht="39" customHeight="1" x14ac:dyDescent="0.2">
      <c r="A257" s="123" t="s">
        <v>608</v>
      </c>
      <c r="B257" s="147">
        <v>2</v>
      </c>
      <c r="C257" s="147">
        <v>1</v>
      </c>
      <c r="D257" s="147">
        <v>2023</v>
      </c>
      <c r="E257" s="370"/>
      <c r="F257" s="371"/>
      <c r="G257" s="373"/>
      <c r="H257" s="373"/>
      <c r="I257" s="373"/>
    </row>
    <row r="258" spans="1:12" ht="39" customHeight="1" x14ac:dyDescent="0.2">
      <c r="A258" s="123" t="s">
        <v>609</v>
      </c>
      <c r="B258" s="232">
        <v>1</v>
      </c>
      <c r="C258" s="149" t="s">
        <v>610</v>
      </c>
      <c r="D258" s="124" t="s">
        <v>672</v>
      </c>
      <c r="E258" s="375" t="s">
        <v>611</v>
      </c>
      <c r="F258" s="376"/>
      <c r="G258" s="339" t="s">
        <v>672</v>
      </c>
      <c r="H258" s="377"/>
      <c r="I258" s="378"/>
    </row>
    <row r="259" spans="1:12" ht="39" customHeight="1" x14ac:dyDescent="0.2">
      <c r="A259" s="354" t="s">
        <v>612</v>
      </c>
      <c r="B259" s="355"/>
      <c r="C259" s="355"/>
      <c r="D259" s="355"/>
      <c r="E259" s="355"/>
      <c r="F259" s="355"/>
      <c r="G259" s="355"/>
      <c r="H259" s="355"/>
      <c r="I259" s="356"/>
    </row>
    <row r="260" spans="1:12" ht="39" customHeight="1" x14ac:dyDescent="0.2">
      <c r="A260" s="123" t="s">
        <v>613</v>
      </c>
      <c r="B260" s="379" t="s">
        <v>836</v>
      </c>
      <c r="C260" s="380"/>
      <c r="D260" s="145" t="s">
        <v>614</v>
      </c>
      <c r="E260" s="381" t="s">
        <v>673</v>
      </c>
      <c r="F260" s="382"/>
      <c r="G260" s="145" t="s">
        <v>615</v>
      </c>
      <c r="H260" s="348" t="s">
        <v>672</v>
      </c>
      <c r="I260" s="383"/>
    </row>
    <row r="261" spans="1:12" ht="39" customHeight="1" x14ac:dyDescent="0.2">
      <c r="A261" s="123" t="s">
        <v>616</v>
      </c>
      <c r="B261" s="348" t="s">
        <v>674</v>
      </c>
      <c r="C261" s="383"/>
      <c r="D261" s="383"/>
      <c r="E261" s="383"/>
      <c r="F261" s="383"/>
      <c r="G261" s="383"/>
      <c r="H261" s="383"/>
      <c r="I261" s="383"/>
    </row>
    <row r="262" spans="1:12" ht="39" customHeight="1" x14ac:dyDescent="0.2">
      <c r="A262" s="123" t="s">
        <v>617</v>
      </c>
      <c r="B262" s="150" t="s">
        <v>59</v>
      </c>
      <c r="C262" s="145" t="s">
        <v>618</v>
      </c>
      <c r="D262" s="151" t="s">
        <v>53</v>
      </c>
      <c r="E262" s="354" t="s">
        <v>619</v>
      </c>
      <c r="F262" s="356"/>
      <c r="G262" s="140" t="s">
        <v>64</v>
      </c>
      <c r="H262" s="145" t="s">
        <v>620</v>
      </c>
      <c r="I262" s="152">
        <v>1</v>
      </c>
      <c r="L262" s="115">
        <v>2</v>
      </c>
    </row>
    <row r="263" spans="1:12" ht="39" customHeight="1" x14ac:dyDescent="0.2">
      <c r="A263" s="123" t="s">
        <v>621</v>
      </c>
      <c r="B263" s="348" t="s">
        <v>837</v>
      </c>
      <c r="C263" s="348"/>
      <c r="D263" s="348"/>
      <c r="E263" s="348"/>
      <c r="F263" s="348"/>
      <c r="G263" s="348"/>
      <c r="H263" s="348"/>
      <c r="I263" s="348"/>
    </row>
    <row r="264" spans="1:12" ht="39" customHeight="1" x14ac:dyDescent="0.2">
      <c r="A264" s="123" t="s">
        <v>622</v>
      </c>
      <c r="B264" s="405" t="s">
        <v>838</v>
      </c>
      <c r="C264" s="406"/>
      <c r="D264" s="407"/>
      <c r="E264" s="354" t="s">
        <v>623</v>
      </c>
      <c r="F264" s="356"/>
      <c r="G264" s="385" t="s">
        <v>839</v>
      </c>
      <c r="H264" s="386"/>
      <c r="I264" s="387"/>
    </row>
    <row r="265" spans="1:12" ht="39" customHeight="1" x14ac:dyDescent="0.2">
      <c r="A265" s="354" t="s">
        <v>624</v>
      </c>
      <c r="B265" s="355"/>
      <c r="C265" s="355"/>
      <c r="D265" s="355"/>
      <c r="E265" s="355"/>
      <c r="F265" s="355"/>
      <c r="G265" s="355"/>
      <c r="H265" s="355"/>
      <c r="I265" s="356"/>
    </row>
    <row r="266" spans="1:12" ht="39" customHeight="1" x14ac:dyDescent="0.2">
      <c r="A266" s="123" t="s">
        <v>625</v>
      </c>
      <c r="B266" s="392" t="s">
        <v>840</v>
      </c>
      <c r="C266" s="393"/>
      <c r="D266" s="393"/>
      <c r="E266" s="393"/>
      <c r="F266" s="393"/>
      <c r="G266" s="393"/>
      <c r="H266" s="393"/>
      <c r="I266" s="394"/>
    </row>
    <row r="267" spans="1:12" ht="39" customHeight="1" x14ac:dyDescent="0.2">
      <c r="A267" s="123" t="s">
        <v>626</v>
      </c>
      <c r="B267" s="354" t="s">
        <v>627</v>
      </c>
      <c r="C267" s="356"/>
      <c r="D267" s="354" t="s">
        <v>628</v>
      </c>
      <c r="E267" s="356"/>
      <c r="F267" s="354" t="s">
        <v>629</v>
      </c>
      <c r="G267" s="356"/>
      <c r="H267" s="354" t="s">
        <v>630</v>
      </c>
      <c r="I267" s="356"/>
    </row>
    <row r="268" spans="1:12" ht="39" customHeight="1" x14ac:dyDescent="0.2">
      <c r="A268" s="123" t="s">
        <v>631</v>
      </c>
      <c r="B268" s="348" t="s">
        <v>841</v>
      </c>
      <c r="C268" s="348"/>
      <c r="D268" s="381" t="s">
        <v>907</v>
      </c>
      <c r="E268" s="389"/>
      <c r="F268" s="351"/>
      <c r="G268" s="351"/>
      <c r="H268" s="352"/>
      <c r="I268" s="353"/>
    </row>
    <row r="269" spans="1:12" ht="39" customHeight="1" x14ac:dyDescent="0.2">
      <c r="A269" s="123" t="s">
        <v>632</v>
      </c>
      <c r="B269" s="408" t="s">
        <v>689</v>
      </c>
      <c r="C269" s="409"/>
      <c r="D269" s="408" t="s">
        <v>689</v>
      </c>
      <c r="E269" s="409"/>
      <c r="F269" s="351"/>
      <c r="G269" s="351"/>
      <c r="H269" s="352"/>
      <c r="I269" s="353"/>
    </row>
    <row r="270" spans="1:12" ht="39" customHeight="1" x14ac:dyDescent="0.2">
      <c r="A270" s="123" t="s">
        <v>633</v>
      </c>
      <c r="B270" s="360" t="s">
        <v>686</v>
      </c>
      <c r="C270" s="360"/>
      <c r="D270" s="410" t="s">
        <v>686</v>
      </c>
      <c r="E270" s="411"/>
      <c r="F270" s="351"/>
      <c r="G270" s="351"/>
      <c r="H270" s="352"/>
      <c r="I270" s="353"/>
    </row>
    <row r="271" spans="1:12" ht="39" customHeight="1" x14ac:dyDescent="0.2">
      <c r="A271" s="123" t="s">
        <v>634</v>
      </c>
      <c r="B271" s="348" t="s">
        <v>64</v>
      </c>
      <c r="C271" s="348"/>
      <c r="D271" s="381" t="s">
        <v>64</v>
      </c>
      <c r="E271" s="389"/>
      <c r="F271" s="351"/>
      <c r="G271" s="351"/>
      <c r="H271" s="352"/>
      <c r="I271" s="353"/>
    </row>
    <row r="272" spans="1:12" ht="39" customHeight="1" x14ac:dyDescent="0.2">
      <c r="A272" s="123" t="s">
        <v>635</v>
      </c>
      <c r="B272" s="348" t="s">
        <v>842</v>
      </c>
      <c r="C272" s="348"/>
      <c r="D272" s="381" t="s">
        <v>842</v>
      </c>
      <c r="E272" s="389"/>
      <c r="F272" s="351"/>
      <c r="G272" s="351"/>
      <c r="H272" s="352"/>
      <c r="I272" s="353"/>
    </row>
    <row r="273" spans="1:9" ht="39" customHeight="1" x14ac:dyDescent="0.2">
      <c r="A273" s="123" t="s">
        <v>636</v>
      </c>
      <c r="B273" s="348" t="s">
        <v>843</v>
      </c>
      <c r="C273" s="348"/>
      <c r="D273" s="381" t="s">
        <v>908</v>
      </c>
      <c r="E273" s="389"/>
      <c r="F273" s="351"/>
      <c r="G273" s="351"/>
      <c r="H273" s="352"/>
      <c r="I273" s="353"/>
    </row>
    <row r="274" spans="1:9" ht="39" customHeight="1" x14ac:dyDescent="0.2">
      <c r="A274" s="354" t="s">
        <v>637</v>
      </c>
      <c r="B274" s="355"/>
      <c r="C274" s="355"/>
      <c r="D274" s="355"/>
      <c r="E274" s="355"/>
      <c r="F274" s="355"/>
      <c r="G274" s="355"/>
      <c r="H274" s="355"/>
      <c r="I274" s="356"/>
    </row>
    <row r="275" spans="1:9" ht="39" customHeight="1" x14ac:dyDescent="0.2">
      <c r="A275" s="123" t="s">
        <v>638</v>
      </c>
      <c r="B275" s="339" t="s">
        <v>80</v>
      </c>
      <c r="C275" s="340"/>
      <c r="D275" s="341"/>
      <c r="E275" s="145" t="s">
        <v>639</v>
      </c>
      <c r="F275" s="357" t="s">
        <v>80</v>
      </c>
      <c r="G275" s="358"/>
      <c r="H275" s="358"/>
      <c r="I275" s="359"/>
    </row>
    <row r="276" spans="1:9" ht="39" customHeight="1" x14ac:dyDescent="0.2">
      <c r="A276" s="123" t="s">
        <v>640</v>
      </c>
      <c r="B276" s="346" t="s">
        <v>80</v>
      </c>
      <c r="C276" s="346"/>
      <c r="D276" s="346"/>
      <c r="E276" s="346"/>
      <c r="F276" s="346"/>
      <c r="G276" s="346"/>
      <c r="H276" s="346"/>
      <c r="I276" s="346"/>
    </row>
    <row r="277" spans="1:9" ht="39" customHeight="1" x14ac:dyDescent="0.2">
      <c r="A277" s="123" t="s">
        <v>641</v>
      </c>
      <c r="B277" s="346" t="s">
        <v>80</v>
      </c>
      <c r="C277" s="346"/>
      <c r="D277" s="346"/>
      <c r="E277" s="346"/>
      <c r="F277" s="346"/>
      <c r="G277" s="346"/>
      <c r="H277" s="346"/>
      <c r="I277" s="346"/>
    </row>
    <row r="278" spans="1:9" ht="39" customHeight="1" x14ac:dyDescent="0.2">
      <c r="A278" s="123" t="s">
        <v>642</v>
      </c>
      <c r="B278" s="339" t="s">
        <v>80</v>
      </c>
      <c r="C278" s="340"/>
      <c r="D278" s="341"/>
      <c r="E278" s="145" t="s">
        <v>643</v>
      </c>
      <c r="F278" s="339" t="s">
        <v>80</v>
      </c>
      <c r="G278" s="340"/>
      <c r="H278" s="340"/>
      <c r="I278" s="341"/>
    </row>
    <row r="279" spans="1:9" ht="39" customHeight="1" x14ac:dyDescent="0.2">
      <c r="A279" s="342" t="s">
        <v>644</v>
      </c>
      <c r="B279" s="343"/>
      <c r="C279" s="342" t="s">
        <v>645</v>
      </c>
      <c r="D279" s="343"/>
      <c r="E279" s="342" t="s">
        <v>646</v>
      </c>
      <c r="F279" s="344"/>
      <c r="G279" s="343"/>
      <c r="H279" s="342" t="s">
        <v>647</v>
      </c>
      <c r="I279" s="343"/>
    </row>
    <row r="280" spans="1:9" ht="39" customHeight="1" x14ac:dyDescent="0.2">
      <c r="A280" s="346" t="s">
        <v>766</v>
      </c>
      <c r="B280" s="346"/>
      <c r="C280" s="408" t="s">
        <v>767</v>
      </c>
      <c r="D280" s="409"/>
      <c r="E280" s="381" t="s">
        <v>844</v>
      </c>
      <c r="F280" s="388"/>
      <c r="G280" s="389"/>
      <c r="H280" s="412" t="s">
        <v>845</v>
      </c>
      <c r="I280" s="413"/>
    </row>
    <row r="281" spans="1:9" ht="39" customHeight="1" x14ac:dyDescent="0.2">
      <c r="A281" s="345" t="s">
        <v>648</v>
      </c>
      <c r="B281" s="345"/>
      <c r="C281" s="345"/>
      <c r="D281" s="345"/>
      <c r="E281" s="345"/>
      <c r="F281" s="345"/>
      <c r="G281" s="345"/>
      <c r="H281" s="345"/>
      <c r="I281" s="345"/>
    </row>
    <row r="282" spans="1:9" ht="39" customHeight="1" x14ac:dyDescent="0.2">
      <c r="A282" s="145" t="s">
        <v>535</v>
      </c>
      <c r="B282" s="345" t="s">
        <v>649</v>
      </c>
      <c r="C282" s="345"/>
      <c r="D282" s="345"/>
      <c r="E282" s="345"/>
      <c r="F282" s="345"/>
      <c r="G282" s="345"/>
      <c r="H282" s="345"/>
      <c r="I282" s="145" t="s">
        <v>650</v>
      </c>
    </row>
    <row r="283" spans="1:9" ht="30" customHeight="1" x14ac:dyDescent="0.2">
      <c r="A283" s="183">
        <v>44841</v>
      </c>
      <c r="B283" s="336" t="s">
        <v>772</v>
      </c>
      <c r="C283" s="337"/>
      <c r="D283" s="337"/>
      <c r="E283" s="337"/>
      <c r="F283" s="337"/>
      <c r="G283" s="337"/>
      <c r="H283" s="338"/>
      <c r="I283" s="184" t="s">
        <v>693</v>
      </c>
    </row>
    <row r="284" spans="1:9" ht="30" customHeight="1" x14ac:dyDescent="0.2">
      <c r="A284" s="183">
        <v>44925</v>
      </c>
      <c r="B284" s="336" t="s">
        <v>772</v>
      </c>
      <c r="C284" s="337"/>
      <c r="D284" s="337"/>
      <c r="E284" s="337"/>
      <c r="F284" s="337"/>
      <c r="G284" s="337"/>
      <c r="H284" s="338"/>
      <c r="I284" s="184" t="s">
        <v>694</v>
      </c>
    </row>
    <row r="285" spans="1:9" ht="27.4" customHeight="1" x14ac:dyDescent="0.2"/>
    <row r="286" spans="1:9" ht="22.15" customHeight="1" x14ac:dyDescent="0.2">
      <c r="A286" s="363" t="s">
        <v>456</v>
      </c>
      <c r="B286" s="364"/>
      <c r="C286" s="364"/>
      <c r="D286" s="364"/>
      <c r="E286" s="364"/>
      <c r="F286" s="364"/>
      <c r="G286" s="364"/>
      <c r="H286" s="364"/>
      <c r="I286" s="365"/>
    </row>
    <row r="287" spans="1:9" ht="22.15" customHeight="1" x14ac:dyDescent="0.2">
      <c r="A287" s="330" t="s">
        <v>457</v>
      </c>
      <c r="B287" s="331"/>
      <c r="C287" s="331"/>
      <c r="D287" s="331"/>
      <c r="E287" s="331"/>
      <c r="F287" s="331"/>
      <c r="G287" s="331"/>
      <c r="H287" s="331"/>
      <c r="I287" s="332"/>
    </row>
    <row r="288" spans="1:9" ht="22.15" customHeight="1" x14ac:dyDescent="0.2">
      <c r="A288" s="330" t="s">
        <v>595</v>
      </c>
      <c r="B288" s="331"/>
      <c r="C288" s="331"/>
      <c r="D288" s="331"/>
      <c r="E288" s="331"/>
      <c r="F288" s="331"/>
      <c r="G288" s="331"/>
      <c r="H288" s="331"/>
      <c r="I288" s="332"/>
    </row>
    <row r="289" spans="1:12" ht="22.15" customHeight="1" x14ac:dyDescent="0.2">
      <c r="A289" s="143"/>
      <c r="B289" s="333" t="s">
        <v>671</v>
      </c>
      <c r="C289" s="333"/>
      <c r="D289" s="333"/>
      <c r="E289" s="333"/>
      <c r="F289" s="334" t="s">
        <v>596</v>
      </c>
      <c r="G289" s="334"/>
      <c r="H289" s="334"/>
      <c r="I289" s="335"/>
    </row>
    <row r="290" spans="1:12" ht="22.15" customHeight="1" x14ac:dyDescent="0.2">
      <c r="A290" s="354" t="s">
        <v>597</v>
      </c>
      <c r="B290" s="355"/>
      <c r="C290" s="355"/>
      <c r="D290" s="355"/>
      <c r="E290" s="355"/>
      <c r="F290" s="355"/>
      <c r="G290" s="355"/>
      <c r="H290" s="355"/>
      <c r="I290" s="356"/>
    </row>
    <row r="291" spans="1:12" ht="22.15" customHeight="1" x14ac:dyDescent="0.2">
      <c r="A291" s="354" t="s">
        <v>598</v>
      </c>
      <c r="B291" s="355"/>
      <c r="C291" s="355"/>
      <c r="D291" s="355"/>
      <c r="E291" s="355"/>
      <c r="F291" s="355"/>
      <c r="G291" s="355"/>
      <c r="H291" s="355"/>
      <c r="I291" s="356"/>
    </row>
    <row r="292" spans="1:12" ht="39" customHeight="1" x14ac:dyDescent="0.2">
      <c r="A292" s="123" t="s">
        <v>599</v>
      </c>
      <c r="B292" s="144">
        <v>28</v>
      </c>
      <c r="C292" s="354" t="s">
        <v>600</v>
      </c>
      <c r="D292" s="356"/>
      <c r="E292" s="366" t="s">
        <v>753</v>
      </c>
      <c r="F292" s="366"/>
      <c r="G292" s="366"/>
      <c r="H292" s="145" t="s">
        <v>601</v>
      </c>
      <c r="I292" s="146" t="s">
        <v>688</v>
      </c>
    </row>
    <row r="293" spans="1:12" ht="39" customHeight="1" x14ac:dyDescent="0.2">
      <c r="A293" s="123" t="s">
        <v>602</v>
      </c>
      <c r="B293" s="367" t="s">
        <v>479</v>
      </c>
      <c r="C293" s="367"/>
      <c r="D293" s="367"/>
      <c r="E293" s="354" t="s">
        <v>603</v>
      </c>
      <c r="F293" s="356"/>
      <c r="G293" s="374" t="s">
        <v>754</v>
      </c>
      <c r="H293" s="374"/>
      <c r="I293" s="374"/>
    </row>
    <row r="294" spans="1:12" ht="39" customHeight="1" x14ac:dyDescent="0.2">
      <c r="A294" s="123" t="s">
        <v>604</v>
      </c>
      <c r="B294" s="367" t="s">
        <v>846</v>
      </c>
      <c r="C294" s="367"/>
      <c r="D294" s="367"/>
      <c r="E294" s="367"/>
      <c r="F294" s="367"/>
      <c r="G294" s="367"/>
      <c r="H294" s="367"/>
      <c r="I294" s="367"/>
    </row>
    <row r="295" spans="1:12" ht="39" customHeight="1" x14ac:dyDescent="0.2">
      <c r="A295" s="123" t="s">
        <v>605</v>
      </c>
      <c r="B295" s="367" t="s">
        <v>847</v>
      </c>
      <c r="C295" s="367"/>
      <c r="D295" s="367"/>
      <c r="E295" s="367"/>
      <c r="F295" s="367"/>
      <c r="G295" s="367"/>
      <c r="H295" s="367"/>
      <c r="I295" s="367"/>
    </row>
    <row r="296" spans="1:12" ht="39" customHeight="1" x14ac:dyDescent="0.2">
      <c r="A296" s="123" t="s">
        <v>606</v>
      </c>
      <c r="B296" s="147">
        <v>7</v>
      </c>
      <c r="C296" s="147">
        <v>1</v>
      </c>
      <c r="D296" s="147">
        <v>2021</v>
      </c>
      <c r="E296" s="368" t="s">
        <v>607</v>
      </c>
      <c r="F296" s="369"/>
      <c r="G296" s="372">
        <v>31</v>
      </c>
      <c r="H296" s="372">
        <v>12</v>
      </c>
      <c r="I296" s="372">
        <v>2023</v>
      </c>
    </row>
    <row r="297" spans="1:12" ht="39" customHeight="1" x14ac:dyDescent="0.2">
      <c r="A297" s="123" t="s">
        <v>608</v>
      </c>
      <c r="B297" s="147">
        <v>2</v>
      </c>
      <c r="C297" s="147">
        <v>1</v>
      </c>
      <c r="D297" s="147">
        <v>2023</v>
      </c>
      <c r="E297" s="370"/>
      <c r="F297" s="371"/>
      <c r="G297" s="373"/>
      <c r="H297" s="373"/>
      <c r="I297" s="373"/>
    </row>
    <row r="298" spans="1:12" ht="39" customHeight="1" x14ac:dyDescent="0.2">
      <c r="A298" s="123" t="s">
        <v>609</v>
      </c>
      <c r="B298" s="148">
        <v>0.1</v>
      </c>
      <c r="C298" s="149" t="s">
        <v>610</v>
      </c>
      <c r="D298" s="124" t="s">
        <v>672</v>
      </c>
      <c r="E298" s="375" t="s">
        <v>611</v>
      </c>
      <c r="F298" s="376"/>
      <c r="G298" s="339" t="s">
        <v>672</v>
      </c>
      <c r="H298" s="377"/>
      <c r="I298" s="378"/>
    </row>
    <row r="299" spans="1:12" ht="39" customHeight="1" x14ac:dyDescent="0.2">
      <c r="A299" s="354" t="s">
        <v>612</v>
      </c>
      <c r="B299" s="355"/>
      <c r="C299" s="355"/>
      <c r="D299" s="355"/>
      <c r="E299" s="355"/>
      <c r="F299" s="355"/>
      <c r="G299" s="355"/>
      <c r="H299" s="355"/>
      <c r="I299" s="356"/>
    </row>
    <row r="300" spans="1:12" ht="39" customHeight="1" x14ac:dyDescent="0.2">
      <c r="A300" s="123" t="s">
        <v>613</v>
      </c>
      <c r="B300" s="379" t="s">
        <v>848</v>
      </c>
      <c r="C300" s="380"/>
      <c r="D300" s="145" t="s">
        <v>614</v>
      </c>
      <c r="E300" s="381" t="s">
        <v>849</v>
      </c>
      <c r="F300" s="382"/>
      <c r="G300" s="145" t="s">
        <v>615</v>
      </c>
      <c r="H300" s="348" t="s">
        <v>672</v>
      </c>
      <c r="I300" s="383"/>
    </row>
    <row r="301" spans="1:12" ht="39" customHeight="1" x14ac:dyDescent="0.2">
      <c r="A301" s="123" t="s">
        <v>616</v>
      </c>
      <c r="B301" s="348" t="s">
        <v>674</v>
      </c>
      <c r="C301" s="383"/>
      <c r="D301" s="383"/>
      <c r="E301" s="383"/>
      <c r="F301" s="383"/>
      <c r="G301" s="383"/>
      <c r="H301" s="383"/>
      <c r="I301" s="383"/>
    </row>
    <row r="302" spans="1:12" ht="39" customHeight="1" x14ac:dyDescent="0.2">
      <c r="A302" s="123" t="s">
        <v>617</v>
      </c>
      <c r="B302" s="150" t="s">
        <v>59</v>
      </c>
      <c r="C302" s="145" t="s">
        <v>618</v>
      </c>
      <c r="D302" s="151" t="s">
        <v>61</v>
      </c>
      <c r="E302" s="354" t="s">
        <v>619</v>
      </c>
      <c r="F302" s="356"/>
      <c r="G302" s="233" t="s">
        <v>62</v>
      </c>
      <c r="H302" s="145" t="s">
        <v>620</v>
      </c>
      <c r="I302" s="152">
        <v>0.1</v>
      </c>
      <c r="L302" s="115">
        <v>2</v>
      </c>
    </row>
    <row r="303" spans="1:12" ht="39" customHeight="1" x14ac:dyDescent="0.2">
      <c r="A303" s="123" t="s">
        <v>621</v>
      </c>
      <c r="B303" s="348" t="s">
        <v>850</v>
      </c>
      <c r="C303" s="348"/>
      <c r="D303" s="348"/>
      <c r="E303" s="348"/>
      <c r="F303" s="348"/>
      <c r="G303" s="348"/>
      <c r="H303" s="348"/>
      <c r="I303" s="348"/>
    </row>
    <row r="304" spans="1:12" ht="39" customHeight="1" x14ac:dyDescent="0.2">
      <c r="A304" s="123" t="s">
        <v>622</v>
      </c>
      <c r="B304" s="385" t="s">
        <v>851</v>
      </c>
      <c r="C304" s="386"/>
      <c r="D304" s="387"/>
      <c r="E304" s="354" t="s">
        <v>623</v>
      </c>
      <c r="F304" s="356"/>
      <c r="G304" s="385" t="s">
        <v>848</v>
      </c>
      <c r="H304" s="386"/>
      <c r="I304" s="387"/>
    </row>
    <row r="305" spans="1:9" ht="39" customHeight="1" x14ac:dyDescent="0.2">
      <c r="A305" s="354" t="s">
        <v>624</v>
      </c>
      <c r="B305" s="355"/>
      <c r="C305" s="355"/>
      <c r="D305" s="355"/>
      <c r="E305" s="355"/>
      <c r="F305" s="355"/>
      <c r="G305" s="355"/>
      <c r="H305" s="355"/>
      <c r="I305" s="356"/>
    </row>
    <row r="306" spans="1:9" ht="39" customHeight="1" x14ac:dyDescent="0.2">
      <c r="A306" s="123" t="s">
        <v>625</v>
      </c>
      <c r="B306" s="395" t="s">
        <v>852</v>
      </c>
      <c r="C306" s="396"/>
      <c r="D306" s="396"/>
      <c r="E306" s="396"/>
      <c r="F306" s="396"/>
      <c r="G306" s="396"/>
      <c r="H306" s="396"/>
      <c r="I306" s="397"/>
    </row>
    <row r="307" spans="1:9" ht="39" customHeight="1" x14ac:dyDescent="0.2">
      <c r="A307" s="123" t="s">
        <v>626</v>
      </c>
      <c r="B307" s="354" t="s">
        <v>627</v>
      </c>
      <c r="C307" s="356"/>
      <c r="D307" s="354" t="s">
        <v>628</v>
      </c>
      <c r="E307" s="356"/>
      <c r="F307" s="354" t="s">
        <v>629</v>
      </c>
      <c r="G307" s="356"/>
      <c r="H307" s="354" t="s">
        <v>630</v>
      </c>
      <c r="I307" s="356"/>
    </row>
    <row r="308" spans="1:9" ht="39" customHeight="1" x14ac:dyDescent="0.2">
      <c r="A308" s="123" t="s">
        <v>631</v>
      </c>
      <c r="B308" s="348" t="s">
        <v>853</v>
      </c>
      <c r="C308" s="348"/>
      <c r="D308" s="348" t="s">
        <v>854</v>
      </c>
      <c r="E308" s="348"/>
      <c r="F308" s="351"/>
      <c r="G308" s="351"/>
      <c r="H308" s="352"/>
      <c r="I308" s="353"/>
    </row>
    <row r="309" spans="1:9" ht="39" customHeight="1" x14ac:dyDescent="0.2">
      <c r="A309" s="123" t="s">
        <v>632</v>
      </c>
      <c r="B309" s="360" t="s">
        <v>675</v>
      </c>
      <c r="C309" s="360"/>
      <c r="D309" s="360" t="s">
        <v>675</v>
      </c>
      <c r="E309" s="360"/>
      <c r="F309" s="351"/>
      <c r="G309" s="351"/>
      <c r="H309" s="352"/>
      <c r="I309" s="353"/>
    </row>
    <row r="310" spans="1:9" ht="39" customHeight="1" x14ac:dyDescent="0.2">
      <c r="A310" s="123" t="s">
        <v>633</v>
      </c>
      <c r="B310" s="360" t="s">
        <v>687</v>
      </c>
      <c r="C310" s="360"/>
      <c r="D310" s="360" t="s">
        <v>687</v>
      </c>
      <c r="E310" s="360"/>
      <c r="F310" s="351"/>
      <c r="G310" s="351"/>
      <c r="H310" s="352"/>
      <c r="I310" s="353"/>
    </row>
    <row r="311" spans="1:9" ht="39" customHeight="1" x14ac:dyDescent="0.2">
      <c r="A311" s="123" t="s">
        <v>634</v>
      </c>
      <c r="B311" s="348" t="s">
        <v>62</v>
      </c>
      <c r="C311" s="348"/>
      <c r="D311" s="348" t="s">
        <v>62</v>
      </c>
      <c r="E311" s="348"/>
      <c r="F311" s="351"/>
      <c r="G311" s="351"/>
      <c r="H311" s="352"/>
      <c r="I311" s="353"/>
    </row>
    <row r="312" spans="1:9" ht="39" customHeight="1" x14ac:dyDescent="0.2">
      <c r="A312" s="123" t="s">
        <v>635</v>
      </c>
      <c r="B312" s="348" t="s">
        <v>848</v>
      </c>
      <c r="C312" s="348"/>
      <c r="D312" s="348" t="s">
        <v>848</v>
      </c>
      <c r="E312" s="348"/>
      <c r="F312" s="351"/>
      <c r="G312" s="351"/>
      <c r="H312" s="352"/>
      <c r="I312" s="353"/>
    </row>
    <row r="313" spans="1:9" ht="39" customHeight="1" x14ac:dyDescent="0.2">
      <c r="A313" s="123" t="s">
        <v>636</v>
      </c>
      <c r="B313" s="348" t="s">
        <v>855</v>
      </c>
      <c r="C313" s="348"/>
      <c r="D313" s="348" t="s">
        <v>856</v>
      </c>
      <c r="E313" s="348"/>
      <c r="F313" s="351"/>
      <c r="G313" s="351"/>
      <c r="H313" s="352"/>
      <c r="I313" s="353"/>
    </row>
    <row r="314" spans="1:9" ht="39" customHeight="1" x14ac:dyDescent="0.2">
      <c r="A314" s="354" t="s">
        <v>637</v>
      </c>
      <c r="B314" s="355"/>
      <c r="C314" s="355"/>
      <c r="D314" s="355"/>
      <c r="E314" s="355"/>
      <c r="F314" s="355"/>
      <c r="G314" s="355"/>
      <c r="H314" s="355"/>
      <c r="I314" s="356"/>
    </row>
    <row r="315" spans="1:9" ht="39" customHeight="1" x14ac:dyDescent="0.2">
      <c r="A315" s="123" t="s">
        <v>638</v>
      </c>
      <c r="B315" s="339" t="s">
        <v>80</v>
      </c>
      <c r="C315" s="340"/>
      <c r="D315" s="341"/>
      <c r="E315" s="145" t="s">
        <v>639</v>
      </c>
      <c r="F315" s="357" t="s">
        <v>80</v>
      </c>
      <c r="G315" s="358"/>
      <c r="H315" s="358"/>
      <c r="I315" s="359"/>
    </row>
    <row r="316" spans="1:9" ht="39" customHeight="1" x14ac:dyDescent="0.2">
      <c r="A316" s="123" t="s">
        <v>640</v>
      </c>
      <c r="B316" s="346" t="s">
        <v>80</v>
      </c>
      <c r="C316" s="346"/>
      <c r="D316" s="346"/>
      <c r="E316" s="346"/>
      <c r="F316" s="346"/>
      <c r="G316" s="346"/>
      <c r="H316" s="346"/>
      <c r="I316" s="346"/>
    </row>
    <row r="317" spans="1:9" ht="39" customHeight="1" x14ac:dyDescent="0.2">
      <c r="A317" s="123" t="s">
        <v>641</v>
      </c>
      <c r="B317" s="346" t="s">
        <v>80</v>
      </c>
      <c r="C317" s="346"/>
      <c r="D317" s="346"/>
      <c r="E317" s="346"/>
      <c r="F317" s="346"/>
      <c r="G317" s="346"/>
      <c r="H317" s="346"/>
      <c r="I317" s="346"/>
    </row>
    <row r="318" spans="1:9" ht="39" customHeight="1" x14ac:dyDescent="0.2">
      <c r="A318" s="123" t="s">
        <v>642</v>
      </c>
      <c r="B318" s="339" t="s">
        <v>80</v>
      </c>
      <c r="C318" s="340"/>
      <c r="D318" s="341"/>
      <c r="E318" s="145" t="s">
        <v>643</v>
      </c>
      <c r="F318" s="339" t="s">
        <v>80</v>
      </c>
      <c r="G318" s="340"/>
      <c r="H318" s="340"/>
      <c r="I318" s="341"/>
    </row>
    <row r="319" spans="1:9" ht="39" customHeight="1" x14ac:dyDescent="0.2">
      <c r="A319" s="342" t="s">
        <v>644</v>
      </c>
      <c r="B319" s="343"/>
      <c r="C319" s="342" t="s">
        <v>645</v>
      </c>
      <c r="D319" s="343"/>
      <c r="E319" s="342" t="s">
        <v>646</v>
      </c>
      <c r="F319" s="344"/>
      <c r="G319" s="343"/>
      <c r="H319" s="342" t="s">
        <v>647</v>
      </c>
      <c r="I319" s="343"/>
    </row>
    <row r="320" spans="1:9" ht="39" customHeight="1" x14ac:dyDescent="0.2">
      <c r="A320" s="346" t="s">
        <v>766</v>
      </c>
      <c r="B320" s="346"/>
      <c r="C320" s="347" t="s">
        <v>767</v>
      </c>
      <c r="D320" s="347"/>
      <c r="E320" s="348" t="s">
        <v>967</v>
      </c>
      <c r="F320" s="348"/>
      <c r="G320" s="348"/>
      <c r="H320" s="349" t="s">
        <v>981</v>
      </c>
      <c r="I320" s="350"/>
    </row>
    <row r="321" spans="1:9" ht="39" customHeight="1" x14ac:dyDescent="0.2">
      <c r="A321" s="345" t="s">
        <v>648</v>
      </c>
      <c r="B321" s="345"/>
      <c r="C321" s="345"/>
      <c r="D321" s="345"/>
      <c r="E321" s="345"/>
      <c r="F321" s="345"/>
      <c r="G321" s="345"/>
      <c r="H321" s="345"/>
      <c r="I321" s="345"/>
    </row>
    <row r="322" spans="1:9" ht="39" customHeight="1" x14ac:dyDescent="0.2">
      <c r="A322" s="145" t="s">
        <v>535</v>
      </c>
      <c r="B322" s="345" t="s">
        <v>649</v>
      </c>
      <c r="C322" s="345"/>
      <c r="D322" s="345"/>
      <c r="E322" s="345"/>
      <c r="F322" s="345"/>
      <c r="G322" s="345"/>
      <c r="H322" s="345"/>
      <c r="I322" s="145" t="s">
        <v>650</v>
      </c>
    </row>
    <row r="323" spans="1:9" ht="30" customHeight="1" x14ac:dyDescent="0.2">
      <c r="A323" s="183">
        <v>44841</v>
      </c>
      <c r="B323" s="336" t="s">
        <v>772</v>
      </c>
      <c r="C323" s="337"/>
      <c r="D323" s="337"/>
      <c r="E323" s="337"/>
      <c r="F323" s="337"/>
      <c r="G323" s="337"/>
      <c r="H323" s="338"/>
      <c r="I323" s="184" t="s">
        <v>693</v>
      </c>
    </row>
    <row r="324" spans="1:9" ht="30" customHeight="1" x14ac:dyDescent="0.2">
      <c r="A324" s="183">
        <v>44925</v>
      </c>
      <c r="B324" s="336" t="s">
        <v>772</v>
      </c>
      <c r="C324" s="337"/>
      <c r="D324" s="337"/>
      <c r="E324" s="337"/>
      <c r="F324" s="337"/>
      <c r="G324" s="337"/>
      <c r="H324" s="338"/>
      <c r="I324" s="184" t="s">
        <v>694</v>
      </c>
    </row>
    <row r="325" spans="1:9" ht="30" customHeight="1" x14ac:dyDescent="0.2">
      <c r="A325" s="183">
        <v>45203</v>
      </c>
      <c r="B325" s="336" t="s">
        <v>975</v>
      </c>
      <c r="C325" s="337"/>
      <c r="D325" s="337"/>
      <c r="E325" s="337"/>
      <c r="F325" s="337"/>
      <c r="G325" s="337"/>
      <c r="H325" s="338"/>
      <c r="I325" s="184" t="s">
        <v>982</v>
      </c>
    </row>
    <row r="326" spans="1:9" ht="26.65" customHeight="1" x14ac:dyDescent="0.2"/>
    <row r="327" spans="1:9" ht="22.15" customHeight="1" x14ac:dyDescent="0.2">
      <c r="A327" s="363" t="s">
        <v>456</v>
      </c>
      <c r="B327" s="364"/>
      <c r="C327" s="364"/>
      <c r="D327" s="364"/>
      <c r="E327" s="364"/>
      <c r="F327" s="364"/>
      <c r="G327" s="364"/>
      <c r="H327" s="364"/>
      <c r="I327" s="365"/>
    </row>
    <row r="328" spans="1:9" ht="22.15" customHeight="1" x14ac:dyDescent="0.2">
      <c r="A328" s="330" t="s">
        <v>457</v>
      </c>
      <c r="B328" s="331"/>
      <c r="C328" s="331"/>
      <c r="D328" s="331"/>
      <c r="E328" s="331"/>
      <c r="F328" s="331"/>
      <c r="G328" s="331"/>
      <c r="H328" s="331"/>
      <c r="I328" s="332"/>
    </row>
    <row r="329" spans="1:9" ht="22.15" customHeight="1" x14ac:dyDescent="0.2">
      <c r="A329" s="330" t="s">
        <v>595</v>
      </c>
      <c r="B329" s="331"/>
      <c r="C329" s="331"/>
      <c r="D329" s="331"/>
      <c r="E329" s="331"/>
      <c r="F329" s="331"/>
      <c r="G329" s="331"/>
      <c r="H329" s="331"/>
      <c r="I329" s="332"/>
    </row>
    <row r="330" spans="1:9" ht="22.15" customHeight="1" x14ac:dyDescent="0.2">
      <c r="A330" s="143"/>
      <c r="B330" s="333" t="s">
        <v>671</v>
      </c>
      <c r="C330" s="333"/>
      <c r="D330" s="333"/>
      <c r="E330" s="333"/>
      <c r="F330" s="334" t="s">
        <v>596</v>
      </c>
      <c r="G330" s="334"/>
      <c r="H330" s="334"/>
      <c r="I330" s="335"/>
    </row>
    <row r="331" spans="1:9" ht="22.15" customHeight="1" x14ac:dyDescent="0.2">
      <c r="A331" s="354" t="s">
        <v>597</v>
      </c>
      <c r="B331" s="355"/>
      <c r="C331" s="355"/>
      <c r="D331" s="355"/>
      <c r="E331" s="355"/>
      <c r="F331" s="355"/>
      <c r="G331" s="355"/>
      <c r="H331" s="355"/>
      <c r="I331" s="356"/>
    </row>
    <row r="332" spans="1:9" ht="22.15" customHeight="1" x14ac:dyDescent="0.2">
      <c r="A332" s="354" t="s">
        <v>598</v>
      </c>
      <c r="B332" s="355"/>
      <c r="C332" s="355"/>
      <c r="D332" s="355"/>
      <c r="E332" s="355"/>
      <c r="F332" s="355"/>
      <c r="G332" s="355"/>
      <c r="H332" s="355"/>
      <c r="I332" s="356"/>
    </row>
    <row r="333" spans="1:9" ht="39" customHeight="1" x14ac:dyDescent="0.2">
      <c r="A333" s="123" t="s">
        <v>599</v>
      </c>
      <c r="B333" s="144">
        <v>29</v>
      </c>
      <c r="C333" s="354" t="s">
        <v>600</v>
      </c>
      <c r="D333" s="356"/>
      <c r="E333" s="366" t="s">
        <v>753</v>
      </c>
      <c r="F333" s="366"/>
      <c r="G333" s="366"/>
      <c r="H333" s="145" t="s">
        <v>601</v>
      </c>
      <c r="I333" s="146" t="s">
        <v>688</v>
      </c>
    </row>
    <row r="334" spans="1:9" ht="39" customHeight="1" x14ac:dyDescent="0.2">
      <c r="A334" s="123" t="s">
        <v>602</v>
      </c>
      <c r="B334" s="367" t="s">
        <v>479</v>
      </c>
      <c r="C334" s="367"/>
      <c r="D334" s="367"/>
      <c r="E334" s="354" t="s">
        <v>603</v>
      </c>
      <c r="F334" s="356"/>
      <c r="G334" s="374" t="s">
        <v>754</v>
      </c>
      <c r="H334" s="374"/>
      <c r="I334" s="374"/>
    </row>
    <row r="335" spans="1:9" ht="39" customHeight="1" x14ac:dyDescent="0.2">
      <c r="A335" s="123" t="s">
        <v>604</v>
      </c>
      <c r="B335" s="367" t="s">
        <v>857</v>
      </c>
      <c r="C335" s="367"/>
      <c r="D335" s="367"/>
      <c r="E335" s="367"/>
      <c r="F335" s="367"/>
      <c r="G335" s="367"/>
      <c r="H335" s="367"/>
      <c r="I335" s="367"/>
    </row>
    <row r="336" spans="1:9" ht="39" customHeight="1" x14ac:dyDescent="0.2">
      <c r="A336" s="123" t="s">
        <v>605</v>
      </c>
      <c r="B336" s="367" t="s">
        <v>858</v>
      </c>
      <c r="C336" s="367"/>
      <c r="D336" s="367"/>
      <c r="E336" s="367"/>
      <c r="F336" s="367"/>
      <c r="G336" s="367"/>
      <c r="H336" s="367"/>
      <c r="I336" s="367"/>
    </row>
    <row r="337" spans="1:12" ht="39" customHeight="1" x14ac:dyDescent="0.2">
      <c r="A337" s="123" t="s">
        <v>606</v>
      </c>
      <c r="B337" s="147">
        <v>7</v>
      </c>
      <c r="C337" s="147">
        <v>1</v>
      </c>
      <c r="D337" s="147">
        <v>2021</v>
      </c>
      <c r="E337" s="368" t="s">
        <v>607</v>
      </c>
      <c r="F337" s="369"/>
      <c r="G337" s="372">
        <v>31</v>
      </c>
      <c r="H337" s="372">
        <v>12</v>
      </c>
      <c r="I337" s="372">
        <v>2023</v>
      </c>
    </row>
    <row r="338" spans="1:12" ht="39" customHeight="1" x14ac:dyDescent="0.2">
      <c r="A338" s="123" t="s">
        <v>608</v>
      </c>
      <c r="B338" s="147">
        <v>2</v>
      </c>
      <c r="C338" s="147">
        <v>1</v>
      </c>
      <c r="D338" s="147">
        <v>2023</v>
      </c>
      <c r="E338" s="370"/>
      <c r="F338" s="371"/>
      <c r="G338" s="373"/>
      <c r="H338" s="373"/>
      <c r="I338" s="373"/>
    </row>
    <row r="339" spans="1:12" ht="39" customHeight="1" x14ac:dyDescent="0.2">
      <c r="A339" s="123" t="s">
        <v>609</v>
      </c>
      <c r="B339" s="148">
        <v>0.95</v>
      </c>
      <c r="C339" s="149" t="s">
        <v>610</v>
      </c>
      <c r="D339" s="124" t="s">
        <v>672</v>
      </c>
      <c r="E339" s="375" t="s">
        <v>611</v>
      </c>
      <c r="F339" s="376"/>
      <c r="G339" s="339" t="s">
        <v>672</v>
      </c>
      <c r="H339" s="377"/>
      <c r="I339" s="378"/>
    </row>
    <row r="340" spans="1:12" ht="39" customHeight="1" x14ac:dyDescent="0.2">
      <c r="A340" s="354" t="s">
        <v>612</v>
      </c>
      <c r="B340" s="355"/>
      <c r="C340" s="355"/>
      <c r="D340" s="355"/>
      <c r="E340" s="355"/>
      <c r="F340" s="355"/>
      <c r="G340" s="355"/>
      <c r="H340" s="355"/>
      <c r="I340" s="356"/>
    </row>
    <row r="341" spans="1:12" ht="39" customHeight="1" x14ac:dyDescent="0.2">
      <c r="A341" s="123" t="s">
        <v>613</v>
      </c>
      <c r="B341" s="379" t="s">
        <v>859</v>
      </c>
      <c r="C341" s="380"/>
      <c r="D341" s="145" t="s">
        <v>614</v>
      </c>
      <c r="E341" s="381" t="s">
        <v>673</v>
      </c>
      <c r="F341" s="382"/>
      <c r="G341" s="145" t="s">
        <v>615</v>
      </c>
      <c r="H341" s="348" t="s">
        <v>672</v>
      </c>
      <c r="I341" s="383"/>
    </row>
    <row r="342" spans="1:12" ht="39" customHeight="1" x14ac:dyDescent="0.2">
      <c r="A342" s="123" t="s">
        <v>616</v>
      </c>
      <c r="B342" s="348" t="s">
        <v>674</v>
      </c>
      <c r="C342" s="383"/>
      <c r="D342" s="383"/>
      <c r="E342" s="383"/>
      <c r="F342" s="383"/>
      <c r="G342" s="383"/>
      <c r="H342" s="383"/>
      <c r="I342" s="383"/>
    </row>
    <row r="343" spans="1:12" ht="39" customHeight="1" x14ac:dyDescent="0.2">
      <c r="A343" s="123" t="s">
        <v>617</v>
      </c>
      <c r="B343" s="150" t="s">
        <v>59</v>
      </c>
      <c r="C343" s="145" t="s">
        <v>618</v>
      </c>
      <c r="D343" s="151" t="s">
        <v>61</v>
      </c>
      <c r="E343" s="354" t="s">
        <v>619</v>
      </c>
      <c r="F343" s="356"/>
      <c r="G343" s="140" t="s">
        <v>64</v>
      </c>
      <c r="H343" s="145" t="s">
        <v>620</v>
      </c>
      <c r="I343" s="152">
        <v>1</v>
      </c>
      <c r="L343" s="115">
        <v>2</v>
      </c>
    </row>
    <row r="344" spans="1:12" ht="39" customHeight="1" x14ac:dyDescent="0.2">
      <c r="A344" s="123" t="s">
        <v>621</v>
      </c>
      <c r="B344" s="348" t="s">
        <v>860</v>
      </c>
      <c r="C344" s="348"/>
      <c r="D344" s="348"/>
      <c r="E344" s="348"/>
      <c r="F344" s="348"/>
      <c r="G344" s="348"/>
      <c r="H344" s="348"/>
      <c r="I344" s="348"/>
    </row>
    <row r="345" spans="1:12" ht="58.15" customHeight="1" x14ac:dyDescent="0.2">
      <c r="A345" s="123" t="s">
        <v>622</v>
      </c>
      <c r="B345" s="352" t="s">
        <v>861</v>
      </c>
      <c r="C345" s="384"/>
      <c r="D345" s="353"/>
      <c r="E345" s="354" t="s">
        <v>623</v>
      </c>
      <c r="F345" s="356"/>
      <c r="G345" s="385" t="s">
        <v>862</v>
      </c>
      <c r="H345" s="386"/>
      <c r="I345" s="387"/>
    </row>
    <row r="346" spans="1:12" ht="39" customHeight="1" x14ac:dyDescent="0.2">
      <c r="A346" s="354" t="s">
        <v>624</v>
      </c>
      <c r="B346" s="355"/>
      <c r="C346" s="355"/>
      <c r="D346" s="355"/>
      <c r="E346" s="355"/>
      <c r="F346" s="355"/>
      <c r="G346" s="355"/>
      <c r="H346" s="355"/>
      <c r="I346" s="356"/>
    </row>
    <row r="347" spans="1:12" ht="39" customHeight="1" x14ac:dyDescent="0.2">
      <c r="A347" s="123" t="s">
        <v>625</v>
      </c>
      <c r="B347" s="395" t="s">
        <v>863</v>
      </c>
      <c r="C347" s="396"/>
      <c r="D347" s="396"/>
      <c r="E347" s="396"/>
      <c r="F347" s="396"/>
      <c r="G347" s="396"/>
      <c r="H347" s="396"/>
      <c r="I347" s="397"/>
    </row>
    <row r="348" spans="1:12" ht="39" customHeight="1" x14ac:dyDescent="0.2">
      <c r="A348" s="123" t="s">
        <v>626</v>
      </c>
      <c r="B348" s="354" t="s">
        <v>627</v>
      </c>
      <c r="C348" s="356"/>
      <c r="D348" s="354" t="s">
        <v>628</v>
      </c>
      <c r="E348" s="356"/>
      <c r="F348" s="354" t="s">
        <v>629</v>
      </c>
      <c r="G348" s="356"/>
      <c r="H348" s="354" t="s">
        <v>630</v>
      </c>
      <c r="I348" s="356"/>
    </row>
    <row r="349" spans="1:12" ht="39" customHeight="1" x14ac:dyDescent="0.2">
      <c r="A349" s="123" t="s">
        <v>631</v>
      </c>
      <c r="B349" s="348" t="s">
        <v>864</v>
      </c>
      <c r="C349" s="348"/>
      <c r="D349" s="348" t="s">
        <v>865</v>
      </c>
      <c r="E349" s="348"/>
      <c r="F349" s="351"/>
      <c r="G349" s="351"/>
      <c r="H349" s="352"/>
      <c r="I349" s="353"/>
    </row>
    <row r="350" spans="1:12" ht="39" customHeight="1" x14ac:dyDescent="0.2">
      <c r="A350" s="123" t="s">
        <v>632</v>
      </c>
      <c r="B350" s="408" t="s">
        <v>689</v>
      </c>
      <c r="C350" s="409"/>
      <c r="D350" s="408" t="s">
        <v>689</v>
      </c>
      <c r="E350" s="409"/>
      <c r="F350" s="351"/>
      <c r="G350" s="351"/>
      <c r="H350" s="352"/>
      <c r="I350" s="353"/>
    </row>
    <row r="351" spans="1:12" ht="39" customHeight="1" x14ac:dyDescent="0.2">
      <c r="A351" s="123" t="s">
        <v>633</v>
      </c>
      <c r="B351" s="360" t="s">
        <v>687</v>
      </c>
      <c r="C351" s="360"/>
      <c r="D351" s="360" t="s">
        <v>687</v>
      </c>
      <c r="E351" s="360"/>
      <c r="F351" s="351"/>
      <c r="G351" s="351"/>
      <c r="H351" s="352"/>
      <c r="I351" s="353"/>
    </row>
    <row r="352" spans="1:12" ht="39" customHeight="1" x14ac:dyDescent="0.2">
      <c r="A352" s="123" t="s">
        <v>634</v>
      </c>
      <c r="B352" s="348" t="s">
        <v>64</v>
      </c>
      <c r="C352" s="348"/>
      <c r="D352" s="348" t="s">
        <v>64</v>
      </c>
      <c r="E352" s="348"/>
      <c r="F352" s="351"/>
      <c r="G352" s="351"/>
      <c r="H352" s="352"/>
      <c r="I352" s="353"/>
    </row>
    <row r="353" spans="1:9" ht="39" customHeight="1" x14ac:dyDescent="0.2">
      <c r="A353" s="123" t="s">
        <v>635</v>
      </c>
      <c r="B353" s="348" t="s">
        <v>859</v>
      </c>
      <c r="C353" s="348"/>
      <c r="D353" s="348" t="s">
        <v>859</v>
      </c>
      <c r="E353" s="348"/>
      <c r="F353" s="351"/>
      <c r="G353" s="351"/>
      <c r="H353" s="352"/>
      <c r="I353" s="353"/>
    </row>
    <row r="354" spans="1:9" ht="39" customHeight="1" x14ac:dyDescent="0.2">
      <c r="A354" s="123" t="s">
        <v>636</v>
      </c>
      <c r="B354" s="348" t="s">
        <v>866</v>
      </c>
      <c r="C354" s="348"/>
      <c r="D354" s="348" t="s">
        <v>867</v>
      </c>
      <c r="E354" s="348"/>
      <c r="F354" s="351"/>
      <c r="G354" s="351"/>
      <c r="H354" s="352"/>
      <c r="I354" s="353"/>
    </row>
    <row r="355" spans="1:9" ht="39" customHeight="1" x14ac:dyDescent="0.2">
      <c r="A355" s="354" t="s">
        <v>637</v>
      </c>
      <c r="B355" s="355"/>
      <c r="C355" s="355"/>
      <c r="D355" s="355"/>
      <c r="E355" s="355"/>
      <c r="F355" s="355"/>
      <c r="G355" s="355"/>
      <c r="H355" s="355"/>
      <c r="I355" s="356"/>
    </row>
    <row r="356" spans="1:9" ht="39" customHeight="1" x14ac:dyDescent="0.2">
      <c r="A356" s="123" t="s">
        <v>638</v>
      </c>
      <c r="B356" s="339" t="s">
        <v>80</v>
      </c>
      <c r="C356" s="340"/>
      <c r="D356" s="341"/>
      <c r="E356" s="145" t="s">
        <v>639</v>
      </c>
      <c r="F356" s="357" t="s">
        <v>80</v>
      </c>
      <c r="G356" s="358"/>
      <c r="H356" s="358"/>
      <c r="I356" s="359"/>
    </row>
    <row r="357" spans="1:9" ht="39" customHeight="1" x14ac:dyDescent="0.2">
      <c r="A357" s="123" t="s">
        <v>640</v>
      </c>
      <c r="B357" s="346" t="s">
        <v>80</v>
      </c>
      <c r="C357" s="346"/>
      <c r="D357" s="346"/>
      <c r="E357" s="346"/>
      <c r="F357" s="346"/>
      <c r="G357" s="346"/>
      <c r="H357" s="346"/>
      <c r="I357" s="346"/>
    </row>
    <row r="358" spans="1:9" ht="39" customHeight="1" x14ac:dyDescent="0.2">
      <c r="A358" s="123" t="s">
        <v>641</v>
      </c>
      <c r="B358" s="346" t="s">
        <v>80</v>
      </c>
      <c r="C358" s="346"/>
      <c r="D358" s="346"/>
      <c r="E358" s="346"/>
      <c r="F358" s="346"/>
      <c r="G358" s="346"/>
      <c r="H358" s="346"/>
      <c r="I358" s="346"/>
    </row>
    <row r="359" spans="1:9" ht="39" customHeight="1" x14ac:dyDescent="0.2">
      <c r="A359" s="123" t="s">
        <v>642</v>
      </c>
      <c r="B359" s="339" t="s">
        <v>80</v>
      </c>
      <c r="C359" s="340"/>
      <c r="D359" s="341"/>
      <c r="E359" s="145" t="s">
        <v>643</v>
      </c>
      <c r="F359" s="339" t="s">
        <v>80</v>
      </c>
      <c r="G359" s="340"/>
      <c r="H359" s="340"/>
      <c r="I359" s="341"/>
    </row>
    <row r="360" spans="1:9" ht="39" customHeight="1" x14ac:dyDescent="0.2">
      <c r="A360" s="342" t="s">
        <v>644</v>
      </c>
      <c r="B360" s="343"/>
      <c r="C360" s="342" t="s">
        <v>645</v>
      </c>
      <c r="D360" s="343"/>
      <c r="E360" s="342" t="s">
        <v>646</v>
      </c>
      <c r="F360" s="344"/>
      <c r="G360" s="343"/>
      <c r="H360" s="342" t="s">
        <v>647</v>
      </c>
      <c r="I360" s="343"/>
    </row>
    <row r="361" spans="1:9" ht="39" customHeight="1" x14ac:dyDescent="0.2">
      <c r="A361" s="346" t="s">
        <v>766</v>
      </c>
      <c r="B361" s="346"/>
      <c r="C361" s="347" t="s">
        <v>767</v>
      </c>
      <c r="D361" s="347"/>
      <c r="E361" s="348" t="s">
        <v>768</v>
      </c>
      <c r="F361" s="348"/>
      <c r="G361" s="348"/>
      <c r="H361" s="349" t="s">
        <v>769</v>
      </c>
      <c r="I361" s="350"/>
    </row>
    <row r="362" spans="1:9" ht="39" customHeight="1" x14ac:dyDescent="0.2">
      <c r="A362" s="345" t="s">
        <v>648</v>
      </c>
      <c r="B362" s="345"/>
      <c r="C362" s="345"/>
      <c r="D362" s="345"/>
      <c r="E362" s="345"/>
      <c r="F362" s="345"/>
      <c r="G362" s="345"/>
      <c r="H362" s="345"/>
      <c r="I362" s="345"/>
    </row>
    <row r="363" spans="1:9" ht="39" customHeight="1" x14ac:dyDescent="0.2">
      <c r="A363" s="145" t="s">
        <v>535</v>
      </c>
      <c r="B363" s="345" t="s">
        <v>649</v>
      </c>
      <c r="C363" s="345"/>
      <c r="D363" s="345"/>
      <c r="E363" s="345"/>
      <c r="F363" s="345"/>
      <c r="G363" s="345"/>
      <c r="H363" s="345"/>
      <c r="I363" s="145" t="s">
        <v>650</v>
      </c>
    </row>
    <row r="364" spans="1:9" ht="30" customHeight="1" x14ac:dyDescent="0.2">
      <c r="A364" s="183">
        <v>44841</v>
      </c>
      <c r="B364" s="336" t="s">
        <v>772</v>
      </c>
      <c r="C364" s="337"/>
      <c r="D364" s="337"/>
      <c r="E364" s="337"/>
      <c r="F364" s="337"/>
      <c r="G364" s="337"/>
      <c r="H364" s="338"/>
      <c r="I364" s="184" t="s">
        <v>693</v>
      </c>
    </row>
    <row r="365" spans="1:9" ht="30" customHeight="1" x14ac:dyDescent="0.2">
      <c r="A365" s="183">
        <v>44925</v>
      </c>
      <c r="B365" s="336" t="s">
        <v>772</v>
      </c>
      <c r="C365" s="337"/>
      <c r="D365" s="337"/>
      <c r="E365" s="337"/>
      <c r="F365" s="337"/>
      <c r="G365" s="337"/>
      <c r="H365" s="338"/>
      <c r="I365" s="184" t="s">
        <v>694</v>
      </c>
    </row>
    <row r="366" spans="1:9" ht="30" customHeight="1" x14ac:dyDescent="0.2">
      <c r="A366" s="183">
        <v>44972</v>
      </c>
      <c r="B366" s="336" t="s">
        <v>901</v>
      </c>
      <c r="C366" s="337"/>
      <c r="D366" s="337"/>
      <c r="E366" s="337"/>
      <c r="F366" s="337"/>
      <c r="G366" s="337"/>
      <c r="H366" s="338"/>
      <c r="I366" s="184" t="s">
        <v>898</v>
      </c>
    </row>
    <row r="367" spans="1:9" ht="30" customHeight="1" x14ac:dyDescent="0.2">
      <c r="A367" s="183"/>
      <c r="B367" s="336"/>
      <c r="C367" s="337"/>
      <c r="D367" s="337"/>
      <c r="E367" s="337"/>
      <c r="F367" s="337"/>
      <c r="G367" s="337"/>
      <c r="H367" s="338"/>
      <c r="I367" s="184"/>
    </row>
    <row r="368" spans="1:9" ht="31.9" customHeight="1" x14ac:dyDescent="0.2"/>
    <row r="369" spans="1:9" ht="22.15" customHeight="1" x14ac:dyDescent="0.2">
      <c r="A369" s="363" t="s">
        <v>456</v>
      </c>
      <c r="B369" s="364"/>
      <c r="C369" s="364"/>
      <c r="D369" s="364"/>
      <c r="E369" s="364"/>
      <c r="F369" s="364"/>
      <c r="G369" s="364"/>
      <c r="H369" s="364"/>
      <c r="I369" s="365"/>
    </row>
    <row r="370" spans="1:9" ht="22.15" customHeight="1" x14ac:dyDescent="0.2">
      <c r="A370" s="330" t="s">
        <v>457</v>
      </c>
      <c r="B370" s="331"/>
      <c r="C370" s="331"/>
      <c r="D370" s="331"/>
      <c r="E370" s="331"/>
      <c r="F370" s="331"/>
      <c r="G370" s="331"/>
      <c r="H370" s="331"/>
      <c r="I370" s="332"/>
    </row>
    <row r="371" spans="1:9" ht="22.15" customHeight="1" x14ac:dyDescent="0.2">
      <c r="A371" s="330" t="s">
        <v>595</v>
      </c>
      <c r="B371" s="331"/>
      <c r="C371" s="331"/>
      <c r="D371" s="331"/>
      <c r="E371" s="331"/>
      <c r="F371" s="331"/>
      <c r="G371" s="331"/>
      <c r="H371" s="331"/>
      <c r="I371" s="332"/>
    </row>
    <row r="372" spans="1:9" ht="22.15" customHeight="1" x14ac:dyDescent="0.2">
      <c r="A372" s="143"/>
      <c r="B372" s="333" t="s">
        <v>671</v>
      </c>
      <c r="C372" s="333"/>
      <c r="D372" s="333"/>
      <c r="E372" s="333"/>
      <c r="F372" s="334" t="s">
        <v>596</v>
      </c>
      <c r="G372" s="334"/>
      <c r="H372" s="334"/>
      <c r="I372" s="335"/>
    </row>
    <row r="373" spans="1:9" ht="22.15" customHeight="1" x14ac:dyDescent="0.2">
      <c r="A373" s="354" t="s">
        <v>597</v>
      </c>
      <c r="B373" s="355"/>
      <c r="C373" s="355"/>
      <c r="D373" s="355"/>
      <c r="E373" s="355"/>
      <c r="F373" s="355"/>
      <c r="G373" s="355"/>
      <c r="H373" s="355"/>
      <c r="I373" s="356"/>
    </row>
    <row r="374" spans="1:9" ht="22.15" customHeight="1" x14ac:dyDescent="0.2">
      <c r="A374" s="354" t="s">
        <v>598</v>
      </c>
      <c r="B374" s="355"/>
      <c r="C374" s="355"/>
      <c r="D374" s="355"/>
      <c r="E374" s="355"/>
      <c r="F374" s="355"/>
      <c r="G374" s="355"/>
      <c r="H374" s="355"/>
      <c r="I374" s="356"/>
    </row>
    <row r="375" spans="1:9" ht="39" customHeight="1" x14ac:dyDescent="0.2">
      <c r="A375" s="123" t="s">
        <v>599</v>
      </c>
      <c r="B375" s="144">
        <v>30</v>
      </c>
      <c r="C375" s="354" t="s">
        <v>600</v>
      </c>
      <c r="D375" s="356"/>
      <c r="E375" s="366" t="s">
        <v>753</v>
      </c>
      <c r="F375" s="366"/>
      <c r="G375" s="366"/>
      <c r="H375" s="145" t="s">
        <v>601</v>
      </c>
      <c r="I375" s="146" t="s">
        <v>688</v>
      </c>
    </row>
    <row r="376" spans="1:9" ht="39" customHeight="1" x14ac:dyDescent="0.2">
      <c r="A376" s="123" t="s">
        <v>602</v>
      </c>
      <c r="B376" s="367" t="s">
        <v>479</v>
      </c>
      <c r="C376" s="367"/>
      <c r="D376" s="367"/>
      <c r="E376" s="354" t="s">
        <v>603</v>
      </c>
      <c r="F376" s="356"/>
      <c r="G376" s="374" t="s">
        <v>754</v>
      </c>
      <c r="H376" s="374"/>
      <c r="I376" s="374"/>
    </row>
    <row r="377" spans="1:9" ht="39" customHeight="1" x14ac:dyDescent="0.2">
      <c r="A377" s="123" t="s">
        <v>604</v>
      </c>
      <c r="B377" s="348" t="s">
        <v>868</v>
      </c>
      <c r="C377" s="348"/>
      <c r="D377" s="348"/>
      <c r="E377" s="348"/>
      <c r="F377" s="348"/>
      <c r="G377" s="348"/>
      <c r="H377" s="348"/>
      <c r="I377" s="348"/>
    </row>
    <row r="378" spans="1:9" ht="39" customHeight="1" x14ac:dyDescent="0.2">
      <c r="A378" s="123" t="s">
        <v>605</v>
      </c>
      <c r="B378" s="367" t="s">
        <v>869</v>
      </c>
      <c r="C378" s="367"/>
      <c r="D378" s="367"/>
      <c r="E378" s="367"/>
      <c r="F378" s="367"/>
      <c r="G378" s="367"/>
      <c r="H378" s="367"/>
      <c r="I378" s="367"/>
    </row>
    <row r="379" spans="1:9" ht="39" customHeight="1" x14ac:dyDescent="0.2">
      <c r="A379" s="123" t="s">
        <v>606</v>
      </c>
      <c r="B379" s="147">
        <v>7</v>
      </c>
      <c r="C379" s="147">
        <v>1</v>
      </c>
      <c r="D379" s="147">
        <v>2022</v>
      </c>
      <c r="E379" s="368" t="s">
        <v>607</v>
      </c>
      <c r="F379" s="369"/>
      <c r="G379" s="372">
        <v>31</v>
      </c>
      <c r="H379" s="372">
        <v>12</v>
      </c>
      <c r="I379" s="372">
        <v>2023</v>
      </c>
    </row>
    <row r="380" spans="1:9" ht="39" customHeight="1" x14ac:dyDescent="0.2">
      <c r="A380" s="123" t="s">
        <v>608</v>
      </c>
      <c r="B380" s="147">
        <v>2</v>
      </c>
      <c r="C380" s="147">
        <v>1</v>
      </c>
      <c r="D380" s="147">
        <v>2023</v>
      </c>
      <c r="E380" s="370"/>
      <c r="F380" s="371"/>
      <c r="G380" s="373"/>
      <c r="H380" s="373"/>
      <c r="I380" s="373"/>
    </row>
    <row r="381" spans="1:9" ht="39" customHeight="1" x14ac:dyDescent="0.2">
      <c r="A381" s="123" t="s">
        <v>609</v>
      </c>
      <c r="B381" s="148">
        <v>1</v>
      </c>
      <c r="C381" s="149" t="s">
        <v>610</v>
      </c>
      <c r="D381" s="124" t="s">
        <v>672</v>
      </c>
      <c r="E381" s="375" t="s">
        <v>611</v>
      </c>
      <c r="F381" s="376"/>
      <c r="G381" s="339" t="s">
        <v>672</v>
      </c>
      <c r="H381" s="377"/>
      <c r="I381" s="378"/>
    </row>
    <row r="382" spans="1:9" ht="39" customHeight="1" x14ac:dyDescent="0.2">
      <c r="A382" s="354" t="s">
        <v>612</v>
      </c>
      <c r="B382" s="355"/>
      <c r="C382" s="355"/>
      <c r="D382" s="355"/>
      <c r="E382" s="355"/>
      <c r="F382" s="355"/>
      <c r="G382" s="355"/>
      <c r="H382" s="355"/>
      <c r="I382" s="356"/>
    </row>
    <row r="383" spans="1:9" ht="39" customHeight="1" x14ac:dyDescent="0.2">
      <c r="A383" s="123" t="s">
        <v>613</v>
      </c>
      <c r="B383" s="379" t="s">
        <v>870</v>
      </c>
      <c r="C383" s="380"/>
      <c r="D383" s="145" t="s">
        <v>614</v>
      </c>
      <c r="E383" s="381" t="s">
        <v>673</v>
      </c>
      <c r="F383" s="382"/>
      <c r="G383" s="145" t="s">
        <v>615</v>
      </c>
      <c r="H383" s="348" t="s">
        <v>672</v>
      </c>
      <c r="I383" s="383"/>
    </row>
    <row r="384" spans="1:9" ht="39" customHeight="1" x14ac:dyDescent="0.2">
      <c r="A384" s="123" t="s">
        <v>616</v>
      </c>
      <c r="B384" s="348" t="s">
        <v>674</v>
      </c>
      <c r="C384" s="383"/>
      <c r="D384" s="383"/>
      <c r="E384" s="383"/>
      <c r="F384" s="383"/>
      <c r="G384" s="383"/>
      <c r="H384" s="383"/>
      <c r="I384" s="383"/>
    </row>
    <row r="385" spans="1:12" ht="39" customHeight="1" x14ac:dyDescent="0.2">
      <c r="A385" s="123" t="s">
        <v>617</v>
      </c>
      <c r="B385" s="150" t="s">
        <v>59</v>
      </c>
      <c r="C385" s="145" t="s">
        <v>618</v>
      </c>
      <c r="D385" s="151" t="s">
        <v>53</v>
      </c>
      <c r="E385" s="354" t="s">
        <v>619</v>
      </c>
      <c r="F385" s="356"/>
      <c r="G385" s="140" t="s">
        <v>64</v>
      </c>
      <c r="H385" s="145" t="s">
        <v>620</v>
      </c>
      <c r="I385" s="152" t="s">
        <v>672</v>
      </c>
      <c r="L385" s="115">
        <v>2</v>
      </c>
    </row>
    <row r="386" spans="1:12" ht="39" customHeight="1" x14ac:dyDescent="0.2">
      <c r="A386" s="123" t="s">
        <v>621</v>
      </c>
      <c r="B386" s="348" t="s">
        <v>871</v>
      </c>
      <c r="C386" s="348"/>
      <c r="D386" s="348"/>
      <c r="E386" s="348"/>
      <c r="F386" s="348"/>
      <c r="G386" s="348"/>
      <c r="H386" s="348"/>
      <c r="I386" s="348"/>
    </row>
    <row r="387" spans="1:12" ht="39" customHeight="1" x14ac:dyDescent="0.2">
      <c r="A387" s="123" t="s">
        <v>622</v>
      </c>
      <c r="B387" s="385" t="s">
        <v>732</v>
      </c>
      <c r="C387" s="386"/>
      <c r="D387" s="387"/>
      <c r="E387" s="354" t="s">
        <v>623</v>
      </c>
      <c r="F387" s="356"/>
      <c r="G387" s="385" t="s">
        <v>872</v>
      </c>
      <c r="H387" s="386"/>
      <c r="I387" s="387"/>
    </row>
    <row r="388" spans="1:12" ht="39" customHeight="1" x14ac:dyDescent="0.2">
      <c r="A388" s="354" t="s">
        <v>624</v>
      </c>
      <c r="B388" s="355"/>
      <c r="C388" s="355"/>
      <c r="D388" s="355"/>
      <c r="E388" s="355"/>
      <c r="F388" s="355"/>
      <c r="G388" s="355"/>
      <c r="H388" s="355"/>
      <c r="I388" s="356"/>
    </row>
    <row r="389" spans="1:12" ht="39" customHeight="1" x14ac:dyDescent="0.2">
      <c r="A389" s="123" t="s">
        <v>625</v>
      </c>
      <c r="B389" s="395" t="s">
        <v>910</v>
      </c>
      <c r="C389" s="396"/>
      <c r="D389" s="396"/>
      <c r="E389" s="396"/>
      <c r="F389" s="396"/>
      <c r="G389" s="396"/>
      <c r="H389" s="396"/>
      <c r="I389" s="397"/>
    </row>
    <row r="390" spans="1:12" ht="39" customHeight="1" x14ac:dyDescent="0.2">
      <c r="A390" s="123" t="s">
        <v>626</v>
      </c>
      <c r="B390" s="354" t="s">
        <v>627</v>
      </c>
      <c r="C390" s="356"/>
      <c r="D390" s="354" t="s">
        <v>628</v>
      </c>
      <c r="E390" s="356"/>
      <c r="F390" s="354" t="s">
        <v>629</v>
      </c>
      <c r="G390" s="356"/>
      <c r="H390" s="354" t="s">
        <v>630</v>
      </c>
      <c r="I390" s="356"/>
    </row>
    <row r="391" spans="1:12" ht="39" customHeight="1" x14ac:dyDescent="0.2">
      <c r="A391" s="123" t="s">
        <v>631</v>
      </c>
      <c r="B391" s="348" t="s">
        <v>873</v>
      </c>
      <c r="C391" s="348"/>
      <c r="D391" s="348" t="s">
        <v>874</v>
      </c>
      <c r="E391" s="348"/>
      <c r="F391" s="351"/>
      <c r="G391" s="351"/>
      <c r="H391" s="352"/>
      <c r="I391" s="353"/>
    </row>
    <row r="392" spans="1:12" ht="39" customHeight="1" x14ac:dyDescent="0.2">
      <c r="A392" s="123" t="s">
        <v>632</v>
      </c>
      <c r="B392" s="408" t="s">
        <v>689</v>
      </c>
      <c r="C392" s="409"/>
      <c r="D392" s="408" t="s">
        <v>689</v>
      </c>
      <c r="E392" s="409"/>
      <c r="F392" s="351"/>
      <c r="G392" s="351"/>
      <c r="H392" s="352"/>
      <c r="I392" s="353"/>
    </row>
    <row r="393" spans="1:12" ht="39" customHeight="1" x14ac:dyDescent="0.2">
      <c r="A393" s="123" t="s">
        <v>633</v>
      </c>
      <c r="B393" s="360" t="s">
        <v>687</v>
      </c>
      <c r="C393" s="360"/>
      <c r="D393" s="360" t="s">
        <v>687</v>
      </c>
      <c r="E393" s="360"/>
      <c r="F393" s="351"/>
      <c r="G393" s="351"/>
      <c r="H393" s="352"/>
      <c r="I393" s="353"/>
    </row>
    <row r="394" spans="1:12" ht="39" customHeight="1" x14ac:dyDescent="0.2">
      <c r="A394" s="123" t="s">
        <v>634</v>
      </c>
      <c r="B394" s="348" t="s">
        <v>62</v>
      </c>
      <c r="C394" s="348"/>
      <c r="D394" s="348" t="s">
        <v>62</v>
      </c>
      <c r="E394" s="348"/>
      <c r="F394" s="351"/>
      <c r="G394" s="351"/>
      <c r="H394" s="352"/>
      <c r="I394" s="353"/>
    </row>
    <row r="395" spans="1:12" ht="39" customHeight="1" x14ac:dyDescent="0.2">
      <c r="A395" s="123" t="s">
        <v>635</v>
      </c>
      <c r="B395" s="348" t="s">
        <v>870</v>
      </c>
      <c r="C395" s="348"/>
      <c r="D395" s="348" t="s">
        <v>870</v>
      </c>
      <c r="E395" s="348"/>
      <c r="F395" s="351"/>
      <c r="G395" s="351"/>
      <c r="H395" s="352"/>
      <c r="I395" s="353"/>
    </row>
    <row r="396" spans="1:12" ht="39" customHeight="1" x14ac:dyDescent="0.2">
      <c r="A396" s="123" t="s">
        <v>636</v>
      </c>
      <c r="B396" s="348" t="s">
        <v>875</v>
      </c>
      <c r="C396" s="348"/>
      <c r="D396" s="348" t="s">
        <v>876</v>
      </c>
      <c r="E396" s="348"/>
      <c r="F396" s="351"/>
      <c r="G396" s="351"/>
      <c r="H396" s="352"/>
      <c r="I396" s="353"/>
    </row>
    <row r="397" spans="1:12" ht="39" customHeight="1" x14ac:dyDescent="0.2">
      <c r="A397" s="354" t="s">
        <v>637</v>
      </c>
      <c r="B397" s="355"/>
      <c r="C397" s="355"/>
      <c r="D397" s="355"/>
      <c r="E397" s="355"/>
      <c r="F397" s="355"/>
      <c r="G397" s="355"/>
      <c r="H397" s="355"/>
      <c r="I397" s="356"/>
    </row>
    <row r="398" spans="1:12" ht="39" customHeight="1" x14ac:dyDescent="0.2">
      <c r="A398" s="123" t="s">
        <v>638</v>
      </c>
      <c r="B398" s="339" t="s">
        <v>80</v>
      </c>
      <c r="C398" s="340"/>
      <c r="D398" s="341"/>
      <c r="E398" s="145" t="s">
        <v>639</v>
      </c>
      <c r="F398" s="357" t="s">
        <v>80</v>
      </c>
      <c r="G398" s="358"/>
      <c r="H398" s="358"/>
      <c r="I398" s="359"/>
    </row>
    <row r="399" spans="1:12" ht="39" customHeight="1" x14ac:dyDescent="0.2">
      <c r="A399" s="123" t="s">
        <v>640</v>
      </c>
      <c r="B399" s="346" t="s">
        <v>80</v>
      </c>
      <c r="C399" s="346"/>
      <c r="D399" s="346"/>
      <c r="E399" s="346"/>
      <c r="F399" s="346"/>
      <c r="G399" s="346"/>
      <c r="H399" s="346"/>
      <c r="I399" s="346"/>
    </row>
    <row r="400" spans="1:12" ht="39" customHeight="1" x14ac:dyDescent="0.2">
      <c r="A400" s="123" t="s">
        <v>641</v>
      </c>
      <c r="B400" s="346" t="s">
        <v>80</v>
      </c>
      <c r="C400" s="346"/>
      <c r="D400" s="346"/>
      <c r="E400" s="346"/>
      <c r="F400" s="346"/>
      <c r="G400" s="346"/>
      <c r="H400" s="346"/>
      <c r="I400" s="346"/>
    </row>
    <row r="401" spans="1:9" ht="39" customHeight="1" x14ac:dyDescent="0.2">
      <c r="A401" s="123" t="s">
        <v>642</v>
      </c>
      <c r="B401" s="339" t="s">
        <v>80</v>
      </c>
      <c r="C401" s="340"/>
      <c r="D401" s="341"/>
      <c r="E401" s="145" t="s">
        <v>643</v>
      </c>
      <c r="F401" s="339" t="s">
        <v>80</v>
      </c>
      <c r="G401" s="340"/>
      <c r="H401" s="340"/>
      <c r="I401" s="341"/>
    </row>
    <row r="402" spans="1:9" ht="39" customHeight="1" x14ac:dyDescent="0.2">
      <c r="A402" s="342" t="s">
        <v>644</v>
      </c>
      <c r="B402" s="343"/>
      <c r="C402" s="342" t="s">
        <v>645</v>
      </c>
      <c r="D402" s="343"/>
      <c r="E402" s="342" t="s">
        <v>646</v>
      </c>
      <c r="F402" s="344"/>
      <c r="G402" s="343"/>
      <c r="H402" s="342" t="s">
        <v>647</v>
      </c>
      <c r="I402" s="343"/>
    </row>
    <row r="403" spans="1:9" ht="39" customHeight="1" x14ac:dyDescent="0.2">
      <c r="A403" s="346" t="s">
        <v>766</v>
      </c>
      <c r="B403" s="346"/>
      <c r="C403" s="347" t="s">
        <v>767</v>
      </c>
      <c r="D403" s="347"/>
      <c r="E403" s="348" t="s">
        <v>832</v>
      </c>
      <c r="F403" s="348"/>
      <c r="G403" s="348"/>
      <c r="H403" s="349" t="s">
        <v>833</v>
      </c>
      <c r="I403" s="350"/>
    </row>
    <row r="404" spans="1:9" ht="39" customHeight="1" x14ac:dyDescent="0.2">
      <c r="A404" s="345" t="s">
        <v>648</v>
      </c>
      <c r="B404" s="345"/>
      <c r="C404" s="345"/>
      <c r="D404" s="345"/>
      <c r="E404" s="345"/>
      <c r="F404" s="345"/>
      <c r="G404" s="345"/>
      <c r="H404" s="345"/>
      <c r="I404" s="345"/>
    </row>
    <row r="405" spans="1:9" ht="39" customHeight="1" x14ac:dyDescent="0.2">
      <c r="A405" s="145" t="s">
        <v>535</v>
      </c>
      <c r="B405" s="345" t="s">
        <v>649</v>
      </c>
      <c r="C405" s="345"/>
      <c r="D405" s="345"/>
      <c r="E405" s="345"/>
      <c r="F405" s="345"/>
      <c r="G405" s="345"/>
      <c r="H405" s="345"/>
      <c r="I405" s="145" t="s">
        <v>650</v>
      </c>
    </row>
    <row r="406" spans="1:9" ht="30" customHeight="1" x14ac:dyDescent="0.2">
      <c r="A406" s="183">
        <v>44841</v>
      </c>
      <c r="B406" s="336" t="s">
        <v>772</v>
      </c>
      <c r="C406" s="337"/>
      <c r="D406" s="337"/>
      <c r="E406" s="337"/>
      <c r="F406" s="337"/>
      <c r="G406" s="337"/>
      <c r="H406" s="338"/>
      <c r="I406" s="184" t="s">
        <v>693</v>
      </c>
    </row>
    <row r="407" spans="1:9" ht="30" customHeight="1" x14ac:dyDescent="0.2">
      <c r="A407" s="183">
        <v>44925</v>
      </c>
      <c r="B407" s="336" t="s">
        <v>772</v>
      </c>
      <c r="C407" s="337"/>
      <c r="D407" s="337"/>
      <c r="E407" s="337"/>
      <c r="F407" s="337"/>
      <c r="G407" s="337"/>
      <c r="H407" s="338"/>
      <c r="I407" s="184" t="s">
        <v>694</v>
      </c>
    </row>
    <row r="408" spans="1:9" ht="30" customHeight="1" x14ac:dyDescent="0.2">
      <c r="A408" s="183"/>
      <c r="B408" s="336"/>
      <c r="C408" s="337"/>
      <c r="D408" s="337"/>
      <c r="E408" s="337"/>
      <c r="F408" s="337"/>
      <c r="G408" s="337"/>
      <c r="H408" s="338"/>
      <c r="I408" s="184"/>
    </row>
    <row r="409" spans="1:9" ht="21" customHeight="1" x14ac:dyDescent="0.2"/>
    <row r="410" spans="1:9" ht="22.15" customHeight="1" x14ac:dyDescent="0.2">
      <c r="A410" s="363" t="s">
        <v>456</v>
      </c>
      <c r="B410" s="364"/>
      <c r="C410" s="364"/>
      <c r="D410" s="364"/>
      <c r="E410" s="364"/>
      <c r="F410" s="364"/>
      <c r="G410" s="364"/>
      <c r="H410" s="364"/>
      <c r="I410" s="365"/>
    </row>
    <row r="411" spans="1:9" ht="22.15" customHeight="1" x14ac:dyDescent="0.2">
      <c r="A411" s="330" t="s">
        <v>457</v>
      </c>
      <c r="B411" s="331"/>
      <c r="C411" s="331"/>
      <c r="D411" s="331"/>
      <c r="E411" s="331"/>
      <c r="F411" s="331"/>
      <c r="G411" s="331"/>
      <c r="H411" s="331"/>
      <c r="I411" s="332"/>
    </row>
    <row r="412" spans="1:9" ht="22.15" customHeight="1" x14ac:dyDescent="0.2">
      <c r="A412" s="330" t="s">
        <v>595</v>
      </c>
      <c r="B412" s="331"/>
      <c r="C412" s="331"/>
      <c r="D412" s="331"/>
      <c r="E412" s="331"/>
      <c r="F412" s="331"/>
      <c r="G412" s="331"/>
      <c r="H412" s="331"/>
      <c r="I412" s="332"/>
    </row>
    <row r="413" spans="1:9" ht="22.15" customHeight="1" x14ac:dyDescent="0.2">
      <c r="A413" s="143"/>
      <c r="B413" s="333" t="s">
        <v>671</v>
      </c>
      <c r="C413" s="333"/>
      <c r="D413" s="333"/>
      <c r="E413" s="333"/>
      <c r="F413" s="334" t="s">
        <v>596</v>
      </c>
      <c r="G413" s="334"/>
      <c r="H413" s="334"/>
      <c r="I413" s="335"/>
    </row>
    <row r="414" spans="1:9" ht="22.15" customHeight="1" x14ac:dyDescent="0.2">
      <c r="A414" s="354" t="s">
        <v>597</v>
      </c>
      <c r="B414" s="355"/>
      <c r="C414" s="355"/>
      <c r="D414" s="355"/>
      <c r="E414" s="355"/>
      <c r="F414" s="355"/>
      <c r="G414" s="355"/>
      <c r="H414" s="355"/>
      <c r="I414" s="356"/>
    </row>
    <row r="415" spans="1:9" ht="22.15" customHeight="1" x14ac:dyDescent="0.2">
      <c r="A415" s="354" t="s">
        <v>598</v>
      </c>
      <c r="B415" s="355"/>
      <c r="C415" s="355"/>
      <c r="D415" s="355"/>
      <c r="E415" s="355"/>
      <c r="F415" s="355"/>
      <c r="G415" s="355"/>
      <c r="H415" s="355"/>
      <c r="I415" s="356"/>
    </row>
    <row r="416" spans="1:9" ht="39" customHeight="1" x14ac:dyDescent="0.2">
      <c r="A416" s="123" t="s">
        <v>599</v>
      </c>
      <c r="B416" s="144">
        <v>31</v>
      </c>
      <c r="C416" s="354" t="s">
        <v>600</v>
      </c>
      <c r="D416" s="356"/>
      <c r="E416" s="366" t="s">
        <v>753</v>
      </c>
      <c r="F416" s="366"/>
      <c r="G416" s="366"/>
      <c r="H416" s="145" t="s">
        <v>601</v>
      </c>
      <c r="I416" s="146" t="s">
        <v>688</v>
      </c>
    </row>
    <row r="417" spans="1:12" ht="39" customHeight="1" x14ac:dyDescent="0.2">
      <c r="A417" s="123" t="s">
        <v>602</v>
      </c>
      <c r="B417" s="367" t="s">
        <v>479</v>
      </c>
      <c r="C417" s="367"/>
      <c r="D417" s="367"/>
      <c r="E417" s="354" t="s">
        <v>603</v>
      </c>
      <c r="F417" s="356"/>
      <c r="G417" s="374" t="s">
        <v>754</v>
      </c>
      <c r="H417" s="374"/>
      <c r="I417" s="374"/>
    </row>
    <row r="418" spans="1:12" ht="39" customHeight="1" x14ac:dyDescent="0.2">
      <c r="A418" s="123" t="s">
        <v>604</v>
      </c>
      <c r="B418" s="367" t="s">
        <v>877</v>
      </c>
      <c r="C418" s="367"/>
      <c r="D418" s="367"/>
      <c r="E418" s="367"/>
      <c r="F418" s="367"/>
      <c r="G418" s="367"/>
      <c r="H418" s="367"/>
      <c r="I418" s="367"/>
    </row>
    <row r="419" spans="1:12" ht="39" customHeight="1" x14ac:dyDescent="0.2">
      <c r="A419" s="123" t="s">
        <v>605</v>
      </c>
      <c r="B419" s="367" t="s">
        <v>878</v>
      </c>
      <c r="C419" s="367"/>
      <c r="D419" s="367"/>
      <c r="E419" s="367"/>
      <c r="F419" s="367"/>
      <c r="G419" s="367"/>
      <c r="H419" s="367"/>
      <c r="I419" s="367"/>
    </row>
    <row r="420" spans="1:12" ht="39" customHeight="1" x14ac:dyDescent="0.2">
      <c r="A420" s="123" t="s">
        <v>606</v>
      </c>
      <c r="B420" s="147">
        <v>7</v>
      </c>
      <c r="C420" s="147">
        <v>1</v>
      </c>
      <c r="D420" s="147">
        <v>2022</v>
      </c>
      <c r="E420" s="368" t="s">
        <v>607</v>
      </c>
      <c r="F420" s="369"/>
      <c r="G420" s="372">
        <v>31</v>
      </c>
      <c r="H420" s="372">
        <v>12</v>
      </c>
      <c r="I420" s="372">
        <v>2023</v>
      </c>
    </row>
    <row r="421" spans="1:12" ht="39" customHeight="1" x14ac:dyDescent="0.2">
      <c r="A421" s="123" t="s">
        <v>608</v>
      </c>
      <c r="B421" s="147">
        <v>2</v>
      </c>
      <c r="C421" s="147">
        <v>1</v>
      </c>
      <c r="D421" s="147">
        <v>2023</v>
      </c>
      <c r="E421" s="370"/>
      <c r="F421" s="371"/>
      <c r="G421" s="373"/>
      <c r="H421" s="373"/>
      <c r="I421" s="373"/>
    </row>
    <row r="422" spans="1:12" ht="39" customHeight="1" x14ac:dyDescent="0.2">
      <c r="A422" s="123" t="s">
        <v>609</v>
      </c>
      <c r="B422" s="148">
        <v>1</v>
      </c>
      <c r="C422" s="149" t="s">
        <v>610</v>
      </c>
      <c r="D422" s="124" t="s">
        <v>672</v>
      </c>
      <c r="E422" s="375" t="s">
        <v>611</v>
      </c>
      <c r="F422" s="376"/>
      <c r="G422" s="339" t="s">
        <v>672</v>
      </c>
      <c r="H422" s="377"/>
      <c r="I422" s="378"/>
    </row>
    <row r="423" spans="1:12" ht="39" customHeight="1" x14ac:dyDescent="0.2">
      <c r="A423" s="354" t="s">
        <v>612</v>
      </c>
      <c r="B423" s="355"/>
      <c r="C423" s="355"/>
      <c r="D423" s="355"/>
      <c r="E423" s="355"/>
      <c r="F423" s="355"/>
      <c r="G423" s="355"/>
      <c r="H423" s="355"/>
      <c r="I423" s="356"/>
    </row>
    <row r="424" spans="1:12" ht="39" customHeight="1" x14ac:dyDescent="0.2">
      <c r="A424" s="123" t="s">
        <v>613</v>
      </c>
      <c r="B424" s="379" t="s">
        <v>879</v>
      </c>
      <c r="C424" s="380"/>
      <c r="D424" s="145" t="s">
        <v>614</v>
      </c>
      <c r="E424" s="381" t="s">
        <v>692</v>
      </c>
      <c r="F424" s="382"/>
      <c r="G424" s="145" t="s">
        <v>615</v>
      </c>
      <c r="H424" s="348" t="s">
        <v>672</v>
      </c>
      <c r="I424" s="383"/>
    </row>
    <row r="425" spans="1:12" ht="39" customHeight="1" x14ac:dyDescent="0.2">
      <c r="A425" s="123" t="s">
        <v>616</v>
      </c>
      <c r="B425" s="348" t="s">
        <v>674</v>
      </c>
      <c r="C425" s="383"/>
      <c r="D425" s="383"/>
      <c r="E425" s="383"/>
      <c r="F425" s="383"/>
      <c r="G425" s="383"/>
      <c r="H425" s="383"/>
      <c r="I425" s="383"/>
    </row>
    <row r="426" spans="1:12" ht="39" customHeight="1" x14ac:dyDescent="0.2">
      <c r="A426" s="123" t="s">
        <v>617</v>
      </c>
      <c r="B426" s="150" t="s">
        <v>59</v>
      </c>
      <c r="C426" s="145" t="s">
        <v>618</v>
      </c>
      <c r="D426" s="151" t="s">
        <v>53</v>
      </c>
      <c r="E426" s="354" t="s">
        <v>619</v>
      </c>
      <c r="F426" s="356"/>
      <c r="G426" s="140" t="s">
        <v>64</v>
      </c>
      <c r="H426" s="145" t="s">
        <v>620</v>
      </c>
      <c r="I426" s="152" t="s">
        <v>672</v>
      </c>
      <c r="L426" s="115">
        <v>2</v>
      </c>
    </row>
    <row r="427" spans="1:12" ht="39" customHeight="1" x14ac:dyDescent="0.2">
      <c r="A427" s="123" t="s">
        <v>621</v>
      </c>
      <c r="B427" s="348" t="s">
        <v>880</v>
      </c>
      <c r="C427" s="348"/>
      <c r="D427" s="348"/>
      <c r="E427" s="348"/>
      <c r="F427" s="348"/>
      <c r="G427" s="348"/>
      <c r="H427" s="348"/>
      <c r="I427" s="348"/>
    </row>
    <row r="428" spans="1:12" ht="39" customHeight="1" x14ac:dyDescent="0.2">
      <c r="A428" s="123" t="s">
        <v>622</v>
      </c>
      <c r="B428" s="385" t="s">
        <v>735</v>
      </c>
      <c r="C428" s="386"/>
      <c r="D428" s="387"/>
      <c r="E428" s="354" t="s">
        <v>623</v>
      </c>
      <c r="F428" s="356"/>
      <c r="G428" s="385" t="s">
        <v>881</v>
      </c>
      <c r="H428" s="386"/>
      <c r="I428" s="387"/>
    </row>
    <row r="429" spans="1:12" ht="39" customHeight="1" x14ac:dyDescent="0.2">
      <c r="A429" s="354" t="s">
        <v>624</v>
      </c>
      <c r="B429" s="355"/>
      <c r="C429" s="355"/>
      <c r="D429" s="355"/>
      <c r="E429" s="355"/>
      <c r="F429" s="355"/>
      <c r="G429" s="355"/>
      <c r="H429" s="355"/>
      <c r="I429" s="356"/>
    </row>
    <row r="430" spans="1:12" ht="39" customHeight="1" x14ac:dyDescent="0.2">
      <c r="A430" s="123" t="s">
        <v>625</v>
      </c>
      <c r="B430" s="392" t="s">
        <v>882</v>
      </c>
      <c r="C430" s="393"/>
      <c r="D430" s="393"/>
      <c r="E430" s="393"/>
      <c r="F430" s="393"/>
      <c r="G430" s="393"/>
      <c r="H430" s="393"/>
      <c r="I430" s="394"/>
    </row>
    <row r="431" spans="1:12" ht="39" customHeight="1" x14ac:dyDescent="0.2">
      <c r="A431" s="123" t="s">
        <v>626</v>
      </c>
      <c r="B431" s="354" t="s">
        <v>627</v>
      </c>
      <c r="C431" s="356"/>
      <c r="D431" s="354" t="s">
        <v>628</v>
      </c>
      <c r="E431" s="356"/>
      <c r="F431" s="354" t="s">
        <v>629</v>
      </c>
      <c r="G431" s="356"/>
      <c r="H431" s="354" t="s">
        <v>630</v>
      </c>
      <c r="I431" s="356"/>
    </row>
    <row r="432" spans="1:12" ht="39" customHeight="1" x14ac:dyDescent="0.2">
      <c r="A432" s="123" t="s">
        <v>631</v>
      </c>
      <c r="B432" s="348" t="s">
        <v>883</v>
      </c>
      <c r="C432" s="348"/>
      <c r="D432" s="348" t="s">
        <v>884</v>
      </c>
      <c r="E432" s="348"/>
      <c r="F432" s="351"/>
      <c r="G432" s="351"/>
      <c r="H432" s="352"/>
      <c r="I432" s="353"/>
    </row>
    <row r="433" spans="1:9" ht="39" customHeight="1" x14ac:dyDescent="0.2">
      <c r="A433" s="123" t="s">
        <v>632</v>
      </c>
      <c r="B433" s="408" t="s">
        <v>689</v>
      </c>
      <c r="C433" s="409"/>
      <c r="D433" s="408" t="s">
        <v>689</v>
      </c>
      <c r="E433" s="409"/>
      <c r="F433" s="351"/>
      <c r="G433" s="351"/>
      <c r="H433" s="352"/>
      <c r="I433" s="353"/>
    </row>
    <row r="434" spans="1:9" ht="39" customHeight="1" x14ac:dyDescent="0.2">
      <c r="A434" s="123" t="s">
        <v>633</v>
      </c>
      <c r="B434" s="360" t="s">
        <v>687</v>
      </c>
      <c r="C434" s="360"/>
      <c r="D434" s="360" t="s">
        <v>687</v>
      </c>
      <c r="E434" s="360"/>
      <c r="F434" s="351"/>
      <c r="G434" s="351"/>
      <c r="H434" s="352"/>
      <c r="I434" s="353"/>
    </row>
    <row r="435" spans="1:9" ht="39" customHeight="1" x14ac:dyDescent="0.2">
      <c r="A435" s="123" t="s">
        <v>634</v>
      </c>
      <c r="B435" s="348" t="s">
        <v>64</v>
      </c>
      <c r="C435" s="348"/>
      <c r="D435" s="348" t="s">
        <v>64</v>
      </c>
      <c r="E435" s="348"/>
      <c r="F435" s="351"/>
      <c r="G435" s="351"/>
      <c r="H435" s="352"/>
      <c r="I435" s="353"/>
    </row>
    <row r="436" spans="1:9" ht="39" customHeight="1" x14ac:dyDescent="0.2">
      <c r="A436" s="123" t="s">
        <v>635</v>
      </c>
      <c r="B436" s="348" t="s">
        <v>879</v>
      </c>
      <c r="C436" s="383"/>
      <c r="D436" s="348" t="s">
        <v>879</v>
      </c>
      <c r="E436" s="383"/>
      <c r="F436" s="351"/>
      <c r="G436" s="351"/>
      <c r="H436" s="352"/>
      <c r="I436" s="353"/>
    </row>
    <row r="437" spans="1:9" ht="39" customHeight="1" x14ac:dyDescent="0.2">
      <c r="A437" s="123" t="s">
        <v>636</v>
      </c>
      <c r="B437" s="348" t="s">
        <v>885</v>
      </c>
      <c r="C437" s="348"/>
      <c r="D437" s="348" t="s">
        <v>886</v>
      </c>
      <c r="E437" s="348"/>
      <c r="F437" s="351"/>
      <c r="G437" s="351"/>
      <c r="H437" s="352"/>
      <c r="I437" s="353"/>
    </row>
    <row r="438" spans="1:9" ht="39" customHeight="1" x14ac:dyDescent="0.2">
      <c r="A438" s="354" t="s">
        <v>637</v>
      </c>
      <c r="B438" s="355"/>
      <c r="C438" s="355"/>
      <c r="D438" s="355"/>
      <c r="E438" s="355"/>
      <c r="F438" s="355"/>
      <c r="G438" s="355"/>
      <c r="H438" s="355"/>
      <c r="I438" s="356"/>
    </row>
    <row r="439" spans="1:9" ht="39" customHeight="1" x14ac:dyDescent="0.2">
      <c r="A439" s="123" t="s">
        <v>638</v>
      </c>
      <c r="B439" s="339" t="s">
        <v>80</v>
      </c>
      <c r="C439" s="340"/>
      <c r="D439" s="341"/>
      <c r="E439" s="145" t="s">
        <v>639</v>
      </c>
      <c r="F439" s="357" t="s">
        <v>80</v>
      </c>
      <c r="G439" s="358"/>
      <c r="H439" s="358"/>
      <c r="I439" s="359"/>
    </row>
    <row r="440" spans="1:9" ht="39" customHeight="1" x14ac:dyDescent="0.2">
      <c r="A440" s="123" t="s">
        <v>640</v>
      </c>
      <c r="B440" s="346" t="s">
        <v>80</v>
      </c>
      <c r="C440" s="346"/>
      <c r="D440" s="346"/>
      <c r="E440" s="346"/>
      <c r="F440" s="346"/>
      <c r="G440" s="346"/>
      <c r="H440" s="346"/>
      <c r="I440" s="346"/>
    </row>
    <row r="441" spans="1:9" ht="39" customHeight="1" x14ac:dyDescent="0.2">
      <c r="A441" s="123" t="s">
        <v>641</v>
      </c>
      <c r="B441" s="346" t="s">
        <v>80</v>
      </c>
      <c r="C441" s="346"/>
      <c r="D441" s="346"/>
      <c r="E441" s="346"/>
      <c r="F441" s="346"/>
      <c r="G441" s="346"/>
      <c r="H441" s="346"/>
      <c r="I441" s="346"/>
    </row>
    <row r="442" spans="1:9" ht="39" customHeight="1" x14ac:dyDescent="0.2">
      <c r="A442" s="123" t="s">
        <v>642</v>
      </c>
      <c r="B442" s="339" t="s">
        <v>80</v>
      </c>
      <c r="C442" s="340"/>
      <c r="D442" s="341"/>
      <c r="E442" s="145" t="s">
        <v>643</v>
      </c>
      <c r="F442" s="339" t="s">
        <v>80</v>
      </c>
      <c r="G442" s="340"/>
      <c r="H442" s="340"/>
      <c r="I442" s="341"/>
    </row>
    <row r="443" spans="1:9" ht="39" customHeight="1" x14ac:dyDescent="0.2">
      <c r="A443" s="342" t="s">
        <v>644</v>
      </c>
      <c r="B443" s="343"/>
      <c r="C443" s="342" t="s">
        <v>645</v>
      </c>
      <c r="D443" s="343"/>
      <c r="E443" s="342" t="s">
        <v>646</v>
      </c>
      <c r="F443" s="344"/>
      <c r="G443" s="343"/>
      <c r="H443" s="342" t="s">
        <v>647</v>
      </c>
      <c r="I443" s="343"/>
    </row>
    <row r="444" spans="1:9" ht="39" customHeight="1" x14ac:dyDescent="0.2">
      <c r="A444" s="346" t="s">
        <v>766</v>
      </c>
      <c r="B444" s="346"/>
      <c r="C444" s="347" t="s">
        <v>767</v>
      </c>
      <c r="D444" s="347"/>
      <c r="E444" s="348" t="s">
        <v>832</v>
      </c>
      <c r="F444" s="348"/>
      <c r="G444" s="348"/>
      <c r="H444" s="349" t="s">
        <v>833</v>
      </c>
      <c r="I444" s="350"/>
    </row>
    <row r="445" spans="1:9" ht="39" customHeight="1" x14ac:dyDescent="0.2">
      <c r="A445" s="345" t="s">
        <v>648</v>
      </c>
      <c r="B445" s="345"/>
      <c r="C445" s="345"/>
      <c r="D445" s="345"/>
      <c r="E445" s="345"/>
      <c r="F445" s="345"/>
      <c r="G445" s="345"/>
      <c r="H445" s="345"/>
      <c r="I445" s="345"/>
    </row>
    <row r="446" spans="1:9" ht="39" customHeight="1" x14ac:dyDescent="0.2">
      <c r="A446" s="145" t="s">
        <v>535</v>
      </c>
      <c r="B446" s="345" t="s">
        <v>649</v>
      </c>
      <c r="C446" s="345"/>
      <c r="D446" s="345"/>
      <c r="E446" s="345"/>
      <c r="F446" s="345"/>
      <c r="G446" s="345"/>
      <c r="H446" s="345"/>
      <c r="I446" s="145" t="s">
        <v>650</v>
      </c>
    </row>
    <row r="447" spans="1:9" ht="30" customHeight="1" x14ac:dyDescent="0.2">
      <c r="A447" s="183">
        <v>44841</v>
      </c>
      <c r="B447" s="336" t="s">
        <v>772</v>
      </c>
      <c r="C447" s="337"/>
      <c r="D447" s="337"/>
      <c r="E447" s="337"/>
      <c r="F447" s="337"/>
      <c r="G447" s="337"/>
      <c r="H447" s="338"/>
      <c r="I447" s="184" t="s">
        <v>693</v>
      </c>
    </row>
    <row r="448" spans="1:9" ht="30" customHeight="1" x14ac:dyDescent="0.2">
      <c r="A448" s="183">
        <v>44925</v>
      </c>
      <c r="B448" s="336" t="s">
        <v>772</v>
      </c>
      <c r="C448" s="337"/>
      <c r="D448" s="337"/>
      <c r="E448" s="337"/>
      <c r="F448" s="337"/>
      <c r="G448" s="337"/>
      <c r="H448" s="338"/>
      <c r="I448" s="184" t="s">
        <v>694</v>
      </c>
    </row>
    <row r="449" spans="1:9" ht="30" customHeight="1" x14ac:dyDescent="0.2">
      <c r="A449" s="183"/>
      <c r="B449" s="336"/>
      <c r="C449" s="337"/>
      <c r="D449" s="337"/>
      <c r="E449" s="337"/>
      <c r="F449" s="337"/>
      <c r="G449" s="337"/>
      <c r="H449" s="338"/>
      <c r="I449" s="184"/>
    </row>
    <row r="450" spans="1:9" ht="27" customHeight="1" x14ac:dyDescent="0.2"/>
    <row r="451" spans="1:9" ht="22.15" customHeight="1" x14ac:dyDescent="0.2">
      <c r="A451" s="363" t="s">
        <v>456</v>
      </c>
      <c r="B451" s="364"/>
      <c r="C451" s="364"/>
      <c r="D451" s="364"/>
      <c r="E451" s="364"/>
      <c r="F451" s="364"/>
      <c r="G451" s="364"/>
      <c r="H451" s="364"/>
      <c r="I451" s="365"/>
    </row>
    <row r="452" spans="1:9" ht="22.15" customHeight="1" x14ac:dyDescent="0.2">
      <c r="A452" s="330" t="s">
        <v>457</v>
      </c>
      <c r="B452" s="331"/>
      <c r="C452" s="331"/>
      <c r="D452" s="331"/>
      <c r="E452" s="331"/>
      <c r="F452" s="331"/>
      <c r="G452" s="331"/>
      <c r="H452" s="331"/>
      <c r="I452" s="332"/>
    </row>
    <row r="453" spans="1:9" ht="22.15" customHeight="1" x14ac:dyDescent="0.2">
      <c r="A453" s="330" t="s">
        <v>595</v>
      </c>
      <c r="B453" s="331"/>
      <c r="C453" s="331"/>
      <c r="D453" s="331"/>
      <c r="E453" s="331"/>
      <c r="F453" s="331"/>
      <c r="G453" s="331"/>
      <c r="H453" s="331"/>
      <c r="I453" s="332"/>
    </row>
    <row r="454" spans="1:9" ht="22.15" customHeight="1" x14ac:dyDescent="0.2">
      <c r="A454" s="143"/>
      <c r="B454" s="333" t="s">
        <v>671</v>
      </c>
      <c r="C454" s="333"/>
      <c r="D454" s="333"/>
      <c r="E454" s="333"/>
      <c r="F454" s="334" t="s">
        <v>596</v>
      </c>
      <c r="G454" s="334"/>
      <c r="H454" s="334"/>
      <c r="I454" s="335"/>
    </row>
    <row r="455" spans="1:9" ht="22.15" customHeight="1" x14ac:dyDescent="0.2">
      <c r="A455" s="354" t="s">
        <v>597</v>
      </c>
      <c r="B455" s="355"/>
      <c r="C455" s="355"/>
      <c r="D455" s="355"/>
      <c r="E455" s="355"/>
      <c r="F455" s="355"/>
      <c r="G455" s="355"/>
      <c r="H455" s="355"/>
      <c r="I455" s="356"/>
    </row>
    <row r="456" spans="1:9" ht="22.15" customHeight="1" x14ac:dyDescent="0.2">
      <c r="A456" s="354" t="s">
        <v>598</v>
      </c>
      <c r="B456" s="355"/>
      <c r="C456" s="355"/>
      <c r="D456" s="355"/>
      <c r="E456" s="355"/>
      <c r="F456" s="355"/>
      <c r="G456" s="355"/>
      <c r="H456" s="355"/>
      <c r="I456" s="356"/>
    </row>
    <row r="457" spans="1:9" ht="39" customHeight="1" x14ac:dyDescent="0.2">
      <c r="A457" s="123" t="s">
        <v>599</v>
      </c>
      <c r="B457" s="144">
        <v>32</v>
      </c>
      <c r="C457" s="354" t="s">
        <v>600</v>
      </c>
      <c r="D457" s="356"/>
      <c r="E457" s="366" t="s">
        <v>753</v>
      </c>
      <c r="F457" s="366"/>
      <c r="G457" s="366"/>
      <c r="H457" s="145" t="s">
        <v>601</v>
      </c>
      <c r="I457" s="146" t="s">
        <v>688</v>
      </c>
    </row>
    <row r="458" spans="1:9" ht="39" customHeight="1" x14ac:dyDescent="0.2">
      <c r="A458" s="123" t="s">
        <v>602</v>
      </c>
      <c r="B458" s="367" t="s">
        <v>479</v>
      </c>
      <c r="C458" s="367"/>
      <c r="D458" s="367"/>
      <c r="E458" s="354" t="s">
        <v>603</v>
      </c>
      <c r="F458" s="356"/>
      <c r="G458" s="374" t="s">
        <v>754</v>
      </c>
      <c r="H458" s="374"/>
      <c r="I458" s="374"/>
    </row>
    <row r="459" spans="1:9" ht="39" customHeight="1" x14ac:dyDescent="0.2">
      <c r="A459" s="123" t="s">
        <v>604</v>
      </c>
      <c r="B459" s="348" t="s">
        <v>887</v>
      </c>
      <c r="C459" s="348"/>
      <c r="D459" s="348"/>
      <c r="E459" s="348"/>
      <c r="F459" s="348"/>
      <c r="G459" s="348"/>
      <c r="H459" s="348"/>
      <c r="I459" s="348"/>
    </row>
    <row r="460" spans="1:9" ht="39" customHeight="1" x14ac:dyDescent="0.2">
      <c r="A460" s="123" t="s">
        <v>605</v>
      </c>
      <c r="B460" s="367" t="s">
        <v>888</v>
      </c>
      <c r="C460" s="367"/>
      <c r="D460" s="367"/>
      <c r="E460" s="367"/>
      <c r="F460" s="367"/>
      <c r="G460" s="367"/>
      <c r="H460" s="367"/>
      <c r="I460" s="367"/>
    </row>
    <row r="461" spans="1:9" ht="39" customHeight="1" x14ac:dyDescent="0.2">
      <c r="A461" s="123" t="s">
        <v>606</v>
      </c>
      <c r="B461" s="147">
        <v>7</v>
      </c>
      <c r="C461" s="147">
        <v>1</v>
      </c>
      <c r="D461" s="147">
        <v>2022</v>
      </c>
      <c r="E461" s="368" t="s">
        <v>607</v>
      </c>
      <c r="F461" s="369"/>
      <c r="G461" s="372">
        <v>31</v>
      </c>
      <c r="H461" s="372">
        <v>12</v>
      </c>
      <c r="I461" s="372">
        <v>2023</v>
      </c>
    </row>
    <row r="462" spans="1:9" ht="39" customHeight="1" x14ac:dyDescent="0.2">
      <c r="A462" s="123" t="s">
        <v>608</v>
      </c>
      <c r="B462" s="147">
        <v>2</v>
      </c>
      <c r="C462" s="147">
        <v>1</v>
      </c>
      <c r="D462" s="147">
        <v>2023</v>
      </c>
      <c r="E462" s="370"/>
      <c r="F462" s="371"/>
      <c r="G462" s="373"/>
      <c r="H462" s="373"/>
      <c r="I462" s="373"/>
    </row>
    <row r="463" spans="1:9" ht="39" customHeight="1" x14ac:dyDescent="0.2">
      <c r="A463" s="123" t="s">
        <v>609</v>
      </c>
      <c r="B463" s="148">
        <v>1</v>
      </c>
      <c r="C463" s="149" t="s">
        <v>610</v>
      </c>
      <c r="D463" s="124" t="s">
        <v>672</v>
      </c>
      <c r="E463" s="375" t="s">
        <v>611</v>
      </c>
      <c r="F463" s="376"/>
      <c r="G463" s="339" t="s">
        <v>672</v>
      </c>
      <c r="H463" s="377"/>
      <c r="I463" s="378"/>
    </row>
    <row r="464" spans="1:9" ht="39" customHeight="1" x14ac:dyDescent="0.2">
      <c r="A464" s="354" t="s">
        <v>612</v>
      </c>
      <c r="B464" s="355"/>
      <c r="C464" s="355"/>
      <c r="D464" s="355"/>
      <c r="E464" s="355"/>
      <c r="F464" s="355"/>
      <c r="G464" s="355"/>
      <c r="H464" s="355"/>
      <c r="I464" s="356"/>
    </row>
    <row r="465" spans="1:12" ht="39" customHeight="1" x14ac:dyDescent="0.2">
      <c r="A465" s="123" t="s">
        <v>613</v>
      </c>
      <c r="B465" s="379" t="s">
        <v>889</v>
      </c>
      <c r="C465" s="380"/>
      <c r="D465" s="145" t="s">
        <v>614</v>
      </c>
      <c r="E465" s="381" t="s">
        <v>673</v>
      </c>
      <c r="F465" s="382"/>
      <c r="G465" s="145" t="s">
        <v>615</v>
      </c>
      <c r="H465" s="348" t="s">
        <v>672</v>
      </c>
      <c r="I465" s="383"/>
    </row>
    <row r="466" spans="1:12" ht="39" customHeight="1" x14ac:dyDescent="0.2">
      <c r="A466" s="123" t="s">
        <v>616</v>
      </c>
      <c r="B466" s="348" t="s">
        <v>674</v>
      </c>
      <c r="C466" s="383"/>
      <c r="D466" s="383"/>
      <c r="E466" s="383"/>
      <c r="F466" s="383"/>
      <c r="G466" s="383"/>
      <c r="H466" s="383"/>
      <c r="I466" s="383"/>
    </row>
    <row r="467" spans="1:12" ht="39" customHeight="1" x14ac:dyDescent="0.2">
      <c r="A467" s="123" t="s">
        <v>617</v>
      </c>
      <c r="B467" s="150" t="s">
        <v>59</v>
      </c>
      <c r="C467" s="145" t="s">
        <v>618</v>
      </c>
      <c r="D467" s="151" t="s">
        <v>53</v>
      </c>
      <c r="E467" s="354" t="s">
        <v>619</v>
      </c>
      <c r="F467" s="356"/>
      <c r="G467" s="140" t="s">
        <v>62</v>
      </c>
      <c r="H467" s="145" t="s">
        <v>620</v>
      </c>
      <c r="I467" s="152" t="s">
        <v>672</v>
      </c>
      <c r="L467" s="115">
        <v>2</v>
      </c>
    </row>
    <row r="468" spans="1:12" ht="39" customHeight="1" x14ac:dyDescent="0.2">
      <c r="A468" s="123" t="s">
        <v>621</v>
      </c>
      <c r="B468" s="348" t="s">
        <v>890</v>
      </c>
      <c r="C468" s="348"/>
      <c r="D468" s="348"/>
      <c r="E468" s="348"/>
      <c r="F468" s="348"/>
      <c r="G468" s="348"/>
      <c r="H468" s="348"/>
      <c r="I468" s="348"/>
    </row>
    <row r="469" spans="1:12" ht="39" customHeight="1" x14ac:dyDescent="0.2">
      <c r="A469" s="123" t="s">
        <v>622</v>
      </c>
      <c r="B469" s="385" t="s">
        <v>737</v>
      </c>
      <c r="C469" s="386"/>
      <c r="D469" s="387"/>
      <c r="E469" s="354" t="s">
        <v>623</v>
      </c>
      <c r="F469" s="356"/>
      <c r="G469" s="385" t="s">
        <v>891</v>
      </c>
      <c r="H469" s="386"/>
      <c r="I469" s="387"/>
    </row>
    <row r="470" spans="1:12" ht="39" customHeight="1" x14ac:dyDescent="0.2">
      <c r="A470" s="354" t="s">
        <v>624</v>
      </c>
      <c r="B470" s="355"/>
      <c r="C470" s="355"/>
      <c r="D470" s="355"/>
      <c r="E470" s="355"/>
      <c r="F470" s="355"/>
      <c r="G470" s="355"/>
      <c r="H470" s="355"/>
      <c r="I470" s="356"/>
    </row>
    <row r="471" spans="1:12" ht="39" customHeight="1" x14ac:dyDescent="0.2">
      <c r="A471" s="123" t="s">
        <v>625</v>
      </c>
      <c r="B471" s="395" t="s">
        <v>892</v>
      </c>
      <c r="C471" s="396"/>
      <c r="D471" s="396"/>
      <c r="E471" s="396"/>
      <c r="F471" s="396"/>
      <c r="G471" s="396"/>
      <c r="H471" s="396"/>
      <c r="I471" s="397"/>
    </row>
    <row r="472" spans="1:12" ht="39" customHeight="1" x14ac:dyDescent="0.2">
      <c r="A472" s="123" t="s">
        <v>626</v>
      </c>
      <c r="B472" s="354" t="s">
        <v>627</v>
      </c>
      <c r="C472" s="356"/>
      <c r="D472" s="354" t="s">
        <v>628</v>
      </c>
      <c r="E472" s="356"/>
      <c r="F472" s="354" t="s">
        <v>629</v>
      </c>
      <c r="G472" s="356"/>
      <c r="H472" s="354" t="s">
        <v>630</v>
      </c>
      <c r="I472" s="356"/>
    </row>
    <row r="473" spans="1:12" ht="39" customHeight="1" x14ac:dyDescent="0.2">
      <c r="A473" s="123" t="s">
        <v>631</v>
      </c>
      <c r="B473" s="348" t="s">
        <v>893</v>
      </c>
      <c r="C473" s="348"/>
      <c r="D473" s="348" t="s">
        <v>894</v>
      </c>
      <c r="E473" s="348"/>
      <c r="F473" s="351"/>
      <c r="G473" s="351"/>
      <c r="H473" s="352"/>
      <c r="I473" s="353"/>
    </row>
    <row r="474" spans="1:12" ht="39" customHeight="1" x14ac:dyDescent="0.2">
      <c r="A474" s="123" t="s">
        <v>632</v>
      </c>
      <c r="B474" s="408" t="s">
        <v>689</v>
      </c>
      <c r="C474" s="409"/>
      <c r="D474" s="408" t="s">
        <v>689</v>
      </c>
      <c r="E474" s="409"/>
      <c r="F474" s="351"/>
      <c r="G474" s="351"/>
      <c r="H474" s="352"/>
      <c r="I474" s="353"/>
    </row>
    <row r="475" spans="1:12" ht="39" customHeight="1" x14ac:dyDescent="0.2">
      <c r="A475" s="123" t="s">
        <v>633</v>
      </c>
      <c r="B475" s="360" t="s">
        <v>687</v>
      </c>
      <c r="C475" s="360"/>
      <c r="D475" s="360" t="s">
        <v>687</v>
      </c>
      <c r="E475" s="360"/>
      <c r="F475" s="351"/>
      <c r="G475" s="351"/>
      <c r="H475" s="352"/>
      <c r="I475" s="353"/>
    </row>
    <row r="476" spans="1:12" ht="39" customHeight="1" x14ac:dyDescent="0.2">
      <c r="A476" s="123" t="s">
        <v>634</v>
      </c>
      <c r="B476" s="348" t="s">
        <v>62</v>
      </c>
      <c r="C476" s="348"/>
      <c r="D476" s="348" t="s">
        <v>62</v>
      </c>
      <c r="E476" s="348"/>
      <c r="F476" s="351"/>
      <c r="G476" s="351"/>
      <c r="H476" s="352"/>
      <c r="I476" s="353"/>
    </row>
    <row r="477" spans="1:12" ht="39" customHeight="1" x14ac:dyDescent="0.2">
      <c r="A477" s="123" t="s">
        <v>635</v>
      </c>
      <c r="B477" s="348" t="s">
        <v>889</v>
      </c>
      <c r="C477" s="348"/>
      <c r="D477" s="348" t="s">
        <v>889</v>
      </c>
      <c r="E477" s="348"/>
      <c r="F477" s="351"/>
      <c r="G477" s="351"/>
      <c r="H477" s="352"/>
      <c r="I477" s="353"/>
    </row>
    <row r="478" spans="1:12" ht="39" customHeight="1" x14ac:dyDescent="0.2">
      <c r="A478" s="123" t="s">
        <v>636</v>
      </c>
      <c r="B478" s="348" t="s">
        <v>895</v>
      </c>
      <c r="C478" s="348"/>
      <c r="D478" s="348" t="s">
        <v>896</v>
      </c>
      <c r="E478" s="348"/>
      <c r="F478" s="351"/>
      <c r="G478" s="351"/>
      <c r="H478" s="352"/>
      <c r="I478" s="353"/>
    </row>
    <row r="479" spans="1:12" ht="39" customHeight="1" x14ac:dyDescent="0.2">
      <c r="A479" s="354" t="s">
        <v>637</v>
      </c>
      <c r="B479" s="355"/>
      <c r="C479" s="355"/>
      <c r="D479" s="355"/>
      <c r="E479" s="355"/>
      <c r="F479" s="355"/>
      <c r="G479" s="355"/>
      <c r="H479" s="355"/>
      <c r="I479" s="356"/>
    </row>
    <row r="480" spans="1:12" ht="39" customHeight="1" x14ac:dyDescent="0.2">
      <c r="A480" s="123" t="s">
        <v>638</v>
      </c>
      <c r="B480" s="339" t="s">
        <v>80</v>
      </c>
      <c r="C480" s="340"/>
      <c r="D480" s="341"/>
      <c r="E480" s="145" t="s">
        <v>639</v>
      </c>
      <c r="F480" s="357" t="s">
        <v>80</v>
      </c>
      <c r="G480" s="358"/>
      <c r="H480" s="358"/>
      <c r="I480" s="359"/>
    </row>
    <row r="481" spans="1:9" ht="39" customHeight="1" x14ac:dyDescent="0.2">
      <c r="A481" s="123" t="s">
        <v>640</v>
      </c>
      <c r="B481" s="346" t="s">
        <v>80</v>
      </c>
      <c r="C481" s="346"/>
      <c r="D481" s="346"/>
      <c r="E481" s="346"/>
      <c r="F481" s="346"/>
      <c r="G481" s="346"/>
      <c r="H481" s="346"/>
      <c r="I481" s="346"/>
    </row>
    <row r="482" spans="1:9" ht="39" customHeight="1" x14ac:dyDescent="0.2">
      <c r="A482" s="123" t="s">
        <v>641</v>
      </c>
      <c r="B482" s="346" t="s">
        <v>80</v>
      </c>
      <c r="C482" s="346"/>
      <c r="D482" s="346"/>
      <c r="E482" s="346"/>
      <c r="F482" s="346"/>
      <c r="G482" s="346"/>
      <c r="H482" s="346"/>
      <c r="I482" s="346"/>
    </row>
    <row r="483" spans="1:9" ht="39" customHeight="1" x14ac:dyDescent="0.2">
      <c r="A483" s="123" t="s">
        <v>642</v>
      </c>
      <c r="B483" s="339" t="s">
        <v>80</v>
      </c>
      <c r="C483" s="340"/>
      <c r="D483" s="341"/>
      <c r="E483" s="145" t="s">
        <v>643</v>
      </c>
      <c r="F483" s="339" t="s">
        <v>80</v>
      </c>
      <c r="G483" s="340"/>
      <c r="H483" s="340"/>
      <c r="I483" s="341"/>
    </row>
    <row r="484" spans="1:9" ht="39" customHeight="1" x14ac:dyDescent="0.2">
      <c r="A484" s="342" t="s">
        <v>644</v>
      </c>
      <c r="B484" s="343"/>
      <c r="C484" s="342" t="s">
        <v>645</v>
      </c>
      <c r="D484" s="343"/>
      <c r="E484" s="342" t="s">
        <v>646</v>
      </c>
      <c r="F484" s="344"/>
      <c r="G484" s="343"/>
      <c r="H484" s="342" t="s">
        <v>647</v>
      </c>
      <c r="I484" s="343"/>
    </row>
    <row r="485" spans="1:9" ht="39" customHeight="1" x14ac:dyDescent="0.2">
      <c r="A485" s="346" t="s">
        <v>766</v>
      </c>
      <c r="B485" s="346"/>
      <c r="C485" s="347" t="s">
        <v>767</v>
      </c>
      <c r="D485" s="347"/>
      <c r="E485" s="348" t="s">
        <v>832</v>
      </c>
      <c r="F485" s="348"/>
      <c r="G485" s="348"/>
      <c r="H485" s="349" t="s">
        <v>833</v>
      </c>
      <c r="I485" s="350"/>
    </row>
    <row r="486" spans="1:9" ht="39" customHeight="1" x14ac:dyDescent="0.2">
      <c r="A486" s="345" t="s">
        <v>648</v>
      </c>
      <c r="B486" s="345"/>
      <c r="C486" s="345"/>
      <c r="D486" s="345"/>
      <c r="E486" s="345"/>
      <c r="F486" s="345"/>
      <c r="G486" s="345"/>
      <c r="H486" s="345"/>
      <c r="I486" s="345"/>
    </row>
    <row r="487" spans="1:9" ht="39" customHeight="1" x14ac:dyDescent="0.2">
      <c r="A487" s="145" t="s">
        <v>535</v>
      </c>
      <c r="B487" s="345" t="s">
        <v>649</v>
      </c>
      <c r="C487" s="345"/>
      <c r="D487" s="345"/>
      <c r="E487" s="345"/>
      <c r="F487" s="345"/>
      <c r="G487" s="345"/>
      <c r="H487" s="345"/>
      <c r="I487" s="145" t="s">
        <v>650</v>
      </c>
    </row>
    <row r="488" spans="1:9" ht="30" customHeight="1" x14ac:dyDescent="0.2">
      <c r="A488" s="183">
        <v>44841</v>
      </c>
      <c r="B488" s="336" t="s">
        <v>772</v>
      </c>
      <c r="C488" s="337"/>
      <c r="D488" s="337"/>
      <c r="E488" s="337"/>
      <c r="F488" s="337"/>
      <c r="G488" s="337"/>
      <c r="H488" s="338"/>
      <c r="I488" s="184" t="s">
        <v>693</v>
      </c>
    </row>
    <row r="489" spans="1:9" ht="30" customHeight="1" x14ac:dyDescent="0.2">
      <c r="A489" s="183">
        <v>44925</v>
      </c>
      <c r="B489" s="336" t="s">
        <v>772</v>
      </c>
      <c r="C489" s="337"/>
      <c r="D489" s="337"/>
      <c r="E489" s="337"/>
      <c r="F489" s="337"/>
      <c r="G489" s="337"/>
      <c r="H489" s="338"/>
      <c r="I489" s="184" t="s">
        <v>694</v>
      </c>
    </row>
    <row r="490" spans="1:9" ht="30" customHeight="1" x14ac:dyDescent="0.2">
      <c r="A490" s="183"/>
      <c r="B490" s="336"/>
      <c r="C490" s="337"/>
      <c r="D490" s="337"/>
      <c r="E490" s="337"/>
      <c r="F490" s="337"/>
      <c r="G490" s="337"/>
      <c r="H490" s="338"/>
      <c r="I490" s="184"/>
    </row>
    <row r="491" spans="1:9" ht="30.4" customHeight="1" x14ac:dyDescent="0.2"/>
  </sheetData>
  <mergeCells count="959">
    <mergeCell ref="B81:H81"/>
    <mergeCell ref="B490:H490"/>
    <mergeCell ref="A485:B485"/>
    <mergeCell ref="C485:D485"/>
    <mergeCell ref="E485:G485"/>
    <mergeCell ref="H485:I485"/>
    <mergeCell ref="A486:I486"/>
    <mergeCell ref="B487:H487"/>
    <mergeCell ref="B488:H488"/>
    <mergeCell ref="B489:H489"/>
    <mergeCell ref="B480:D480"/>
    <mergeCell ref="F480:I480"/>
    <mergeCell ref="B481:I481"/>
    <mergeCell ref="B482:I482"/>
    <mergeCell ref="B483:D483"/>
    <mergeCell ref="F483:I483"/>
    <mergeCell ref="A484:B484"/>
    <mergeCell ref="C484:D484"/>
    <mergeCell ref="E484:G484"/>
    <mergeCell ref="H484:I484"/>
    <mergeCell ref="B477:C477"/>
    <mergeCell ref="D477:E477"/>
    <mergeCell ref="F477:G477"/>
    <mergeCell ref="H477:I477"/>
    <mergeCell ref="B478:C478"/>
    <mergeCell ref="D478:E478"/>
    <mergeCell ref="F478:G478"/>
    <mergeCell ref="H478:I478"/>
    <mergeCell ref="A479:I479"/>
    <mergeCell ref="B474:C474"/>
    <mergeCell ref="D474:E474"/>
    <mergeCell ref="F474:G474"/>
    <mergeCell ref="H474:I474"/>
    <mergeCell ref="B475:C475"/>
    <mergeCell ref="D475:E475"/>
    <mergeCell ref="F475:G475"/>
    <mergeCell ref="H475:I475"/>
    <mergeCell ref="B476:C476"/>
    <mergeCell ref="D476:E476"/>
    <mergeCell ref="F476:G476"/>
    <mergeCell ref="H476:I476"/>
    <mergeCell ref="A470:I470"/>
    <mergeCell ref="B471:I471"/>
    <mergeCell ref="B472:C472"/>
    <mergeCell ref="D472:E472"/>
    <mergeCell ref="F472:G472"/>
    <mergeCell ref="H472:I472"/>
    <mergeCell ref="B473:C473"/>
    <mergeCell ref="D473:E473"/>
    <mergeCell ref="F473:G473"/>
    <mergeCell ref="H473:I473"/>
    <mergeCell ref="B465:C465"/>
    <mergeCell ref="E465:F465"/>
    <mergeCell ref="H465:I465"/>
    <mergeCell ref="B466:I466"/>
    <mergeCell ref="E467:F467"/>
    <mergeCell ref="B468:I468"/>
    <mergeCell ref="B469:D469"/>
    <mergeCell ref="E469:F469"/>
    <mergeCell ref="G469:I469"/>
    <mergeCell ref="B459:I459"/>
    <mergeCell ref="B460:I460"/>
    <mergeCell ref="E461:F462"/>
    <mergeCell ref="G461:G462"/>
    <mergeCell ref="H461:H462"/>
    <mergeCell ref="I461:I462"/>
    <mergeCell ref="E463:F463"/>
    <mergeCell ref="G463:I463"/>
    <mergeCell ref="A464:I464"/>
    <mergeCell ref="A452:I452"/>
    <mergeCell ref="A453:I453"/>
    <mergeCell ref="B454:E454"/>
    <mergeCell ref="F454:I454"/>
    <mergeCell ref="A455:I455"/>
    <mergeCell ref="A456:I456"/>
    <mergeCell ref="C457:D457"/>
    <mergeCell ref="E457:G457"/>
    <mergeCell ref="B458:D458"/>
    <mergeCell ref="E458:F458"/>
    <mergeCell ref="G458:I458"/>
    <mergeCell ref="A444:B444"/>
    <mergeCell ref="C444:D444"/>
    <mergeCell ref="E444:G444"/>
    <mergeCell ref="H444:I444"/>
    <mergeCell ref="A445:I445"/>
    <mergeCell ref="B446:H446"/>
    <mergeCell ref="B447:H447"/>
    <mergeCell ref="B448:H448"/>
    <mergeCell ref="A451:I451"/>
    <mergeCell ref="B449:H449"/>
    <mergeCell ref="B439:D439"/>
    <mergeCell ref="F439:I439"/>
    <mergeCell ref="B440:I440"/>
    <mergeCell ref="B441:I441"/>
    <mergeCell ref="B442:D442"/>
    <mergeCell ref="F442:I442"/>
    <mergeCell ref="A443:B443"/>
    <mergeCell ref="C443:D443"/>
    <mergeCell ref="E443:G443"/>
    <mergeCell ref="H443:I443"/>
    <mergeCell ref="B436:C436"/>
    <mergeCell ref="D436:E436"/>
    <mergeCell ref="F436:G436"/>
    <mergeCell ref="H436:I436"/>
    <mergeCell ref="B437:C437"/>
    <mergeCell ref="D437:E437"/>
    <mergeCell ref="F437:G437"/>
    <mergeCell ref="H437:I437"/>
    <mergeCell ref="A438:I438"/>
    <mergeCell ref="B433:C433"/>
    <mergeCell ref="D433:E433"/>
    <mergeCell ref="F433:G433"/>
    <mergeCell ref="H433:I433"/>
    <mergeCell ref="B434:C434"/>
    <mergeCell ref="D434:E434"/>
    <mergeCell ref="F434:G434"/>
    <mergeCell ref="H434:I434"/>
    <mergeCell ref="B435:C435"/>
    <mergeCell ref="D435:E435"/>
    <mergeCell ref="F435:G435"/>
    <mergeCell ref="H435:I435"/>
    <mergeCell ref="A429:I429"/>
    <mergeCell ref="B430:I430"/>
    <mergeCell ref="B431:C431"/>
    <mergeCell ref="D431:E431"/>
    <mergeCell ref="F431:G431"/>
    <mergeCell ref="H431:I431"/>
    <mergeCell ref="B432:C432"/>
    <mergeCell ref="D432:E432"/>
    <mergeCell ref="F432:G432"/>
    <mergeCell ref="H432:I432"/>
    <mergeCell ref="B424:C424"/>
    <mergeCell ref="E424:F424"/>
    <mergeCell ref="H424:I424"/>
    <mergeCell ref="B425:I425"/>
    <mergeCell ref="E426:F426"/>
    <mergeCell ref="B427:I427"/>
    <mergeCell ref="B428:D428"/>
    <mergeCell ref="E428:F428"/>
    <mergeCell ref="G428:I428"/>
    <mergeCell ref="B418:I418"/>
    <mergeCell ref="B419:I419"/>
    <mergeCell ref="E420:F421"/>
    <mergeCell ref="G420:G421"/>
    <mergeCell ref="H420:H421"/>
    <mergeCell ref="I420:I421"/>
    <mergeCell ref="E422:F422"/>
    <mergeCell ref="G422:I422"/>
    <mergeCell ref="A423:I423"/>
    <mergeCell ref="A411:I411"/>
    <mergeCell ref="A412:I412"/>
    <mergeCell ref="B413:E413"/>
    <mergeCell ref="F413:I413"/>
    <mergeCell ref="A414:I414"/>
    <mergeCell ref="A415:I415"/>
    <mergeCell ref="C416:D416"/>
    <mergeCell ref="E416:G416"/>
    <mergeCell ref="B417:D417"/>
    <mergeCell ref="E417:F417"/>
    <mergeCell ref="G417:I417"/>
    <mergeCell ref="A403:B403"/>
    <mergeCell ref="C403:D403"/>
    <mergeCell ref="E403:G403"/>
    <mergeCell ref="H403:I403"/>
    <mergeCell ref="A404:I404"/>
    <mergeCell ref="B405:H405"/>
    <mergeCell ref="B406:H406"/>
    <mergeCell ref="B408:H408"/>
    <mergeCell ref="A410:I410"/>
    <mergeCell ref="B407:H407"/>
    <mergeCell ref="B398:D398"/>
    <mergeCell ref="F398:I398"/>
    <mergeCell ref="B399:I399"/>
    <mergeCell ref="B400:I400"/>
    <mergeCell ref="B401:D401"/>
    <mergeCell ref="F401:I401"/>
    <mergeCell ref="A402:B402"/>
    <mergeCell ref="C402:D402"/>
    <mergeCell ref="E402:G402"/>
    <mergeCell ref="H402:I402"/>
    <mergeCell ref="B395:C395"/>
    <mergeCell ref="D395:E395"/>
    <mergeCell ref="F395:G395"/>
    <mergeCell ref="H395:I395"/>
    <mergeCell ref="B396:C396"/>
    <mergeCell ref="D396:E396"/>
    <mergeCell ref="F396:G396"/>
    <mergeCell ref="H396:I396"/>
    <mergeCell ref="A397:I397"/>
    <mergeCell ref="B392:C392"/>
    <mergeCell ref="D392:E392"/>
    <mergeCell ref="F392:G392"/>
    <mergeCell ref="H392:I392"/>
    <mergeCell ref="B393:C393"/>
    <mergeCell ref="D393:E393"/>
    <mergeCell ref="F393:G393"/>
    <mergeCell ref="H393:I393"/>
    <mergeCell ref="B394:C394"/>
    <mergeCell ref="D394:E394"/>
    <mergeCell ref="F394:G394"/>
    <mergeCell ref="H394:I394"/>
    <mergeCell ref="A388:I388"/>
    <mergeCell ref="B389:I389"/>
    <mergeCell ref="B390:C390"/>
    <mergeCell ref="D390:E390"/>
    <mergeCell ref="F390:G390"/>
    <mergeCell ref="H390:I390"/>
    <mergeCell ref="B391:C391"/>
    <mergeCell ref="D391:E391"/>
    <mergeCell ref="F391:G391"/>
    <mergeCell ref="H391:I391"/>
    <mergeCell ref="B383:C383"/>
    <mergeCell ref="E383:F383"/>
    <mergeCell ref="H383:I383"/>
    <mergeCell ref="B384:I384"/>
    <mergeCell ref="E385:F385"/>
    <mergeCell ref="B386:I386"/>
    <mergeCell ref="B387:D387"/>
    <mergeCell ref="E387:F387"/>
    <mergeCell ref="G387:I387"/>
    <mergeCell ref="B377:I377"/>
    <mergeCell ref="B378:I378"/>
    <mergeCell ref="E379:F380"/>
    <mergeCell ref="G379:G380"/>
    <mergeCell ref="H379:H380"/>
    <mergeCell ref="I379:I380"/>
    <mergeCell ref="E381:F381"/>
    <mergeCell ref="G381:I381"/>
    <mergeCell ref="A382:I382"/>
    <mergeCell ref="A370:I370"/>
    <mergeCell ref="A371:I371"/>
    <mergeCell ref="B372:E372"/>
    <mergeCell ref="F372:I372"/>
    <mergeCell ref="A373:I373"/>
    <mergeCell ref="A374:I374"/>
    <mergeCell ref="C375:D375"/>
    <mergeCell ref="E375:G375"/>
    <mergeCell ref="B376:D376"/>
    <mergeCell ref="E376:F376"/>
    <mergeCell ref="G376:I376"/>
    <mergeCell ref="A361:B361"/>
    <mergeCell ref="C361:D361"/>
    <mergeCell ref="E361:G361"/>
    <mergeCell ref="H361:I361"/>
    <mergeCell ref="A362:I362"/>
    <mergeCell ref="B363:H363"/>
    <mergeCell ref="B364:H364"/>
    <mergeCell ref="B365:H365"/>
    <mergeCell ref="A369:I369"/>
    <mergeCell ref="B366:H366"/>
    <mergeCell ref="B367:H367"/>
    <mergeCell ref="B356:D356"/>
    <mergeCell ref="F356:I356"/>
    <mergeCell ref="B357:I357"/>
    <mergeCell ref="B358:I358"/>
    <mergeCell ref="B359:D359"/>
    <mergeCell ref="F359:I359"/>
    <mergeCell ref="A360:B360"/>
    <mergeCell ref="C360:D360"/>
    <mergeCell ref="E360:G360"/>
    <mergeCell ref="H360:I360"/>
    <mergeCell ref="B353:C353"/>
    <mergeCell ref="D353:E353"/>
    <mergeCell ref="F353:G353"/>
    <mergeCell ref="H353:I353"/>
    <mergeCell ref="B354:C354"/>
    <mergeCell ref="D354:E354"/>
    <mergeCell ref="F354:G354"/>
    <mergeCell ref="H354:I354"/>
    <mergeCell ref="A355:I355"/>
    <mergeCell ref="B350:C350"/>
    <mergeCell ref="D350:E350"/>
    <mergeCell ref="F350:G350"/>
    <mergeCell ref="H350:I350"/>
    <mergeCell ref="B351:C351"/>
    <mergeCell ref="D351:E351"/>
    <mergeCell ref="F351:G351"/>
    <mergeCell ref="H351:I351"/>
    <mergeCell ref="B352:C352"/>
    <mergeCell ref="D352:E352"/>
    <mergeCell ref="F352:G352"/>
    <mergeCell ref="H352:I352"/>
    <mergeCell ref="A346:I346"/>
    <mergeCell ref="B347:I347"/>
    <mergeCell ref="B348:C348"/>
    <mergeCell ref="D348:E348"/>
    <mergeCell ref="F348:G348"/>
    <mergeCell ref="H348:I348"/>
    <mergeCell ref="B349:C349"/>
    <mergeCell ref="D349:E349"/>
    <mergeCell ref="F349:G349"/>
    <mergeCell ref="H349:I349"/>
    <mergeCell ref="B341:C341"/>
    <mergeCell ref="E341:F341"/>
    <mergeCell ref="H341:I341"/>
    <mergeCell ref="B342:I342"/>
    <mergeCell ref="E343:F343"/>
    <mergeCell ref="B344:I344"/>
    <mergeCell ref="B345:D345"/>
    <mergeCell ref="E345:F345"/>
    <mergeCell ref="G345:I345"/>
    <mergeCell ref="B335:I335"/>
    <mergeCell ref="B336:I336"/>
    <mergeCell ref="E337:F338"/>
    <mergeCell ref="G337:G338"/>
    <mergeCell ref="H337:H338"/>
    <mergeCell ref="I337:I338"/>
    <mergeCell ref="E339:F339"/>
    <mergeCell ref="G339:I339"/>
    <mergeCell ref="A340:I340"/>
    <mergeCell ref="A328:I328"/>
    <mergeCell ref="A329:I329"/>
    <mergeCell ref="B330:E330"/>
    <mergeCell ref="F330:I330"/>
    <mergeCell ref="A331:I331"/>
    <mergeCell ref="A332:I332"/>
    <mergeCell ref="C333:D333"/>
    <mergeCell ref="E333:G333"/>
    <mergeCell ref="B334:D334"/>
    <mergeCell ref="E334:F334"/>
    <mergeCell ref="G334:I334"/>
    <mergeCell ref="A320:B320"/>
    <mergeCell ref="C320:D320"/>
    <mergeCell ref="E320:G320"/>
    <mergeCell ref="H320:I320"/>
    <mergeCell ref="A321:I321"/>
    <mergeCell ref="B322:H322"/>
    <mergeCell ref="B323:H323"/>
    <mergeCell ref="B324:H324"/>
    <mergeCell ref="A327:I327"/>
    <mergeCell ref="B325:H325"/>
    <mergeCell ref="B315:D315"/>
    <mergeCell ref="F315:I315"/>
    <mergeCell ref="B316:I316"/>
    <mergeCell ref="B317:I317"/>
    <mergeCell ref="B318:D318"/>
    <mergeCell ref="F318:I318"/>
    <mergeCell ref="A319:B319"/>
    <mergeCell ref="C319:D319"/>
    <mergeCell ref="E319:G319"/>
    <mergeCell ref="H319:I319"/>
    <mergeCell ref="B312:C312"/>
    <mergeCell ref="D312:E312"/>
    <mergeCell ref="F312:G312"/>
    <mergeCell ref="H312:I312"/>
    <mergeCell ref="B313:C313"/>
    <mergeCell ref="D313:E313"/>
    <mergeCell ref="F313:G313"/>
    <mergeCell ref="H313:I313"/>
    <mergeCell ref="A314:I314"/>
    <mergeCell ref="B309:C309"/>
    <mergeCell ref="D309:E309"/>
    <mergeCell ref="F309:G309"/>
    <mergeCell ref="H309:I309"/>
    <mergeCell ref="B310:C310"/>
    <mergeCell ref="D310:E310"/>
    <mergeCell ref="F310:G310"/>
    <mergeCell ref="H310:I310"/>
    <mergeCell ref="B311:C311"/>
    <mergeCell ref="D311:E311"/>
    <mergeCell ref="F311:G311"/>
    <mergeCell ref="H311:I311"/>
    <mergeCell ref="A305:I305"/>
    <mergeCell ref="B306:I306"/>
    <mergeCell ref="B307:C307"/>
    <mergeCell ref="D307:E307"/>
    <mergeCell ref="F307:G307"/>
    <mergeCell ref="H307:I307"/>
    <mergeCell ref="B308:C308"/>
    <mergeCell ref="D308:E308"/>
    <mergeCell ref="F308:G308"/>
    <mergeCell ref="H308:I308"/>
    <mergeCell ref="B300:C300"/>
    <mergeCell ref="E300:F300"/>
    <mergeCell ref="H300:I300"/>
    <mergeCell ref="B301:I301"/>
    <mergeCell ref="E302:F302"/>
    <mergeCell ref="B303:I303"/>
    <mergeCell ref="B304:D304"/>
    <mergeCell ref="E304:F304"/>
    <mergeCell ref="G304:I304"/>
    <mergeCell ref="B294:I294"/>
    <mergeCell ref="B295:I295"/>
    <mergeCell ref="E296:F297"/>
    <mergeCell ref="G296:G297"/>
    <mergeCell ref="H296:H297"/>
    <mergeCell ref="I296:I297"/>
    <mergeCell ref="E298:F298"/>
    <mergeCell ref="G298:I298"/>
    <mergeCell ref="A299:I299"/>
    <mergeCell ref="A287:I287"/>
    <mergeCell ref="A288:I288"/>
    <mergeCell ref="B289:E289"/>
    <mergeCell ref="F289:I289"/>
    <mergeCell ref="A290:I290"/>
    <mergeCell ref="A291:I291"/>
    <mergeCell ref="C292:D292"/>
    <mergeCell ref="E292:G292"/>
    <mergeCell ref="B293:D293"/>
    <mergeCell ref="E293:F293"/>
    <mergeCell ref="G293:I293"/>
    <mergeCell ref="A280:B280"/>
    <mergeCell ref="C280:D280"/>
    <mergeCell ref="E280:G280"/>
    <mergeCell ref="H280:I280"/>
    <mergeCell ref="A281:I281"/>
    <mergeCell ref="B282:H282"/>
    <mergeCell ref="B283:H283"/>
    <mergeCell ref="B284:H284"/>
    <mergeCell ref="A286:I286"/>
    <mergeCell ref="A274:I274"/>
    <mergeCell ref="B275:D275"/>
    <mergeCell ref="F275:I275"/>
    <mergeCell ref="B276:I276"/>
    <mergeCell ref="B277:I277"/>
    <mergeCell ref="B278:D278"/>
    <mergeCell ref="F278:I278"/>
    <mergeCell ref="A279:B279"/>
    <mergeCell ref="C279:D279"/>
    <mergeCell ref="E279:G279"/>
    <mergeCell ref="H279:I279"/>
    <mergeCell ref="B271:C271"/>
    <mergeCell ref="D271:E271"/>
    <mergeCell ref="F271:G271"/>
    <mergeCell ref="H271:I271"/>
    <mergeCell ref="B272:C272"/>
    <mergeCell ref="D272:E272"/>
    <mergeCell ref="F272:G272"/>
    <mergeCell ref="H272:I272"/>
    <mergeCell ref="B273:C273"/>
    <mergeCell ref="D273:E273"/>
    <mergeCell ref="F273:G273"/>
    <mergeCell ref="H273:I273"/>
    <mergeCell ref="B268:C268"/>
    <mergeCell ref="D268:E268"/>
    <mergeCell ref="F268:G268"/>
    <mergeCell ref="H268:I268"/>
    <mergeCell ref="B269:C269"/>
    <mergeCell ref="D269:E269"/>
    <mergeCell ref="F269:G269"/>
    <mergeCell ref="H269:I269"/>
    <mergeCell ref="B270:C270"/>
    <mergeCell ref="D270:E270"/>
    <mergeCell ref="F270:G270"/>
    <mergeCell ref="H270:I270"/>
    <mergeCell ref="B264:D264"/>
    <mergeCell ref="E264:F264"/>
    <mergeCell ref="G264:I264"/>
    <mergeCell ref="A265:I265"/>
    <mergeCell ref="B266:I266"/>
    <mergeCell ref="B267:C267"/>
    <mergeCell ref="D267:E267"/>
    <mergeCell ref="F267:G267"/>
    <mergeCell ref="H267:I267"/>
    <mergeCell ref="E258:F258"/>
    <mergeCell ref="G258:I258"/>
    <mergeCell ref="A259:I259"/>
    <mergeCell ref="B260:C260"/>
    <mergeCell ref="E260:F260"/>
    <mergeCell ref="H260:I260"/>
    <mergeCell ref="B261:I261"/>
    <mergeCell ref="E262:F262"/>
    <mergeCell ref="B263:I263"/>
    <mergeCell ref="B253:D253"/>
    <mergeCell ref="E253:F253"/>
    <mergeCell ref="G253:I253"/>
    <mergeCell ref="B254:I254"/>
    <mergeCell ref="B255:I255"/>
    <mergeCell ref="E256:F257"/>
    <mergeCell ref="G256:G257"/>
    <mergeCell ref="H256:H257"/>
    <mergeCell ref="I256:I257"/>
    <mergeCell ref="A246:I246"/>
    <mergeCell ref="A247:I247"/>
    <mergeCell ref="A248:I248"/>
    <mergeCell ref="B249:E249"/>
    <mergeCell ref="F249:I249"/>
    <mergeCell ref="A250:I250"/>
    <mergeCell ref="A251:I251"/>
    <mergeCell ref="C252:D252"/>
    <mergeCell ref="E252:G252"/>
    <mergeCell ref="A240:B240"/>
    <mergeCell ref="C240:D240"/>
    <mergeCell ref="E240:G240"/>
    <mergeCell ref="H240:I240"/>
    <mergeCell ref="A241:I241"/>
    <mergeCell ref="B242:H242"/>
    <mergeCell ref="B243:H243"/>
    <mergeCell ref="B244:H244"/>
    <mergeCell ref="B235:D235"/>
    <mergeCell ref="F235:I235"/>
    <mergeCell ref="B236:I236"/>
    <mergeCell ref="B237:I237"/>
    <mergeCell ref="B238:D238"/>
    <mergeCell ref="F238:I238"/>
    <mergeCell ref="A239:B239"/>
    <mergeCell ref="C239:D239"/>
    <mergeCell ref="E239:G239"/>
    <mergeCell ref="H239:I239"/>
    <mergeCell ref="B232:C232"/>
    <mergeCell ref="D232:E232"/>
    <mergeCell ref="F232:G232"/>
    <mergeCell ref="H232:I232"/>
    <mergeCell ref="B233:C233"/>
    <mergeCell ref="D233:E233"/>
    <mergeCell ref="F233:G233"/>
    <mergeCell ref="H233:I233"/>
    <mergeCell ref="A234:I234"/>
    <mergeCell ref="B229:C229"/>
    <mergeCell ref="D229:E229"/>
    <mergeCell ref="F229:G229"/>
    <mergeCell ref="H229:I229"/>
    <mergeCell ref="B230:C230"/>
    <mergeCell ref="D230:E230"/>
    <mergeCell ref="F230:G230"/>
    <mergeCell ref="H230:I230"/>
    <mergeCell ref="B231:C231"/>
    <mergeCell ref="D231:E231"/>
    <mergeCell ref="F231:G231"/>
    <mergeCell ref="H231:I231"/>
    <mergeCell ref="A225:I225"/>
    <mergeCell ref="B226:I226"/>
    <mergeCell ref="B227:C227"/>
    <mergeCell ref="D227:E227"/>
    <mergeCell ref="F227:G227"/>
    <mergeCell ref="H227:I227"/>
    <mergeCell ref="B228:C228"/>
    <mergeCell ref="D228:E228"/>
    <mergeCell ref="F228:G228"/>
    <mergeCell ref="H228:I228"/>
    <mergeCell ref="B220:C220"/>
    <mergeCell ref="E220:F220"/>
    <mergeCell ref="H220:I220"/>
    <mergeCell ref="B221:I221"/>
    <mergeCell ref="E222:F222"/>
    <mergeCell ref="B223:I223"/>
    <mergeCell ref="B224:D224"/>
    <mergeCell ref="E224:F224"/>
    <mergeCell ref="G224:I224"/>
    <mergeCell ref="B214:I214"/>
    <mergeCell ref="B215:I215"/>
    <mergeCell ref="E216:F217"/>
    <mergeCell ref="G216:G217"/>
    <mergeCell ref="H216:H217"/>
    <mergeCell ref="I216:I217"/>
    <mergeCell ref="E218:F218"/>
    <mergeCell ref="G218:I218"/>
    <mergeCell ref="A219:I219"/>
    <mergeCell ref="A207:I207"/>
    <mergeCell ref="A208:I208"/>
    <mergeCell ref="B209:E209"/>
    <mergeCell ref="F209:I209"/>
    <mergeCell ref="A210:I210"/>
    <mergeCell ref="A211:I211"/>
    <mergeCell ref="C212:D212"/>
    <mergeCell ref="E212:G212"/>
    <mergeCell ref="B213:D213"/>
    <mergeCell ref="E213:F213"/>
    <mergeCell ref="G213:I213"/>
    <mergeCell ref="A200:B200"/>
    <mergeCell ref="C200:D200"/>
    <mergeCell ref="E200:G200"/>
    <mergeCell ref="H200:I200"/>
    <mergeCell ref="A201:I201"/>
    <mergeCell ref="B202:H202"/>
    <mergeCell ref="B203:H203"/>
    <mergeCell ref="B204:H204"/>
    <mergeCell ref="A206:I206"/>
    <mergeCell ref="B195:D195"/>
    <mergeCell ref="F195:I195"/>
    <mergeCell ref="B196:I196"/>
    <mergeCell ref="B197:I197"/>
    <mergeCell ref="B198:D198"/>
    <mergeCell ref="F198:I198"/>
    <mergeCell ref="A199:B199"/>
    <mergeCell ref="C199:D199"/>
    <mergeCell ref="E199:G199"/>
    <mergeCell ref="H199:I199"/>
    <mergeCell ref="B192:C192"/>
    <mergeCell ref="D192:E192"/>
    <mergeCell ref="F192:G192"/>
    <mergeCell ref="H192:I192"/>
    <mergeCell ref="B193:C193"/>
    <mergeCell ref="D193:E193"/>
    <mergeCell ref="F193:G193"/>
    <mergeCell ref="H193:I193"/>
    <mergeCell ref="A194:I194"/>
    <mergeCell ref="B189:C189"/>
    <mergeCell ref="D189:E189"/>
    <mergeCell ref="F189:G189"/>
    <mergeCell ref="H189:I189"/>
    <mergeCell ref="B190:C190"/>
    <mergeCell ref="D190:E190"/>
    <mergeCell ref="F190:G190"/>
    <mergeCell ref="H190:I190"/>
    <mergeCell ref="B191:C191"/>
    <mergeCell ref="D191:E191"/>
    <mergeCell ref="F191:G191"/>
    <mergeCell ref="H191:I191"/>
    <mergeCell ref="A185:I185"/>
    <mergeCell ref="B186:I186"/>
    <mergeCell ref="B187:C187"/>
    <mergeCell ref="D187:E187"/>
    <mergeCell ref="F187:G187"/>
    <mergeCell ref="H187:I187"/>
    <mergeCell ref="B188:C188"/>
    <mergeCell ref="D188:E188"/>
    <mergeCell ref="F188:G188"/>
    <mergeCell ref="H188:I188"/>
    <mergeCell ref="B180:C180"/>
    <mergeCell ref="E180:F180"/>
    <mergeCell ref="H180:I180"/>
    <mergeCell ref="B181:I181"/>
    <mergeCell ref="E182:F182"/>
    <mergeCell ref="B183:I183"/>
    <mergeCell ref="B184:D184"/>
    <mergeCell ref="E184:F184"/>
    <mergeCell ref="G184:I184"/>
    <mergeCell ref="B174:I174"/>
    <mergeCell ref="B175:I175"/>
    <mergeCell ref="E176:F177"/>
    <mergeCell ref="G176:G177"/>
    <mergeCell ref="H176:H177"/>
    <mergeCell ref="I176:I177"/>
    <mergeCell ref="E178:F178"/>
    <mergeCell ref="G178:I178"/>
    <mergeCell ref="A179:I179"/>
    <mergeCell ref="A167:I167"/>
    <mergeCell ref="A168:I168"/>
    <mergeCell ref="B169:E169"/>
    <mergeCell ref="F169:I169"/>
    <mergeCell ref="A170:I170"/>
    <mergeCell ref="A171:I171"/>
    <mergeCell ref="C172:D172"/>
    <mergeCell ref="E172:G172"/>
    <mergeCell ref="B173:D173"/>
    <mergeCell ref="E173:F173"/>
    <mergeCell ref="G173:I173"/>
    <mergeCell ref="A159:B159"/>
    <mergeCell ref="C159:D159"/>
    <mergeCell ref="E159:G159"/>
    <mergeCell ref="H159:I159"/>
    <mergeCell ref="A160:I160"/>
    <mergeCell ref="B161:H161"/>
    <mergeCell ref="B162:H162"/>
    <mergeCell ref="B163:H163"/>
    <mergeCell ref="A166:I166"/>
    <mergeCell ref="B164:H164"/>
    <mergeCell ref="B154:D154"/>
    <mergeCell ref="F154:I154"/>
    <mergeCell ref="B155:I155"/>
    <mergeCell ref="B156:I156"/>
    <mergeCell ref="B157:D157"/>
    <mergeCell ref="F157:I157"/>
    <mergeCell ref="A158:B158"/>
    <mergeCell ref="C158:D158"/>
    <mergeCell ref="E158:G158"/>
    <mergeCell ref="H158:I158"/>
    <mergeCell ref="B151:C151"/>
    <mergeCell ref="D151:E151"/>
    <mergeCell ref="F151:G151"/>
    <mergeCell ref="H151:I151"/>
    <mergeCell ref="B152:C152"/>
    <mergeCell ref="D152:E152"/>
    <mergeCell ref="F152:G152"/>
    <mergeCell ref="H152:I152"/>
    <mergeCell ref="A153:I153"/>
    <mergeCell ref="B148:C148"/>
    <mergeCell ref="D148:E148"/>
    <mergeCell ref="F148:G148"/>
    <mergeCell ref="H148:I148"/>
    <mergeCell ref="B149:C149"/>
    <mergeCell ref="D149:E149"/>
    <mergeCell ref="F149:G149"/>
    <mergeCell ref="H149:I149"/>
    <mergeCell ref="B150:C150"/>
    <mergeCell ref="D150:E150"/>
    <mergeCell ref="F150:G150"/>
    <mergeCell ref="H150:I150"/>
    <mergeCell ref="A144:I144"/>
    <mergeCell ref="B145:I145"/>
    <mergeCell ref="B146:C146"/>
    <mergeCell ref="D146:E146"/>
    <mergeCell ref="F146:G146"/>
    <mergeCell ref="H146:I146"/>
    <mergeCell ref="B147:C147"/>
    <mergeCell ref="D147:E147"/>
    <mergeCell ref="F147:G147"/>
    <mergeCell ref="H147:I147"/>
    <mergeCell ref="B139:C139"/>
    <mergeCell ref="E139:F139"/>
    <mergeCell ref="H139:I139"/>
    <mergeCell ref="B140:I140"/>
    <mergeCell ref="E141:F141"/>
    <mergeCell ref="B142:I142"/>
    <mergeCell ref="B143:D143"/>
    <mergeCell ref="E143:F143"/>
    <mergeCell ref="G143:I143"/>
    <mergeCell ref="B133:I133"/>
    <mergeCell ref="B134:I134"/>
    <mergeCell ref="E135:F136"/>
    <mergeCell ref="G135:G136"/>
    <mergeCell ref="H135:H136"/>
    <mergeCell ref="I135:I136"/>
    <mergeCell ref="E137:F137"/>
    <mergeCell ref="G137:I137"/>
    <mergeCell ref="A138:I138"/>
    <mergeCell ref="A126:I126"/>
    <mergeCell ref="A127:I127"/>
    <mergeCell ref="B128:E128"/>
    <mergeCell ref="F128:I128"/>
    <mergeCell ref="A129:I129"/>
    <mergeCell ref="A130:I130"/>
    <mergeCell ref="C131:D131"/>
    <mergeCell ref="E131:G131"/>
    <mergeCell ref="B132:D132"/>
    <mergeCell ref="E132:F132"/>
    <mergeCell ref="G132:I132"/>
    <mergeCell ref="A118:B118"/>
    <mergeCell ref="C118:D118"/>
    <mergeCell ref="E118:G118"/>
    <mergeCell ref="H118:I118"/>
    <mergeCell ref="A119:I119"/>
    <mergeCell ref="B120:H120"/>
    <mergeCell ref="B121:H121"/>
    <mergeCell ref="B122:H122"/>
    <mergeCell ref="A125:I125"/>
    <mergeCell ref="A112:I112"/>
    <mergeCell ref="B113:D113"/>
    <mergeCell ref="F113:I113"/>
    <mergeCell ref="B114:I114"/>
    <mergeCell ref="B115:I115"/>
    <mergeCell ref="B116:D116"/>
    <mergeCell ref="F116:I116"/>
    <mergeCell ref="A117:B117"/>
    <mergeCell ref="C117:D117"/>
    <mergeCell ref="E117:G117"/>
    <mergeCell ref="H117:I117"/>
    <mergeCell ref="B109:C109"/>
    <mergeCell ref="D109:E109"/>
    <mergeCell ref="F109:G109"/>
    <mergeCell ref="H109:I109"/>
    <mergeCell ref="B110:C110"/>
    <mergeCell ref="D110:E110"/>
    <mergeCell ref="F110:G110"/>
    <mergeCell ref="H110:I110"/>
    <mergeCell ref="B111:C111"/>
    <mergeCell ref="D111:E111"/>
    <mergeCell ref="F111:G111"/>
    <mergeCell ref="H111:I111"/>
    <mergeCell ref="B106:C106"/>
    <mergeCell ref="D106:E106"/>
    <mergeCell ref="F106:G106"/>
    <mergeCell ref="H106:I106"/>
    <mergeCell ref="B107:C107"/>
    <mergeCell ref="D107:E107"/>
    <mergeCell ref="F107:G107"/>
    <mergeCell ref="H107:I107"/>
    <mergeCell ref="B108:C108"/>
    <mergeCell ref="D108:E108"/>
    <mergeCell ref="F108:G108"/>
    <mergeCell ref="H108:I108"/>
    <mergeCell ref="B102:D102"/>
    <mergeCell ref="E102:F102"/>
    <mergeCell ref="G102:I102"/>
    <mergeCell ref="A103:I103"/>
    <mergeCell ref="B104:I104"/>
    <mergeCell ref="B105:C105"/>
    <mergeCell ref="D105:E105"/>
    <mergeCell ref="F105:G105"/>
    <mergeCell ref="H105:I105"/>
    <mergeCell ref="E96:F96"/>
    <mergeCell ref="G96:I96"/>
    <mergeCell ref="A97:I97"/>
    <mergeCell ref="B98:C98"/>
    <mergeCell ref="E98:F98"/>
    <mergeCell ref="H98:I98"/>
    <mergeCell ref="B99:I99"/>
    <mergeCell ref="E100:F100"/>
    <mergeCell ref="B101:I101"/>
    <mergeCell ref="E90:G90"/>
    <mergeCell ref="B91:D91"/>
    <mergeCell ref="E91:F91"/>
    <mergeCell ref="G91:I91"/>
    <mergeCell ref="B92:I92"/>
    <mergeCell ref="B93:I93"/>
    <mergeCell ref="E94:F95"/>
    <mergeCell ref="G94:G95"/>
    <mergeCell ref="H94:H95"/>
    <mergeCell ref="I94:I95"/>
    <mergeCell ref="A84:I84"/>
    <mergeCell ref="B123:H123"/>
    <mergeCell ref="B80:H80"/>
    <mergeCell ref="B82:H82"/>
    <mergeCell ref="B74:D74"/>
    <mergeCell ref="F74:I74"/>
    <mergeCell ref="B78:H78"/>
    <mergeCell ref="B79:H79"/>
    <mergeCell ref="A75:B75"/>
    <mergeCell ref="C75:D75"/>
    <mergeCell ref="E75:G75"/>
    <mergeCell ref="H75:I75"/>
    <mergeCell ref="A76:B76"/>
    <mergeCell ref="C76:D76"/>
    <mergeCell ref="E76:G76"/>
    <mergeCell ref="H76:I76"/>
    <mergeCell ref="A77:I77"/>
    <mergeCell ref="A85:I85"/>
    <mergeCell ref="A86:I86"/>
    <mergeCell ref="B87:E87"/>
    <mergeCell ref="F87:I87"/>
    <mergeCell ref="A88:I88"/>
    <mergeCell ref="A89:I89"/>
    <mergeCell ref="C90:D90"/>
    <mergeCell ref="B72:I72"/>
    <mergeCell ref="B69:C69"/>
    <mergeCell ref="D69:E69"/>
    <mergeCell ref="F69:G69"/>
    <mergeCell ref="H69:I69"/>
    <mergeCell ref="A70:I70"/>
    <mergeCell ref="B71:D71"/>
    <mergeCell ref="F71:I71"/>
    <mergeCell ref="B73:I73"/>
    <mergeCell ref="B67:C67"/>
    <mergeCell ref="D67:E67"/>
    <mergeCell ref="F67:G67"/>
    <mergeCell ref="H67:I67"/>
    <mergeCell ref="B68:C68"/>
    <mergeCell ref="D68:E68"/>
    <mergeCell ref="F68:G68"/>
    <mergeCell ref="H68:I68"/>
    <mergeCell ref="B65:C65"/>
    <mergeCell ref="D65:E65"/>
    <mergeCell ref="F65:G65"/>
    <mergeCell ref="H65:I65"/>
    <mergeCell ref="B66:C66"/>
    <mergeCell ref="D66:E66"/>
    <mergeCell ref="F66:G66"/>
    <mergeCell ref="H66:I66"/>
    <mergeCell ref="B57:I57"/>
    <mergeCell ref="E58:F58"/>
    <mergeCell ref="B59:I59"/>
    <mergeCell ref="B63:C63"/>
    <mergeCell ref="D63:E63"/>
    <mergeCell ref="F63:G63"/>
    <mergeCell ref="H63:I63"/>
    <mergeCell ref="B64:C64"/>
    <mergeCell ref="D64:E64"/>
    <mergeCell ref="F64:G64"/>
    <mergeCell ref="H64:I64"/>
    <mergeCell ref="B60:D60"/>
    <mergeCell ref="E60:F60"/>
    <mergeCell ref="G60:I60"/>
    <mergeCell ref="A61:I61"/>
    <mergeCell ref="B62:I62"/>
    <mergeCell ref="B51:I51"/>
    <mergeCell ref="E52:F53"/>
    <mergeCell ref="G52:G53"/>
    <mergeCell ref="H52:H53"/>
    <mergeCell ref="I52:I53"/>
    <mergeCell ref="E54:F54"/>
    <mergeCell ref="G54:I54"/>
    <mergeCell ref="A55:I55"/>
    <mergeCell ref="B56:C56"/>
    <mergeCell ref="E56:F56"/>
    <mergeCell ref="H56:I56"/>
    <mergeCell ref="E13:F13"/>
    <mergeCell ref="G13:I13"/>
    <mergeCell ref="A43:I43"/>
    <mergeCell ref="A46:I46"/>
    <mergeCell ref="A42:I42"/>
    <mergeCell ref="B50:I50"/>
    <mergeCell ref="A47:I47"/>
    <mergeCell ref="C48:D48"/>
    <mergeCell ref="E48:G48"/>
    <mergeCell ref="B49:D49"/>
    <mergeCell ref="E49:F49"/>
    <mergeCell ref="G49:I49"/>
    <mergeCell ref="A14:I14"/>
    <mergeCell ref="B15:C15"/>
    <mergeCell ref="E15:F15"/>
    <mergeCell ref="H15:I15"/>
    <mergeCell ref="B16:I16"/>
    <mergeCell ref="E17:F17"/>
    <mergeCell ref="B18:I18"/>
    <mergeCell ref="B19:D19"/>
    <mergeCell ref="E19:F19"/>
    <mergeCell ref="G19:I19"/>
    <mergeCell ref="A20:I20"/>
    <mergeCell ref="B21:I21"/>
    <mergeCell ref="B8:D8"/>
    <mergeCell ref="B9:I9"/>
    <mergeCell ref="B10:I10"/>
    <mergeCell ref="E11:F12"/>
    <mergeCell ref="G11:G12"/>
    <mergeCell ref="H11:H12"/>
    <mergeCell ref="I11:I12"/>
    <mergeCell ref="E8:F8"/>
    <mergeCell ref="G8:I8"/>
    <mergeCell ref="A5:I5"/>
    <mergeCell ref="A6:I6"/>
    <mergeCell ref="C7:D7"/>
    <mergeCell ref="A1:I1"/>
    <mergeCell ref="A2:I2"/>
    <mergeCell ref="A3:I3"/>
    <mergeCell ref="F4:I4"/>
    <mergeCell ref="E7:G7"/>
    <mergeCell ref="B4:E4"/>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0:D30"/>
    <mergeCell ref="F30:I30"/>
    <mergeCell ref="B31:I31"/>
    <mergeCell ref="B32:I32"/>
    <mergeCell ref="A44:I44"/>
    <mergeCell ref="B45:E45"/>
    <mergeCell ref="F45:I45"/>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 ref="B40:H40"/>
  </mergeCells>
  <phoneticPr fontId="52" type="noConversion"/>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8 A100 A141 A182 A222 A262 A302 A343 A385 A426 A467" xr:uid="{00000000-0002-0000-0100-000000000000}"/>
    <dataValidation allowBlank="1" showInputMessage="1" showErrorMessage="1" prompt="Corresponde al tipo de proceso (Misional, Estratégico, de Apoyo o de Evaluación), conforme al mapa de procesos de la entidad." sqref="H252:I252 H7:I7 H48:I48 H212:I212 H90:I90 H131:I131 H172:I172 H292:I292 H333:I333 H375:I375 H416:I416 H457:I457" xr:uid="{00000000-0002-0000-0100-000001000000}"/>
    <dataValidation allowBlank="1" showInputMessage="1" showErrorMessage="1" prompt="Señalar el enlace donde está publicados los resultados del indicador. (Si aplica)" sqref="E33 E74 E116 E157 E198 E238 E278 E318 E359 E401 E442 E483" xr:uid="{00000000-0002-0000-0100-000002000000}"/>
    <dataValidation allowBlank="1" showInputMessage="1" showErrorMessage="1" prompt="Descripción corta que explique el contenido, objeto o lo que mide la variable que compone el indicador._x000a_" sqref="A28 A69 A111 A152 A193 A233 A273 A313 A354 A396 A437 A478" xr:uid="{00000000-0002-0000-0100-000003000000}"/>
    <dataValidation allowBlank="1" showInputMessage="1" showErrorMessage="1" prompt="Describe de dónde se obtiene la información_x000a_para alimentar o establecer la información de la variable" sqref="A27 A68 A110 A151 A192 A232 A272 A312 A353 A395 A436 A477" xr:uid="{00000000-0002-0000-0100-000004000000}"/>
    <dataValidation allowBlank="1" showInputMessage="1" showErrorMessage="1" prompt="Indica la periodicidad en que se reporta la variable (Anual, Semestral, Trimestral, Bimestral o Mensual)" sqref="A26 A67 A109 A150 A191 A231 A271 A311 A352 A394 A435 A476"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5 A107 A148 A189 A229 A269 A309 A350 A392 A433 A474" xr:uid="{00000000-0002-0000-0100-000006000000}"/>
    <dataValidation allowBlank="1" showInputMessage="1" showErrorMessage="1" prompt="Presente el nombre de cada una de las variables a partir de las cuales se construye la fórmula del indicador." sqref="A23 A64 A106 A147 A188 A228 A268 A308 A349 A391 A432 A473" xr:uid="{00000000-0002-0000-0100-000007000000}"/>
    <dataValidation allowBlank="1" showInputMessage="1" showErrorMessage="1" prompt="Representación matemática del cálculo del indicador. La fórmula se debe presentar con siglas claras o abreviación de variables" sqref="A21 A62 A104 A145 A186 A226 A266 A306 A347 A389 A430 A471" xr:uid="{00000000-0002-0000-0100-000008000000}"/>
    <dataValidation allowBlank="1" showInputMessage="1" showErrorMessage="1" prompt="Propósito que se pretende alcanzar con la medición de dicho indicador, es decir, la finalidad e importancia del indicador." sqref="A19 A60 A102 A143 A184 A224 A264 A304 A345 A387 A428 A469" xr:uid="{00000000-0002-0000-0100-000009000000}"/>
    <dataValidation allowBlank="1" showInputMessage="1" showErrorMessage="1" prompt="Señalar la justificación y/o normatividad que le aplique para el diseño del indicador (PMM, PDD, Decretos, etc)" sqref="A18 A59 A101 A142 A183 A223 A263 A303 A344 A386 A427 A468" xr:uid="{00000000-0002-0000-0100-00000A000000}"/>
    <dataValidation allowBlank="1" showInputMessage="1" showErrorMessage="1" prompt="Define si el indicador es de eficacia, eficiencia, efectividad, o calidad._x000a_Guía para la construcción y análisis de indicadores de gestión V.4_DAFP" sqref="C262 C17 C58 C222 C100 C141 C182 C302 C343 C385 C426 C467" xr:uid="{00000000-0002-0000-0100-00000B000000}"/>
    <dataValidation allowBlank="1" showInputMessage="1" showErrorMessage="1" prompt="Es  la cuantificación o unidad de medida de lo que se pretende medir con el indicador, ej: Km, m, km/hora, personas, etc" sqref="A16 A57 A99 A140 A181 A221 A261 A301 A342 A384 A425 A466"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6 A98 A139 A180 A220 A260 A300 A341 A383 A424 A465" xr:uid="{00000000-0002-0000-0100-00000D000000}"/>
    <dataValidation allowBlank="1" showInputMessage="1" showErrorMessage="1" prompt="Campo destinado para registrar una breve justificación cuando el valor de la meta sea inferior a la línea base_x000a_" sqref="E258 E13 E54 E218 E96 E137 E178 E298 E339 E381 E422 E463"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258 C13 C54 C218 C96 C137 C178 C298 C339 C381 C422 C463"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4 A96 A137 A178 A218 A258 A298 A339 A381 A422 A463" xr:uid="{00000000-0002-0000-0100-000010000000}"/>
    <dataValidation allowBlank="1" showInputMessage="1" showErrorMessage="1" prompt="Es la fecha de inicio de la medición del indicador en la_x000a_vigencia. (Ej: enero de 2020)" sqref="A12 A53 A95 A136 A177 A217 A257 A297 A338 A380 A421 A462" xr:uid="{00000000-0002-0000-0100-000011000000}"/>
    <dataValidation allowBlank="1" showInputMessage="1" showErrorMessage="1" prompt="Corresponde al día, mes y año en que la dependencia realiza la programación de los indicadores a efectuar seguimiento en la vigencia" sqref="A11 A52 A94 A135 A176 A216 A256 A296 A337 A379 A420 A461" xr:uid="{00000000-0002-0000-0100-000012000000}"/>
    <dataValidation allowBlank="1" showInputMessage="1" showErrorMessage="1" prompt="Corresponde al valor total obtenido y reportado por las Áreas en la vigencia inmediatamente anterior. En el caso de que no exista se colocará “No Aplica - N/A”" sqref="H262 H17 H58 H222 H100 H141 H182 H302 H343 H385 H426 H467" xr:uid="{00000000-0002-0000-0100-000013000000}"/>
    <dataValidation allowBlank="1" showInputMessage="1" showErrorMessage="1" prompt="Indica la periodicidad en que se reporta el indicador (Anual, Semestral, Trimestral, Bimestral o Mensual)" sqref="E262 E17 E58 E222 E100 E141 E182 E302 E343 E385 E426 E467" xr:uid="{00000000-0002-0000-0100-000014000000}"/>
    <dataValidation allowBlank="1" showInputMessage="1" showErrorMessage="1" prompt="Se refiere a la denominación dada al indicador,que exprese la característica, el evento o el hecho que se pretende medir con el mismo. " sqref="A10 A51 A93 A134 A175 A215 A255 A295 A336 A378 A419 A460"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50 A92 A133 A174 A214 A254 A294 A335 A377 A418 A459" xr:uid="{00000000-0002-0000-0100-000016000000}"/>
    <dataValidation allowBlank="1" showInputMessage="1" showErrorMessage="1" prompt="Corresponde a la dependencia responsable de la_x000a_construcción y seguimiento al indicador" sqref="E253 E8 E49 E213 E91 E132 E173 E293 E334 E376 E417 E458" xr:uid="{00000000-0002-0000-0100-000017000000}"/>
    <dataValidation allowBlank="1" showInputMessage="1" showErrorMessage="1" prompt="Subsecretaria a la cual esta adscrita la dependencia responsable" sqref="A8 A49 A91 A132 A173 A213 A253 A293 A334 A376 A417 A458" xr:uid="{00000000-0002-0000-0100-000018000000}"/>
    <dataValidation allowBlank="1" showInputMessage="1" showErrorMessage="1" prompt="Corresponde al código y nombre del proceso que ampara el indicador conforme al mapa de procesos de la entidad._x000a_Área al cual está asociado el indicador" sqref="C252 C7 C48 C212 C90 C131 C172 C292 C333 C375 C416 C457" xr:uid="{00000000-0002-0000-0100-000019000000}"/>
    <dataValidation allowBlank="1" showInputMessage="1" showErrorMessage="1" prompt="Corresponde al número asignado para el Indicador/ Número de Meta_x000a_" sqref="A7 A48 A90 A131 A172 A212 A252 A292 A333 A375 A416 A457" xr:uid="{00000000-0002-0000-0100-00001A000000}"/>
    <dataValidation allowBlank="1" showInputMessage="1" showErrorMessage="1" prompt="Señalar la información adicional que debe agregarse en la gráfica para dar mayor claridad de la información que se está presentando." sqref="A33 A74 A116 A157 A198 A238 A278 A318 A359 A401 A442 A483" xr:uid="{00000000-0002-0000-0100-00001B000000}"/>
    <dataValidation allowBlank="1" showInputMessage="1" showErrorMessage="1" prompt="Se debe hacer mención al tipo de formato de la fuente y origen de datos, pueder ser Excel, pdf, archivo plano, shapefile, entre otros. " sqref="D260 D15 D56 D220 D98 D139 D180 D300 D341 D383 D424 D465"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260 G15 G56 G220 G98 G139 G180 G300 G341 G383 G424 G465" xr:uid="{00000000-0002-0000-0100-00001D000000}"/>
    <dataValidation allowBlank="1" showInputMessage="1" showErrorMessage="1" prompt="Indicar la metodología utilizada y/o aspectos a tener en cuenta para la medición del indicador. ej suma de variables_x000a_" sqref="E264:F264 E19:F19 E60:F60 E224:F224 E102:F102 E143:F143 E184:F184 E304:F304 E345:F345 E387:F387 E428:F428 E469:F469" xr:uid="{00000000-0002-0000-0100-00001E000000}"/>
    <dataValidation allowBlank="1" showInputMessage="1" showErrorMessage="1" prompt="Indicar el tipo de variable: alfanumérico, texto, cadena, entero, etc." sqref="A25 A66 A108 A149 A190 A230 A270 A310 A351 A393 A434 A475" xr:uid="{00000000-0002-0000-0100-00001F000000}"/>
    <dataValidation allowBlank="1" showInputMessage="1" showErrorMessage="1" prompt="Forma en que se presenta gráficamente el indicador: torta, barras, mapas, líneas, dispersión, histograma, caja-y-bigotes, etc." sqref="A30 A71 A113 A154 A195 A235 A275 A315 A356 A398 A439 A480" xr:uid="{00000000-0002-0000-0100-000020000000}"/>
    <dataValidation allowBlank="1" showInputMessage="1" showErrorMessage="1" prompt="Indicar el origen de la gráfica: Link/ base de datos / drive/ pág web" sqref="E30 E71 E113 E154 E195 E235 E275 E315 E356 E398 E439 E480" xr:uid="{00000000-0002-0000-0100-000021000000}"/>
    <dataValidation allowBlank="1" showInputMessage="1" showErrorMessage="1" prompt="Tipo de nivel de agregación de la información que puede ser por estrato, deciles, quintiles, género, grupos poblaciones, manzanas, barrios, UPZ, localidades, etc." sqref="A31 A72 A114 A155 A196 A236 A276 A316 A357 A399 A440 A481" xr:uid="{00000000-0002-0000-0100-000022000000}"/>
    <dataValidation allowBlank="1" showInputMessage="1" showErrorMessage="1" prompt="Indicar el nombre que recibe la gráfica" sqref="A32 A73 A115 A156 A197 A237 A277 A317 A358 A400 A441 A482" xr:uid="{00000000-0002-0000-0100-000023000000}"/>
    <dataValidation allowBlank="1" showInputMessage="1" showErrorMessage="1" prompt="Es la fecha de finalización de la medición del indicador " sqref="E256 E11 E52 E216 E94 E135 E176 E296 E337 E379 E420 E461" xr:uid="{00000000-0002-0000-0100-000024000000}"/>
    <dataValidation allowBlank="1" showInputMessage="1" showErrorMessage="1" prompt="Se genera una versión nueva cada vez que se realice un cambio relacionado con el  indicador" sqref="I37 I78 I120 I161 I202 I242 I282 I322 I363 I405 I446 I487" xr:uid="{00000000-0002-0000-0100-000025000000}"/>
    <dataValidation allowBlank="1" showInputMessage="1" showErrorMessage="1" prompt="Relacionar el campo modificado y una breve descripción del cambio realizado" sqref="B37 B78 B120 B161 B202 B242 B282 B322 B363 B405 B446 B487"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52"/>
  <sheetViews>
    <sheetView tabSelected="1" topLeftCell="Y2" zoomScale="70" zoomScaleNormal="70" workbookViewId="0">
      <pane ySplit="2" topLeftCell="A4" activePane="bottomLeft" state="frozen"/>
      <selection activeCell="F2" sqref="F2"/>
      <selection pane="bottomLeft" activeCell="AB3" sqref="AB3"/>
    </sheetView>
  </sheetViews>
  <sheetFormatPr baseColWidth="10" defaultColWidth="11.42578125" defaultRowHeight="12.75" x14ac:dyDescent="0.2"/>
  <cols>
    <col min="1" max="1" width="18.7109375" style="115" customWidth="1"/>
    <col min="2" max="3" width="20.42578125" style="175" customWidth="1"/>
    <col min="4" max="4" width="28.28515625" style="115" customWidth="1"/>
    <col min="5" max="5" width="39.28515625" style="115" customWidth="1"/>
    <col min="6" max="6" width="9.28515625" style="115" customWidth="1"/>
    <col min="7" max="7" width="36.7109375" style="115" customWidth="1"/>
    <col min="8" max="8" width="15.28515625" style="115" customWidth="1"/>
    <col min="9" max="9" width="12.28515625" style="115" customWidth="1"/>
    <col min="10" max="12" width="12.42578125" style="115" hidden="1" customWidth="1"/>
    <col min="13" max="13" width="59.42578125" style="115" hidden="1" customWidth="1"/>
    <col min="14" max="14" width="33" style="115" hidden="1" customWidth="1"/>
    <col min="15" max="15" width="12.7109375" style="115" hidden="1" customWidth="1"/>
    <col min="16" max="16" width="10.7109375" style="115" hidden="1" customWidth="1"/>
    <col min="17" max="17" width="13.28515625" style="115" hidden="1" customWidth="1"/>
    <col min="18" max="18" width="58.5703125" style="115" hidden="1" customWidth="1"/>
    <col min="19" max="19" width="31.42578125" style="115" hidden="1" customWidth="1"/>
    <col min="20" max="20" width="12.28515625" style="115" hidden="1" customWidth="1"/>
    <col min="21" max="21" width="10.7109375" style="115" hidden="1" customWidth="1"/>
    <col min="22" max="22" width="15.28515625" style="115" hidden="1" customWidth="1"/>
    <col min="23" max="23" width="77" style="115" hidden="1" customWidth="1"/>
    <col min="24" max="24" width="31.28515625" style="115" hidden="1" customWidth="1"/>
    <col min="25" max="25" width="13.7109375" style="115" customWidth="1"/>
    <col min="26" max="26" width="12.7109375" style="115" customWidth="1"/>
    <col min="27" max="27" width="16" style="115" customWidth="1"/>
    <col min="28" max="28" width="74.85546875" style="115" customWidth="1"/>
    <col min="29" max="29" width="25.28515625" style="115" customWidth="1"/>
    <col min="30" max="30" width="78.7109375" style="115" customWidth="1"/>
    <col min="31" max="31" width="39.42578125" style="115" customWidth="1"/>
    <col min="32" max="32" width="33.140625" style="115" customWidth="1"/>
    <col min="33" max="33" width="8.7109375" style="115" customWidth="1"/>
    <col min="34" max="34" width="40.28515625" style="115" customWidth="1"/>
    <col min="35" max="35" width="13.5703125" style="115" customWidth="1"/>
    <col min="36" max="36" width="7.28515625" style="115" customWidth="1"/>
    <col min="37" max="37" width="39.5703125" style="115" customWidth="1"/>
    <col min="38" max="38" width="13.42578125" style="115" customWidth="1"/>
    <col min="39" max="44" width="0" style="115" hidden="1" customWidth="1"/>
    <col min="45" max="53" width="11.42578125" style="115" hidden="1" customWidth="1"/>
    <col min="54" max="55" width="11.42578125" style="115" customWidth="1"/>
    <col min="56" max="63" width="11.42578125" style="115"/>
    <col min="64" max="67" width="15.7109375" style="115" customWidth="1"/>
    <col min="68" max="69" width="13.7109375" style="115" customWidth="1"/>
    <col min="70" max="70" width="14.28515625" style="115" customWidth="1"/>
    <col min="71" max="72" width="11.42578125" style="115"/>
    <col min="73" max="73" width="0" style="115" hidden="1" customWidth="1"/>
    <col min="74" max="16384" width="11.42578125" style="115"/>
  </cols>
  <sheetData>
    <row r="1" spans="1:190" s="162" customFormat="1" ht="36" customHeight="1" x14ac:dyDescent="0.25">
      <c r="A1" s="156"/>
      <c r="B1" s="173"/>
      <c r="C1" s="173"/>
      <c r="D1" s="156"/>
      <c r="E1" s="156"/>
      <c r="F1" s="156"/>
      <c r="G1" s="156"/>
      <c r="H1" s="156"/>
      <c r="I1" s="156"/>
      <c r="J1" s="156"/>
      <c r="K1" s="156"/>
      <c r="L1" s="156"/>
      <c r="M1" s="156"/>
      <c r="N1" s="156"/>
      <c r="O1" s="156"/>
      <c r="P1" s="161"/>
      <c r="Q1" s="161"/>
      <c r="T1" s="156"/>
      <c r="U1" s="156"/>
      <c r="V1" s="156"/>
      <c r="W1" s="156"/>
      <c r="X1" s="156"/>
      <c r="AF1" s="156"/>
      <c r="AG1" s="506"/>
      <c r="AH1" s="506"/>
      <c r="AI1" s="50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495" t="s">
        <v>458</v>
      </c>
      <c r="BM1" s="495"/>
      <c r="BN1" s="495"/>
      <c r="BO1" s="495"/>
      <c r="BP1" s="495"/>
      <c r="BQ1" s="495"/>
      <c r="BR1" s="495"/>
      <c r="BS1" s="495"/>
      <c r="BT1" s="495"/>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row>
    <row r="2" spans="1:190" s="136" customFormat="1" ht="33" customHeight="1" x14ac:dyDescent="0.2">
      <c r="A2" s="508" t="s">
        <v>463</v>
      </c>
      <c r="B2" s="508" t="s">
        <v>572</v>
      </c>
      <c r="C2" s="508"/>
      <c r="D2" s="508"/>
      <c r="E2" s="508"/>
      <c r="F2" s="508" t="s">
        <v>23</v>
      </c>
      <c r="G2" s="508" t="s">
        <v>42</v>
      </c>
      <c r="H2" s="508" t="s">
        <v>577</v>
      </c>
      <c r="I2" s="508" t="s">
        <v>578</v>
      </c>
      <c r="J2" s="520" t="s">
        <v>565</v>
      </c>
      <c r="K2" s="521"/>
      <c r="L2" s="521"/>
      <c r="M2" s="521"/>
      <c r="N2" s="522"/>
      <c r="O2" s="523" t="s">
        <v>566</v>
      </c>
      <c r="P2" s="524"/>
      <c r="Q2" s="524"/>
      <c r="R2" s="524"/>
      <c r="S2" s="525"/>
      <c r="T2" s="510" t="s">
        <v>567</v>
      </c>
      <c r="U2" s="511"/>
      <c r="V2" s="511"/>
      <c r="W2" s="511"/>
      <c r="X2" s="512"/>
      <c r="Y2" s="517" t="s">
        <v>568</v>
      </c>
      <c r="Z2" s="518"/>
      <c r="AA2" s="518"/>
      <c r="AB2" s="518"/>
      <c r="AC2" s="519"/>
      <c r="AD2" s="513" t="s">
        <v>653</v>
      </c>
      <c r="AE2" s="513"/>
      <c r="AF2" s="513"/>
      <c r="AG2" s="503" t="s">
        <v>654</v>
      </c>
      <c r="AH2" s="504"/>
      <c r="AI2" s="505"/>
      <c r="AJ2" s="514" t="s">
        <v>561</v>
      </c>
      <c r="AK2" s="515"/>
      <c r="AL2" s="516"/>
      <c r="AM2" s="499" t="s">
        <v>565</v>
      </c>
      <c r="AN2" s="499"/>
      <c r="AO2" s="499"/>
      <c r="AP2" s="499"/>
      <c r="AQ2" s="499"/>
      <c r="AR2" s="499"/>
      <c r="AS2" s="499" t="s">
        <v>566</v>
      </c>
      <c r="AT2" s="499"/>
      <c r="AU2" s="499"/>
      <c r="AV2" s="499"/>
      <c r="AW2" s="499"/>
      <c r="AX2" s="499"/>
      <c r="AY2" s="499" t="s">
        <v>567</v>
      </c>
      <c r="AZ2" s="499"/>
      <c r="BA2" s="499"/>
      <c r="BB2" s="499"/>
      <c r="BC2" s="499"/>
      <c r="BD2" s="499"/>
      <c r="BE2" s="499" t="s">
        <v>568</v>
      </c>
      <c r="BF2" s="499"/>
      <c r="BG2" s="499"/>
      <c r="BH2" s="499"/>
      <c r="BI2" s="499"/>
      <c r="BJ2" s="499"/>
      <c r="BL2" s="500" t="s">
        <v>133</v>
      </c>
      <c r="BM2" s="501"/>
      <c r="BN2" s="502"/>
      <c r="BO2" s="503" t="s">
        <v>134</v>
      </c>
      <c r="BP2" s="504"/>
      <c r="BQ2" s="505"/>
      <c r="BR2" s="496" t="s">
        <v>573</v>
      </c>
      <c r="BS2" s="497"/>
      <c r="BT2" s="498"/>
      <c r="BU2" s="137"/>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row>
    <row r="3" spans="1:190" s="139" customFormat="1" ht="76.5" customHeight="1" x14ac:dyDescent="0.2">
      <c r="A3" s="509"/>
      <c r="B3" s="163" t="s">
        <v>574</v>
      </c>
      <c r="C3" s="163" t="s">
        <v>575</v>
      </c>
      <c r="D3" s="163" t="s">
        <v>576</v>
      </c>
      <c r="E3" s="163" t="s">
        <v>922</v>
      </c>
      <c r="F3" s="509"/>
      <c r="G3" s="509"/>
      <c r="H3" s="509"/>
      <c r="I3" s="509"/>
      <c r="J3" s="164" t="s">
        <v>655</v>
      </c>
      <c r="K3" s="164" t="s">
        <v>656</v>
      </c>
      <c r="L3" s="164" t="s">
        <v>579</v>
      </c>
      <c r="M3" s="288" t="s">
        <v>923</v>
      </c>
      <c r="N3" s="288" t="s">
        <v>924</v>
      </c>
      <c r="O3" s="119" t="s">
        <v>657</v>
      </c>
      <c r="P3" s="119" t="s">
        <v>658</v>
      </c>
      <c r="Q3" s="119" t="s">
        <v>579</v>
      </c>
      <c r="R3" s="119" t="s">
        <v>923</v>
      </c>
      <c r="S3" s="119" t="s">
        <v>924</v>
      </c>
      <c r="T3" s="165" t="s">
        <v>659</v>
      </c>
      <c r="U3" s="165" t="s">
        <v>660</v>
      </c>
      <c r="V3" s="165" t="s">
        <v>579</v>
      </c>
      <c r="W3" s="292" t="s">
        <v>923</v>
      </c>
      <c r="X3" s="292" t="s">
        <v>924</v>
      </c>
      <c r="Y3" s="190" t="s">
        <v>661</v>
      </c>
      <c r="Z3" s="190" t="s">
        <v>662</v>
      </c>
      <c r="AA3" s="190" t="s">
        <v>579</v>
      </c>
      <c r="AB3" s="190" t="s">
        <v>923</v>
      </c>
      <c r="AC3" s="190" t="s">
        <v>924</v>
      </c>
      <c r="AD3" s="293" t="s">
        <v>580</v>
      </c>
      <c r="AE3" s="293" t="s">
        <v>581</v>
      </c>
      <c r="AF3" s="293" t="s">
        <v>582</v>
      </c>
      <c r="AG3" s="119" t="s">
        <v>663</v>
      </c>
      <c r="AH3" s="119" t="s">
        <v>664</v>
      </c>
      <c r="AI3" s="119" t="s">
        <v>665</v>
      </c>
      <c r="AJ3" s="120" t="s">
        <v>562</v>
      </c>
      <c r="AK3" s="120" t="s">
        <v>563</v>
      </c>
      <c r="AL3" s="120" t="s">
        <v>564</v>
      </c>
      <c r="AM3" s="119" t="str">
        <f>AM2&amp;": Programado actividad"</f>
        <v>Ene-Mar: Programado actividad</v>
      </c>
      <c r="AN3" s="119" t="str">
        <f>AM2&amp;": Ejecutado actividad"</f>
        <v>Ene-Mar: Ejecutado actividad</v>
      </c>
      <c r="AO3" s="119" t="s">
        <v>569</v>
      </c>
      <c r="AP3" s="120" t="str">
        <f>AM2&amp;": % Programado tarea"</f>
        <v>Ene-Mar: % Programado tarea</v>
      </c>
      <c r="AQ3" s="120" t="str">
        <f>AM2&amp;": % Ejecutado tarea"</f>
        <v>Ene-Mar: % Ejecutado tarea</v>
      </c>
      <c r="AR3" s="120" t="s">
        <v>570</v>
      </c>
      <c r="AS3" s="119" t="str">
        <f>AS2&amp;": Programado actividad"</f>
        <v>Abr-Jun: Programado actividad</v>
      </c>
      <c r="AT3" s="119" t="str">
        <f>AS2&amp;": Ejecutado actividad"</f>
        <v>Abr-Jun: Ejecutado actividad</v>
      </c>
      <c r="AU3" s="119" t="s">
        <v>569</v>
      </c>
      <c r="AV3" s="120" t="str">
        <f>AS2&amp;": Programado tarea"</f>
        <v>Abr-Jun: Programado tarea</v>
      </c>
      <c r="AW3" s="120" t="str">
        <f>AS2&amp;": Ejecutado tarea"</f>
        <v>Abr-Jun: Ejecutado tarea</v>
      </c>
      <c r="AX3" s="120" t="s">
        <v>570</v>
      </c>
      <c r="AY3" s="119" t="str">
        <f>AY2&amp;": Programado actividad"</f>
        <v>Jul-Sep: Programado actividad</v>
      </c>
      <c r="AZ3" s="119" t="str">
        <f>AY2&amp;": Ejecutado actividad"</f>
        <v>Jul-Sep: Ejecutado actividad</v>
      </c>
      <c r="BA3" s="119" t="s">
        <v>569</v>
      </c>
      <c r="BB3" s="120" t="str">
        <f>AY2&amp;": % Programado tarea"</f>
        <v>Jul-Sep: % Programado tarea</v>
      </c>
      <c r="BC3" s="120" t="str">
        <f>AY2&amp;": % Ejecutado tarea"</f>
        <v>Jul-Sep: % Ejecutado tarea</v>
      </c>
      <c r="BD3" s="120" t="s">
        <v>570</v>
      </c>
      <c r="BE3" s="119" t="str">
        <f>BE2&amp;": Programado actividad"</f>
        <v>Oct-Dic: Programado actividad</v>
      </c>
      <c r="BF3" s="119" t="str">
        <f>BE2&amp;": Ejecutado actividad"</f>
        <v>Oct-Dic: Ejecutado actividad</v>
      </c>
      <c r="BG3" s="119" t="s">
        <v>569</v>
      </c>
      <c r="BH3" s="120" t="str">
        <f>BE2&amp;": % Programado tarea"</f>
        <v>Oct-Dic: % Programado tarea</v>
      </c>
      <c r="BI3" s="120" t="str">
        <f>BE2&amp;": % Ejecutado tarea"</f>
        <v>Oct-Dic: % Ejecutado tarea</v>
      </c>
      <c r="BJ3" s="120" t="s">
        <v>571</v>
      </c>
      <c r="BK3" s="136"/>
      <c r="BL3" s="117" t="s">
        <v>135</v>
      </c>
      <c r="BM3" s="117" t="s">
        <v>666</v>
      </c>
      <c r="BN3" s="117" t="s">
        <v>49</v>
      </c>
      <c r="BO3" s="121" t="s">
        <v>50</v>
      </c>
      <c r="BP3" s="121" t="s">
        <v>51</v>
      </c>
      <c r="BQ3" s="121" t="s">
        <v>52</v>
      </c>
      <c r="BR3" s="116" t="s">
        <v>583</v>
      </c>
      <c r="BS3" s="116" t="s">
        <v>584</v>
      </c>
      <c r="BT3" s="116" t="s">
        <v>585</v>
      </c>
      <c r="BU3" s="138"/>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row>
    <row r="4" spans="1:190" ht="50.65" customHeight="1" x14ac:dyDescent="0.2">
      <c r="A4" s="439" t="s">
        <v>478</v>
      </c>
      <c r="B4" s="439" t="s">
        <v>547</v>
      </c>
      <c r="C4" s="439" t="s">
        <v>542</v>
      </c>
      <c r="D4" s="439" t="s">
        <v>551</v>
      </c>
      <c r="E4" s="440" t="s">
        <v>919</v>
      </c>
      <c r="F4" s="478">
        <v>1</v>
      </c>
      <c r="G4" s="479" t="s">
        <v>739</v>
      </c>
      <c r="H4" s="422">
        <v>1</v>
      </c>
      <c r="I4" s="472" t="s">
        <v>38</v>
      </c>
      <c r="J4" s="422">
        <f>AM4</f>
        <v>7.9999999999999988E-2</v>
      </c>
      <c r="K4" s="416">
        <f>AN4</f>
        <v>7.9999999999999988E-2</v>
      </c>
      <c r="L4" s="422">
        <f>IFERROR(K4/J4,"0,00%")</f>
        <v>1</v>
      </c>
      <c r="M4" s="459" t="s">
        <v>905</v>
      </c>
      <c r="N4" s="462"/>
      <c r="O4" s="422">
        <f>AS4</f>
        <v>0.31999999999999995</v>
      </c>
      <c r="P4" s="416">
        <f>AT4</f>
        <v>0.31999999999999995</v>
      </c>
      <c r="Q4" s="422">
        <f>IFERROR(P4/O4,"0,00%")</f>
        <v>1</v>
      </c>
      <c r="R4" s="450" t="s">
        <v>913</v>
      </c>
      <c r="S4" s="420"/>
      <c r="T4" s="422">
        <f>AY4</f>
        <v>0.28000000000000003</v>
      </c>
      <c r="U4" s="416">
        <f>AZ4</f>
        <v>0.28000000000000003</v>
      </c>
      <c r="V4" s="418">
        <f>IFERROR(U4/T4,"0,00%")</f>
        <v>1</v>
      </c>
      <c r="W4" s="420" t="s">
        <v>983</v>
      </c>
      <c r="X4" s="251"/>
      <c r="Y4" s="422">
        <f>BE4</f>
        <v>0.31999999999999995</v>
      </c>
      <c r="Z4" s="416">
        <f>BF4</f>
        <v>0.31999999999999995</v>
      </c>
      <c r="AA4" s="422">
        <f>IFERROR(Z4/Y4,"0,00%")</f>
        <v>1</v>
      </c>
      <c r="AB4" s="420" t="s">
        <v>1002</v>
      </c>
      <c r="AC4" s="251"/>
      <c r="AD4" s="420" t="s">
        <v>1009</v>
      </c>
      <c r="AE4" s="470" t="s">
        <v>903</v>
      </c>
      <c r="AF4" s="420" t="s">
        <v>968</v>
      </c>
      <c r="AG4" s="526">
        <v>1</v>
      </c>
      <c r="AH4" s="507" t="s">
        <v>698</v>
      </c>
      <c r="AI4" s="432"/>
      <c r="AJ4" s="206">
        <v>1</v>
      </c>
      <c r="AK4" s="207" t="s">
        <v>699</v>
      </c>
      <c r="AL4" s="208">
        <v>0.25</v>
      </c>
      <c r="AM4" s="414">
        <f>AP4+AP5+AP6+AP7+AP8</f>
        <v>7.9999999999999988E-2</v>
      </c>
      <c r="AN4" s="414">
        <f>AQ4+AQ5+AQ6+AQ7+AQ8</f>
        <v>7.9999999999999988E-2</v>
      </c>
      <c r="AO4" s="422">
        <f t="shared" ref="AO4:AO30" si="0">IFERROR(AN4/AM4,"0,00%")</f>
        <v>1</v>
      </c>
      <c r="AP4" s="155">
        <v>0.02</v>
      </c>
      <c r="AQ4" s="243">
        <v>0.02</v>
      </c>
      <c r="AR4" s="155">
        <f t="shared" ref="AR4:AR11" si="1">IFERROR(AQ4/AP4,"0,00%")</f>
        <v>1</v>
      </c>
      <c r="AS4" s="414">
        <f>AV4+AV5+AV6+AV7+AV8</f>
        <v>0.31999999999999995</v>
      </c>
      <c r="AT4" s="414">
        <f>AW4+AW5+AW6+AW7+AW8</f>
        <v>0.31999999999999995</v>
      </c>
      <c r="AU4" s="422">
        <f t="shared" ref="AU4" si="2">IFERROR(AT4/AS4,"0,00%")</f>
        <v>1</v>
      </c>
      <c r="AV4" s="155">
        <v>0.08</v>
      </c>
      <c r="AW4" s="243">
        <v>0.08</v>
      </c>
      <c r="AX4" s="155">
        <f t="shared" ref="AX4:AX9" si="3">IFERROR(AW4/AV4,"0,00%")</f>
        <v>1</v>
      </c>
      <c r="AY4" s="414">
        <f>BB4+BB5+BB6+BB7+BB8</f>
        <v>0.28000000000000003</v>
      </c>
      <c r="AZ4" s="414">
        <f>BC4+BC5+BC6+BC7+BC8</f>
        <v>0.28000000000000003</v>
      </c>
      <c r="BA4" s="422">
        <f t="shared" ref="BA4" si="4">IFERROR(AZ4/AY4,"0,00%")</f>
        <v>1</v>
      </c>
      <c r="BB4" s="155">
        <v>7.0000000000000007E-2</v>
      </c>
      <c r="BC4" s="169">
        <v>7.0000000000000007E-2</v>
      </c>
      <c r="BD4" s="155">
        <f t="shared" ref="BD4:BD11" si="5">IFERROR(BC4/BB4,"0,00%")</f>
        <v>1</v>
      </c>
      <c r="BE4" s="414">
        <f>BH4+BH5+BH6+BH7+BH8</f>
        <v>0.31999999999999995</v>
      </c>
      <c r="BF4" s="414">
        <f>BI4+BI5+BI6+BI7+BI8</f>
        <v>0.31999999999999995</v>
      </c>
      <c r="BG4" s="445">
        <f t="shared" ref="BG4" si="6">IFERROR(BF4/BE4,"0,00%")</f>
        <v>1</v>
      </c>
      <c r="BH4" s="155">
        <v>0.08</v>
      </c>
      <c r="BI4" s="169">
        <v>0.08</v>
      </c>
      <c r="BJ4" s="155">
        <f t="shared" ref="BJ4:BJ11" si="7">IFERROR(BI4/BH4,"0,00%")</f>
        <v>1</v>
      </c>
      <c r="BK4" s="156"/>
      <c r="BL4" s="158">
        <f>AP4+AV4+BB4+BH4</f>
        <v>0.25</v>
      </c>
      <c r="BM4" s="158">
        <f>AQ4+AW4+BC4+BI4</f>
        <v>0.25</v>
      </c>
      <c r="BN4" s="155">
        <f t="shared" ref="BN4:BN33" si="8">IFERROR(BM4/BL4,"0,00%")</f>
        <v>1</v>
      </c>
      <c r="BO4" s="414">
        <f t="shared" ref="BO4:BP13" si="9">AM4+AS4+AY4+BE4</f>
        <v>0.99999999999999989</v>
      </c>
      <c r="BP4" s="414">
        <f t="shared" si="9"/>
        <v>0.99999999999999989</v>
      </c>
      <c r="BQ4" s="422">
        <f t="shared" ref="BQ4:BQ30" si="10">IFERROR(BP4/BO4,"0,00%")</f>
        <v>1</v>
      </c>
      <c r="BR4" s="485">
        <f>J4+O4+T4+Y4</f>
        <v>0.99999999999999989</v>
      </c>
      <c r="BS4" s="485">
        <f>K4+P4+U4+Z4</f>
        <v>0.99999999999999989</v>
      </c>
      <c r="BT4" s="422">
        <f t="shared" ref="BT4:BT10" si="11">IFERROR(BS4/BR4,"0,00%")</f>
        <v>1</v>
      </c>
      <c r="BU4" s="156"/>
      <c r="GA4" s="156"/>
      <c r="GB4" s="156"/>
      <c r="GC4" s="156"/>
      <c r="GD4" s="156"/>
      <c r="GE4" s="156"/>
      <c r="GF4" s="156"/>
      <c r="GG4" s="156"/>
      <c r="GH4" s="156"/>
    </row>
    <row r="5" spans="1:190" s="171" customFormat="1" ht="233.45" customHeight="1" x14ac:dyDescent="0.2">
      <c r="A5" s="439"/>
      <c r="B5" s="439"/>
      <c r="C5" s="439"/>
      <c r="D5" s="439"/>
      <c r="E5" s="440"/>
      <c r="F5" s="478"/>
      <c r="G5" s="479"/>
      <c r="H5" s="438"/>
      <c r="I5" s="473"/>
      <c r="J5" s="438"/>
      <c r="K5" s="447"/>
      <c r="L5" s="438"/>
      <c r="M5" s="460"/>
      <c r="N5" s="463"/>
      <c r="O5" s="438"/>
      <c r="P5" s="447"/>
      <c r="Q5" s="438"/>
      <c r="R5" s="491"/>
      <c r="S5" s="465"/>
      <c r="T5" s="438"/>
      <c r="U5" s="447"/>
      <c r="V5" s="493"/>
      <c r="W5" s="465"/>
      <c r="X5" s="297" t="s">
        <v>969</v>
      </c>
      <c r="Y5" s="438"/>
      <c r="Z5" s="447"/>
      <c r="AA5" s="438"/>
      <c r="AB5" s="465"/>
      <c r="AC5" s="297" t="s">
        <v>1016</v>
      </c>
      <c r="AD5" s="465"/>
      <c r="AE5" s="494"/>
      <c r="AF5" s="466"/>
      <c r="AG5" s="526"/>
      <c r="AH5" s="507"/>
      <c r="AI5" s="432"/>
      <c r="AJ5" s="206">
        <v>2</v>
      </c>
      <c r="AK5" s="207" t="s">
        <v>977</v>
      </c>
      <c r="AL5" s="208">
        <v>0.25</v>
      </c>
      <c r="AM5" s="442"/>
      <c r="AN5" s="442"/>
      <c r="AO5" s="438"/>
      <c r="AP5" s="168">
        <v>0.02</v>
      </c>
      <c r="AQ5" s="243">
        <v>0.02</v>
      </c>
      <c r="AR5" s="158">
        <f t="shared" si="1"/>
        <v>1</v>
      </c>
      <c r="AS5" s="442"/>
      <c r="AT5" s="442"/>
      <c r="AU5" s="438"/>
      <c r="AV5" s="168">
        <v>0.08</v>
      </c>
      <c r="AW5" s="243">
        <v>0.08</v>
      </c>
      <c r="AX5" s="158">
        <f t="shared" si="3"/>
        <v>1</v>
      </c>
      <c r="AY5" s="442"/>
      <c r="AZ5" s="442"/>
      <c r="BA5" s="438"/>
      <c r="BB5" s="168">
        <v>7.0000000000000007E-2</v>
      </c>
      <c r="BC5" s="169">
        <v>7.0000000000000007E-2</v>
      </c>
      <c r="BD5" s="155">
        <f t="shared" si="5"/>
        <v>1</v>
      </c>
      <c r="BE5" s="442"/>
      <c r="BF5" s="442"/>
      <c r="BG5" s="484"/>
      <c r="BH5" s="168">
        <v>0.08</v>
      </c>
      <c r="BI5" s="169">
        <v>0.08</v>
      </c>
      <c r="BJ5" s="155">
        <f t="shared" si="7"/>
        <v>1</v>
      </c>
      <c r="BK5" s="170"/>
      <c r="BL5" s="158">
        <f t="shared" ref="BL5:BM7" si="12">AP5+AV5+BB5+BH5</f>
        <v>0.25</v>
      </c>
      <c r="BM5" s="158">
        <f t="shared" si="12"/>
        <v>0.25</v>
      </c>
      <c r="BN5" s="155">
        <f t="shared" si="8"/>
        <v>1</v>
      </c>
      <c r="BO5" s="442"/>
      <c r="BP5" s="442"/>
      <c r="BQ5" s="438"/>
      <c r="BR5" s="486"/>
      <c r="BS5" s="486"/>
      <c r="BT5" s="438"/>
      <c r="BU5" s="170"/>
      <c r="GA5" s="170"/>
      <c r="GB5" s="170"/>
      <c r="GC5" s="170"/>
      <c r="GD5" s="170"/>
      <c r="GE5" s="170"/>
      <c r="GF5" s="170"/>
      <c r="GG5" s="170"/>
      <c r="GH5" s="170"/>
    </row>
    <row r="6" spans="1:190" s="171" customFormat="1" ht="63" customHeight="1" x14ac:dyDescent="0.2">
      <c r="A6" s="439"/>
      <c r="B6" s="439"/>
      <c r="C6" s="439"/>
      <c r="D6" s="439"/>
      <c r="E6" s="440"/>
      <c r="F6" s="478"/>
      <c r="G6" s="479"/>
      <c r="H6" s="438"/>
      <c r="I6" s="473"/>
      <c r="J6" s="438"/>
      <c r="K6" s="447"/>
      <c r="L6" s="438"/>
      <c r="M6" s="460"/>
      <c r="N6" s="463"/>
      <c r="O6" s="438"/>
      <c r="P6" s="447"/>
      <c r="Q6" s="438"/>
      <c r="R6" s="491"/>
      <c r="S6" s="465"/>
      <c r="T6" s="438"/>
      <c r="U6" s="447"/>
      <c r="V6" s="493"/>
      <c r="W6" s="465"/>
      <c r="X6" s="286"/>
      <c r="Y6" s="438"/>
      <c r="Z6" s="447"/>
      <c r="AA6" s="438"/>
      <c r="AB6" s="465"/>
      <c r="AC6" s="286"/>
      <c r="AD6" s="465"/>
      <c r="AE6" s="494"/>
      <c r="AF6" s="466"/>
      <c r="AG6" s="526"/>
      <c r="AH6" s="507"/>
      <c r="AI6" s="432"/>
      <c r="AJ6" s="206">
        <v>3</v>
      </c>
      <c r="AK6" s="207" t="s">
        <v>700</v>
      </c>
      <c r="AL6" s="208">
        <v>0.25</v>
      </c>
      <c r="AM6" s="442"/>
      <c r="AN6" s="442"/>
      <c r="AO6" s="438"/>
      <c r="AP6" s="168">
        <v>0.02</v>
      </c>
      <c r="AQ6" s="243">
        <v>0.02</v>
      </c>
      <c r="AR6" s="158">
        <f t="shared" si="1"/>
        <v>1</v>
      </c>
      <c r="AS6" s="442"/>
      <c r="AT6" s="442"/>
      <c r="AU6" s="438"/>
      <c r="AV6" s="168">
        <v>0.08</v>
      </c>
      <c r="AW6" s="243">
        <v>0.08</v>
      </c>
      <c r="AX6" s="158">
        <f t="shared" si="3"/>
        <v>1</v>
      </c>
      <c r="AY6" s="442"/>
      <c r="AZ6" s="442"/>
      <c r="BA6" s="438"/>
      <c r="BB6" s="168">
        <v>7.0000000000000007E-2</v>
      </c>
      <c r="BC6" s="169">
        <v>7.0000000000000007E-2</v>
      </c>
      <c r="BD6" s="155">
        <f t="shared" si="5"/>
        <v>1</v>
      </c>
      <c r="BE6" s="442"/>
      <c r="BF6" s="442"/>
      <c r="BG6" s="484"/>
      <c r="BH6" s="168">
        <v>0.08</v>
      </c>
      <c r="BI6" s="169">
        <v>0.08</v>
      </c>
      <c r="BJ6" s="155">
        <f t="shared" si="7"/>
        <v>1</v>
      </c>
      <c r="BK6" s="170"/>
      <c r="BL6" s="158">
        <f t="shared" si="12"/>
        <v>0.25</v>
      </c>
      <c r="BM6" s="158">
        <f t="shared" si="12"/>
        <v>0.25</v>
      </c>
      <c r="BN6" s="155">
        <f t="shared" si="8"/>
        <v>1</v>
      </c>
      <c r="BO6" s="442"/>
      <c r="BP6" s="442"/>
      <c r="BQ6" s="438"/>
      <c r="BR6" s="486"/>
      <c r="BS6" s="486"/>
      <c r="BT6" s="438"/>
    </row>
    <row r="7" spans="1:190" ht="36" customHeight="1" x14ac:dyDescent="0.2">
      <c r="A7" s="439"/>
      <c r="B7" s="439"/>
      <c r="C7" s="439"/>
      <c r="D7" s="439"/>
      <c r="E7" s="440"/>
      <c r="F7" s="478"/>
      <c r="G7" s="479"/>
      <c r="H7" s="438"/>
      <c r="I7" s="473"/>
      <c r="J7" s="438"/>
      <c r="K7" s="447"/>
      <c r="L7" s="438"/>
      <c r="M7" s="460"/>
      <c r="N7" s="463"/>
      <c r="O7" s="438"/>
      <c r="P7" s="447"/>
      <c r="Q7" s="438"/>
      <c r="R7" s="491"/>
      <c r="S7" s="465"/>
      <c r="T7" s="438"/>
      <c r="U7" s="447"/>
      <c r="V7" s="493"/>
      <c r="W7" s="465"/>
      <c r="X7" s="286"/>
      <c r="Y7" s="438"/>
      <c r="Z7" s="447"/>
      <c r="AA7" s="438"/>
      <c r="AB7" s="465"/>
      <c r="AC7" s="286"/>
      <c r="AD7" s="465"/>
      <c r="AE7" s="494"/>
      <c r="AF7" s="466"/>
      <c r="AG7" s="526"/>
      <c r="AH7" s="507"/>
      <c r="AI7" s="432"/>
      <c r="AJ7" s="206">
        <v>4</v>
      </c>
      <c r="AK7" s="207" t="s">
        <v>701</v>
      </c>
      <c r="AL7" s="208">
        <v>0.125</v>
      </c>
      <c r="AM7" s="442"/>
      <c r="AN7" s="442"/>
      <c r="AO7" s="438"/>
      <c r="AP7" s="155">
        <v>0.01</v>
      </c>
      <c r="AQ7" s="243">
        <v>0.01</v>
      </c>
      <c r="AR7" s="155">
        <f t="shared" si="1"/>
        <v>1</v>
      </c>
      <c r="AS7" s="442"/>
      <c r="AT7" s="442"/>
      <c r="AU7" s="438"/>
      <c r="AV7" s="155">
        <v>0.04</v>
      </c>
      <c r="AW7" s="243">
        <v>0.04</v>
      </c>
      <c r="AX7" s="155">
        <f t="shared" si="3"/>
        <v>1</v>
      </c>
      <c r="AY7" s="442"/>
      <c r="AZ7" s="442"/>
      <c r="BA7" s="438"/>
      <c r="BB7" s="155">
        <v>3.5000000000000003E-2</v>
      </c>
      <c r="BC7" s="169">
        <v>3.5000000000000003E-2</v>
      </c>
      <c r="BD7" s="155">
        <f t="shared" si="5"/>
        <v>1</v>
      </c>
      <c r="BE7" s="442"/>
      <c r="BF7" s="442"/>
      <c r="BG7" s="484"/>
      <c r="BH7" s="155">
        <v>0.04</v>
      </c>
      <c r="BI7" s="169">
        <v>0.04</v>
      </c>
      <c r="BJ7" s="155">
        <f t="shared" si="7"/>
        <v>1</v>
      </c>
      <c r="BK7" s="170"/>
      <c r="BL7" s="158">
        <f t="shared" si="12"/>
        <v>0.125</v>
      </c>
      <c r="BM7" s="158">
        <f t="shared" si="12"/>
        <v>0.125</v>
      </c>
      <c r="BN7" s="155">
        <f t="shared" si="8"/>
        <v>1</v>
      </c>
      <c r="BO7" s="442"/>
      <c r="BP7" s="442"/>
      <c r="BQ7" s="438"/>
      <c r="BR7" s="486"/>
      <c r="BS7" s="486"/>
      <c r="BT7" s="438"/>
    </row>
    <row r="8" spans="1:190" ht="78.599999999999994" customHeight="1" x14ac:dyDescent="0.2">
      <c r="A8" s="439"/>
      <c r="B8" s="439"/>
      <c r="C8" s="439"/>
      <c r="D8" s="439"/>
      <c r="E8" s="440"/>
      <c r="F8" s="478"/>
      <c r="G8" s="479"/>
      <c r="H8" s="423"/>
      <c r="I8" s="474"/>
      <c r="J8" s="423"/>
      <c r="K8" s="417"/>
      <c r="L8" s="423"/>
      <c r="M8" s="461"/>
      <c r="N8" s="464"/>
      <c r="O8" s="423"/>
      <c r="P8" s="417"/>
      <c r="Q8" s="423"/>
      <c r="R8" s="492"/>
      <c r="S8" s="455"/>
      <c r="T8" s="423"/>
      <c r="U8" s="417"/>
      <c r="V8" s="419"/>
      <c r="W8" s="455"/>
      <c r="X8" s="287"/>
      <c r="Y8" s="423"/>
      <c r="Z8" s="417"/>
      <c r="AA8" s="423"/>
      <c r="AB8" s="455"/>
      <c r="AC8" s="287"/>
      <c r="AD8" s="455"/>
      <c r="AE8" s="471"/>
      <c r="AF8" s="421"/>
      <c r="AG8" s="526"/>
      <c r="AH8" s="507"/>
      <c r="AI8" s="432"/>
      <c r="AJ8" s="206">
        <v>5</v>
      </c>
      <c r="AK8" s="207" t="s">
        <v>702</v>
      </c>
      <c r="AL8" s="208">
        <v>0.125</v>
      </c>
      <c r="AM8" s="415"/>
      <c r="AN8" s="415"/>
      <c r="AO8" s="423"/>
      <c r="AP8" s="155">
        <v>0.01</v>
      </c>
      <c r="AQ8" s="243">
        <v>0.01</v>
      </c>
      <c r="AR8" s="155">
        <f t="shared" si="1"/>
        <v>1</v>
      </c>
      <c r="AS8" s="415"/>
      <c r="AT8" s="415"/>
      <c r="AU8" s="423"/>
      <c r="AV8" s="155">
        <v>0.04</v>
      </c>
      <c r="AW8" s="243">
        <v>0.04</v>
      </c>
      <c r="AX8" s="155">
        <f t="shared" si="3"/>
        <v>1</v>
      </c>
      <c r="AY8" s="415"/>
      <c r="AZ8" s="415"/>
      <c r="BA8" s="423"/>
      <c r="BB8" s="155">
        <v>3.5000000000000003E-2</v>
      </c>
      <c r="BC8" s="169">
        <v>3.5000000000000003E-2</v>
      </c>
      <c r="BD8" s="155">
        <f t="shared" si="5"/>
        <v>1</v>
      </c>
      <c r="BE8" s="415"/>
      <c r="BF8" s="415"/>
      <c r="BG8" s="446"/>
      <c r="BH8" s="155">
        <v>0.04</v>
      </c>
      <c r="BI8" s="169">
        <v>0.04</v>
      </c>
      <c r="BJ8" s="155">
        <f t="shared" si="7"/>
        <v>1</v>
      </c>
      <c r="BK8" s="170"/>
      <c r="BL8" s="158">
        <f>AP8+AV8+BB8+BH8</f>
        <v>0.125</v>
      </c>
      <c r="BM8" s="158">
        <f>AQ8+AW8+BC8+BI8</f>
        <v>0.125</v>
      </c>
      <c r="BN8" s="155">
        <f t="shared" si="8"/>
        <v>1</v>
      </c>
      <c r="BO8" s="415"/>
      <c r="BP8" s="415"/>
      <c r="BQ8" s="423"/>
      <c r="BR8" s="487"/>
      <c r="BS8" s="487"/>
      <c r="BT8" s="423"/>
    </row>
    <row r="9" spans="1:190" s="122" customFormat="1" ht="409.5" customHeight="1" x14ac:dyDescent="0.2">
      <c r="A9" s="228" t="s">
        <v>478</v>
      </c>
      <c r="B9" s="228" t="s">
        <v>547</v>
      </c>
      <c r="C9" s="228" t="s">
        <v>542</v>
      </c>
      <c r="D9" s="228" t="s">
        <v>551</v>
      </c>
      <c r="E9" s="228" t="s">
        <v>919</v>
      </c>
      <c r="F9" s="220">
        <v>3</v>
      </c>
      <c r="G9" s="210" t="s">
        <v>740</v>
      </c>
      <c r="H9" s="185">
        <v>0.8</v>
      </c>
      <c r="I9" s="250" t="s">
        <v>39</v>
      </c>
      <c r="J9" s="185">
        <v>0</v>
      </c>
      <c r="K9" s="204">
        <v>0</v>
      </c>
      <c r="L9" s="185" t="str">
        <f>IFERROR(K9/J9,"0,00%")</f>
        <v>0,00%</v>
      </c>
      <c r="M9" s="238" t="s">
        <v>903</v>
      </c>
      <c r="N9" s="189"/>
      <c r="O9" s="185">
        <v>0</v>
      </c>
      <c r="P9" s="204">
        <v>0</v>
      </c>
      <c r="Q9" s="185" t="str">
        <f>IFERROR(P9/O9,"0,00%")</f>
        <v>0,00%</v>
      </c>
      <c r="R9" s="290" t="s">
        <v>916</v>
      </c>
      <c r="S9" s="285"/>
      <c r="T9" s="185">
        <v>0</v>
      </c>
      <c r="U9" s="204">
        <v>0</v>
      </c>
      <c r="V9" s="298" t="str">
        <f>IFERROR(U9/T9,"0,00%")</f>
        <v>0,00%</v>
      </c>
      <c r="W9" s="246" t="s">
        <v>962</v>
      </c>
      <c r="X9" s="189" t="s">
        <v>964</v>
      </c>
      <c r="Y9" s="185">
        <v>0.8</v>
      </c>
      <c r="Z9" s="225">
        <v>0.96909999999999996</v>
      </c>
      <c r="AA9" s="186">
        <f>IFERROR(Z9/Y9,"0,00%")</f>
        <v>1.2113749999999999</v>
      </c>
      <c r="AB9" s="285" t="s">
        <v>991</v>
      </c>
      <c r="AC9" s="285" t="s">
        <v>1017</v>
      </c>
      <c r="AD9" s="285" t="s">
        <v>1010</v>
      </c>
      <c r="AE9" s="251" t="s">
        <v>903</v>
      </c>
      <c r="AF9" s="246" t="s">
        <v>963</v>
      </c>
      <c r="AG9" s="248">
        <v>1</v>
      </c>
      <c r="AH9" s="249" t="s">
        <v>703</v>
      </c>
      <c r="AI9" s="214">
        <v>1</v>
      </c>
      <c r="AJ9" s="248">
        <v>1</v>
      </c>
      <c r="AK9" s="231" t="s">
        <v>704</v>
      </c>
      <c r="AL9" s="208">
        <v>1</v>
      </c>
      <c r="AM9" s="212">
        <f>AP9</f>
        <v>0</v>
      </c>
      <c r="AN9" s="212">
        <f>AQ9</f>
        <v>0</v>
      </c>
      <c r="AO9" s="155" t="str">
        <f t="shared" si="0"/>
        <v>0,00%</v>
      </c>
      <c r="AP9" s="155">
        <v>0</v>
      </c>
      <c r="AQ9" s="243">
        <v>0</v>
      </c>
      <c r="AR9" s="155" t="str">
        <f t="shared" si="1"/>
        <v>0,00%</v>
      </c>
      <c r="AS9" s="212">
        <f>AV9</f>
        <v>0</v>
      </c>
      <c r="AT9" s="212">
        <f>AW9</f>
        <v>0</v>
      </c>
      <c r="AU9" s="155" t="str">
        <f t="shared" ref="AU9:AU10" si="13">IFERROR(AT9/AS9,"0,00%")</f>
        <v>0,00%</v>
      </c>
      <c r="AV9" s="236">
        <v>0</v>
      </c>
      <c r="AW9" s="243">
        <v>0</v>
      </c>
      <c r="AX9" s="155" t="str">
        <f t="shared" si="3"/>
        <v>0,00%</v>
      </c>
      <c r="AY9" s="212">
        <f>BB9</f>
        <v>0.5</v>
      </c>
      <c r="AZ9" s="212">
        <f>BC9</f>
        <v>0.5</v>
      </c>
      <c r="BA9" s="155">
        <f t="shared" ref="BA9:BA10" si="14">IFERROR(AZ9/AY9,"0,00%")</f>
        <v>1</v>
      </c>
      <c r="BB9" s="253">
        <v>0.5</v>
      </c>
      <c r="BC9" s="169">
        <v>0.5</v>
      </c>
      <c r="BD9" s="155">
        <f t="shared" si="5"/>
        <v>1</v>
      </c>
      <c r="BE9" s="212">
        <f>BH9</f>
        <v>0.5</v>
      </c>
      <c r="BF9" s="212">
        <f>BI9</f>
        <v>0.60570000000000002</v>
      </c>
      <c r="BG9" s="221">
        <f t="shared" ref="BG9:BG10" si="15">IFERROR(BF9/BE9,"0,00%")</f>
        <v>1.2114</v>
      </c>
      <c r="BH9" s="155">
        <v>0.5</v>
      </c>
      <c r="BI9" s="169">
        <v>0.60570000000000002</v>
      </c>
      <c r="BJ9" s="155">
        <f t="shared" si="7"/>
        <v>1.2114</v>
      </c>
      <c r="BK9" s="170"/>
      <c r="BL9" s="158">
        <f t="shared" ref="BL9:BM18" si="16">AP9+AV9+BB9+BH9</f>
        <v>1</v>
      </c>
      <c r="BM9" s="158">
        <f t="shared" si="16"/>
        <v>1.1057000000000001</v>
      </c>
      <c r="BN9" s="155">
        <f t="shared" si="8"/>
        <v>1.1057000000000001</v>
      </c>
      <c r="BO9" s="158">
        <f>AM9+AS9+AY9+BE9</f>
        <v>1</v>
      </c>
      <c r="BP9" s="158">
        <f>AN9+AT9+AZ9+BF9</f>
        <v>1.1057000000000001</v>
      </c>
      <c r="BQ9" s="185">
        <f t="shared" si="10"/>
        <v>1.1057000000000001</v>
      </c>
      <c r="BR9" s="306">
        <f>Y9</f>
        <v>0.8</v>
      </c>
      <c r="BS9" s="306">
        <f>Z9</f>
        <v>0.96909999999999996</v>
      </c>
      <c r="BT9" s="298">
        <f>IFERROR(BS9/BR9,"0,00%")</f>
        <v>1.2113749999999999</v>
      </c>
      <c r="BU9" s="122" t="s">
        <v>1003</v>
      </c>
    </row>
    <row r="10" spans="1:190" ht="55.9" customHeight="1" x14ac:dyDescent="0.2">
      <c r="A10" s="439" t="s">
        <v>478</v>
      </c>
      <c r="B10" s="439" t="s">
        <v>547</v>
      </c>
      <c r="C10" s="439" t="s">
        <v>542</v>
      </c>
      <c r="D10" s="439" t="s">
        <v>551</v>
      </c>
      <c r="E10" s="440" t="s">
        <v>920</v>
      </c>
      <c r="F10" s="480">
        <v>5</v>
      </c>
      <c r="G10" s="481" t="s">
        <v>741</v>
      </c>
      <c r="H10" s="422">
        <v>1</v>
      </c>
      <c r="I10" s="472" t="s">
        <v>38</v>
      </c>
      <c r="J10" s="467">
        <f>AM10</f>
        <v>0.25</v>
      </c>
      <c r="K10" s="468">
        <f>AN10</f>
        <v>0.25</v>
      </c>
      <c r="L10" s="467">
        <f>IFERROR(K10/J10,"0,00%")</f>
        <v>1</v>
      </c>
      <c r="M10" s="450" t="s">
        <v>976</v>
      </c>
      <c r="N10" s="420"/>
      <c r="O10" s="467">
        <f>AS10</f>
        <v>0.25</v>
      </c>
      <c r="P10" s="468">
        <f>AT10</f>
        <v>0.25</v>
      </c>
      <c r="Q10" s="467">
        <f>IFERROR(P10/O10,"0,00%")</f>
        <v>1</v>
      </c>
      <c r="R10" s="450" t="s">
        <v>912</v>
      </c>
      <c r="S10" s="420"/>
      <c r="T10" s="467">
        <f>AY10</f>
        <v>0.25</v>
      </c>
      <c r="U10" s="468">
        <f>AZ10</f>
        <v>0.25</v>
      </c>
      <c r="V10" s="469">
        <f>IFERROR(U10/T10,"0,00%")</f>
        <v>1</v>
      </c>
      <c r="W10" s="420" t="s">
        <v>958</v>
      </c>
      <c r="X10" s="251" t="s">
        <v>959</v>
      </c>
      <c r="Y10" s="467">
        <f>BE10</f>
        <v>0.25</v>
      </c>
      <c r="Z10" s="468">
        <f>BF10</f>
        <v>0.25</v>
      </c>
      <c r="AA10" s="467">
        <f>IFERROR(Z10/Y10,"0,00%")</f>
        <v>1</v>
      </c>
      <c r="AB10" s="301" t="s">
        <v>992</v>
      </c>
      <c r="AC10" s="301" t="s">
        <v>1018</v>
      </c>
      <c r="AD10" s="456" t="s">
        <v>993</v>
      </c>
      <c r="AE10" s="470" t="s">
        <v>903</v>
      </c>
      <c r="AF10" s="470" t="s">
        <v>961</v>
      </c>
      <c r="AG10" s="488">
        <v>1</v>
      </c>
      <c r="AH10" s="428" t="s">
        <v>705</v>
      </c>
      <c r="AI10" s="430">
        <v>1</v>
      </c>
      <c r="AJ10" s="209">
        <v>1</v>
      </c>
      <c r="AK10" s="210" t="s">
        <v>706</v>
      </c>
      <c r="AL10" s="208">
        <v>0.5</v>
      </c>
      <c r="AM10" s="414">
        <f>AP10+AP11</f>
        <v>0.25</v>
      </c>
      <c r="AN10" s="414">
        <f>AQ10+AQ11</f>
        <v>0.25</v>
      </c>
      <c r="AO10" s="422">
        <f t="shared" si="0"/>
        <v>1</v>
      </c>
      <c r="AP10" s="155">
        <v>0.125</v>
      </c>
      <c r="AQ10" s="243">
        <v>0.125</v>
      </c>
      <c r="AR10" s="155">
        <f t="shared" ref="AR10" si="17">IFERROR(AQ10/AP10,"0,00%")</f>
        <v>1</v>
      </c>
      <c r="AS10" s="414">
        <f>AV10+AV11</f>
        <v>0.25</v>
      </c>
      <c r="AT10" s="414">
        <f>AW10+AW11</f>
        <v>0.25</v>
      </c>
      <c r="AU10" s="422">
        <f t="shared" si="13"/>
        <v>1</v>
      </c>
      <c r="AV10" s="155">
        <v>0.125</v>
      </c>
      <c r="AW10" s="243">
        <v>0.125</v>
      </c>
      <c r="AX10" s="155">
        <f t="shared" ref="AX10" si="18">IFERROR(AW10/AV10,"0,00%")</f>
        <v>1</v>
      </c>
      <c r="AY10" s="414">
        <f>BB10+BB11</f>
        <v>0.25</v>
      </c>
      <c r="AZ10" s="414">
        <f>BC10+BC11</f>
        <v>0.25</v>
      </c>
      <c r="BA10" s="422">
        <f t="shared" si="14"/>
        <v>1</v>
      </c>
      <c r="BB10" s="155">
        <v>0.125</v>
      </c>
      <c r="BC10" s="169">
        <v>0.125</v>
      </c>
      <c r="BD10" s="155">
        <f t="shared" ref="BD10" si="19">IFERROR(BC10/BB10,"0,00%")</f>
        <v>1</v>
      </c>
      <c r="BE10" s="414">
        <f>BH10+BH11</f>
        <v>0.25</v>
      </c>
      <c r="BF10" s="414">
        <f>BI10+BI11</f>
        <v>0.25</v>
      </c>
      <c r="BG10" s="445">
        <f t="shared" si="15"/>
        <v>1</v>
      </c>
      <c r="BH10" s="155">
        <v>0.125</v>
      </c>
      <c r="BI10" s="169">
        <v>0.125</v>
      </c>
      <c r="BJ10" s="155">
        <f t="shared" ref="BJ10" si="20">IFERROR(BI10/BH10,"0,00%")</f>
        <v>1</v>
      </c>
      <c r="BK10" s="170"/>
      <c r="BL10" s="158">
        <f t="shared" si="16"/>
        <v>0.5</v>
      </c>
      <c r="BM10" s="158">
        <f t="shared" si="16"/>
        <v>0.5</v>
      </c>
      <c r="BN10" s="155">
        <f t="shared" si="8"/>
        <v>1</v>
      </c>
      <c r="BO10" s="158">
        <f t="shared" si="9"/>
        <v>1</v>
      </c>
      <c r="BP10" s="158">
        <f t="shared" si="9"/>
        <v>1</v>
      </c>
      <c r="BQ10" s="155">
        <f t="shared" si="10"/>
        <v>1</v>
      </c>
      <c r="BR10" s="414">
        <f>J10+O10+T10+Y10</f>
        <v>1</v>
      </c>
      <c r="BS10" s="414">
        <f>K10+P10+U10+Z10</f>
        <v>1</v>
      </c>
      <c r="BT10" s="422">
        <f t="shared" si="11"/>
        <v>1</v>
      </c>
    </row>
    <row r="11" spans="1:190" ht="87.75" customHeight="1" x14ac:dyDescent="0.2">
      <c r="A11" s="439"/>
      <c r="B11" s="439"/>
      <c r="C11" s="439"/>
      <c r="D11" s="439"/>
      <c r="E11" s="440"/>
      <c r="F11" s="480"/>
      <c r="G11" s="481"/>
      <c r="H11" s="423"/>
      <c r="I11" s="474"/>
      <c r="J11" s="467"/>
      <c r="K11" s="468"/>
      <c r="L11" s="467"/>
      <c r="M11" s="451"/>
      <c r="N11" s="421"/>
      <c r="O11" s="467"/>
      <c r="P11" s="468"/>
      <c r="Q11" s="467"/>
      <c r="R11" s="451"/>
      <c r="S11" s="421"/>
      <c r="T11" s="467"/>
      <c r="U11" s="468"/>
      <c r="V11" s="469"/>
      <c r="W11" s="455"/>
      <c r="X11" s="296" t="s">
        <v>960</v>
      </c>
      <c r="Y11" s="467"/>
      <c r="Z11" s="468"/>
      <c r="AA11" s="467"/>
      <c r="AB11" s="296" t="s">
        <v>1015</v>
      </c>
      <c r="AC11" s="296" t="s">
        <v>1019</v>
      </c>
      <c r="AD11" s="457"/>
      <c r="AE11" s="471"/>
      <c r="AF11" s="471"/>
      <c r="AG11" s="432"/>
      <c r="AH11" s="429"/>
      <c r="AI11" s="430"/>
      <c r="AJ11" s="209">
        <v>2</v>
      </c>
      <c r="AK11" s="210" t="s">
        <v>707</v>
      </c>
      <c r="AL11" s="208">
        <v>0.5</v>
      </c>
      <c r="AM11" s="415"/>
      <c r="AN11" s="415"/>
      <c r="AO11" s="423"/>
      <c r="AP11" s="155">
        <v>0.125</v>
      </c>
      <c r="AQ11" s="243">
        <v>0.125</v>
      </c>
      <c r="AR11" s="155">
        <f t="shared" si="1"/>
        <v>1</v>
      </c>
      <c r="AS11" s="415"/>
      <c r="AT11" s="415"/>
      <c r="AU11" s="423"/>
      <c r="AV11" s="155">
        <v>0.125</v>
      </c>
      <c r="AW11" s="243">
        <v>0.125</v>
      </c>
      <c r="AX11" s="155">
        <f t="shared" ref="AX11" si="21">IFERROR(AW11/AV11,"0,00%")</f>
        <v>1</v>
      </c>
      <c r="AY11" s="415"/>
      <c r="AZ11" s="415"/>
      <c r="BA11" s="423"/>
      <c r="BB11" s="155">
        <v>0.125</v>
      </c>
      <c r="BC11" s="169">
        <v>0.125</v>
      </c>
      <c r="BD11" s="155">
        <f t="shared" si="5"/>
        <v>1</v>
      </c>
      <c r="BE11" s="415"/>
      <c r="BF11" s="415"/>
      <c r="BG11" s="446"/>
      <c r="BH11" s="155">
        <v>0.125</v>
      </c>
      <c r="BI11" s="169">
        <v>0.125</v>
      </c>
      <c r="BJ11" s="155">
        <f t="shared" si="7"/>
        <v>1</v>
      </c>
      <c r="BK11" s="170"/>
      <c r="BL11" s="158">
        <f t="shared" si="16"/>
        <v>0.5</v>
      </c>
      <c r="BM11" s="158">
        <f t="shared" si="16"/>
        <v>0.5</v>
      </c>
      <c r="BN11" s="155">
        <f t="shared" si="8"/>
        <v>1</v>
      </c>
      <c r="BO11" s="158">
        <f t="shared" si="9"/>
        <v>0</v>
      </c>
      <c r="BP11" s="158">
        <f t="shared" si="9"/>
        <v>0</v>
      </c>
      <c r="BQ11" s="155" t="str">
        <f t="shared" si="10"/>
        <v>0,00%</v>
      </c>
      <c r="BR11" s="415"/>
      <c r="BS11" s="415"/>
      <c r="BT11" s="423"/>
    </row>
    <row r="12" spans="1:190" ht="118.5" customHeight="1" x14ac:dyDescent="0.2">
      <c r="A12" s="229" t="s">
        <v>478</v>
      </c>
      <c r="B12" s="229" t="s">
        <v>547</v>
      </c>
      <c r="C12" s="229" t="s">
        <v>542</v>
      </c>
      <c r="D12" s="229" t="s">
        <v>551</v>
      </c>
      <c r="E12" s="230" t="s">
        <v>919</v>
      </c>
      <c r="F12" s="220">
        <v>6</v>
      </c>
      <c r="G12" s="210" t="s">
        <v>742</v>
      </c>
      <c r="H12" s="185">
        <v>0.8</v>
      </c>
      <c r="I12" s="198" t="s">
        <v>39</v>
      </c>
      <c r="J12" s="185">
        <v>0</v>
      </c>
      <c r="K12" s="204">
        <v>0</v>
      </c>
      <c r="L12" s="185" t="str">
        <f>IFERROR(K12/J12,"0,00%")</f>
        <v>0,00%</v>
      </c>
      <c r="M12" s="238" t="s">
        <v>903</v>
      </c>
      <c r="N12" s="189"/>
      <c r="O12" s="185">
        <v>0</v>
      </c>
      <c r="P12" s="204">
        <v>0</v>
      </c>
      <c r="Q12" s="185" t="str">
        <f>IFERROR(P12/O12,"0,00%")</f>
        <v>0,00%</v>
      </c>
      <c r="R12" s="290" t="s">
        <v>914</v>
      </c>
      <c r="S12" s="285"/>
      <c r="T12" s="185">
        <v>0</v>
      </c>
      <c r="U12" s="204">
        <v>0</v>
      </c>
      <c r="V12" s="298" t="str">
        <f>IFERROR(U12/T12,"0,00%")</f>
        <v>0,00%</v>
      </c>
      <c r="W12" s="285" t="s">
        <v>978</v>
      </c>
      <c r="X12" s="189" t="s">
        <v>971</v>
      </c>
      <c r="Y12" s="185">
        <v>0.8</v>
      </c>
      <c r="Z12" s="225">
        <v>0.82</v>
      </c>
      <c r="AA12" s="186">
        <f>IFERROR(Z12/Y12,"0,00%")</f>
        <v>1.0249999999999999</v>
      </c>
      <c r="AB12" s="285" t="s">
        <v>996</v>
      </c>
      <c r="AC12" s="285" t="s">
        <v>1020</v>
      </c>
      <c r="AD12" s="285" t="s">
        <v>1014</v>
      </c>
      <c r="AE12" s="251" t="s">
        <v>903</v>
      </c>
      <c r="AF12" s="246" t="s">
        <v>972</v>
      </c>
      <c r="AG12" s="197">
        <v>1</v>
      </c>
      <c r="AH12" s="216" t="s">
        <v>708</v>
      </c>
      <c r="AI12" s="214">
        <v>1</v>
      </c>
      <c r="AJ12" s="197">
        <v>1</v>
      </c>
      <c r="AK12" s="215" t="s">
        <v>709</v>
      </c>
      <c r="AL12" s="208">
        <v>1</v>
      </c>
      <c r="AM12" s="213">
        <f>AP12</f>
        <v>0.25</v>
      </c>
      <c r="AN12" s="213">
        <f>AQ12</f>
        <v>0.25</v>
      </c>
      <c r="AO12" s="155">
        <f t="shared" si="0"/>
        <v>1</v>
      </c>
      <c r="AP12" s="155">
        <v>0.25</v>
      </c>
      <c r="AQ12" s="243">
        <v>0.25</v>
      </c>
      <c r="AR12" s="155">
        <f t="shared" ref="AR12:AR33" si="22">IFERROR(AQ12/AP12,"0,00%")</f>
        <v>1</v>
      </c>
      <c r="AS12" s="213">
        <f>AV12</f>
        <v>0.25</v>
      </c>
      <c r="AT12" s="213">
        <f>AW12</f>
        <v>0.25</v>
      </c>
      <c r="AU12" s="155">
        <f t="shared" ref="AU12:AU15" si="23">IFERROR(AT12/AS12,"0,00%")</f>
        <v>1</v>
      </c>
      <c r="AV12" s="155">
        <v>0.25</v>
      </c>
      <c r="AW12" s="243">
        <v>0.25</v>
      </c>
      <c r="AX12" s="155">
        <f t="shared" ref="AX12:AX33" si="24">IFERROR(AW12/AV12,"0,00%")</f>
        <v>1</v>
      </c>
      <c r="AY12" s="213">
        <f>BB12</f>
        <v>0.25</v>
      </c>
      <c r="AZ12" s="213">
        <f>BC12</f>
        <v>0.25</v>
      </c>
      <c r="BA12" s="155">
        <f t="shared" ref="BA12:BA15" si="25">IFERROR(AZ12/AY12,"0,00%")</f>
        <v>1</v>
      </c>
      <c r="BB12" s="155">
        <v>0.25</v>
      </c>
      <c r="BC12" s="169">
        <v>0.25</v>
      </c>
      <c r="BD12" s="155">
        <f t="shared" ref="BD12:BD33" si="26">IFERROR(BC12/BB12,"0,00%")</f>
        <v>1</v>
      </c>
      <c r="BE12" s="213">
        <f>BH12</f>
        <v>0.25</v>
      </c>
      <c r="BF12" s="213">
        <f>BI12</f>
        <v>0.25</v>
      </c>
      <c r="BG12" s="221">
        <f t="shared" ref="BG12:BG15" si="27">IFERROR(BF12/BE12,"0,00%")</f>
        <v>1</v>
      </c>
      <c r="BH12" s="155">
        <v>0.25</v>
      </c>
      <c r="BI12" s="169">
        <v>0.25</v>
      </c>
      <c r="BJ12" s="155">
        <f t="shared" ref="BJ12:BJ33" si="28">IFERROR(BI12/BH12,"0,00%")</f>
        <v>1</v>
      </c>
      <c r="BK12" s="170"/>
      <c r="BL12" s="158">
        <f t="shared" si="16"/>
        <v>1</v>
      </c>
      <c r="BM12" s="158">
        <f t="shared" si="16"/>
        <v>1</v>
      </c>
      <c r="BN12" s="155">
        <f t="shared" si="8"/>
        <v>1</v>
      </c>
      <c r="BO12" s="158">
        <f t="shared" si="9"/>
        <v>1</v>
      </c>
      <c r="BP12" s="158">
        <f t="shared" si="9"/>
        <v>1</v>
      </c>
      <c r="BQ12" s="155">
        <f t="shared" si="10"/>
        <v>1</v>
      </c>
      <c r="BR12" s="307">
        <f>Y12</f>
        <v>0.8</v>
      </c>
      <c r="BS12" s="307">
        <f>Z12</f>
        <v>0.82</v>
      </c>
      <c r="BT12" s="305">
        <f>IFERROR(BS12/BR12,"0,00%")</f>
        <v>1.0249999999999999</v>
      </c>
      <c r="BU12" s="115" t="s">
        <v>1004</v>
      </c>
    </row>
    <row r="13" spans="1:190" ht="115.9" customHeight="1" x14ac:dyDescent="0.2">
      <c r="A13" s="226" t="s">
        <v>478</v>
      </c>
      <c r="B13" s="226" t="s">
        <v>547</v>
      </c>
      <c r="C13" s="226" t="s">
        <v>542</v>
      </c>
      <c r="D13" s="226" t="s">
        <v>551</v>
      </c>
      <c r="E13" s="227" t="s">
        <v>919</v>
      </c>
      <c r="F13" s="220">
        <v>7</v>
      </c>
      <c r="G13" s="210" t="s">
        <v>743</v>
      </c>
      <c r="H13" s="155">
        <v>0.8</v>
      </c>
      <c r="I13" s="188" t="s">
        <v>39</v>
      </c>
      <c r="J13" s="155">
        <v>0</v>
      </c>
      <c r="K13" s="194">
        <v>0</v>
      </c>
      <c r="L13" s="185" t="str">
        <f>IFERROR(K13/J13,"0,00%")</f>
        <v>0,00%</v>
      </c>
      <c r="M13" s="239" t="s">
        <v>903</v>
      </c>
      <c r="N13" s="167"/>
      <c r="O13" s="155">
        <v>0</v>
      </c>
      <c r="P13" s="194">
        <v>0</v>
      </c>
      <c r="Q13" s="185" t="str">
        <f>IFERROR(P13/O13,"0,00%")</f>
        <v>0,00%</v>
      </c>
      <c r="R13" s="239" t="s">
        <v>903</v>
      </c>
      <c r="S13" s="167"/>
      <c r="T13" s="155">
        <v>0</v>
      </c>
      <c r="U13" s="194">
        <v>0</v>
      </c>
      <c r="V13" s="298" t="str">
        <f>IFERROR(U13/T13,"0,00%")</f>
        <v>0,00%</v>
      </c>
      <c r="W13" s="234" t="s">
        <v>973</v>
      </c>
      <c r="X13" s="167" t="s">
        <v>970</v>
      </c>
      <c r="Y13" s="155">
        <v>0.8</v>
      </c>
      <c r="Z13" s="172">
        <v>0.8</v>
      </c>
      <c r="AA13" s="155">
        <f>IFERROR(Z13/Y13,"0,00%")</f>
        <v>1</v>
      </c>
      <c r="AB13" s="234" t="s">
        <v>994</v>
      </c>
      <c r="AC13" s="234" t="s">
        <v>1021</v>
      </c>
      <c r="AD13" s="234" t="s">
        <v>1011</v>
      </c>
      <c r="AE13" s="284" t="s">
        <v>949</v>
      </c>
      <c r="AF13" s="247" t="s">
        <v>995</v>
      </c>
      <c r="AG13" s="197">
        <v>1</v>
      </c>
      <c r="AH13" s="216" t="s">
        <v>710</v>
      </c>
      <c r="AI13" s="214">
        <v>1</v>
      </c>
      <c r="AJ13" s="197">
        <v>1</v>
      </c>
      <c r="AK13" s="215" t="s">
        <v>711</v>
      </c>
      <c r="AL13" s="208">
        <v>1</v>
      </c>
      <c r="AM13" s="191">
        <f>AP13</f>
        <v>0</v>
      </c>
      <c r="AN13" s="191">
        <f t="shared" ref="AN13" si="29">AQ13</f>
        <v>0</v>
      </c>
      <c r="AO13" s="155" t="str">
        <f t="shared" si="0"/>
        <v>0,00%</v>
      </c>
      <c r="AP13" s="155">
        <v>0</v>
      </c>
      <c r="AQ13" s="243">
        <v>0</v>
      </c>
      <c r="AR13" s="155" t="str">
        <f t="shared" si="22"/>
        <v>0,00%</v>
      </c>
      <c r="AS13" s="191">
        <f>AV13</f>
        <v>0</v>
      </c>
      <c r="AT13" s="191">
        <f t="shared" ref="AT13" si="30">AW13</f>
        <v>0</v>
      </c>
      <c r="AU13" s="155" t="str">
        <f t="shared" si="23"/>
        <v>0,00%</v>
      </c>
      <c r="AV13" s="155">
        <v>0</v>
      </c>
      <c r="AW13" s="243">
        <v>0</v>
      </c>
      <c r="AX13" s="155" t="str">
        <f t="shared" si="24"/>
        <v>0,00%</v>
      </c>
      <c r="AY13" s="191">
        <f>BB13</f>
        <v>0</v>
      </c>
      <c r="AZ13" s="191">
        <f t="shared" ref="AZ13" si="31">BC13</f>
        <v>0</v>
      </c>
      <c r="BA13" s="155" t="str">
        <f t="shared" si="25"/>
        <v>0,00%</v>
      </c>
      <c r="BB13" s="199">
        <v>0</v>
      </c>
      <c r="BC13" s="169">
        <v>0</v>
      </c>
      <c r="BD13" s="155" t="str">
        <f t="shared" si="26"/>
        <v>0,00%</v>
      </c>
      <c r="BE13" s="191">
        <f>BH13</f>
        <v>1</v>
      </c>
      <c r="BF13" s="191">
        <f t="shared" ref="BF13" si="32">BI13</f>
        <v>1</v>
      </c>
      <c r="BG13" s="221">
        <f t="shared" si="27"/>
        <v>1</v>
      </c>
      <c r="BH13" s="222">
        <v>1</v>
      </c>
      <c r="BI13" s="169">
        <v>1</v>
      </c>
      <c r="BJ13" s="155">
        <f t="shared" si="28"/>
        <v>1</v>
      </c>
      <c r="BK13" s="170"/>
      <c r="BL13" s="158">
        <f t="shared" si="16"/>
        <v>1</v>
      </c>
      <c r="BM13" s="158">
        <f t="shared" si="16"/>
        <v>1</v>
      </c>
      <c r="BN13" s="155">
        <f t="shared" si="8"/>
        <v>1</v>
      </c>
      <c r="BO13" s="158">
        <f t="shared" si="9"/>
        <v>1</v>
      </c>
      <c r="BP13" s="158">
        <f t="shared" si="9"/>
        <v>1</v>
      </c>
      <c r="BQ13" s="155">
        <f t="shared" si="10"/>
        <v>1</v>
      </c>
      <c r="BR13" s="158">
        <f>Y13</f>
        <v>0.8</v>
      </c>
      <c r="BS13" s="158">
        <f>Z13</f>
        <v>0.8</v>
      </c>
      <c r="BT13" s="155">
        <f>IFERROR(BS13/BR13,"0,00%")</f>
        <v>1</v>
      </c>
    </row>
    <row r="14" spans="1:190" ht="323.25" customHeight="1" x14ac:dyDescent="0.2">
      <c r="A14" s="229" t="s">
        <v>478</v>
      </c>
      <c r="B14" s="229" t="s">
        <v>547</v>
      </c>
      <c r="C14" s="229" t="s">
        <v>542</v>
      </c>
      <c r="D14" s="229" t="s">
        <v>551</v>
      </c>
      <c r="E14" s="230" t="s">
        <v>590</v>
      </c>
      <c r="F14" s="220">
        <v>10</v>
      </c>
      <c r="G14" s="210" t="s">
        <v>744</v>
      </c>
      <c r="H14" s="155">
        <v>1</v>
      </c>
      <c r="I14" s="188" t="s">
        <v>38</v>
      </c>
      <c r="J14" s="187">
        <f>AM14</f>
        <v>0.25700000000000001</v>
      </c>
      <c r="K14" s="205">
        <f>AN14</f>
        <v>0.25700000000000001</v>
      </c>
      <c r="L14" s="185">
        <f>IFERROR(K14/J14,"0,00%")</f>
        <v>1</v>
      </c>
      <c r="M14" s="240" t="s">
        <v>906</v>
      </c>
      <c r="N14" s="234"/>
      <c r="O14" s="187">
        <f>AS14</f>
        <v>0.25700000000000001</v>
      </c>
      <c r="P14" s="205">
        <f>AT14</f>
        <v>0.2331</v>
      </c>
      <c r="Q14" s="185">
        <f>IFERROR(P14/O14,"0,00%")</f>
        <v>0.90700389105058365</v>
      </c>
      <c r="R14" s="240" t="s">
        <v>917</v>
      </c>
      <c r="S14" s="234"/>
      <c r="T14" s="187">
        <f>AY14</f>
        <v>0.246</v>
      </c>
      <c r="U14" s="205">
        <f>AZ14</f>
        <v>0.27039999999999997</v>
      </c>
      <c r="V14" s="298">
        <f>IFERROR(U14/T14,"0,00%")</f>
        <v>1.0991869918699186</v>
      </c>
      <c r="W14" s="234" t="s">
        <v>948</v>
      </c>
      <c r="X14" s="291" t="s">
        <v>956</v>
      </c>
      <c r="Y14" s="187">
        <f>BE14</f>
        <v>0.24</v>
      </c>
      <c r="Z14" s="205">
        <v>0.24</v>
      </c>
      <c r="AA14" s="155">
        <f>IFERROR(Z14/Y14,"0,00%")</f>
        <v>1</v>
      </c>
      <c r="AB14" s="234" t="s">
        <v>984</v>
      </c>
      <c r="AC14" s="234" t="s">
        <v>1022</v>
      </c>
      <c r="AD14" s="246" t="s">
        <v>985</v>
      </c>
      <c r="AE14" s="251" t="s">
        <v>949</v>
      </c>
      <c r="AF14" s="235" t="s">
        <v>947</v>
      </c>
      <c r="AG14" s="217">
        <v>1</v>
      </c>
      <c r="AH14" s="210" t="s">
        <v>712</v>
      </c>
      <c r="AI14" s="218">
        <f>+AL14</f>
        <v>1</v>
      </c>
      <c r="AJ14" s="209">
        <v>1</v>
      </c>
      <c r="AK14" s="210" t="s">
        <v>713</v>
      </c>
      <c r="AL14" s="214">
        <v>1</v>
      </c>
      <c r="AM14" s="191">
        <f>AP14</f>
        <v>0.25700000000000001</v>
      </c>
      <c r="AN14" s="191">
        <f>AQ14</f>
        <v>0.25700000000000001</v>
      </c>
      <c r="AO14" s="155">
        <f t="shared" si="0"/>
        <v>1</v>
      </c>
      <c r="AP14" s="155">
        <v>0.25700000000000001</v>
      </c>
      <c r="AQ14" s="243">
        <v>0.25700000000000001</v>
      </c>
      <c r="AR14" s="155">
        <f t="shared" si="22"/>
        <v>1</v>
      </c>
      <c r="AS14" s="191">
        <f>AV14</f>
        <v>0.25700000000000001</v>
      </c>
      <c r="AT14" s="191">
        <f>AW14</f>
        <v>0.2331</v>
      </c>
      <c r="AU14" s="155">
        <f t="shared" si="23"/>
        <v>0.90700389105058365</v>
      </c>
      <c r="AV14" s="155">
        <v>0.25700000000000001</v>
      </c>
      <c r="AW14" s="294">
        <v>0.2331</v>
      </c>
      <c r="AX14" s="155">
        <f t="shared" si="24"/>
        <v>0.90700389105058365</v>
      </c>
      <c r="AY14" s="191">
        <f>BB14</f>
        <v>0.246</v>
      </c>
      <c r="AZ14" s="191">
        <f>BC14</f>
        <v>0.27039999999999997</v>
      </c>
      <c r="BA14" s="155">
        <f t="shared" si="25"/>
        <v>1.0991869918699186</v>
      </c>
      <c r="BB14" s="199">
        <v>0.246</v>
      </c>
      <c r="BC14" s="299">
        <v>0.27039999999999997</v>
      </c>
      <c r="BD14" s="155">
        <f t="shared" si="26"/>
        <v>1.0991869918699186</v>
      </c>
      <c r="BE14" s="191">
        <f>BH14</f>
        <v>0.24</v>
      </c>
      <c r="BF14" s="191">
        <f>BI14</f>
        <v>0.24</v>
      </c>
      <c r="BG14" s="221">
        <f t="shared" si="27"/>
        <v>1</v>
      </c>
      <c r="BH14" s="222">
        <v>0.24</v>
      </c>
      <c r="BI14" s="169">
        <v>0.24</v>
      </c>
      <c r="BJ14" s="155">
        <f t="shared" si="28"/>
        <v>1</v>
      </c>
      <c r="BK14" s="170"/>
      <c r="BL14" s="158">
        <f t="shared" si="16"/>
        <v>1</v>
      </c>
      <c r="BM14" s="158">
        <f t="shared" si="16"/>
        <v>1.0004999999999999</v>
      </c>
      <c r="BN14" s="155">
        <f t="shared" si="8"/>
        <v>1.0004999999999999</v>
      </c>
      <c r="BO14" s="158">
        <f t="shared" ref="BO14" si="33">AM14+AS14+AY14+BE14</f>
        <v>1</v>
      </c>
      <c r="BP14" s="158">
        <f t="shared" ref="BP14" si="34">AN14+AT14+AZ14+BF14</f>
        <v>1.0004999999999999</v>
      </c>
      <c r="BQ14" s="155">
        <f t="shared" ref="BQ14" si="35">IFERROR(BP14/BO14,"0,00%")</f>
        <v>1.0004999999999999</v>
      </c>
      <c r="BR14" s="158">
        <f>J14+O14+T14+Y14</f>
        <v>1</v>
      </c>
      <c r="BS14" s="158">
        <f>K14+P14+U14+Z14</f>
        <v>1.0004999999999999</v>
      </c>
      <c r="BT14" s="155">
        <f>IFERROR(BS14/BR14,"0,00%")</f>
        <v>1.0004999999999999</v>
      </c>
    </row>
    <row r="15" spans="1:190" ht="45" customHeight="1" x14ac:dyDescent="0.2">
      <c r="A15" s="434" t="s">
        <v>478</v>
      </c>
      <c r="B15" s="434" t="s">
        <v>547</v>
      </c>
      <c r="C15" s="434" t="s">
        <v>542</v>
      </c>
      <c r="D15" s="434" t="s">
        <v>551</v>
      </c>
      <c r="E15" s="434" t="s">
        <v>919</v>
      </c>
      <c r="F15" s="480">
        <v>27</v>
      </c>
      <c r="G15" s="481" t="s">
        <v>745</v>
      </c>
      <c r="H15" s="422">
        <v>1</v>
      </c>
      <c r="I15" s="475" t="s">
        <v>38</v>
      </c>
      <c r="J15" s="422">
        <f>AM15</f>
        <v>0</v>
      </c>
      <c r="K15" s="416">
        <f>AN15</f>
        <v>0</v>
      </c>
      <c r="L15" s="422" t="str">
        <f>IFERROR(K15/J15,"0,00%")</f>
        <v>0,00%</v>
      </c>
      <c r="M15" s="490" t="s">
        <v>903</v>
      </c>
      <c r="N15" s="454"/>
      <c r="O15" s="422">
        <f>AS15</f>
        <v>0</v>
      </c>
      <c r="P15" s="416">
        <f>AT15</f>
        <v>0</v>
      </c>
      <c r="Q15" s="422" t="str">
        <f>IFERROR(P15/O15,"0,00%")</f>
        <v>0,00%</v>
      </c>
      <c r="R15" s="490" t="s">
        <v>903</v>
      </c>
      <c r="S15" s="454"/>
      <c r="T15" s="422">
        <f>AY15</f>
        <v>0</v>
      </c>
      <c r="U15" s="416">
        <f>AZ15</f>
        <v>0</v>
      </c>
      <c r="V15" s="418" t="str">
        <f>IFERROR(U15/T15,"0,00%")</f>
        <v>0,00%</v>
      </c>
      <c r="W15" s="470" t="s">
        <v>949</v>
      </c>
      <c r="X15" s="251"/>
      <c r="Y15" s="422">
        <f>BE15</f>
        <v>1</v>
      </c>
      <c r="Z15" s="416">
        <f>BF15</f>
        <v>1</v>
      </c>
      <c r="AA15" s="422">
        <f>IFERROR(Z15/Y15,"0,00%")</f>
        <v>1</v>
      </c>
      <c r="AB15" s="456" t="s">
        <v>999</v>
      </c>
      <c r="AC15" s="251"/>
      <c r="AD15" s="420" t="s">
        <v>1000</v>
      </c>
      <c r="AE15" s="470" t="s">
        <v>949</v>
      </c>
      <c r="AF15" s="454" t="s">
        <v>1001</v>
      </c>
      <c r="AG15" s="431">
        <v>1</v>
      </c>
      <c r="AH15" s="428" t="s">
        <v>714</v>
      </c>
      <c r="AI15" s="489">
        <v>1</v>
      </c>
      <c r="AJ15" s="209">
        <v>1</v>
      </c>
      <c r="AK15" s="210" t="s">
        <v>715</v>
      </c>
      <c r="AL15" s="211">
        <v>8.3299999999999999E-2</v>
      </c>
      <c r="AM15" s="414">
        <f>AP15+AP16+AP17+AP18+AP19+AP20+AP21+AP22+AP23+AP24+AP25+AP26</f>
        <v>0</v>
      </c>
      <c r="AN15" s="414">
        <f>AQ15+AQ16+AQ17+AQ18+AQ19+AQ20+AQ21+AQ22+AQ23+AQ24+AQ25+AQ26</f>
        <v>0</v>
      </c>
      <c r="AO15" s="422" t="str">
        <f t="shared" si="0"/>
        <v>0,00%</v>
      </c>
      <c r="AP15" s="155">
        <v>0</v>
      </c>
      <c r="AQ15" s="243">
        <v>0</v>
      </c>
      <c r="AR15" s="155" t="str">
        <f t="shared" si="22"/>
        <v>0,00%</v>
      </c>
      <c r="AS15" s="414">
        <f>AV15+AV16+AV17+AV18+AV19+AV20+AV21+AV22+AV23+AV24+AV25+AV26</f>
        <v>0</v>
      </c>
      <c r="AT15" s="414">
        <f>AW15+AW16+AW17+AW18+AW19+AW20+AW21+AW22+AW23+AW24+AW25+AW26</f>
        <v>0</v>
      </c>
      <c r="AU15" s="422" t="str">
        <f t="shared" si="23"/>
        <v>0,00%</v>
      </c>
      <c r="AV15" s="155">
        <v>0</v>
      </c>
      <c r="AW15" s="243">
        <v>0</v>
      </c>
      <c r="AX15" s="155" t="str">
        <f t="shared" si="24"/>
        <v>0,00%</v>
      </c>
      <c r="AY15" s="414">
        <f>BB15+BB16+BB17+BB18+BB19+BB20+BB21+BB22+BB23+BB24+BB25+BB26</f>
        <v>0</v>
      </c>
      <c r="AZ15" s="414">
        <f>BC15+BC16+BC17+BC18+BC19+BC20+BC21+BC22+BC23+BC24+BC25+BC26</f>
        <v>0</v>
      </c>
      <c r="BA15" s="422" t="str">
        <f t="shared" si="25"/>
        <v>0,00%</v>
      </c>
      <c r="BB15" s="199">
        <v>0</v>
      </c>
      <c r="BC15" s="169">
        <v>0</v>
      </c>
      <c r="BD15" s="155" t="str">
        <f t="shared" si="26"/>
        <v>0,00%</v>
      </c>
      <c r="BE15" s="414">
        <f>BH15+BH16+BH17+BH18+BH19+BH20+BH21+BH22+BH23+BH24+BH25+BH26</f>
        <v>1</v>
      </c>
      <c r="BF15" s="414">
        <f>BI15+BI16+BI17+BI18+BI19+BI20+BI21+BI22+BI23+BI24+BI25+BI26</f>
        <v>1</v>
      </c>
      <c r="BG15" s="445">
        <f t="shared" si="27"/>
        <v>1</v>
      </c>
      <c r="BH15" s="222">
        <v>8.3299999999999999E-2</v>
      </c>
      <c r="BI15" s="169">
        <v>8.3299999999999999E-2</v>
      </c>
      <c r="BJ15" s="155">
        <f t="shared" si="28"/>
        <v>1</v>
      </c>
      <c r="BK15" s="170"/>
      <c r="BL15" s="158">
        <f t="shared" si="16"/>
        <v>8.3299999999999999E-2</v>
      </c>
      <c r="BM15" s="158">
        <f t="shared" si="16"/>
        <v>8.3299999999999999E-2</v>
      </c>
      <c r="BN15" s="155">
        <f t="shared" si="8"/>
        <v>1</v>
      </c>
      <c r="BO15" s="414">
        <f t="shared" ref="BO15:BP15" si="36">AM15+AS15+AY15+BE15</f>
        <v>1</v>
      </c>
      <c r="BP15" s="414">
        <f t="shared" si="36"/>
        <v>1</v>
      </c>
      <c r="BQ15" s="422">
        <f t="shared" si="10"/>
        <v>1</v>
      </c>
      <c r="BR15" s="441">
        <f>Y15</f>
        <v>1</v>
      </c>
      <c r="BS15" s="441">
        <f>Z15</f>
        <v>1</v>
      </c>
      <c r="BT15" s="422">
        <f>IFERROR(BS15/BR15,"0,00%")</f>
        <v>1</v>
      </c>
    </row>
    <row r="16" spans="1:190" ht="41.25" customHeight="1" x14ac:dyDescent="0.2">
      <c r="A16" s="435"/>
      <c r="B16" s="435" t="s">
        <v>547</v>
      </c>
      <c r="C16" s="435" t="s">
        <v>542</v>
      </c>
      <c r="D16" s="435" t="s">
        <v>550</v>
      </c>
      <c r="E16" s="435" t="s">
        <v>555</v>
      </c>
      <c r="F16" s="480"/>
      <c r="G16" s="481"/>
      <c r="H16" s="438"/>
      <c r="I16" s="476"/>
      <c r="J16" s="438"/>
      <c r="K16" s="447"/>
      <c r="L16" s="438"/>
      <c r="M16" s="491"/>
      <c r="N16" s="465"/>
      <c r="O16" s="438"/>
      <c r="P16" s="447"/>
      <c r="Q16" s="438"/>
      <c r="R16" s="491"/>
      <c r="S16" s="465"/>
      <c r="T16" s="438"/>
      <c r="U16" s="447"/>
      <c r="V16" s="493"/>
      <c r="W16" s="494"/>
      <c r="X16" s="286"/>
      <c r="Y16" s="438"/>
      <c r="Z16" s="447"/>
      <c r="AA16" s="438"/>
      <c r="AB16" s="494"/>
      <c r="AC16" s="286"/>
      <c r="AD16" s="466"/>
      <c r="AE16" s="494"/>
      <c r="AF16" s="465"/>
      <c r="AG16" s="431"/>
      <c r="AH16" s="428"/>
      <c r="AI16" s="489"/>
      <c r="AJ16" s="209">
        <v>2</v>
      </c>
      <c r="AK16" s="210" t="s">
        <v>716</v>
      </c>
      <c r="AL16" s="211">
        <v>8.3299999999999999E-2</v>
      </c>
      <c r="AM16" s="442"/>
      <c r="AN16" s="442"/>
      <c r="AO16" s="438"/>
      <c r="AP16" s="155">
        <v>0</v>
      </c>
      <c r="AQ16" s="243">
        <v>0</v>
      </c>
      <c r="AR16" s="155" t="str">
        <f t="shared" si="22"/>
        <v>0,00%</v>
      </c>
      <c r="AS16" s="442"/>
      <c r="AT16" s="442"/>
      <c r="AU16" s="438"/>
      <c r="AV16" s="155">
        <v>0</v>
      </c>
      <c r="AW16" s="243">
        <v>0</v>
      </c>
      <c r="AX16" s="155" t="str">
        <f t="shared" si="24"/>
        <v>0,00%</v>
      </c>
      <c r="AY16" s="442"/>
      <c r="AZ16" s="442"/>
      <c r="BA16" s="438"/>
      <c r="BB16" s="200">
        <v>0</v>
      </c>
      <c r="BC16" s="169">
        <v>0</v>
      </c>
      <c r="BD16" s="155" t="str">
        <f t="shared" si="26"/>
        <v>0,00%</v>
      </c>
      <c r="BE16" s="442"/>
      <c r="BF16" s="442"/>
      <c r="BG16" s="484"/>
      <c r="BH16" s="223">
        <v>8.3299999999999999E-2</v>
      </c>
      <c r="BI16" s="169">
        <v>8.3299999999999999E-2</v>
      </c>
      <c r="BJ16" s="155">
        <f t="shared" si="28"/>
        <v>1</v>
      </c>
      <c r="BK16" s="170"/>
      <c r="BL16" s="158">
        <f t="shared" si="16"/>
        <v>8.3299999999999999E-2</v>
      </c>
      <c r="BM16" s="158">
        <f t="shared" si="16"/>
        <v>8.3299999999999999E-2</v>
      </c>
      <c r="BN16" s="155">
        <f t="shared" si="8"/>
        <v>1</v>
      </c>
      <c r="BO16" s="442"/>
      <c r="BP16" s="442"/>
      <c r="BQ16" s="438"/>
      <c r="BR16" s="441"/>
      <c r="BS16" s="441"/>
      <c r="BT16" s="438"/>
    </row>
    <row r="17" spans="1:73" ht="39" customHeight="1" x14ac:dyDescent="0.2">
      <c r="A17" s="435"/>
      <c r="B17" s="435"/>
      <c r="C17" s="435"/>
      <c r="D17" s="435"/>
      <c r="E17" s="435"/>
      <c r="F17" s="480"/>
      <c r="G17" s="481"/>
      <c r="H17" s="438"/>
      <c r="I17" s="476"/>
      <c r="J17" s="438"/>
      <c r="K17" s="447"/>
      <c r="L17" s="438"/>
      <c r="M17" s="491"/>
      <c r="N17" s="465"/>
      <c r="O17" s="438"/>
      <c r="P17" s="447"/>
      <c r="Q17" s="438"/>
      <c r="R17" s="491"/>
      <c r="S17" s="465"/>
      <c r="T17" s="438"/>
      <c r="U17" s="447"/>
      <c r="V17" s="493"/>
      <c r="W17" s="494"/>
      <c r="X17" s="286"/>
      <c r="Y17" s="438"/>
      <c r="Z17" s="447"/>
      <c r="AA17" s="438"/>
      <c r="AB17" s="494"/>
      <c r="AC17" s="286"/>
      <c r="AD17" s="466"/>
      <c r="AE17" s="494"/>
      <c r="AF17" s="465"/>
      <c r="AG17" s="431"/>
      <c r="AH17" s="428"/>
      <c r="AI17" s="489"/>
      <c r="AJ17" s="209">
        <v>3</v>
      </c>
      <c r="AK17" s="210" t="s">
        <v>717</v>
      </c>
      <c r="AL17" s="211">
        <v>8.3299999999999999E-2</v>
      </c>
      <c r="AM17" s="442"/>
      <c r="AN17" s="442"/>
      <c r="AO17" s="438"/>
      <c r="AP17" s="155">
        <v>0</v>
      </c>
      <c r="AQ17" s="243">
        <v>0</v>
      </c>
      <c r="AR17" s="155" t="str">
        <f t="shared" si="22"/>
        <v>0,00%</v>
      </c>
      <c r="AS17" s="442"/>
      <c r="AT17" s="442"/>
      <c r="AU17" s="438"/>
      <c r="AV17" s="155">
        <v>0</v>
      </c>
      <c r="AW17" s="243">
        <v>0</v>
      </c>
      <c r="AX17" s="155" t="str">
        <f t="shared" si="24"/>
        <v>0,00%</v>
      </c>
      <c r="AY17" s="442"/>
      <c r="AZ17" s="442"/>
      <c r="BA17" s="438"/>
      <c r="BB17" s="200">
        <v>0</v>
      </c>
      <c r="BC17" s="169">
        <v>0</v>
      </c>
      <c r="BD17" s="155" t="str">
        <f t="shared" si="26"/>
        <v>0,00%</v>
      </c>
      <c r="BE17" s="442"/>
      <c r="BF17" s="442"/>
      <c r="BG17" s="484"/>
      <c r="BH17" s="223">
        <v>8.3299999999999999E-2</v>
      </c>
      <c r="BI17" s="169">
        <v>8.3299999999999999E-2</v>
      </c>
      <c r="BJ17" s="155">
        <f t="shared" si="28"/>
        <v>1</v>
      </c>
      <c r="BK17" s="170"/>
      <c r="BL17" s="158">
        <f t="shared" si="16"/>
        <v>8.3299999999999999E-2</v>
      </c>
      <c r="BM17" s="158">
        <f t="shared" si="16"/>
        <v>8.3299999999999999E-2</v>
      </c>
      <c r="BN17" s="155">
        <f t="shared" si="8"/>
        <v>1</v>
      </c>
      <c r="BO17" s="442"/>
      <c r="BP17" s="442"/>
      <c r="BQ17" s="438"/>
      <c r="BR17" s="441"/>
      <c r="BS17" s="441"/>
      <c r="BT17" s="438"/>
    </row>
    <row r="18" spans="1:73" ht="54.4" customHeight="1" x14ac:dyDescent="0.2">
      <c r="A18" s="435"/>
      <c r="B18" s="435"/>
      <c r="C18" s="435"/>
      <c r="D18" s="435"/>
      <c r="E18" s="435"/>
      <c r="F18" s="480"/>
      <c r="G18" s="481"/>
      <c r="H18" s="438"/>
      <c r="I18" s="476"/>
      <c r="J18" s="438"/>
      <c r="K18" s="447"/>
      <c r="L18" s="438"/>
      <c r="M18" s="491"/>
      <c r="N18" s="465"/>
      <c r="O18" s="438"/>
      <c r="P18" s="447"/>
      <c r="Q18" s="438"/>
      <c r="R18" s="491"/>
      <c r="S18" s="465"/>
      <c r="T18" s="438"/>
      <c r="U18" s="447"/>
      <c r="V18" s="493"/>
      <c r="W18" s="494"/>
      <c r="X18" s="286"/>
      <c r="Y18" s="438"/>
      <c r="Z18" s="447"/>
      <c r="AA18" s="438"/>
      <c r="AB18" s="494"/>
      <c r="AC18" s="286"/>
      <c r="AD18" s="466"/>
      <c r="AE18" s="494"/>
      <c r="AF18" s="465"/>
      <c r="AG18" s="431"/>
      <c r="AH18" s="428"/>
      <c r="AI18" s="489"/>
      <c r="AJ18" s="209">
        <v>4</v>
      </c>
      <c r="AK18" s="210" t="s">
        <v>718</v>
      </c>
      <c r="AL18" s="211">
        <v>8.3299999999999999E-2</v>
      </c>
      <c r="AM18" s="442"/>
      <c r="AN18" s="442"/>
      <c r="AO18" s="438"/>
      <c r="AP18" s="155">
        <v>0</v>
      </c>
      <c r="AQ18" s="243">
        <v>0</v>
      </c>
      <c r="AR18" s="155" t="str">
        <f t="shared" si="22"/>
        <v>0,00%</v>
      </c>
      <c r="AS18" s="442"/>
      <c r="AT18" s="442"/>
      <c r="AU18" s="438"/>
      <c r="AV18" s="155">
        <v>0</v>
      </c>
      <c r="AW18" s="243">
        <v>0</v>
      </c>
      <c r="AX18" s="155" t="str">
        <f t="shared" si="24"/>
        <v>0,00%</v>
      </c>
      <c r="AY18" s="442"/>
      <c r="AZ18" s="442"/>
      <c r="BA18" s="438"/>
      <c r="BB18" s="200">
        <v>0</v>
      </c>
      <c r="BC18" s="169">
        <v>0</v>
      </c>
      <c r="BD18" s="155" t="str">
        <f t="shared" si="26"/>
        <v>0,00%</v>
      </c>
      <c r="BE18" s="442"/>
      <c r="BF18" s="442"/>
      <c r="BG18" s="484"/>
      <c r="BH18" s="223">
        <v>8.3299999999999999E-2</v>
      </c>
      <c r="BI18" s="169">
        <v>8.3299999999999999E-2</v>
      </c>
      <c r="BJ18" s="155">
        <f t="shared" si="28"/>
        <v>1</v>
      </c>
      <c r="BK18" s="170"/>
      <c r="BL18" s="158">
        <f t="shared" si="16"/>
        <v>8.3299999999999999E-2</v>
      </c>
      <c r="BM18" s="158">
        <f t="shared" si="16"/>
        <v>8.3299999999999999E-2</v>
      </c>
      <c r="BN18" s="155">
        <f t="shared" si="8"/>
        <v>1</v>
      </c>
      <c r="BO18" s="442"/>
      <c r="BP18" s="442"/>
      <c r="BQ18" s="438"/>
      <c r="BR18" s="441"/>
      <c r="BS18" s="441"/>
      <c r="BT18" s="438"/>
    </row>
    <row r="19" spans="1:73" ht="89.25" x14ac:dyDescent="0.2">
      <c r="A19" s="435"/>
      <c r="B19" s="435"/>
      <c r="C19" s="435"/>
      <c r="D19" s="435"/>
      <c r="E19" s="435"/>
      <c r="F19" s="480"/>
      <c r="G19" s="481"/>
      <c r="H19" s="438"/>
      <c r="I19" s="476"/>
      <c r="J19" s="438"/>
      <c r="K19" s="447"/>
      <c r="L19" s="438"/>
      <c r="M19" s="491"/>
      <c r="N19" s="465"/>
      <c r="O19" s="438"/>
      <c r="P19" s="447"/>
      <c r="Q19" s="438"/>
      <c r="R19" s="491"/>
      <c r="S19" s="465"/>
      <c r="T19" s="438"/>
      <c r="U19" s="447"/>
      <c r="V19" s="493"/>
      <c r="W19" s="494"/>
      <c r="X19" s="286"/>
      <c r="Y19" s="438"/>
      <c r="Z19" s="447"/>
      <c r="AA19" s="438"/>
      <c r="AB19" s="494"/>
      <c r="AC19" s="297" t="s">
        <v>1023</v>
      </c>
      <c r="AD19" s="466"/>
      <c r="AE19" s="494"/>
      <c r="AF19" s="465"/>
      <c r="AG19" s="431"/>
      <c r="AH19" s="428"/>
      <c r="AI19" s="489"/>
      <c r="AJ19" s="209">
        <v>5</v>
      </c>
      <c r="AK19" s="210" t="s">
        <v>719</v>
      </c>
      <c r="AL19" s="211">
        <v>8.3299999999999999E-2</v>
      </c>
      <c r="AM19" s="442"/>
      <c r="AN19" s="442"/>
      <c r="AO19" s="438"/>
      <c r="AP19" s="185">
        <v>0</v>
      </c>
      <c r="AQ19" s="244">
        <v>0</v>
      </c>
      <c r="AR19" s="185" t="str">
        <f t="shared" si="22"/>
        <v>0,00%</v>
      </c>
      <c r="AS19" s="442"/>
      <c r="AT19" s="442"/>
      <c r="AU19" s="438"/>
      <c r="AV19" s="155">
        <v>0</v>
      </c>
      <c r="AW19" s="243">
        <v>0</v>
      </c>
      <c r="AX19" s="155" t="str">
        <f t="shared" si="24"/>
        <v>0,00%</v>
      </c>
      <c r="AY19" s="442"/>
      <c r="AZ19" s="442"/>
      <c r="BA19" s="438"/>
      <c r="BB19" s="201">
        <v>0</v>
      </c>
      <c r="BC19" s="169">
        <v>0</v>
      </c>
      <c r="BD19" s="155" t="str">
        <f t="shared" si="26"/>
        <v>0,00%</v>
      </c>
      <c r="BE19" s="442"/>
      <c r="BF19" s="442"/>
      <c r="BG19" s="484"/>
      <c r="BH19" s="224">
        <v>8.3299999999999999E-2</v>
      </c>
      <c r="BI19" s="169">
        <v>8.3299999999999999E-2</v>
      </c>
      <c r="BJ19" s="155">
        <f t="shared" si="28"/>
        <v>1</v>
      </c>
      <c r="BK19" s="170"/>
      <c r="BL19" s="158">
        <f t="shared" ref="BL19:BM33" si="37">AP19+AV19+BB19+BH19</f>
        <v>8.3299999999999999E-2</v>
      </c>
      <c r="BM19" s="158">
        <f t="shared" si="37"/>
        <v>8.3299999999999999E-2</v>
      </c>
      <c r="BN19" s="155">
        <f t="shared" si="8"/>
        <v>1</v>
      </c>
      <c r="BO19" s="442"/>
      <c r="BP19" s="442"/>
      <c r="BQ19" s="438"/>
      <c r="BR19" s="441"/>
      <c r="BS19" s="441"/>
      <c r="BT19" s="438"/>
    </row>
    <row r="20" spans="1:73" ht="39" customHeight="1" x14ac:dyDescent="0.2">
      <c r="A20" s="435"/>
      <c r="B20" s="435" t="s">
        <v>547</v>
      </c>
      <c r="C20" s="435" t="s">
        <v>542</v>
      </c>
      <c r="D20" s="435" t="s">
        <v>550</v>
      </c>
      <c r="E20" s="435" t="s">
        <v>555</v>
      </c>
      <c r="F20" s="480"/>
      <c r="G20" s="481"/>
      <c r="H20" s="438"/>
      <c r="I20" s="476"/>
      <c r="J20" s="438"/>
      <c r="K20" s="447"/>
      <c r="L20" s="438"/>
      <c r="M20" s="491"/>
      <c r="N20" s="465"/>
      <c r="O20" s="438"/>
      <c r="P20" s="447"/>
      <c r="Q20" s="438"/>
      <c r="R20" s="491"/>
      <c r="S20" s="465"/>
      <c r="T20" s="438"/>
      <c r="U20" s="447"/>
      <c r="V20" s="493"/>
      <c r="W20" s="494"/>
      <c r="X20" s="286" t="s">
        <v>949</v>
      </c>
      <c r="Y20" s="438"/>
      <c r="Z20" s="447"/>
      <c r="AA20" s="438"/>
      <c r="AB20" s="494"/>
      <c r="AC20" s="286"/>
      <c r="AD20" s="466"/>
      <c r="AE20" s="494"/>
      <c r="AF20" s="465"/>
      <c r="AG20" s="431"/>
      <c r="AH20" s="428"/>
      <c r="AI20" s="489"/>
      <c r="AJ20" s="209">
        <v>6</v>
      </c>
      <c r="AK20" s="210" t="s">
        <v>720</v>
      </c>
      <c r="AL20" s="211">
        <v>8.3299999999999999E-2</v>
      </c>
      <c r="AM20" s="442"/>
      <c r="AN20" s="442"/>
      <c r="AO20" s="438"/>
      <c r="AP20" s="155">
        <v>0</v>
      </c>
      <c r="AQ20" s="243">
        <v>0</v>
      </c>
      <c r="AR20" s="155" t="str">
        <f t="shared" si="22"/>
        <v>0,00%</v>
      </c>
      <c r="AS20" s="442"/>
      <c r="AT20" s="442"/>
      <c r="AU20" s="438"/>
      <c r="AV20" s="155">
        <v>0</v>
      </c>
      <c r="AW20" s="243">
        <v>0</v>
      </c>
      <c r="AX20" s="155" t="str">
        <f t="shared" si="24"/>
        <v>0,00%</v>
      </c>
      <c r="AY20" s="442"/>
      <c r="AZ20" s="442"/>
      <c r="BA20" s="438"/>
      <c r="BB20" s="155">
        <v>0</v>
      </c>
      <c r="BC20" s="169">
        <v>0</v>
      </c>
      <c r="BD20" s="155" t="str">
        <f t="shared" si="26"/>
        <v>0,00%</v>
      </c>
      <c r="BE20" s="442"/>
      <c r="BF20" s="442"/>
      <c r="BG20" s="484"/>
      <c r="BH20" s="155">
        <v>8.3299999999999999E-2</v>
      </c>
      <c r="BI20" s="169">
        <v>8.3299999999999999E-2</v>
      </c>
      <c r="BJ20" s="155">
        <f t="shared" si="28"/>
        <v>1</v>
      </c>
      <c r="BK20" s="170"/>
      <c r="BL20" s="158">
        <f t="shared" si="37"/>
        <v>8.3299999999999999E-2</v>
      </c>
      <c r="BM20" s="158">
        <f t="shared" si="37"/>
        <v>8.3299999999999999E-2</v>
      </c>
      <c r="BN20" s="155">
        <f t="shared" si="8"/>
        <v>1</v>
      </c>
      <c r="BO20" s="442"/>
      <c r="BP20" s="442"/>
      <c r="BQ20" s="438"/>
      <c r="BR20" s="441"/>
      <c r="BS20" s="441"/>
      <c r="BT20" s="438"/>
    </row>
    <row r="21" spans="1:73" ht="48" customHeight="1" x14ac:dyDescent="0.2">
      <c r="A21" s="435"/>
      <c r="B21" s="435"/>
      <c r="C21" s="435"/>
      <c r="D21" s="435"/>
      <c r="E21" s="435"/>
      <c r="F21" s="480"/>
      <c r="G21" s="481"/>
      <c r="H21" s="438"/>
      <c r="I21" s="476"/>
      <c r="J21" s="438"/>
      <c r="K21" s="447"/>
      <c r="L21" s="438"/>
      <c r="M21" s="491"/>
      <c r="N21" s="465"/>
      <c r="O21" s="438"/>
      <c r="P21" s="447"/>
      <c r="Q21" s="438"/>
      <c r="R21" s="491"/>
      <c r="S21" s="465"/>
      <c r="T21" s="438"/>
      <c r="U21" s="447"/>
      <c r="V21" s="493"/>
      <c r="W21" s="494"/>
      <c r="X21" s="286"/>
      <c r="Y21" s="438"/>
      <c r="Z21" s="447"/>
      <c r="AA21" s="438"/>
      <c r="AB21" s="494"/>
      <c r="AC21" s="286"/>
      <c r="AD21" s="466"/>
      <c r="AE21" s="494"/>
      <c r="AF21" s="465"/>
      <c r="AG21" s="431"/>
      <c r="AH21" s="428"/>
      <c r="AI21" s="489"/>
      <c r="AJ21" s="209">
        <v>7</v>
      </c>
      <c r="AK21" s="210" t="s">
        <v>721</v>
      </c>
      <c r="AL21" s="211">
        <v>8.3299999999999999E-2</v>
      </c>
      <c r="AM21" s="442"/>
      <c r="AN21" s="442"/>
      <c r="AO21" s="438"/>
      <c r="AP21" s="155">
        <v>0</v>
      </c>
      <c r="AQ21" s="243">
        <v>0</v>
      </c>
      <c r="AR21" s="155" t="str">
        <f t="shared" si="22"/>
        <v>0,00%</v>
      </c>
      <c r="AS21" s="442"/>
      <c r="AT21" s="442"/>
      <c r="AU21" s="438"/>
      <c r="AV21" s="155">
        <v>0</v>
      </c>
      <c r="AW21" s="243">
        <v>0</v>
      </c>
      <c r="AX21" s="155" t="str">
        <f t="shared" si="24"/>
        <v>0,00%</v>
      </c>
      <c r="AY21" s="442"/>
      <c r="AZ21" s="442"/>
      <c r="BA21" s="438"/>
      <c r="BB21" s="155">
        <v>0</v>
      </c>
      <c r="BC21" s="169">
        <v>0</v>
      </c>
      <c r="BD21" s="155" t="str">
        <f t="shared" si="26"/>
        <v>0,00%</v>
      </c>
      <c r="BE21" s="442"/>
      <c r="BF21" s="442"/>
      <c r="BG21" s="484"/>
      <c r="BH21" s="155">
        <v>8.3299999999999999E-2</v>
      </c>
      <c r="BI21" s="169">
        <v>8.3299999999999999E-2</v>
      </c>
      <c r="BJ21" s="155">
        <f t="shared" si="28"/>
        <v>1</v>
      </c>
      <c r="BK21" s="170"/>
      <c r="BL21" s="158">
        <f t="shared" si="37"/>
        <v>8.3299999999999999E-2</v>
      </c>
      <c r="BM21" s="158">
        <f t="shared" si="37"/>
        <v>8.3299999999999999E-2</v>
      </c>
      <c r="BN21" s="155">
        <f t="shared" si="8"/>
        <v>1</v>
      </c>
      <c r="BO21" s="442"/>
      <c r="BP21" s="442"/>
      <c r="BQ21" s="438"/>
      <c r="BR21" s="441"/>
      <c r="BS21" s="441"/>
      <c r="BT21" s="438"/>
    </row>
    <row r="22" spans="1:73" ht="48" customHeight="1" x14ac:dyDescent="0.2">
      <c r="A22" s="435"/>
      <c r="B22" s="435" t="s">
        <v>547</v>
      </c>
      <c r="C22" s="435" t="s">
        <v>540</v>
      </c>
      <c r="D22" s="435" t="s">
        <v>551</v>
      </c>
      <c r="E22" s="435" t="s">
        <v>555</v>
      </c>
      <c r="F22" s="480"/>
      <c r="G22" s="481"/>
      <c r="H22" s="438"/>
      <c r="I22" s="476"/>
      <c r="J22" s="438"/>
      <c r="K22" s="447"/>
      <c r="L22" s="438"/>
      <c r="M22" s="491"/>
      <c r="N22" s="465"/>
      <c r="O22" s="438"/>
      <c r="P22" s="447"/>
      <c r="Q22" s="438"/>
      <c r="R22" s="491"/>
      <c r="S22" s="465"/>
      <c r="T22" s="438"/>
      <c r="U22" s="447"/>
      <c r="V22" s="493"/>
      <c r="W22" s="494"/>
      <c r="X22" s="286"/>
      <c r="Y22" s="438"/>
      <c r="Z22" s="447"/>
      <c r="AA22" s="438"/>
      <c r="AB22" s="494"/>
      <c r="AC22" s="286"/>
      <c r="AD22" s="466"/>
      <c r="AE22" s="494"/>
      <c r="AF22" s="465"/>
      <c r="AG22" s="431"/>
      <c r="AH22" s="428"/>
      <c r="AI22" s="489"/>
      <c r="AJ22" s="209">
        <v>8</v>
      </c>
      <c r="AK22" s="210" t="s">
        <v>722</v>
      </c>
      <c r="AL22" s="211">
        <v>8.3299999999999999E-2</v>
      </c>
      <c r="AM22" s="442"/>
      <c r="AN22" s="442"/>
      <c r="AO22" s="438"/>
      <c r="AP22" s="155">
        <v>0</v>
      </c>
      <c r="AQ22" s="243">
        <v>0</v>
      </c>
      <c r="AR22" s="155" t="str">
        <f t="shared" si="22"/>
        <v>0,00%</v>
      </c>
      <c r="AS22" s="442"/>
      <c r="AT22" s="442"/>
      <c r="AU22" s="438"/>
      <c r="AV22" s="155">
        <v>0</v>
      </c>
      <c r="AW22" s="243">
        <v>0</v>
      </c>
      <c r="AX22" s="155" t="str">
        <f t="shared" si="24"/>
        <v>0,00%</v>
      </c>
      <c r="AY22" s="442"/>
      <c r="AZ22" s="442"/>
      <c r="BA22" s="438"/>
      <c r="BB22" s="155">
        <v>0</v>
      </c>
      <c r="BC22" s="169">
        <v>0</v>
      </c>
      <c r="BD22" s="155" t="str">
        <f t="shared" si="26"/>
        <v>0,00%</v>
      </c>
      <c r="BE22" s="442"/>
      <c r="BF22" s="442"/>
      <c r="BG22" s="484"/>
      <c r="BH22" s="155">
        <v>8.3299999999999999E-2</v>
      </c>
      <c r="BI22" s="169">
        <v>8.3299999999999999E-2</v>
      </c>
      <c r="BJ22" s="155">
        <f t="shared" si="28"/>
        <v>1</v>
      </c>
      <c r="BK22" s="170"/>
      <c r="BL22" s="158">
        <f t="shared" si="37"/>
        <v>8.3299999999999999E-2</v>
      </c>
      <c r="BM22" s="158">
        <f t="shared" si="37"/>
        <v>8.3299999999999999E-2</v>
      </c>
      <c r="BN22" s="155">
        <f t="shared" si="8"/>
        <v>1</v>
      </c>
      <c r="BO22" s="442"/>
      <c r="BP22" s="442"/>
      <c r="BQ22" s="438"/>
      <c r="BR22" s="441"/>
      <c r="BS22" s="441"/>
      <c r="BT22" s="438"/>
    </row>
    <row r="23" spans="1:73" ht="47.25" customHeight="1" x14ac:dyDescent="0.2">
      <c r="A23" s="435"/>
      <c r="B23" s="435"/>
      <c r="C23" s="435"/>
      <c r="D23" s="435"/>
      <c r="E23" s="435"/>
      <c r="F23" s="480"/>
      <c r="G23" s="481"/>
      <c r="H23" s="438"/>
      <c r="I23" s="476"/>
      <c r="J23" s="438"/>
      <c r="K23" s="447"/>
      <c r="L23" s="438"/>
      <c r="M23" s="491"/>
      <c r="N23" s="465"/>
      <c r="O23" s="438"/>
      <c r="P23" s="447"/>
      <c r="Q23" s="438"/>
      <c r="R23" s="491"/>
      <c r="S23" s="465"/>
      <c r="T23" s="438"/>
      <c r="U23" s="447"/>
      <c r="V23" s="493"/>
      <c r="W23" s="494"/>
      <c r="X23" s="286"/>
      <c r="Y23" s="438"/>
      <c r="Z23" s="447"/>
      <c r="AA23" s="438"/>
      <c r="AB23" s="494"/>
      <c r="AC23" s="286"/>
      <c r="AD23" s="466"/>
      <c r="AE23" s="494"/>
      <c r="AF23" s="465"/>
      <c r="AG23" s="431"/>
      <c r="AH23" s="428"/>
      <c r="AI23" s="489"/>
      <c r="AJ23" s="209">
        <v>9</v>
      </c>
      <c r="AK23" s="210" t="s">
        <v>723</v>
      </c>
      <c r="AL23" s="211">
        <v>8.3400000000000002E-2</v>
      </c>
      <c r="AM23" s="442"/>
      <c r="AN23" s="442"/>
      <c r="AO23" s="438"/>
      <c r="AP23" s="155">
        <v>0</v>
      </c>
      <c r="AQ23" s="243">
        <v>0</v>
      </c>
      <c r="AR23" s="155" t="str">
        <f t="shared" si="22"/>
        <v>0,00%</v>
      </c>
      <c r="AS23" s="442"/>
      <c r="AT23" s="442"/>
      <c r="AU23" s="438"/>
      <c r="AV23" s="155">
        <v>0</v>
      </c>
      <c r="AW23" s="243">
        <v>0</v>
      </c>
      <c r="AX23" s="155" t="str">
        <f t="shared" si="24"/>
        <v>0,00%</v>
      </c>
      <c r="AY23" s="442"/>
      <c r="AZ23" s="442"/>
      <c r="BA23" s="438"/>
      <c r="BB23" s="155">
        <v>0</v>
      </c>
      <c r="BC23" s="169">
        <v>0</v>
      </c>
      <c r="BD23" s="155" t="str">
        <f t="shared" si="26"/>
        <v>0,00%</v>
      </c>
      <c r="BE23" s="442"/>
      <c r="BF23" s="442"/>
      <c r="BG23" s="484"/>
      <c r="BH23" s="155">
        <v>8.3400000000000002E-2</v>
      </c>
      <c r="BI23" s="169">
        <v>8.3400000000000002E-2</v>
      </c>
      <c r="BJ23" s="155">
        <f t="shared" si="28"/>
        <v>1</v>
      </c>
      <c r="BK23" s="170"/>
      <c r="BL23" s="158">
        <f t="shared" si="37"/>
        <v>8.3400000000000002E-2</v>
      </c>
      <c r="BM23" s="158">
        <f t="shared" si="37"/>
        <v>8.3400000000000002E-2</v>
      </c>
      <c r="BN23" s="155">
        <f t="shared" si="8"/>
        <v>1</v>
      </c>
      <c r="BO23" s="442"/>
      <c r="BP23" s="442"/>
      <c r="BQ23" s="438"/>
      <c r="BR23" s="441"/>
      <c r="BS23" s="441"/>
      <c r="BT23" s="438"/>
    </row>
    <row r="24" spans="1:73" ht="40.5" customHeight="1" x14ac:dyDescent="0.2">
      <c r="A24" s="435"/>
      <c r="B24" s="435"/>
      <c r="C24" s="435"/>
      <c r="D24" s="435"/>
      <c r="E24" s="435"/>
      <c r="F24" s="480"/>
      <c r="G24" s="481"/>
      <c r="H24" s="438"/>
      <c r="I24" s="476"/>
      <c r="J24" s="438"/>
      <c r="K24" s="447"/>
      <c r="L24" s="438"/>
      <c r="M24" s="491"/>
      <c r="N24" s="465"/>
      <c r="O24" s="438"/>
      <c r="P24" s="447"/>
      <c r="Q24" s="438"/>
      <c r="R24" s="491"/>
      <c r="S24" s="465"/>
      <c r="T24" s="438"/>
      <c r="U24" s="447"/>
      <c r="V24" s="493"/>
      <c r="W24" s="494"/>
      <c r="X24" s="286"/>
      <c r="Y24" s="438"/>
      <c r="Z24" s="447"/>
      <c r="AA24" s="438"/>
      <c r="AB24" s="494"/>
      <c r="AC24" s="286"/>
      <c r="AD24" s="466"/>
      <c r="AE24" s="494"/>
      <c r="AF24" s="465"/>
      <c r="AG24" s="431"/>
      <c r="AH24" s="428"/>
      <c r="AI24" s="489"/>
      <c r="AJ24" s="209">
        <v>10</v>
      </c>
      <c r="AK24" s="210" t="s">
        <v>724</v>
      </c>
      <c r="AL24" s="211">
        <v>8.3400000000000002E-2</v>
      </c>
      <c r="AM24" s="442"/>
      <c r="AN24" s="442"/>
      <c r="AO24" s="438"/>
      <c r="AP24" s="155">
        <v>0</v>
      </c>
      <c r="AQ24" s="243">
        <v>0</v>
      </c>
      <c r="AR24" s="155" t="str">
        <f t="shared" si="22"/>
        <v>0,00%</v>
      </c>
      <c r="AS24" s="442"/>
      <c r="AT24" s="442"/>
      <c r="AU24" s="438"/>
      <c r="AV24" s="155">
        <v>0</v>
      </c>
      <c r="AW24" s="243">
        <v>0</v>
      </c>
      <c r="AX24" s="155" t="str">
        <f t="shared" si="24"/>
        <v>0,00%</v>
      </c>
      <c r="AY24" s="442"/>
      <c r="AZ24" s="442"/>
      <c r="BA24" s="438"/>
      <c r="BB24" s="155">
        <v>0</v>
      </c>
      <c r="BC24" s="169">
        <v>0</v>
      </c>
      <c r="BD24" s="155" t="str">
        <f t="shared" si="26"/>
        <v>0,00%</v>
      </c>
      <c r="BE24" s="442"/>
      <c r="BF24" s="442"/>
      <c r="BG24" s="484"/>
      <c r="BH24" s="155">
        <v>8.3400000000000002E-2</v>
      </c>
      <c r="BI24" s="169">
        <v>8.3400000000000002E-2</v>
      </c>
      <c r="BJ24" s="155">
        <f t="shared" si="28"/>
        <v>1</v>
      </c>
      <c r="BK24" s="170"/>
      <c r="BL24" s="158">
        <f t="shared" si="37"/>
        <v>8.3400000000000002E-2</v>
      </c>
      <c r="BM24" s="158">
        <f t="shared" si="37"/>
        <v>8.3400000000000002E-2</v>
      </c>
      <c r="BN24" s="155">
        <f t="shared" si="8"/>
        <v>1</v>
      </c>
      <c r="BO24" s="442"/>
      <c r="BP24" s="442"/>
      <c r="BQ24" s="438"/>
      <c r="BR24" s="441"/>
      <c r="BS24" s="441"/>
      <c r="BT24" s="438"/>
    </row>
    <row r="25" spans="1:73" ht="40.5" customHeight="1" x14ac:dyDescent="0.2">
      <c r="A25" s="435"/>
      <c r="B25" s="435"/>
      <c r="C25" s="435"/>
      <c r="D25" s="435"/>
      <c r="E25" s="435"/>
      <c r="F25" s="480"/>
      <c r="G25" s="481"/>
      <c r="H25" s="438"/>
      <c r="I25" s="476"/>
      <c r="J25" s="438"/>
      <c r="K25" s="447"/>
      <c r="L25" s="438"/>
      <c r="M25" s="491"/>
      <c r="N25" s="465"/>
      <c r="O25" s="438"/>
      <c r="P25" s="447"/>
      <c r="Q25" s="438"/>
      <c r="R25" s="491"/>
      <c r="S25" s="465"/>
      <c r="T25" s="438"/>
      <c r="U25" s="447"/>
      <c r="V25" s="493"/>
      <c r="W25" s="494"/>
      <c r="X25" s="286"/>
      <c r="Y25" s="438"/>
      <c r="Z25" s="447"/>
      <c r="AA25" s="438"/>
      <c r="AB25" s="494"/>
      <c r="AC25" s="286"/>
      <c r="AD25" s="466"/>
      <c r="AE25" s="494"/>
      <c r="AF25" s="465"/>
      <c r="AG25" s="431"/>
      <c r="AH25" s="428"/>
      <c r="AI25" s="489"/>
      <c r="AJ25" s="209">
        <v>11</v>
      </c>
      <c r="AK25" s="210" t="s">
        <v>725</v>
      </c>
      <c r="AL25" s="211">
        <v>8.3400000000000002E-2</v>
      </c>
      <c r="AM25" s="442"/>
      <c r="AN25" s="442"/>
      <c r="AO25" s="438"/>
      <c r="AP25" s="155">
        <v>0</v>
      </c>
      <c r="AQ25" s="243">
        <v>0</v>
      </c>
      <c r="AR25" s="155" t="str">
        <f t="shared" si="22"/>
        <v>0,00%</v>
      </c>
      <c r="AS25" s="442"/>
      <c r="AT25" s="442"/>
      <c r="AU25" s="438"/>
      <c r="AV25" s="155">
        <v>0</v>
      </c>
      <c r="AW25" s="243">
        <v>0</v>
      </c>
      <c r="AX25" s="155" t="str">
        <f t="shared" si="24"/>
        <v>0,00%</v>
      </c>
      <c r="AY25" s="442"/>
      <c r="AZ25" s="442"/>
      <c r="BA25" s="438"/>
      <c r="BB25" s="195">
        <v>0</v>
      </c>
      <c r="BC25" s="169">
        <v>0</v>
      </c>
      <c r="BD25" s="155" t="str">
        <f t="shared" si="26"/>
        <v>0,00%</v>
      </c>
      <c r="BE25" s="442"/>
      <c r="BF25" s="442"/>
      <c r="BG25" s="484"/>
      <c r="BH25" s="155">
        <v>8.3400000000000002E-2</v>
      </c>
      <c r="BI25" s="169">
        <v>8.3400000000000002E-2</v>
      </c>
      <c r="BJ25" s="155">
        <f t="shared" si="28"/>
        <v>1</v>
      </c>
      <c r="BK25" s="170"/>
      <c r="BL25" s="158">
        <f t="shared" si="37"/>
        <v>8.3400000000000002E-2</v>
      </c>
      <c r="BM25" s="158">
        <f t="shared" si="37"/>
        <v>8.3400000000000002E-2</v>
      </c>
      <c r="BN25" s="155">
        <f t="shared" si="8"/>
        <v>1</v>
      </c>
      <c r="BO25" s="442"/>
      <c r="BP25" s="442"/>
      <c r="BQ25" s="438"/>
      <c r="BR25" s="441"/>
      <c r="BS25" s="441"/>
      <c r="BT25" s="438"/>
    </row>
    <row r="26" spans="1:73" ht="35.25" customHeight="1" x14ac:dyDescent="0.2">
      <c r="A26" s="436"/>
      <c r="B26" s="436"/>
      <c r="C26" s="436"/>
      <c r="D26" s="436"/>
      <c r="E26" s="436"/>
      <c r="F26" s="480"/>
      <c r="G26" s="481"/>
      <c r="H26" s="423"/>
      <c r="I26" s="477"/>
      <c r="J26" s="423"/>
      <c r="K26" s="417"/>
      <c r="L26" s="423"/>
      <c r="M26" s="492"/>
      <c r="N26" s="455"/>
      <c r="O26" s="423"/>
      <c r="P26" s="417"/>
      <c r="Q26" s="423"/>
      <c r="R26" s="492"/>
      <c r="S26" s="455"/>
      <c r="T26" s="423"/>
      <c r="U26" s="417"/>
      <c r="V26" s="419"/>
      <c r="W26" s="471"/>
      <c r="X26" s="287"/>
      <c r="Y26" s="423"/>
      <c r="Z26" s="417"/>
      <c r="AA26" s="423"/>
      <c r="AB26" s="471"/>
      <c r="AC26" s="287"/>
      <c r="AD26" s="421"/>
      <c r="AE26" s="471"/>
      <c r="AF26" s="455"/>
      <c r="AG26" s="431"/>
      <c r="AH26" s="428"/>
      <c r="AI26" s="489"/>
      <c r="AJ26" s="209">
        <v>12</v>
      </c>
      <c r="AK26" s="210" t="s">
        <v>726</v>
      </c>
      <c r="AL26" s="211">
        <v>8.3400000000000002E-2</v>
      </c>
      <c r="AM26" s="415"/>
      <c r="AN26" s="415"/>
      <c r="AO26" s="423"/>
      <c r="AP26" s="155">
        <v>0</v>
      </c>
      <c r="AQ26" s="243">
        <v>0</v>
      </c>
      <c r="AR26" s="155" t="str">
        <f t="shared" si="22"/>
        <v>0,00%</v>
      </c>
      <c r="AS26" s="415"/>
      <c r="AT26" s="415"/>
      <c r="AU26" s="423"/>
      <c r="AV26" s="155">
        <v>0</v>
      </c>
      <c r="AW26" s="243">
        <v>0</v>
      </c>
      <c r="AX26" s="155" t="str">
        <f t="shared" si="24"/>
        <v>0,00%</v>
      </c>
      <c r="AY26" s="415"/>
      <c r="AZ26" s="415"/>
      <c r="BA26" s="423"/>
      <c r="BB26" s="195">
        <v>0</v>
      </c>
      <c r="BC26" s="169">
        <v>0</v>
      </c>
      <c r="BD26" s="155" t="str">
        <f t="shared" si="26"/>
        <v>0,00%</v>
      </c>
      <c r="BE26" s="415"/>
      <c r="BF26" s="415"/>
      <c r="BG26" s="446"/>
      <c r="BH26" s="155">
        <v>8.3400000000000002E-2</v>
      </c>
      <c r="BI26" s="169">
        <v>8.3400000000000002E-2</v>
      </c>
      <c r="BJ26" s="155">
        <f t="shared" si="28"/>
        <v>1</v>
      </c>
      <c r="BK26" s="170"/>
      <c r="BL26" s="158">
        <f t="shared" si="37"/>
        <v>8.3400000000000002E-2</v>
      </c>
      <c r="BM26" s="158">
        <f t="shared" si="37"/>
        <v>8.3400000000000002E-2</v>
      </c>
      <c r="BN26" s="155">
        <f t="shared" si="8"/>
        <v>1</v>
      </c>
      <c r="BO26" s="415"/>
      <c r="BP26" s="415"/>
      <c r="BQ26" s="423"/>
      <c r="BR26" s="441"/>
      <c r="BS26" s="441"/>
      <c r="BT26" s="423"/>
    </row>
    <row r="27" spans="1:73" s="122" customFormat="1" ht="285.95" customHeight="1" x14ac:dyDescent="0.2">
      <c r="A27" s="230" t="s">
        <v>478</v>
      </c>
      <c r="B27" s="230" t="s">
        <v>547</v>
      </c>
      <c r="C27" s="230" t="s">
        <v>542</v>
      </c>
      <c r="D27" s="230" t="s">
        <v>551</v>
      </c>
      <c r="E27" s="230" t="s">
        <v>919</v>
      </c>
      <c r="F27" s="220">
        <v>28</v>
      </c>
      <c r="G27" s="210" t="s">
        <v>746</v>
      </c>
      <c r="H27" s="155">
        <v>0.1</v>
      </c>
      <c r="I27" s="250" t="s">
        <v>39</v>
      </c>
      <c r="J27" s="155">
        <v>0</v>
      </c>
      <c r="K27" s="194">
        <v>0</v>
      </c>
      <c r="L27" s="155" t="str">
        <f>IFERROR(K27/J27,"0,00%")</f>
        <v>0,00%</v>
      </c>
      <c r="M27" s="241" t="s">
        <v>903</v>
      </c>
      <c r="N27" s="247"/>
      <c r="O27" s="155">
        <v>0</v>
      </c>
      <c r="P27" s="194">
        <v>0</v>
      </c>
      <c r="Q27" s="155" t="str">
        <f>IFERROR(P27/O27,"0,00%")</f>
        <v>0,00%</v>
      </c>
      <c r="R27" s="241" t="s">
        <v>903</v>
      </c>
      <c r="S27" s="247"/>
      <c r="T27" s="155">
        <v>0</v>
      </c>
      <c r="U27" s="194">
        <v>0</v>
      </c>
      <c r="V27" s="236" t="str">
        <f>IFERROR(U27/T27,"0,00%")</f>
        <v>0,00%</v>
      </c>
      <c r="W27" s="234" t="s">
        <v>965</v>
      </c>
      <c r="X27" s="167" t="s">
        <v>966</v>
      </c>
      <c r="Y27" s="155">
        <v>0.1</v>
      </c>
      <c r="Z27" s="172">
        <v>0.15</v>
      </c>
      <c r="AA27" s="155">
        <f>IFERROR(Z27/Y27,"0,00%")</f>
        <v>1.4999999999999998</v>
      </c>
      <c r="AB27" s="234" t="s">
        <v>1013</v>
      </c>
      <c r="AC27" s="234" t="s">
        <v>1024</v>
      </c>
      <c r="AD27" s="234" t="s">
        <v>1012</v>
      </c>
      <c r="AE27" s="284" t="s">
        <v>949</v>
      </c>
      <c r="AF27" s="247" t="s">
        <v>963</v>
      </c>
      <c r="AG27" s="248">
        <v>1</v>
      </c>
      <c r="AH27" s="249" t="s">
        <v>727</v>
      </c>
      <c r="AI27" s="214">
        <v>1</v>
      </c>
      <c r="AJ27" s="248">
        <v>1</v>
      </c>
      <c r="AK27" s="249" t="s">
        <v>728</v>
      </c>
      <c r="AL27" s="208">
        <v>1</v>
      </c>
      <c r="AM27" s="212">
        <f>AP27</f>
        <v>0</v>
      </c>
      <c r="AN27" s="212">
        <f>AQ27</f>
        <v>0</v>
      </c>
      <c r="AO27" s="155" t="str">
        <f t="shared" si="0"/>
        <v>0,00%</v>
      </c>
      <c r="AP27" s="155">
        <v>0</v>
      </c>
      <c r="AQ27" s="243">
        <v>0</v>
      </c>
      <c r="AR27" s="155" t="str">
        <f t="shared" si="22"/>
        <v>0,00%</v>
      </c>
      <c r="AS27" s="212">
        <f>AV27</f>
        <v>0</v>
      </c>
      <c r="AT27" s="212">
        <f>AW27</f>
        <v>0</v>
      </c>
      <c r="AU27" s="155" t="str">
        <f t="shared" ref="AU27:AU30" si="38">IFERROR(AT27/AS27,"0,00%")</f>
        <v>0,00%</v>
      </c>
      <c r="AV27" s="254">
        <v>0</v>
      </c>
      <c r="AW27" s="243">
        <v>0</v>
      </c>
      <c r="AX27" s="155" t="str">
        <f t="shared" si="24"/>
        <v>0,00%</v>
      </c>
      <c r="AY27" s="212">
        <f>BB27</f>
        <v>0.5</v>
      </c>
      <c r="AZ27" s="212">
        <f>BC27</f>
        <v>0.5</v>
      </c>
      <c r="BA27" s="155">
        <f t="shared" ref="BA27:BA30" si="39">IFERROR(AZ27/AY27,"0,00%")</f>
        <v>1</v>
      </c>
      <c r="BB27" s="237">
        <v>0.5</v>
      </c>
      <c r="BC27" s="169">
        <v>0.5</v>
      </c>
      <c r="BD27" s="155">
        <f t="shared" si="26"/>
        <v>1</v>
      </c>
      <c r="BE27" s="212">
        <f>BH27</f>
        <v>0.5</v>
      </c>
      <c r="BF27" s="212">
        <f>BI27</f>
        <v>0.52200000000000002</v>
      </c>
      <c r="BG27" s="221">
        <f t="shared" ref="BG27:BG30" si="40">IFERROR(BF27/BE27,"0,00%")</f>
        <v>1.044</v>
      </c>
      <c r="BH27" s="195">
        <v>0.5</v>
      </c>
      <c r="BI27" s="169">
        <v>0.52200000000000002</v>
      </c>
      <c r="BJ27" s="155">
        <f t="shared" si="28"/>
        <v>1.044</v>
      </c>
      <c r="BK27" s="170"/>
      <c r="BL27" s="158">
        <f t="shared" si="37"/>
        <v>1</v>
      </c>
      <c r="BM27" s="158">
        <f t="shared" si="37"/>
        <v>1.022</v>
      </c>
      <c r="BN27" s="155">
        <f t="shared" si="8"/>
        <v>1.022</v>
      </c>
      <c r="BO27" s="158">
        <f t="shared" ref="BO27:BP28" si="41">AM27+AS27+AY27+BE27</f>
        <v>1</v>
      </c>
      <c r="BP27" s="158">
        <f t="shared" ref="BP27" si="42">AN27+AT27+AZ27+BF27</f>
        <v>1.022</v>
      </c>
      <c r="BQ27" s="155">
        <f t="shared" ref="BQ27" si="43">IFERROR(BP27/BO27,"0,00%")</f>
        <v>1.022</v>
      </c>
      <c r="BR27" s="308">
        <f>Y27</f>
        <v>0.1</v>
      </c>
      <c r="BS27" s="308">
        <f>Z27</f>
        <v>0.15</v>
      </c>
      <c r="BT27" s="236">
        <f>IFERROR(BS27/BR27,"0,00%")</f>
        <v>1.4999999999999998</v>
      </c>
      <c r="BU27" s="122" t="s">
        <v>1005</v>
      </c>
    </row>
    <row r="28" spans="1:73" ht="61.5" customHeight="1" x14ac:dyDescent="0.2">
      <c r="A28" s="434" t="s">
        <v>478</v>
      </c>
      <c r="B28" s="434" t="s">
        <v>547</v>
      </c>
      <c r="C28" s="434" t="s">
        <v>542</v>
      </c>
      <c r="D28" s="434" t="s">
        <v>551</v>
      </c>
      <c r="E28" s="434" t="s">
        <v>919</v>
      </c>
      <c r="F28" s="480">
        <v>29</v>
      </c>
      <c r="G28" s="479" t="s">
        <v>747</v>
      </c>
      <c r="H28" s="482">
        <v>95</v>
      </c>
      <c r="I28" s="472" t="s">
        <v>39</v>
      </c>
      <c r="J28" s="422">
        <v>0</v>
      </c>
      <c r="K28" s="416">
        <v>0</v>
      </c>
      <c r="L28" s="422" t="str">
        <f>IFERROR(K28/J28,"0,00%")</f>
        <v>0,00%</v>
      </c>
      <c r="M28" s="490" t="s">
        <v>903</v>
      </c>
      <c r="N28" s="454"/>
      <c r="O28" s="482">
        <v>0</v>
      </c>
      <c r="P28" s="452">
        <v>0</v>
      </c>
      <c r="Q28" s="422" t="str">
        <f>IFERROR(P28/O28,"0,00%")</f>
        <v>0,00%</v>
      </c>
      <c r="R28" s="450" t="s">
        <v>915</v>
      </c>
      <c r="S28" s="420"/>
      <c r="T28" s="422">
        <v>0</v>
      </c>
      <c r="U28" s="416">
        <v>0</v>
      </c>
      <c r="V28" s="418" t="str">
        <f>IFERROR(U28/T28,"0,00%")</f>
        <v>0,00%</v>
      </c>
      <c r="W28" s="454" t="s">
        <v>949</v>
      </c>
      <c r="X28" s="251" t="s">
        <v>949</v>
      </c>
      <c r="Y28" s="422">
        <v>0.95</v>
      </c>
      <c r="Z28" s="416">
        <v>0.95699999999999996</v>
      </c>
      <c r="AA28" s="422">
        <f>IFERROR(Z28/Y28,"0,00%")</f>
        <v>1.0073684210526317</v>
      </c>
      <c r="AB28" s="456" t="s">
        <v>997</v>
      </c>
      <c r="AC28" s="301" t="s">
        <v>1025</v>
      </c>
      <c r="AD28" s="458" t="s">
        <v>998</v>
      </c>
      <c r="AE28" s="527" t="s">
        <v>949</v>
      </c>
      <c r="AF28" s="448" t="s">
        <v>968</v>
      </c>
      <c r="AG28" s="431">
        <v>1</v>
      </c>
      <c r="AH28" s="428" t="s">
        <v>729</v>
      </c>
      <c r="AI28" s="433">
        <v>1</v>
      </c>
      <c r="AJ28" s="206">
        <v>1</v>
      </c>
      <c r="AK28" s="207" t="s">
        <v>730</v>
      </c>
      <c r="AL28" s="219">
        <v>0.8</v>
      </c>
      <c r="AM28" s="414">
        <f>AP28+AP29</f>
        <v>0.1</v>
      </c>
      <c r="AN28" s="414">
        <f>AQ28+AQ29</f>
        <v>0.1</v>
      </c>
      <c r="AO28" s="422">
        <f t="shared" si="0"/>
        <v>1</v>
      </c>
      <c r="AP28" s="155">
        <v>0.1</v>
      </c>
      <c r="AQ28" s="243">
        <v>0.1</v>
      </c>
      <c r="AR28" s="155">
        <f t="shared" si="22"/>
        <v>1</v>
      </c>
      <c r="AS28" s="414">
        <f>AV28+AV29</f>
        <v>0.7</v>
      </c>
      <c r="AT28" s="414">
        <f>AW28+AW29</f>
        <v>0.7</v>
      </c>
      <c r="AU28" s="422">
        <f t="shared" si="38"/>
        <v>1</v>
      </c>
      <c r="AV28" s="155">
        <v>0.7</v>
      </c>
      <c r="AW28" s="243">
        <v>0.7</v>
      </c>
      <c r="AX28" s="155">
        <f t="shared" si="24"/>
        <v>1</v>
      </c>
      <c r="AY28" s="414">
        <f>BB28+BB29</f>
        <v>0</v>
      </c>
      <c r="AZ28" s="414">
        <f>BC28+BC29</f>
        <v>0</v>
      </c>
      <c r="BA28" s="422" t="str">
        <f t="shared" si="39"/>
        <v>0,00%</v>
      </c>
      <c r="BB28" s="195">
        <v>0</v>
      </c>
      <c r="BC28" s="169">
        <v>0</v>
      </c>
      <c r="BD28" s="155" t="str">
        <f t="shared" si="26"/>
        <v>0,00%</v>
      </c>
      <c r="BE28" s="414">
        <f>BH28+BH29</f>
        <v>0.2</v>
      </c>
      <c r="BF28" s="414">
        <f>BI28+BI29</f>
        <v>0.2</v>
      </c>
      <c r="BG28" s="422">
        <f t="shared" si="40"/>
        <v>1</v>
      </c>
      <c r="BH28" s="195">
        <v>0</v>
      </c>
      <c r="BI28" s="169">
        <v>0</v>
      </c>
      <c r="BJ28" s="155" t="str">
        <f t="shared" si="28"/>
        <v>0,00%</v>
      </c>
      <c r="BK28" s="170"/>
      <c r="BL28" s="158">
        <f t="shared" si="37"/>
        <v>0.79999999999999993</v>
      </c>
      <c r="BM28" s="158">
        <f t="shared" si="37"/>
        <v>0.79999999999999993</v>
      </c>
      <c r="BN28" s="155">
        <f t="shared" si="8"/>
        <v>1</v>
      </c>
      <c r="BO28" s="414">
        <f t="shared" si="41"/>
        <v>1</v>
      </c>
      <c r="BP28" s="414">
        <f t="shared" si="41"/>
        <v>1</v>
      </c>
      <c r="BQ28" s="422">
        <f t="shared" ref="BQ28" si="44">IFERROR(BP28/BO28,"0,00%")</f>
        <v>1</v>
      </c>
      <c r="BR28" s="443">
        <f>Z28</f>
        <v>0.95699999999999996</v>
      </c>
      <c r="BS28" s="443">
        <f>Z28</f>
        <v>0.95699999999999996</v>
      </c>
      <c r="BT28" s="418">
        <f t="shared" ref="BT28" si="45">IFERROR(BS28/BR28,"0,00%")</f>
        <v>1</v>
      </c>
    </row>
    <row r="29" spans="1:73" ht="54.4" customHeight="1" x14ac:dyDescent="0.2">
      <c r="A29" s="436"/>
      <c r="B29" s="436"/>
      <c r="C29" s="436"/>
      <c r="D29" s="436"/>
      <c r="E29" s="436"/>
      <c r="F29" s="480"/>
      <c r="G29" s="479"/>
      <c r="H29" s="483"/>
      <c r="I29" s="474"/>
      <c r="J29" s="423"/>
      <c r="K29" s="417"/>
      <c r="L29" s="423"/>
      <c r="M29" s="492"/>
      <c r="N29" s="455"/>
      <c r="O29" s="483"/>
      <c r="P29" s="453"/>
      <c r="Q29" s="423"/>
      <c r="R29" s="451"/>
      <c r="S29" s="421"/>
      <c r="T29" s="423"/>
      <c r="U29" s="417"/>
      <c r="V29" s="419"/>
      <c r="W29" s="455"/>
      <c r="X29" s="287"/>
      <c r="Y29" s="423"/>
      <c r="Z29" s="417"/>
      <c r="AA29" s="423"/>
      <c r="AB29" s="457"/>
      <c r="AC29" s="287"/>
      <c r="AD29" s="458"/>
      <c r="AE29" s="527"/>
      <c r="AF29" s="448"/>
      <c r="AG29" s="432"/>
      <c r="AH29" s="429"/>
      <c r="AI29" s="433"/>
      <c r="AJ29" s="206">
        <v>2</v>
      </c>
      <c r="AK29" s="207" t="s">
        <v>731</v>
      </c>
      <c r="AL29" s="219">
        <v>0.2</v>
      </c>
      <c r="AM29" s="415"/>
      <c r="AN29" s="415"/>
      <c r="AO29" s="423"/>
      <c r="AP29" s="155">
        <v>0</v>
      </c>
      <c r="AQ29" s="243">
        <v>0</v>
      </c>
      <c r="AR29" s="155" t="str">
        <f t="shared" si="22"/>
        <v>0,00%</v>
      </c>
      <c r="AS29" s="415"/>
      <c r="AT29" s="415"/>
      <c r="AU29" s="423"/>
      <c r="AV29" s="155">
        <v>0</v>
      </c>
      <c r="AW29" s="243">
        <v>0</v>
      </c>
      <c r="AX29" s="155" t="str">
        <f t="shared" si="24"/>
        <v>0,00%</v>
      </c>
      <c r="AY29" s="415"/>
      <c r="AZ29" s="415"/>
      <c r="BA29" s="423"/>
      <c r="BB29" s="195">
        <v>0</v>
      </c>
      <c r="BC29" s="169">
        <v>0</v>
      </c>
      <c r="BD29" s="155" t="str">
        <f t="shared" si="26"/>
        <v>0,00%</v>
      </c>
      <c r="BE29" s="415"/>
      <c r="BF29" s="415"/>
      <c r="BG29" s="423"/>
      <c r="BH29" s="237">
        <v>0.2</v>
      </c>
      <c r="BI29" s="169">
        <v>0.2</v>
      </c>
      <c r="BJ29" s="155">
        <f t="shared" si="28"/>
        <v>1</v>
      </c>
      <c r="BK29" s="170"/>
      <c r="BL29" s="158">
        <f t="shared" si="37"/>
        <v>0.2</v>
      </c>
      <c r="BM29" s="158">
        <f t="shared" si="37"/>
        <v>0.2</v>
      </c>
      <c r="BN29" s="155">
        <f t="shared" si="8"/>
        <v>1</v>
      </c>
      <c r="BO29" s="415"/>
      <c r="BP29" s="415"/>
      <c r="BQ29" s="423"/>
      <c r="BR29" s="444"/>
      <c r="BS29" s="444"/>
      <c r="BT29" s="419"/>
      <c r="BU29" s="115" t="s">
        <v>1006</v>
      </c>
    </row>
    <row r="30" spans="1:73" ht="43.5" customHeight="1" x14ac:dyDescent="0.2">
      <c r="A30" s="434" t="s">
        <v>478</v>
      </c>
      <c r="B30" s="434" t="s">
        <v>547</v>
      </c>
      <c r="C30" s="434" t="s">
        <v>542</v>
      </c>
      <c r="D30" s="434" t="s">
        <v>551</v>
      </c>
      <c r="E30" s="434" t="s">
        <v>589</v>
      </c>
      <c r="F30" s="480">
        <v>30</v>
      </c>
      <c r="G30" s="481" t="s">
        <v>748</v>
      </c>
      <c r="H30" s="422">
        <v>1</v>
      </c>
      <c r="I30" s="472" t="s">
        <v>39</v>
      </c>
      <c r="J30" s="422">
        <v>0</v>
      </c>
      <c r="K30" s="416">
        <v>0</v>
      </c>
      <c r="L30" s="422" t="str">
        <f>IFERROR(K30/J30,"0,00%")</f>
        <v>0,00%</v>
      </c>
      <c r="M30" s="450" t="s">
        <v>902</v>
      </c>
      <c r="N30" s="420"/>
      <c r="O30" s="422">
        <v>0</v>
      </c>
      <c r="P30" s="452">
        <v>0</v>
      </c>
      <c r="Q30" s="422" t="str">
        <f>IFERROR(P30/O30,"0,00%")</f>
        <v>0,00%</v>
      </c>
      <c r="R30" s="450" t="s">
        <v>911</v>
      </c>
      <c r="S30" s="420"/>
      <c r="T30" s="422">
        <v>0</v>
      </c>
      <c r="U30" s="416">
        <v>0</v>
      </c>
      <c r="V30" s="418" t="str">
        <f>IFERROR(U30/T30,"0,00%")</f>
        <v>0,00%</v>
      </c>
      <c r="W30" s="420" t="s">
        <v>950</v>
      </c>
      <c r="X30" s="251"/>
      <c r="Y30" s="422">
        <v>1</v>
      </c>
      <c r="Z30" s="424">
        <v>1</v>
      </c>
      <c r="AA30" s="422">
        <f>IFERROR(Z30/Y30,"0,00%")</f>
        <v>1</v>
      </c>
      <c r="AB30" s="426" t="s">
        <v>986</v>
      </c>
      <c r="AC30" s="251"/>
      <c r="AD30" s="420" t="s">
        <v>987</v>
      </c>
      <c r="AE30" s="449" t="s">
        <v>949</v>
      </c>
      <c r="AF30" s="437" t="s">
        <v>953</v>
      </c>
      <c r="AG30" s="431">
        <v>1</v>
      </c>
      <c r="AH30" s="428" t="s">
        <v>732</v>
      </c>
      <c r="AI30" s="430">
        <v>1</v>
      </c>
      <c r="AJ30" s="209">
        <v>1</v>
      </c>
      <c r="AK30" s="210" t="s">
        <v>733</v>
      </c>
      <c r="AL30" s="219">
        <v>0.4</v>
      </c>
      <c r="AM30" s="414">
        <f>AP30+AP31</f>
        <v>0.15</v>
      </c>
      <c r="AN30" s="414">
        <f>AQ30+AQ31</f>
        <v>0.15</v>
      </c>
      <c r="AO30" s="422">
        <f t="shared" si="0"/>
        <v>1</v>
      </c>
      <c r="AP30" s="186">
        <v>0</v>
      </c>
      <c r="AQ30" s="245">
        <v>0</v>
      </c>
      <c r="AR30" s="185" t="str">
        <f t="shared" si="22"/>
        <v>0,00%</v>
      </c>
      <c r="AS30" s="414">
        <f>AV30+AV31</f>
        <v>0.15</v>
      </c>
      <c r="AT30" s="414">
        <f>AW30+AW31</f>
        <v>0.15</v>
      </c>
      <c r="AU30" s="422">
        <f t="shared" si="38"/>
        <v>1</v>
      </c>
      <c r="AV30" s="186">
        <v>0</v>
      </c>
      <c r="AW30" s="245">
        <v>0</v>
      </c>
      <c r="AX30" s="185" t="str">
        <f t="shared" si="24"/>
        <v>0,00%</v>
      </c>
      <c r="AY30" s="414">
        <f>BB30+BB31</f>
        <v>0.55000000000000004</v>
      </c>
      <c r="AZ30" s="414">
        <f>BC30+BC31</f>
        <v>0.55000000000000004</v>
      </c>
      <c r="BA30" s="422">
        <f t="shared" si="39"/>
        <v>1</v>
      </c>
      <c r="BB30" s="186">
        <v>0.4</v>
      </c>
      <c r="BC30" s="196">
        <v>0.4</v>
      </c>
      <c r="BD30" s="185">
        <f t="shared" si="26"/>
        <v>1</v>
      </c>
      <c r="BE30" s="414">
        <f>BH30+BH31</f>
        <v>0.15</v>
      </c>
      <c r="BF30" s="414">
        <f>BI30+BI31</f>
        <v>0.15</v>
      </c>
      <c r="BG30" s="445">
        <f t="shared" si="40"/>
        <v>1</v>
      </c>
      <c r="BH30" s="155">
        <v>0</v>
      </c>
      <c r="BI30" s="169">
        <v>0</v>
      </c>
      <c r="BJ30" s="155" t="str">
        <f t="shared" si="28"/>
        <v>0,00%</v>
      </c>
      <c r="BK30" s="170"/>
      <c r="BL30" s="158">
        <f t="shared" si="37"/>
        <v>0.4</v>
      </c>
      <c r="BM30" s="158">
        <f t="shared" si="37"/>
        <v>0.4</v>
      </c>
      <c r="BN30" s="155">
        <f t="shared" si="8"/>
        <v>1</v>
      </c>
      <c r="BO30" s="414">
        <f>AM30+AS30+AY30+BE30</f>
        <v>1</v>
      </c>
      <c r="BP30" s="414">
        <f>AN30+AT30+AZ30+BF30</f>
        <v>1</v>
      </c>
      <c r="BQ30" s="422">
        <f t="shared" si="10"/>
        <v>1</v>
      </c>
      <c r="BR30" s="414">
        <f>J30+O30+T30+Y30</f>
        <v>1</v>
      </c>
      <c r="BS30" s="414">
        <f>K30+P30+U30+Z30</f>
        <v>1</v>
      </c>
      <c r="BT30" s="422">
        <f>IFERROR(BS30/BR30,"0,00%")</f>
        <v>1</v>
      </c>
    </row>
    <row r="31" spans="1:73" ht="131.25" customHeight="1" x14ac:dyDescent="0.2">
      <c r="A31" s="436"/>
      <c r="B31" s="436" t="s">
        <v>547</v>
      </c>
      <c r="C31" s="436" t="s">
        <v>542</v>
      </c>
      <c r="D31" s="436" t="s">
        <v>550</v>
      </c>
      <c r="E31" s="436" t="s">
        <v>690</v>
      </c>
      <c r="F31" s="480"/>
      <c r="G31" s="481"/>
      <c r="H31" s="438"/>
      <c r="I31" s="474"/>
      <c r="J31" s="423"/>
      <c r="K31" s="417"/>
      <c r="L31" s="423"/>
      <c r="M31" s="451"/>
      <c r="N31" s="421"/>
      <c r="O31" s="423"/>
      <c r="P31" s="453"/>
      <c r="Q31" s="423"/>
      <c r="R31" s="451"/>
      <c r="S31" s="421"/>
      <c r="T31" s="423"/>
      <c r="U31" s="417"/>
      <c r="V31" s="419"/>
      <c r="W31" s="421"/>
      <c r="X31" s="295" t="s">
        <v>957</v>
      </c>
      <c r="Y31" s="423"/>
      <c r="Z31" s="425"/>
      <c r="AA31" s="423"/>
      <c r="AB31" s="427"/>
      <c r="AC31" s="300" t="s">
        <v>1026</v>
      </c>
      <c r="AD31" s="421"/>
      <c r="AE31" s="449" t="s">
        <v>949</v>
      </c>
      <c r="AF31" s="437" t="s">
        <v>953</v>
      </c>
      <c r="AG31" s="432"/>
      <c r="AH31" s="429"/>
      <c r="AI31" s="430"/>
      <c r="AJ31" s="209">
        <v>2</v>
      </c>
      <c r="AK31" s="210" t="s">
        <v>734</v>
      </c>
      <c r="AL31" s="219">
        <v>0.6</v>
      </c>
      <c r="AM31" s="415"/>
      <c r="AN31" s="415"/>
      <c r="AO31" s="423"/>
      <c r="AP31" s="155">
        <v>0.15</v>
      </c>
      <c r="AQ31" s="243">
        <v>0.15</v>
      </c>
      <c r="AR31" s="155">
        <f t="shared" si="22"/>
        <v>1</v>
      </c>
      <c r="AS31" s="415"/>
      <c r="AT31" s="415"/>
      <c r="AU31" s="423"/>
      <c r="AV31" s="155">
        <v>0.15</v>
      </c>
      <c r="AW31" s="243">
        <v>0.15</v>
      </c>
      <c r="AX31" s="155">
        <f t="shared" si="24"/>
        <v>1</v>
      </c>
      <c r="AY31" s="415"/>
      <c r="AZ31" s="415"/>
      <c r="BA31" s="423"/>
      <c r="BB31" s="155">
        <v>0.15</v>
      </c>
      <c r="BC31" s="169">
        <v>0.15</v>
      </c>
      <c r="BD31" s="155">
        <f t="shared" si="26"/>
        <v>1</v>
      </c>
      <c r="BE31" s="415"/>
      <c r="BF31" s="415"/>
      <c r="BG31" s="446"/>
      <c r="BH31" s="155">
        <v>0.15</v>
      </c>
      <c r="BI31" s="169">
        <v>0.15</v>
      </c>
      <c r="BJ31" s="155">
        <f t="shared" si="28"/>
        <v>1</v>
      </c>
      <c r="BK31" s="170"/>
      <c r="BL31" s="158">
        <f t="shared" si="37"/>
        <v>0.6</v>
      </c>
      <c r="BM31" s="158">
        <f t="shared" si="37"/>
        <v>0.6</v>
      </c>
      <c r="BN31" s="155">
        <f t="shared" si="8"/>
        <v>1</v>
      </c>
      <c r="BO31" s="415"/>
      <c r="BP31" s="415"/>
      <c r="BQ31" s="423"/>
      <c r="BR31" s="415"/>
      <c r="BS31" s="415"/>
      <c r="BT31" s="423"/>
    </row>
    <row r="32" spans="1:73" ht="150" customHeight="1" x14ac:dyDescent="0.2">
      <c r="A32" s="229" t="s">
        <v>478</v>
      </c>
      <c r="B32" s="229" t="s">
        <v>547</v>
      </c>
      <c r="C32" s="229" t="s">
        <v>542</v>
      </c>
      <c r="D32" s="229" t="s">
        <v>551</v>
      </c>
      <c r="E32" s="230" t="s">
        <v>591</v>
      </c>
      <c r="F32" s="220">
        <v>31</v>
      </c>
      <c r="G32" s="210" t="s">
        <v>749</v>
      </c>
      <c r="H32" s="155">
        <v>1</v>
      </c>
      <c r="I32" s="198" t="s">
        <v>39</v>
      </c>
      <c r="J32" s="155">
        <v>0</v>
      </c>
      <c r="K32" s="194">
        <v>0</v>
      </c>
      <c r="L32" s="155" t="str">
        <f>IFERROR(K32/J32,"0,00%")</f>
        <v>0,00%</v>
      </c>
      <c r="M32" s="241" t="s">
        <v>903</v>
      </c>
      <c r="N32" s="247"/>
      <c r="O32" s="155">
        <v>0</v>
      </c>
      <c r="P32" s="194">
        <v>0</v>
      </c>
      <c r="Q32" s="155" t="str">
        <f>IFERROR(P32/O32,"0,00%")</f>
        <v>0,00%</v>
      </c>
      <c r="R32" s="241" t="s">
        <v>903</v>
      </c>
      <c r="S32" s="247"/>
      <c r="T32" s="155">
        <v>0</v>
      </c>
      <c r="U32" s="304">
        <v>1</v>
      </c>
      <c r="V32" s="236" t="str">
        <f>IFERROR(U32/T32,"0,00%")</f>
        <v>0,00%</v>
      </c>
      <c r="W32" s="234" t="s">
        <v>979</v>
      </c>
      <c r="X32" s="167" t="s">
        <v>951</v>
      </c>
      <c r="Y32" s="155">
        <v>1</v>
      </c>
      <c r="Z32" s="172">
        <v>0</v>
      </c>
      <c r="AA32" s="155">
        <f>IFERROR(Z32/Y32,"0,00%")</f>
        <v>0</v>
      </c>
      <c r="AB32" s="167" t="s">
        <v>988</v>
      </c>
      <c r="AC32" s="287" t="s">
        <v>988</v>
      </c>
      <c r="AD32" s="246" t="s">
        <v>952</v>
      </c>
      <c r="AE32" s="251" t="s">
        <v>949</v>
      </c>
      <c r="AF32" s="246" t="s">
        <v>953</v>
      </c>
      <c r="AG32" s="217">
        <v>1</v>
      </c>
      <c r="AH32" s="210" t="s">
        <v>735</v>
      </c>
      <c r="AI32" s="218">
        <f>+AL32</f>
        <v>1</v>
      </c>
      <c r="AJ32" s="209">
        <v>1</v>
      </c>
      <c r="AK32" s="210" t="s">
        <v>736</v>
      </c>
      <c r="AL32" s="214">
        <v>1</v>
      </c>
      <c r="AM32" s="158">
        <f>AP32</f>
        <v>0</v>
      </c>
      <c r="AN32" s="158">
        <f>AQ32</f>
        <v>0</v>
      </c>
      <c r="AO32" s="155" t="str">
        <f>IFERROR(AN31/AM31,"0,00%")</f>
        <v>0,00%</v>
      </c>
      <c r="AP32" s="155">
        <v>0</v>
      </c>
      <c r="AQ32" s="243">
        <v>0</v>
      </c>
      <c r="AR32" s="155" t="str">
        <f t="shared" si="22"/>
        <v>0,00%</v>
      </c>
      <c r="AS32" s="158">
        <f>AV32</f>
        <v>0</v>
      </c>
      <c r="AT32" s="158">
        <f>AW32</f>
        <v>0</v>
      </c>
      <c r="AU32" s="155" t="str">
        <f>IFERROR(AT31/AS31,"0,00%")</f>
        <v>0,00%</v>
      </c>
      <c r="AV32" s="155">
        <v>0</v>
      </c>
      <c r="AW32" s="243">
        <v>0</v>
      </c>
      <c r="AX32" s="155" t="str">
        <f t="shared" si="24"/>
        <v>0,00%</v>
      </c>
      <c r="AY32" s="158">
        <f>BB32</f>
        <v>1</v>
      </c>
      <c r="AZ32" s="158">
        <f>BC32</f>
        <v>1</v>
      </c>
      <c r="BA32" s="155" t="str">
        <f>IFERROR(AZ31/AY31,"0,00%")</f>
        <v>0,00%</v>
      </c>
      <c r="BB32" s="155">
        <v>1</v>
      </c>
      <c r="BC32" s="169">
        <v>1</v>
      </c>
      <c r="BD32" s="155">
        <f t="shared" si="26"/>
        <v>1</v>
      </c>
      <c r="BE32" s="158">
        <f>BH32</f>
        <v>0</v>
      </c>
      <c r="BF32" s="158">
        <f>BI32</f>
        <v>0</v>
      </c>
      <c r="BG32" s="155" t="str">
        <f>IFERROR(BF31/BE31,"0,00%")</f>
        <v>0,00%</v>
      </c>
      <c r="BH32" s="155">
        <v>0</v>
      </c>
      <c r="BI32" s="169">
        <v>0</v>
      </c>
      <c r="BJ32" s="155" t="str">
        <f t="shared" si="28"/>
        <v>0,00%</v>
      </c>
      <c r="BK32" s="170"/>
      <c r="BL32" s="158">
        <f t="shared" si="37"/>
        <v>1</v>
      </c>
      <c r="BM32" s="158">
        <f t="shared" si="37"/>
        <v>1</v>
      </c>
      <c r="BN32" s="155">
        <f t="shared" si="8"/>
        <v>1</v>
      </c>
      <c r="BO32" s="158">
        <f t="shared" ref="BO32:BO33" si="46">AM32+AS32+AY32+BE32</f>
        <v>1</v>
      </c>
      <c r="BP32" s="158">
        <f t="shared" ref="BP32:BP33" si="47">AN32+AT32+AZ32+BF32</f>
        <v>1</v>
      </c>
      <c r="BQ32" s="155">
        <f t="shared" ref="BQ32:BQ33" si="48">IFERROR(BP32/BO32,"0,00%")</f>
        <v>1</v>
      </c>
      <c r="BR32" s="308">
        <f>Y32</f>
        <v>1</v>
      </c>
      <c r="BS32" s="308">
        <f>U32</f>
        <v>1</v>
      </c>
      <c r="BT32" s="236">
        <f t="shared" ref="BT32:BT33" si="49">IFERROR(BS32/BR32,"0,00%")</f>
        <v>1</v>
      </c>
      <c r="BU32" s="115" t="s">
        <v>1007</v>
      </c>
    </row>
    <row r="33" spans="1:72" ht="257.64999999999998" customHeight="1" x14ac:dyDescent="0.2">
      <c r="A33" s="229" t="s">
        <v>478</v>
      </c>
      <c r="B33" s="229" t="s">
        <v>547</v>
      </c>
      <c r="C33" s="229" t="s">
        <v>542</v>
      </c>
      <c r="D33" s="229" t="s">
        <v>551</v>
      </c>
      <c r="E33" s="230" t="s">
        <v>592</v>
      </c>
      <c r="F33" s="220">
        <v>32</v>
      </c>
      <c r="G33" s="210" t="s">
        <v>750</v>
      </c>
      <c r="H33" s="155">
        <v>1</v>
      </c>
      <c r="I33" s="198" t="s">
        <v>39</v>
      </c>
      <c r="J33" s="236">
        <v>0</v>
      </c>
      <c r="K33" s="194">
        <v>0</v>
      </c>
      <c r="L33" s="155" t="str">
        <f>IFERROR(K33/J33,"0,00%")</f>
        <v>0,00%</v>
      </c>
      <c r="M33" s="242" t="s">
        <v>904</v>
      </c>
      <c r="N33" s="235"/>
      <c r="O33" s="155">
        <v>1</v>
      </c>
      <c r="P33" s="194">
        <f>(13/26)</f>
        <v>0.5</v>
      </c>
      <c r="Q33" s="155">
        <f>IFERROR(P33/O33,"0,00%")</f>
        <v>0.5</v>
      </c>
      <c r="R33" s="242" t="s">
        <v>918</v>
      </c>
      <c r="S33" s="235"/>
      <c r="T33" s="155">
        <v>0</v>
      </c>
      <c r="U33" s="194">
        <v>0</v>
      </c>
      <c r="V33" s="236" t="str">
        <f>IFERROR(U33/T33,"0,00%")</f>
        <v>0,00%</v>
      </c>
      <c r="W33" s="234" t="s">
        <v>954</v>
      </c>
      <c r="X33" s="234" t="s">
        <v>955</v>
      </c>
      <c r="Y33" s="155">
        <v>1</v>
      </c>
      <c r="Z33" s="172">
        <v>1</v>
      </c>
      <c r="AA33" s="155">
        <f>IFERROR(Z33/Y33,"0,00%")</f>
        <v>1</v>
      </c>
      <c r="AB33" s="234" t="s">
        <v>989</v>
      </c>
      <c r="AC33" s="234" t="s">
        <v>1027</v>
      </c>
      <c r="AD33" s="246" t="s">
        <v>990</v>
      </c>
      <c r="AE33" s="251" t="s">
        <v>949</v>
      </c>
      <c r="AF33" s="246" t="s">
        <v>953</v>
      </c>
      <c r="AG33" s="197">
        <v>1</v>
      </c>
      <c r="AH33" s="215" t="s">
        <v>737</v>
      </c>
      <c r="AI33" s="218">
        <f>+AL33</f>
        <v>0.25</v>
      </c>
      <c r="AJ33" s="209">
        <v>1</v>
      </c>
      <c r="AK33" s="210" t="s">
        <v>738</v>
      </c>
      <c r="AL33" s="202">
        <v>0.25</v>
      </c>
      <c r="AM33" s="158">
        <f>AP33</f>
        <v>0.25</v>
      </c>
      <c r="AN33" s="158">
        <f>AQ33</f>
        <v>0.25</v>
      </c>
      <c r="AO33" s="155">
        <f>IFERROR(AN33/AM33,"0,00%")</f>
        <v>1</v>
      </c>
      <c r="AP33" s="155">
        <v>0.25</v>
      </c>
      <c r="AQ33" s="243">
        <v>0.25</v>
      </c>
      <c r="AR33" s="155">
        <f t="shared" si="22"/>
        <v>1</v>
      </c>
      <c r="AS33" s="158">
        <f>AV33</f>
        <v>0.25</v>
      </c>
      <c r="AT33" s="158">
        <f>AW33</f>
        <v>0.25</v>
      </c>
      <c r="AU33" s="155" t="str">
        <f>IFERROR(AT32/AS32,"0,00%")</f>
        <v>0,00%</v>
      </c>
      <c r="AV33" s="155">
        <v>0.25</v>
      </c>
      <c r="AW33" s="243">
        <v>0.25</v>
      </c>
      <c r="AX33" s="155">
        <f t="shared" si="24"/>
        <v>1</v>
      </c>
      <c r="AY33" s="158">
        <f>BB33</f>
        <v>0.25</v>
      </c>
      <c r="AZ33" s="158">
        <f>BC33</f>
        <v>0.25</v>
      </c>
      <c r="BA33" s="155">
        <f>IFERROR(AZ32/AY32,"0,00%")</f>
        <v>1</v>
      </c>
      <c r="BB33" s="155">
        <v>0.25</v>
      </c>
      <c r="BC33" s="169">
        <v>0.25</v>
      </c>
      <c r="BD33" s="155">
        <f t="shared" si="26"/>
        <v>1</v>
      </c>
      <c r="BE33" s="158">
        <f>BH33</f>
        <v>0.25</v>
      </c>
      <c r="BF33" s="158">
        <f>BI33</f>
        <v>0.25</v>
      </c>
      <c r="BG33" s="155" t="str">
        <f>IFERROR(BF32/BE32,"0,00%")</f>
        <v>0,00%</v>
      </c>
      <c r="BH33" s="155">
        <v>0.25</v>
      </c>
      <c r="BI33" s="169">
        <v>0.25</v>
      </c>
      <c r="BJ33" s="155">
        <f t="shared" si="28"/>
        <v>1</v>
      </c>
      <c r="BK33" s="170"/>
      <c r="BL33" s="158">
        <f t="shared" si="37"/>
        <v>1</v>
      </c>
      <c r="BM33" s="158">
        <f t="shared" si="37"/>
        <v>1</v>
      </c>
      <c r="BN33" s="155">
        <f t="shared" si="8"/>
        <v>1</v>
      </c>
      <c r="BO33" s="158">
        <f t="shared" si="46"/>
        <v>1</v>
      </c>
      <c r="BP33" s="158">
        <f t="shared" si="47"/>
        <v>1</v>
      </c>
      <c r="BQ33" s="155">
        <f t="shared" si="48"/>
        <v>1</v>
      </c>
      <c r="BR33" s="308">
        <f>Y33</f>
        <v>1</v>
      </c>
      <c r="BS33" s="309">
        <f>Z33</f>
        <v>1</v>
      </c>
      <c r="BT33" s="236">
        <f t="shared" si="49"/>
        <v>1</v>
      </c>
    </row>
    <row r="34" spans="1:72" x14ac:dyDescent="0.2">
      <c r="A34" s="160"/>
      <c r="B34" s="159"/>
      <c r="C34" s="159"/>
      <c r="D34" s="154"/>
      <c r="E34" s="157"/>
      <c r="F34" s="192"/>
      <c r="G34" s="203"/>
      <c r="H34" s="187"/>
      <c r="I34" s="193"/>
      <c r="J34" s="155"/>
      <c r="K34" s="172"/>
      <c r="L34" s="155"/>
      <c r="M34" s="167"/>
      <c r="N34" s="167"/>
      <c r="O34" s="155"/>
      <c r="P34" s="289"/>
      <c r="Q34" s="155"/>
      <c r="R34" s="167"/>
      <c r="S34" s="167"/>
      <c r="T34" s="155"/>
      <c r="U34" s="166"/>
      <c r="V34" s="236"/>
      <c r="W34" s="167"/>
      <c r="X34" s="167"/>
      <c r="Y34" s="155"/>
      <c r="Z34" s="166"/>
      <c r="AA34" s="155"/>
      <c r="AB34" s="167"/>
      <c r="AC34" s="167"/>
      <c r="AD34" s="167"/>
      <c r="AE34" s="167"/>
      <c r="AF34" s="176"/>
      <c r="AG34" s="178"/>
      <c r="AH34" s="179"/>
      <c r="AI34" s="180"/>
      <c r="AJ34" s="153"/>
      <c r="AK34" s="181"/>
      <c r="AL34" s="177"/>
      <c r="AM34" s="158"/>
      <c r="AN34" s="158"/>
      <c r="AO34" s="155"/>
      <c r="AP34" s="155"/>
      <c r="AQ34" s="243"/>
      <c r="AR34" s="155"/>
      <c r="AS34" s="158"/>
      <c r="AT34" s="158"/>
      <c r="AU34" s="155"/>
      <c r="AV34" s="155"/>
      <c r="AW34" s="243"/>
      <c r="AX34" s="155"/>
      <c r="AY34" s="158"/>
      <c r="AZ34" s="158"/>
      <c r="BA34" s="155"/>
      <c r="BB34" s="155"/>
      <c r="BC34" s="169"/>
      <c r="BD34" s="155"/>
      <c r="BE34" s="158"/>
      <c r="BF34" s="158"/>
      <c r="BG34" s="155"/>
      <c r="BH34" s="155"/>
      <c r="BI34" s="169"/>
      <c r="BJ34" s="155"/>
      <c r="BK34" s="170"/>
      <c r="BL34" s="158"/>
      <c r="BM34" s="158"/>
      <c r="BN34" s="155"/>
      <c r="BO34" s="158"/>
      <c r="BP34" s="158"/>
      <c r="BQ34" s="155"/>
      <c r="BR34" s="158"/>
      <c r="BS34" s="158"/>
      <c r="BT34" s="155"/>
    </row>
    <row r="35" spans="1:72" x14ac:dyDescent="0.2">
      <c r="B35" s="174"/>
      <c r="C35" s="174"/>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72" x14ac:dyDescent="0.2">
      <c r="B36" s="174"/>
      <c r="C36" s="174"/>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row>
    <row r="37" spans="1:72" x14ac:dyDescent="0.2">
      <c r="B37" s="174"/>
      <c r="C37" s="174"/>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row>
    <row r="38" spans="1:72" x14ac:dyDescent="0.2">
      <c r="B38" s="174"/>
      <c r="C38" s="174"/>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1:72" x14ac:dyDescent="0.2">
      <c r="B39" s="174"/>
      <c r="C39" s="174"/>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1:72" x14ac:dyDescent="0.2">
      <c r="B40" s="174"/>
      <c r="C40" s="174"/>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72" x14ac:dyDescent="0.2">
      <c r="B41" s="174"/>
      <c r="C41" s="174"/>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row>
    <row r="42" spans="1:72" x14ac:dyDescent="0.2">
      <c r="B42" s="174"/>
      <c r="C42" s="174"/>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row>
    <row r="43" spans="1:72" x14ac:dyDescent="0.2">
      <c r="B43" s="174"/>
      <c r="C43" s="174"/>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row>
    <row r="44" spans="1:72" x14ac:dyDescent="0.2">
      <c r="B44" s="174"/>
      <c r="C44" s="174"/>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row>
    <row r="45" spans="1:72" x14ac:dyDescent="0.2">
      <c r="B45" s="174"/>
      <c r="C45" s="174"/>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row>
    <row r="46" spans="1:72" x14ac:dyDescent="0.2">
      <c r="B46" s="174"/>
      <c r="C46" s="174"/>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row>
    <row r="47" spans="1:72" x14ac:dyDescent="0.2">
      <c r="B47" s="174"/>
      <c r="C47" s="174"/>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row>
    <row r="48" spans="1:72" x14ac:dyDescent="0.2">
      <c r="B48" s="174"/>
      <c r="C48" s="174"/>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row>
    <row r="49" spans="2:36" x14ac:dyDescent="0.2">
      <c r="B49" s="174"/>
      <c r="C49" s="174"/>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row>
    <row r="50" spans="2:36" x14ac:dyDescent="0.2">
      <c r="B50" s="174"/>
      <c r="C50" s="174"/>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row>
    <row r="51" spans="2:36" x14ac:dyDescent="0.2">
      <c r="B51" s="174"/>
      <c r="C51" s="174"/>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row>
    <row r="52" spans="2:36" x14ac:dyDescent="0.2">
      <c r="B52" s="174"/>
      <c r="C52" s="174"/>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row>
    <row r="53" spans="2:36" x14ac:dyDescent="0.2">
      <c r="B53" s="174"/>
      <c r="C53" s="174"/>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row>
    <row r="54" spans="2:36" x14ac:dyDescent="0.2">
      <c r="B54" s="174"/>
      <c r="C54" s="174"/>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row>
    <row r="55" spans="2:36" x14ac:dyDescent="0.2">
      <c r="B55" s="174"/>
      <c r="C55" s="174"/>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row>
    <row r="56" spans="2:36" x14ac:dyDescent="0.2">
      <c r="B56" s="174"/>
      <c r="C56" s="174"/>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row>
    <row r="57" spans="2:36" x14ac:dyDescent="0.2">
      <c r="B57" s="174"/>
      <c r="C57" s="174"/>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row>
    <row r="58" spans="2:36" x14ac:dyDescent="0.2">
      <c r="B58" s="174"/>
      <c r="C58" s="174"/>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row>
    <row r="59" spans="2:36" x14ac:dyDescent="0.2">
      <c r="B59" s="174"/>
      <c r="C59" s="174"/>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row>
    <row r="60" spans="2:36" x14ac:dyDescent="0.2">
      <c r="B60" s="174"/>
      <c r="C60" s="174"/>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row>
    <row r="61" spans="2:36" x14ac:dyDescent="0.2">
      <c r="B61" s="174"/>
      <c r="C61" s="174"/>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row>
    <row r="62" spans="2:36" x14ac:dyDescent="0.2">
      <c r="B62" s="174"/>
      <c r="C62" s="174"/>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row>
    <row r="63" spans="2:36" x14ac:dyDescent="0.2">
      <c r="B63" s="174"/>
      <c r="C63" s="174"/>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row>
    <row r="64" spans="2:36" x14ac:dyDescent="0.2">
      <c r="B64" s="174"/>
      <c r="C64" s="174"/>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row>
    <row r="65" spans="2:36" x14ac:dyDescent="0.2">
      <c r="B65" s="174"/>
      <c r="C65" s="174"/>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row>
    <row r="66" spans="2:36" x14ac:dyDescent="0.2">
      <c r="B66" s="174"/>
      <c r="C66" s="174"/>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row>
    <row r="67" spans="2:36" x14ac:dyDescent="0.2">
      <c r="B67" s="174"/>
      <c r="C67" s="174"/>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row>
    <row r="68" spans="2:36" x14ac:dyDescent="0.2">
      <c r="B68" s="174"/>
      <c r="C68" s="174"/>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row>
    <row r="69" spans="2:36" x14ac:dyDescent="0.2">
      <c r="B69" s="174"/>
      <c r="C69" s="174"/>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row>
    <row r="70" spans="2:36" x14ac:dyDescent="0.2">
      <c r="B70" s="174"/>
      <c r="C70" s="174"/>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row>
    <row r="71" spans="2:36" x14ac:dyDescent="0.2">
      <c r="B71" s="174"/>
      <c r="C71" s="174"/>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row>
    <row r="72" spans="2:36" x14ac:dyDescent="0.2">
      <c r="B72" s="174"/>
      <c r="C72" s="174"/>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row>
    <row r="73" spans="2:36" x14ac:dyDescent="0.2">
      <c r="B73" s="174"/>
      <c r="C73" s="174"/>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row>
    <row r="74" spans="2:36" x14ac:dyDescent="0.2">
      <c r="B74" s="174"/>
      <c r="C74" s="174"/>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row>
    <row r="75" spans="2:36" x14ac:dyDescent="0.2">
      <c r="B75" s="174"/>
      <c r="C75" s="174"/>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row>
    <row r="76" spans="2:36" x14ac:dyDescent="0.2">
      <c r="B76" s="174"/>
      <c r="C76" s="174"/>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row>
    <row r="77" spans="2:36" x14ac:dyDescent="0.2">
      <c r="B77" s="174"/>
      <c r="C77" s="174"/>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row>
    <row r="78" spans="2:36" x14ac:dyDescent="0.2">
      <c r="B78" s="174"/>
      <c r="C78" s="174"/>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row>
    <row r="79" spans="2:36" x14ac:dyDescent="0.2">
      <c r="B79" s="174"/>
      <c r="C79" s="174"/>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row>
    <row r="80" spans="2:36" x14ac:dyDescent="0.2">
      <c r="B80" s="174"/>
      <c r="C80" s="174"/>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row>
    <row r="81" spans="2:85" x14ac:dyDescent="0.2">
      <c r="B81" s="174"/>
      <c r="C81" s="174"/>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row>
    <row r="82" spans="2:85" x14ac:dyDescent="0.2">
      <c r="B82" s="174"/>
      <c r="C82" s="174"/>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row>
    <row r="83" spans="2:85" x14ac:dyDescent="0.2">
      <c r="B83" s="174"/>
      <c r="C83" s="174"/>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row>
    <row r="84" spans="2:85" x14ac:dyDescent="0.2">
      <c r="B84" s="174"/>
      <c r="C84" s="174"/>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row>
    <row r="85" spans="2:85" x14ac:dyDescent="0.2">
      <c r="B85" s="174"/>
      <c r="C85" s="174"/>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row>
    <row r="86" spans="2:85" x14ac:dyDescent="0.2">
      <c r="B86" s="174"/>
      <c r="C86" s="174"/>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row>
    <row r="87" spans="2:85" x14ac:dyDescent="0.2">
      <c r="B87" s="174"/>
      <c r="C87" s="174"/>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c r="BR87" s="170"/>
      <c r="BS87" s="170"/>
      <c r="BT87" s="170"/>
      <c r="BU87" s="170"/>
      <c r="BV87" s="170"/>
      <c r="BW87" s="170"/>
      <c r="BX87" s="170"/>
      <c r="BY87" s="170"/>
      <c r="BZ87" s="170"/>
      <c r="CA87" s="170"/>
      <c r="CB87" s="170"/>
      <c r="CC87" s="170"/>
      <c r="CD87" s="170"/>
      <c r="CE87" s="170"/>
      <c r="CF87" s="170"/>
      <c r="CG87" s="170"/>
    </row>
    <row r="88" spans="2:85" x14ac:dyDescent="0.2">
      <c r="B88" s="174"/>
      <c r="C88" s="174"/>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c r="BY88" s="170"/>
      <c r="BZ88" s="170"/>
      <c r="CA88" s="170"/>
      <c r="CB88" s="170"/>
      <c r="CC88" s="170"/>
      <c r="CD88" s="170"/>
      <c r="CE88" s="170"/>
      <c r="CF88" s="170"/>
      <c r="CG88" s="170"/>
    </row>
    <row r="89" spans="2:85" x14ac:dyDescent="0.2">
      <c r="B89" s="174"/>
      <c r="C89" s="174"/>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0"/>
      <c r="BR89" s="170"/>
      <c r="BS89" s="170"/>
      <c r="BT89" s="170"/>
      <c r="BU89" s="170"/>
      <c r="BV89" s="170"/>
      <c r="BW89" s="170"/>
      <c r="BX89" s="170"/>
      <c r="BY89" s="170"/>
      <c r="BZ89" s="170"/>
      <c r="CA89" s="170"/>
      <c r="CB89" s="170"/>
      <c r="CC89" s="170"/>
      <c r="CD89" s="170"/>
      <c r="CE89" s="170"/>
      <c r="CF89" s="170"/>
      <c r="CG89" s="170"/>
    </row>
    <row r="90" spans="2:85" x14ac:dyDescent="0.2">
      <c r="B90" s="174"/>
      <c r="C90" s="174"/>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row>
    <row r="91" spans="2:85" x14ac:dyDescent="0.2">
      <c r="B91" s="174"/>
      <c r="C91" s="174"/>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c r="CA91" s="170"/>
      <c r="CB91" s="170"/>
      <c r="CC91" s="170"/>
      <c r="CD91" s="170"/>
      <c r="CE91" s="170"/>
      <c r="CF91" s="170"/>
      <c r="CG91" s="170"/>
    </row>
    <row r="92" spans="2:85" x14ac:dyDescent="0.2">
      <c r="B92" s="174"/>
      <c r="C92" s="174"/>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row>
    <row r="93" spans="2:85" x14ac:dyDescent="0.2">
      <c r="B93" s="174"/>
      <c r="C93" s="174"/>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0"/>
      <c r="BN93" s="170"/>
      <c r="BO93" s="170"/>
      <c r="BP93" s="170"/>
      <c r="BQ93" s="170"/>
      <c r="BR93" s="170"/>
      <c r="BS93" s="170"/>
      <c r="BT93" s="170"/>
      <c r="BU93" s="170"/>
      <c r="BV93" s="170"/>
      <c r="BW93" s="170"/>
      <c r="BX93" s="170"/>
      <c r="BY93" s="170"/>
      <c r="BZ93" s="170"/>
      <c r="CA93" s="170"/>
      <c r="CB93" s="170"/>
      <c r="CC93" s="170"/>
      <c r="CD93" s="170"/>
      <c r="CE93" s="170"/>
      <c r="CF93" s="170"/>
      <c r="CG93" s="170"/>
    </row>
    <row r="94" spans="2:85" x14ac:dyDescent="0.2">
      <c r="B94" s="173"/>
      <c r="C94" s="173"/>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row>
    <row r="95" spans="2:85" x14ac:dyDescent="0.2">
      <c r="B95" s="173"/>
      <c r="C95" s="173"/>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6"/>
    </row>
    <row r="96" spans="2:85" x14ac:dyDescent="0.2">
      <c r="B96" s="173"/>
      <c r="C96" s="173"/>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6"/>
      <c r="CF96" s="156"/>
      <c r="CG96" s="156"/>
    </row>
    <row r="97" spans="2:85" x14ac:dyDescent="0.2">
      <c r="B97" s="173"/>
      <c r="C97" s="173"/>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6"/>
      <c r="CF97" s="156"/>
      <c r="CG97" s="156"/>
    </row>
    <row r="98" spans="2:85" x14ac:dyDescent="0.2">
      <c r="B98" s="173"/>
      <c r="C98" s="173"/>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c r="CD98" s="156"/>
      <c r="CE98" s="156"/>
      <c r="CF98" s="156"/>
      <c r="CG98" s="156"/>
    </row>
    <row r="99" spans="2:85" x14ac:dyDescent="0.2">
      <c r="B99" s="173"/>
      <c r="C99" s="173"/>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row>
    <row r="100" spans="2:85" x14ac:dyDescent="0.2">
      <c r="B100" s="173"/>
      <c r="C100" s="173"/>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row>
    <row r="101" spans="2:85" x14ac:dyDescent="0.2">
      <c r="B101" s="173"/>
      <c r="C101" s="173"/>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row>
    <row r="102" spans="2:85" x14ac:dyDescent="0.2">
      <c r="B102" s="173"/>
      <c r="C102" s="173"/>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row>
    <row r="103" spans="2:85" x14ac:dyDescent="0.2">
      <c r="B103" s="173"/>
      <c r="C103" s="173"/>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156"/>
      <c r="CG103" s="156"/>
    </row>
    <row r="104" spans="2:85" x14ac:dyDescent="0.2">
      <c r="B104" s="173"/>
      <c r="C104" s="173"/>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row>
    <row r="105" spans="2:85" x14ac:dyDescent="0.2">
      <c r="B105" s="173"/>
      <c r="C105" s="173"/>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156"/>
      <c r="CG105" s="156"/>
    </row>
    <row r="106" spans="2:85" x14ac:dyDescent="0.2">
      <c r="B106" s="173"/>
      <c r="C106" s="173"/>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row>
    <row r="107" spans="2:85" x14ac:dyDescent="0.2">
      <c r="B107" s="173"/>
      <c r="C107" s="173"/>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row>
    <row r="108" spans="2:85" x14ac:dyDescent="0.2">
      <c r="B108" s="173"/>
      <c r="C108" s="173"/>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c r="CD108" s="156"/>
      <c r="CE108" s="156"/>
      <c r="CF108" s="156"/>
      <c r="CG108" s="156"/>
    </row>
    <row r="109" spans="2:85" x14ac:dyDescent="0.2">
      <c r="B109" s="173"/>
      <c r="C109" s="173"/>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row>
    <row r="110" spans="2:85" x14ac:dyDescent="0.2">
      <c r="B110" s="173"/>
      <c r="C110" s="173"/>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row>
    <row r="111" spans="2:85" x14ac:dyDescent="0.2">
      <c r="B111" s="173"/>
      <c r="C111" s="173"/>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row>
    <row r="112" spans="2:85" x14ac:dyDescent="0.2">
      <c r="B112" s="173"/>
      <c r="C112" s="173"/>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row>
    <row r="113" spans="2:85" x14ac:dyDescent="0.2">
      <c r="B113" s="173"/>
      <c r="C113" s="173"/>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row>
    <row r="114" spans="2:85" x14ac:dyDescent="0.2">
      <c r="B114" s="173"/>
      <c r="C114" s="173"/>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row>
    <row r="115" spans="2:85" x14ac:dyDescent="0.2">
      <c r="B115" s="173"/>
      <c r="C115" s="173"/>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row>
    <row r="116" spans="2:85" x14ac:dyDescent="0.2">
      <c r="B116" s="173"/>
      <c r="C116" s="173"/>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row>
    <row r="117" spans="2:85" x14ac:dyDescent="0.2">
      <c r="B117" s="173"/>
      <c r="C117" s="173"/>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row>
    <row r="118" spans="2:85" x14ac:dyDescent="0.2">
      <c r="B118" s="173"/>
      <c r="C118" s="173"/>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row>
    <row r="119" spans="2:85" x14ac:dyDescent="0.2">
      <c r="B119" s="173"/>
      <c r="C119" s="173"/>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c r="CD119" s="156"/>
      <c r="CE119" s="156"/>
      <c r="CF119" s="156"/>
      <c r="CG119" s="156"/>
    </row>
    <row r="120" spans="2:85" x14ac:dyDescent="0.2">
      <c r="B120" s="173"/>
      <c r="C120" s="173"/>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row>
    <row r="121" spans="2:85" x14ac:dyDescent="0.2">
      <c r="B121" s="173"/>
      <c r="C121" s="173"/>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c r="CD121" s="156"/>
      <c r="CE121" s="156"/>
      <c r="CF121" s="156"/>
      <c r="CG121" s="156"/>
    </row>
    <row r="122" spans="2:85" x14ac:dyDescent="0.2">
      <c r="B122" s="173"/>
      <c r="C122" s="173"/>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c r="CD122" s="156"/>
      <c r="CE122" s="156"/>
      <c r="CF122" s="156"/>
      <c r="CG122" s="156"/>
    </row>
    <row r="123" spans="2:85" x14ac:dyDescent="0.2">
      <c r="B123" s="173"/>
      <c r="C123" s="173"/>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row>
    <row r="124" spans="2:85" x14ac:dyDescent="0.2">
      <c r="B124" s="173"/>
      <c r="C124" s="173"/>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row>
    <row r="125" spans="2:85" x14ac:dyDescent="0.2">
      <c r="B125" s="173"/>
      <c r="C125" s="173"/>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row>
    <row r="126" spans="2:85" x14ac:dyDescent="0.2">
      <c r="B126" s="173"/>
      <c r="C126" s="173"/>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row>
    <row r="127" spans="2:85" x14ac:dyDescent="0.2">
      <c r="B127" s="173"/>
      <c r="C127" s="173"/>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row>
    <row r="128" spans="2:85" x14ac:dyDescent="0.2">
      <c r="B128" s="173"/>
      <c r="C128" s="173"/>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row>
    <row r="129" spans="2:85" x14ac:dyDescent="0.2">
      <c r="B129" s="173"/>
      <c r="C129" s="173"/>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row>
    <row r="130" spans="2:85" x14ac:dyDescent="0.2">
      <c r="B130" s="173"/>
      <c r="C130" s="173"/>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row>
    <row r="131" spans="2:85" x14ac:dyDescent="0.2">
      <c r="B131" s="173"/>
      <c r="C131" s="173"/>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row>
    <row r="132" spans="2:85" x14ac:dyDescent="0.2">
      <c r="B132" s="173"/>
      <c r="C132" s="173"/>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row>
    <row r="133" spans="2:85" x14ac:dyDescent="0.2">
      <c r="B133" s="173"/>
      <c r="C133" s="173"/>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row>
    <row r="134" spans="2:85" x14ac:dyDescent="0.2">
      <c r="B134" s="173"/>
      <c r="C134" s="173"/>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row>
    <row r="135" spans="2:85" x14ac:dyDescent="0.2">
      <c r="B135" s="173"/>
      <c r="C135" s="173"/>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row>
    <row r="136" spans="2:85" x14ac:dyDescent="0.2">
      <c r="B136" s="173"/>
      <c r="C136" s="173"/>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row>
    <row r="137" spans="2:85" x14ac:dyDescent="0.2">
      <c r="B137" s="173"/>
      <c r="C137" s="173"/>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row>
    <row r="138" spans="2:85" x14ac:dyDescent="0.2">
      <c r="B138" s="173"/>
      <c r="C138" s="173"/>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row>
    <row r="139" spans="2:85" x14ac:dyDescent="0.2">
      <c r="B139" s="173"/>
      <c r="C139" s="173"/>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row>
    <row r="140" spans="2:85" x14ac:dyDescent="0.2">
      <c r="B140" s="173"/>
      <c r="C140" s="173"/>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row>
    <row r="141" spans="2:85" x14ac:dyDescent="0.2">
      <c r="B141" s="173"/>
      <c r="C141" s="173"/>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row>
    <row r="142" spans="2:85" x14ac:dyDescent="0.2">
      <c r="B142" s="173"/>
      <c r="C142" s="173"/>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row>
    <row r="143" spans="2:85" x14ac:dyDescent="0.2">
      <c r="B143" s="173"/>
      <c r="C143" s="173"/>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row>
    <row r="144" spans="2:85" x14ac:dyDescent="0.2">
      <c r="B144" s="173"/>
      <c r="C144" s="173"/>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row>
    <row r="145" spans="2:85" x14ac:dyDescent="0.2">
      <c r="B145" s="173"/>
      <c r="C145" s="173"/>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row>
    <row r="146" spans="2:85" x14ac:dyDescent="0.2">
      <c r="B146" s="173"/>
      <c r="C146" s="173"/>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row>
    <row r="147" spans="2:85" x14ac:dyDescent="0.2">
      <c r="B147" s="173"/>
      <c r="C147" s="173"/>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row>
    <row r="148" spans="2:85" x14ac:dyDescent="0.2">
      <c r="B148" s="173"/>
      <c r="C148" s="173"/>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row>
    <row r="149" spans="2:85" x14ac:dyDescent="0.2">
      <c r="B149" s="173"/>
      <c r="C149" s="173"/>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row>
    <row r="150" spans="2:85" x14ac:dyDescent="0.2">
      <c r="B150" s="173"/>
      <c r="C150" s="173"/>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row>
    <row r="151" spans="2:85" x14ac:dyDescent="0.2">
      <c r="B151" s="173"/>
      <c r="C151" s="173"/>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c r="CD151" s="156"/>
      <c r="CE151" s="156"/>
      <c r="CF151" s="156"/>
      <c r="CG151" s="156"/>
    </row>
    <row r="152" spans="2:85" x14ac:dyDescent="0.2">
      <c r="B152" s="173"/>
      <c r="C152" s="173"/>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row>
    <row r="153" spans="2:85" x14ac:dyDescent="0.2">
      <c r="B153" s="173"/>
      <c r="C153" s="173"/>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row>
    <row r="154" spans="2:85" x14ac:dyDescent="0.2">
      <c r="B154" s="173"/>
      <c r="C154" s="173"/>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c r="CD154" s="156"/>
      <c r="CE154" s="156"/>
      <c r="CF154" s="156"/>
      <c r="CG154" s="156"/>
    </row>
    <row r="155" spans="2:85" x14ac:dyDescent="0.2">
      <c r="B155" s="173"/>
      <c r="C155" s="173"/>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c r="CD155" s="156"/>
      <c r="CE155" s="156"/>
      <c r="CF155" s="156"/>
      <c r="CG155" s="156"/>
    </row>
    <row r="156" spans="2:85" x14ac:dyDescent="0.2">
      <c r="B156" s="173"/>
      <c r="C156" s="173"/>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c r="CD156" s="156"/>
      <c r="CE156" s="156"/>
      <c r="CF156" s="156"/>
      <c r="CG156" s="156"/>
    </row>
    <row r="157" spans="2:85" x14ac:dyDescent="0.2">
      <c r="B157" s="173"/>
      <c r="C157" s="173"/>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c r="CD157" s="156"/>
      <c r="CE157" s="156"/>
      <c r="CF157" s="156"/>
      <c r="CG157" s="156"/>
    </row>
    <row r="158" spans="2:85" x14ac:dyDescent="0.2">
      <c r="B158" s="173"/>
      <c r="C158" s="173"/>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row>
    <row r="159" spans="2:85" x14ac:dyDescent="0.2">
      <c r="B159" s="173"/>
      <c r="C159" s="173"/>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row>
    <row r="160" spans="2:85" x14ac:dyDescent="0.2">
      <c r="B160" s="173"/>
      <c r="C160" s="173"/>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c r="CD160" s="156"/>
      <c r="CE160" s="156"/>
      <c r="CF160" s="156"/>
      <c r="CG160" s="156"/>
    </row>
    <row r="161" spans="2:85" x14ac:dyDescent="0.2">
      <c r="B161" s="173"/>
      <c r="C161" s="173"/>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c r="CD161" s="156"/>
      <c r="CE161" s="156"/>
      <c r="CF161" s="156"/>
      <c r="CG161" s="156"/>
    </row>
    <row r="162" spans="2:85" x14ac:dyDescent="0.2">
      <c r="B162" s="173"/>
      <c r="C162" s="173"/>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row>
    <row r="163" spans="2:85" x14ac:dyDescent="0.2">
      <c r="B163" s="173"/>
      <c r="C163" s="173"/>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row>
    <row r="164" spans="2:85" x14ac:dyDescent="0.2">
      <c r="B164" s="173"/>
      <c r="C164" s="173"/>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row>
    <row r="165" spans="2:85" x14ac:dyDescent="0.2">
      <c r="B165" s="173"/>
      <c r="C165" s="173"/>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c r="CD165" s="156"/>
      <c r="CE165" s="156"/>
      <c r="CF165" s="156"/>
      <c r="CG165" s="156"/>
    </row>
    <row r="166" spans="2:85" x14ac:dyDescent="0.2">
      <c r="B166" s="173"/>
      <c r="C166" s="173"/>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6"/>
      <c r="BY166" s="156"/>
      <c r="BZ166" s="156"/>
      <c r="CA166" s="156"/>
      <c r="CB166" s="156"/>
      <c r="CC166" s="156"/>
      <c r="CD166" s="156"/>
      <c r="CE166" s="156"/>
      <c r="CF166" s="156"/>
      <c r="CG166" s="156"/>
    </row>
    <row r="167" spans="2:85" x14ac:dyDescent="0.2">
      <c r="B167" s="173"/>
      <c r="C167" s="173"/>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156"/>
      <c r="CB167" s="156"/>
      <c r="CC167" s="156"/>
      <c r="CD167" s="156"/>
      <c r="CE167" s="156"/>
      <c r="CF167" s="156"/>
      <c r="CG167" s="156"/>
    </row>
    <row r="168" spans="2:85" x14ac:dyDescent="0.2">
      <c r="B168" s="173"/>
      <c r="C168" s="173"/>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156"/>
      <c r="CF168" s="156"/>
      <c r="CG168" s="156"/>
    </row>
    <row r="169" spans="2:85" x14ac:dyDescent="0.2">
      <c r="B169" s="173"/>
      <c r="C169" s="173"/>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c r="CD169" s="156"/>
      <c r="CE169" s="156"/>
      <c r="CF169" s="156"/>
      <c r="CG169" s="156"/>
    </row>
    <row r="170" spans="2:85" x14ac:dyDescent="0.2">
      <c r="B170" s="173"/>
      <c r="C170" s="173"/>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c r="BB170" s="156"/>
      <c r="BC170" s="156"/>
      <c r="BD170" s="156"/>
      <c r="BE170" s="156"/>
      <c r="BF170" s="156"/>
      <c r="BG170" s="156"/>
      <c r="BH170" s="156"/>
      <c r="BI170" s="156"/>
      <c r="BJ170" s="156"/>
      <c r="BK170" s="156"/>
      <c r="BL170" s="156"/>
      <c r="BM170" s="156"/>
      <c r="BN170" s="156"/>
      <c r="BO170" s="156"/>
      <c r="BP170" s="156"/>
      <c r="BQ170" s="156"/>
      <c r="BR170" s="156"/>
      <c r="BS170" s="156"/>
      <c r="BT170" s="156"/>
      <c r="BU170" s="156"/>
      <c r="BV170" s="156"/>
      <c r="BW170" s="156"/>
      <c r="BX170" s="156"/>
      <c r="BY170" s="156"/>
      <c r="BZ170" s="156"/>
      <c r="CA170" s="156"/>
      <c r="CB170" s="156"/>
      <c r="CC170" s="156"/>
      <c r="CD170" s="156"/>
      <c r="CE170" s="156"/>
      <c r="CF170" s="156"/>
      <c r="CG170" s="156"/>
    </row>
    <row r="171" spans="2:85" x14ac:dyDescent="0.2">
      <c r="B171" s="173"/>
      <c r="C171" s="173"/>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6"/>
      <c r="BQ171" s="156"/>
      <c r="BR171" s="156"/>
      <c r="BS171" s="156"/>
      <c r="BT171" s="156"/>
      <c r="BU171" s="156"/>
      <c r="BV171" s="156"/>
      <c r="BW171" s="156"/>
      <c r="BX171" s="156"/>
      <c r="BY171" s="156"/>
      <c r="BZ171" s="156"/>
      <c r="CA171" s="156"/>
      <c r="CB171" s="156"/>
      <c r="CC171" s="156"/>
      <c r="CD171" s="156"/>
      <c r="CE171" s="156"/>
      <c r="CF171" s="156"/>
      <c r="CG171" s="156"/>
    </row>
    <row r="172" spans="2:85" x14ac:dyDescent="0.2">
      <c r="B172" s="173"/>
      <c r="C172" s="173"/>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c r="BN172" s="156"/>
      <c r="BO172" s="156"/>
      <c r="BP172" s="156"/>
      <c r="BQ172" s="156"/>
      <c r="BR172" s="156"/>
      <c r="BS172" s="156"/>
      <c r="BT172" s="156"/>
      <c r="BU172" s="156"/>
      <c r="BV172" s="156"/>
      <c r="BW172" s="156"/>
      <c r="BX172" s="156"/>
      <c r="BY172" s="156"/>
      <c r="BZ172" s="156"/>
      <c r="CA172" s="156"/>
      <c r="CB172" s="156"/>
      <c r="CC172" s="156"/>
      <c r="CD172" s="156"/>
      <c r="CE172" s="156"/>
      <c r="CF172" s="156"/>
      <c r="CG172" s="156"/>
    </row>
    <row r="173" spans="2:85" x14ac:dyDescent="0.2">
      <c r="B173" s="173"/>
      <c r="C173" s="173"/>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c r="CA173" s="156"/>
      <c r="CB173" s="156"/>
      <c r="CC173" s="156"/>
      <c r="CD173" s="156"/>
      <c r="CE173" s="156"/>
      <c r="CF173" s="156"/>
      <c r="CG173" s="156"/>
    </row>
    <row r="174" spans="2:85" x14ac:dyDescent="0.2">
      <c r="B174" s="173"/>
      <c r="C174" s="173"/>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6"/>
      <c r="BQ174" s="156"/>
      <c r="BR174" s="156"/>
      <c r="BS174" s="156"/>
      <c r="BT174" s="156"/>
      <c r="BU174" s="156"/>
      <c r="BV174" s="156"/>
      <c r="BW174" s="156"/>
      <c r="BX174" s="156"/>
      <c r="BY174" s="156"/>
      <c r="BZ174" s="156"/>
      <c r="CA174" s="156"/>
      <c r="CB174" s="156"/>
      <c r="CC174" s="156"/>
      <c r="CD174" s="156"/>
      <c r="CE174" s="156"/>
      <c r="CF174" s="156"/>
      <c r="CG174" s="156"/>
    </row>
    <row r="175" spans="2:85" x14ac:dyDescent="0.2">
      <c r="B175" s="173"/>
      <c r="C175" s="173"/>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c r="CA175" s="156"/>
      <c r="CB175" s="156"/>
      <c r="CC175" s="156"/>
      <c r="CD175" s="156"/>
      <c r="CE175" s="156"/>
      <c r="CF175" s="156"/>
      <c r="CG175" s="156"/>
    </row>
    <row r="176" spans="2:85" x14ac:dyDescent="0.2">
      <c r="B176" s="173"/>
      <c r="C176" s="173"/>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row>
    <row r="177" spans="2:85" x14ac:dyDescent="0.2">
      <c r="B177" s="173"/>
      <c r="C177" s="173"/>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156"/>
      <c r="BF177" s="156"/>
      <c r="BG177" s="156"/>
      <c r="BH177" s="156"/>
      <c r="BI177" s="156"/>
      <c r="BJ177" s="156"/>
      <c r="BK177" s="156"/>
      <c r="BL177" s="156"/>
      <c r="BM177" s="156"/>
      <c r="BN177" s="156"/>
      <c r="BO177" s="156"/>
      <c r="BP177" s="156"/>
      <c r="BQ177" s="156"/>
      <c r="BR177" s="156"/>
      <c r="BS177" s="156"/>
      <c r="BT177" s="156"/>
      <c r="BU177" s="156"/>
      <c r="BV177" s="156"/>
      <c r="BW177" s="156"/>
      <c r="BX177" s="156"/>
      <c r="BY177" s="156"/>
      <c r="BZ177" s="156"/>
      <c r="CA177" s="156"/>
      <c r="CB177" s="156"/>
      <c r="CC177" s="156"/>
      <c r="CD177" s="156"/>
      <c r="CE177" s="156"/>
      <c r="CF177" s="156"/>
      <c r="CG177" s="156"/>
    </row>
    <row r="178" spans="2:85" x14ac:dyDescent="0.2">
      <c r="B178" s="173"/>
      <c r="C178" s="173"/>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c r="CD178" s="156"/>
      <c r="CE178" s="156"/>
      <c r="CF178" s="156"/>
      <c r="CG178" s="156"/>
    </row>
    <row r="179" spans="2:85" x14ac:dyDescent="0.2">
      <c r="B179" s="173"/>
      <c r="C179" s="173"/>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156"/>
      <c r="AQ179" s="156"/>
      <c r="AR179" s="156"/>
      <c r="AS179" s="156"/>
      <c r="AT179" s="156"/>
      <c r="AU179" s="156"/>
      <c r="AV179" s="156"/>
      <c r="AW179" s="156"/>
      <c r="AX179" s="156"/>
      <c r="AY179" s="156"/>
      <c r="AZ179" s="156"/>
      <c r="BA179" s="156"/>
      <c r="BB179" s="156"/>
      <c r="BC179" s="156"/>
      <c r="BD179" s="156"/>
      <c r="BE179" s="156"/>
      <c r="BF179" s="156"/>
      <c r="BG179" s="156"/>
      <c r="BH179" s="156"/>
      <c r="BI179" s="156"/>
      <c r="BJ179" s="156"/>
      <c r="BK179" s="156"/>
      <c r="BL179" s="156"/>
      <c r="BM179" s="156"/>
      <c r="BN179" s="156"/>
      <c r="BO179" s="156"/>
      <c r="BP179" s="156"/>
      <c r="BQ179" s="156"/>
      <c r="BR179" s="156"/>
      <c r="BS179" s="156"/>
      <c r="BT179" s="156"/>
      <c r="BU179" s="156"/>
      <c r="BV179" s="156"/>
      <c r="BW179" s="156"/>
      <c r="BX179" s="156"/>
      <c r="BY179" s="156"/>
      <c r="BZ179" s="156"/>
      <c r="CA179" s="156"/>
      <c r="CB179" s="156"/>
      <c r="CC179" s="156"/>
      <c r="CD179" s="156"/>
      <c r="CE179" s="156"/>
      <c r="CF179" s="156"/>
      <c r="CG179" s="156"/>
    </row>
    <row r="180" spans="2:85" x14ac:dyDescent="0.2">
      <c r="B180" s="173"/>
      <c r="C180" s="173"/>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c r="CD180" s="156"/>
      <c r="CE180" s="156"/>
      <c r="CF180" s="156"/>
      <c r="CG180" s="156"/>
    </row>
    <row r="181" spans="2:85" x14ac:dyDescent="0.2">
      <c r="B181" s="173"/>
      <c r="C181" s="173"/>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156"/>
      <c r="BM181" s="156"/>
      <c r="BN181" s="156"/>
      <c r="BO181" s="156"/>
      <c r="BP181" s="156"/>
      <c r="BQ181" s="156"/>
      <c r="BR181" s="156"/>
      <c r="BS181" s="156"/>
      <c r="BT181" s="156"/>
      <c r="BU181" s="156"/>
      <c r="BV181" s="156"/>
      <c r="BW181" s="156"/>
      <c r="BX181" s="156"/>
      <c r="BY181" s="156"/>
      <c r="BZ181" s="156"/>
      <c r="CA181" s="156"/>
      <c r="CB181" s="156"/>
      <c r="CC181" s="156"/>
      <c r="CD181" s="156"/>
      <c r="CE181" s="156"/>
      <c r="CF181" s="156"/>
      <c r="CG181" s="156"/>
    </row>
    <row r="182" spans="2:85" x14ac:dyDescent="0.2">
      <c r="B182" s="173"/>
      <c r="C182" s="173"/>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c r="AR182" s="156"/>
      <c r="AS182" s="156"/>
      <c r="AT182" s="156"/>
      <c r="AU182" s="156"/>
      <c r="AV182" s="156"/>
      <c r="AW182" s="156"/>
      <c r="AX182" s="156"/>
      <c r="AY182" s="156"/>
      <c r="AZ182" s="156"/>
      <c r="BA182" s="156"/>
      <c r="BB182" s="156"/>
      <c r="BC182" s="156"/>
      <c r="BD182" s="156"/>
      <c r="BE182" s="156"/>
      <c r="BF182" s="156"/>
      <c r="BG182" s="156"/>
      <c r="BH182" s="156"/>
      <c r="BI182" s="156"/>
      <c r="BJ182" s="156"/>
      <c r="BK182" s="156"/>
      <c r="BL182" s="156"/>
      <c r="BM182" s="156"/>
      <c r="BN182" s="156"/>
      <c r="BO182" s="156"/>
      <c r="BP182" s="156"/>
      <c r="BQ182" s="156"/>
      <c r="BR182" s="156"/>
      <c r="BS182" s="156"/>
      <c r="BT182" s="156"/>
      <c r="BU182" s="156"/>
      <c r="BV182" s="156"/>
      <c r="BW182" s="156"/>
      <c r="BX182" s="156"/>
      <c r="BY182" s="156"/>
      <c r="BZ182" s="156"/>
      <c r="CA182" s="156"/>
      <c r="CB182" s="156"/>
      <c r="CC182" s="156"/>
      <c r="CD182" s="156"/>
      <c r="CE182" s="156"/>
      <c r="CF182" s="156"/>
      <c r="CG182" s="156"/>
    </row>
    <row r="183" spans="2:85" x14ac:dyDescent="0.2">
      <c r="B183" s="173"/>
      <c r="C183" s="173"/>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c r="BB183" s="156"/>
      <c r="BC183" s="156"/>
      <c r="BD183" s="156"/>
      <c r="BE183" s="156"/>
      <c r="BF183" s="156"/>
      <c r="BG183" s="156"/>
      <c r="BH183" s="156"/>
      <c r="BI183" s="156"/>
      <c r="BJ183" s="156"/>
      <c r="BK183" s="156"/>
      <c r="BL183" s="156"/>
      <c r="BM183" s="156"/>
      <c r="BN183" s="156"/>
      <c r="BO183" s="156"/>
      <c r="BP183" s="156"/>
      <c r="BQ183" s="156"/>
      <c r="BR183" s="156"/>
      <c r="BS183" s="156"/>
      <c r="BT183" s="156"/>
      <c r="BU183" s="156"/>
      <c r="BV183" s="156"/>
      <c r="BW183" s="156"/>
      <c r="BX183" s="156"/>
      <c r="BY183" s="156"/>
      <c r="BZ183" s="156"/>
      <c r="CA183" s="156"/>
      <c r="CB183" s="156"/>
      <c r="CC183" s="156"/>
      <c r="CD183" s="156"/>
      <c r="CE183" s="156"/>
      <c r="CF183" s="156"/>
      <c r="CG183" s="156"/>
    </row>
    <row r="184" spans="2:85" x14ac:dyDescent="0.2">
      <c r="B184" s="173"/>
      <c r="C184" s="173"/>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c r="BB184" s="156"/>
      <c r="BC184" s="156"/>
      <c r="BD184" s="156"/>
      <c r="BE184" s="156"/>
      <c r="BF184" s="156"/>
      <c r="BG184" s="156"/>
      <c r="BH184" s="156"/>
      <c r="BI184" s="156"/>
      <c r="BJ184" s="156"/>
      <c r="BK184" s="156"/>
      <c r="BL184" s="156"/>
      <c r="BM184" s="156"/>
      <c r="BN184" s="156"/>
      <c r="BO184" s="156"/>
      <c r="BP184" s="156"/>
      <c r="BQ184" s="156"/>
      <c r="BR184" s="156"/>
      <c r="BS184" s="156"/>
      <c r="BT184" s="156"/>
      <c r="BU184" s="156"/>
      <c r="BV184" s="156"/>
      <c r="BW184" s="156"/>
      <c r="BX184" s="156"/>
      <c r="BY184" s="156"/>
      <c r="BZ184" s="156"/>
      <c r="CA184" s="156"/>
      <c r="CB184" s="156"/>
      <c r="CC184" s="156"/>
      <c r="CD184" s="156"/>
      <c r="CE184" s="156"/>
      <c r="CF184" s="156"/>
      <c r="CG184" s="156"/>
    </row>
    <row r="185" spans="2:85" x14ac:dyDescent="0.2">
      <c r="B185" s="173"/>
      <c r="C185" s="173"/>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156"/>
      <c r="BG185" s="156"/>
      <c r="BH185" s="156"/>
      <c r="BI185" s="156"/>
      <c r="BJ185" s="156"/>
      <c r="BK185" s="156"/>
      <c r="BL185" s="156"/>
      <c r="BM185" s="156"/>
      <c r="BN185" s="156"/>
      <c r="BO185" s="156"/>
      <c r="BP185" s="156"/>
      <c r="BQ185" s="156"/>
      <c r="BR185" s="156"/>
      <c r="BS185" s="156"/>
      <c r="BT185" s="156"/>
      <c r="BU185" s="156"/>
      <c r="BV185" s="156"/>
      <c r="BW185" s="156"/>
      <c r="BX185" s="156"/>
      <c r="BY185" s="156"/>
      <c r="BZ185" s="156"/>
      <c r="CA185" s="156"/>
      <c r="CB185" s="156"/>
      <c r="CC185" s="156"/>
      <c r="CD185" s="156"/>
      <c r="CE185" s="156"/>
      <c r="CF185" s="156"/>
      <c r="CG185" s="156"/>
    </row>
    <row r="186" spans="2:85" x14ac:dyDescent="0.2">
      <c r="B186" s="173"/>
      <c r="C186" s="173"/>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BZ186" s="156"/>
      <c r="CA186" s="156"/>
      <c r="CB186" s="156"/>
      <c r="CC186" s="156"/>
      <c r="CD186" s="156"/>
      <c r="CE186" s="156"/>
      <c r="CF186" s="156"/>
      <c r="CG186" s="156"/>
    </row>
    <row r="187" spans="2:85" x14ac:dyDescent="0.2">
      <c r="B187" s="173"/>
      <c r="C187" s="173"/>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c r="BB187" s="156"/>
      <c r="BC187" s="156"/>
      <c r="BD187" s="156"/>
      <c r="BE187" s="156"/>
      <c r="BF187" s="156"/>
      <c r="BG187" s="156"/>
      <c r="BH187" s="156"/>
      <c r="BI187" s="156"/>
      <c r="BJ187" s="156"/>
      <c r="BK187" s="156"/>
      <c r="BL187" s="156"/>
      <c r="BM187" s="156"/>
      <c r="BN187" s="156"/>
      <c r="BO187" s="156"/>
      <c r="BP187" s="156"/>
      <c r="BQ187" s="156"/>
      <c r="BR187" s="156"/>
      <c r="BS187" s="156"/>
      <c r="BT187" s="156"/>
      <c r="BU187" s="156"/>
      <c r="BV187" s="156"/>
      <c r="BW187" s="156"/>
      <c r="BX187" s="156"/>
      <c r="BY187" s="156"/>
      <c r="BZ187" s="156"/>
      <c r="CA187" s="156"/>
      <c r="CB187" s="156"/>
      <c r="CC187" s="156"/>
      <c r="CD187" s="156"/>
      <c r="CE187" s="156"/>
      <c r="CF187" s="156"/>
      <c r="CG187" s="156"/>
    </row>
    <row r="188" spans="2:85" x14ac:dyDescent="0.2">
      <c r="B188" s="173"/>
      <c r="C188" s="173"/>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c r="CA188" s="156"/>
      <c r="CB188" s="156"/>
      <c r="CC188" s="156"/>
      <c r="CD188" s="156"/>
      <c r="CE188" s="156"/>
      <c r="CF188" s="156"/>
      <c r="CG188" s="156"/>
    </row>
    <row r="189" spans="2:85" x14ac:dyDescent="0.2">
      <c r="B189" s="173"/>
      <c r="C189" s="173"/>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156"/>
      <c r="BI189" s="156"/>
      <c r="BJ189" s="156"/>
      <c r="BK189" s="156"/>
      <c r="BL189" s="156"/>
      <c r="BM189" s="156"/>
      <c r="BN189" s="156"/>
      <c r="BO189" s="156"/>
      <c r="BP189" s="156"/>
      <c r="BQ189" s="156"/>
      <c r="BR189" s="156"/>
      <c r="BS189" s="156"/>
      <c r="BT189" s="156"/>
      <c r="BU189" s="156"/>
      <c r="BV189" s="156"/>
      <c r="BW189" s="156"/>
      <c r="BX189" s="156"/>
      <c r="BY189" s="156"/>
      <c r="BZ189" s="156"/>
      <c r="CA189" s="156"/>
      <c r="CB189" s="156"/>
      <c r="CC189" s="156"/>
      <c r="CD189" s="156"/>
      <c r="CE189" s="156"/>
      <c r="CF189" s="156"/>
      <c r="CG189" s="156"/>
    </row>
    <row r="190" spans="2:85" x14ac:dyDescent="0.2">
      <c r="B190" s="173"/>
      <c r="C190" s="173"/>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c r="BB190" s="156"/>
      <c r="BC190" s="156"/>
      <c r="BD190" s="156"/>
      <c r="BE190" s="156"/>
      <c r="BF190" s="156"/>
      <c r="BG190" s="156"/>
      <c r="BH190" s="156"/>
      <c r="BI190" s="156"/>
      <c r="BJ190" s="156"/>
      <c r="BK190" s="156"/>
      <c r="BL190" s="156"/>
      <c r="BM190" s="156"/>
      <c r="BN190" s="156"/>
      <c r="BO190" s="156"/>
      <c r="BP190" s="156"/>
      <c r="BQ190" s="156"/>
      <c r="BR190" s="156"/>
      <c r="BS190" s="156"/>
      <c r="BT190" s="156"/>
      <c r="BU190" s="156"/>
      <c r="BV190" s="156"/>
      <c r="BW190" s="156"/>
      <c r="BX190" s="156"/>
      <c r="BY190" s="156"/>
      <c r="BZ190" s="156"/>
      <c r="CA190" s="156"/>
      <c r="CB190" s="156"/>
      <c r="CC190" s="156"/>
      <c r="CD190" s="156"/>
      <c r="CE190" s="156"/>
      <c r="CF190" s="156"/>
      <c r="CG190" s="156"/>
    </row>
    <row r="191" spans="2:85" x14ac:dyDescent="0.2">
      <c r="B191" s="173"/>
      <c r="C191" s="173"/>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c r="CA191" s="156"/>
      <c r="CB191" s="156"/>
      <c r="CC191" s="156"/>
      <c r="CD191" s="156"/>
      <c r="CE191" s="156"/>
      <c r="CF191" s="156"/>
      <c r="CG191" s="156"/>
    </row>
    <row r="192" spans="2:85" x14ac:dyDescent="0.2">
      <c r="B192" s="173"/>
      <c r="C192" s="173"/>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c r="CA192" s="156"/>
      <c r="CB192" s="156"/>
      <c r="CC192" s="156"/>
      <c r="CD192" s="156"/>
      <c r="CE192" s="156"/>
      <c r="CF192" s="156"/>
      <c r="CG192" s="156"/>
    </row>
    <row r="193" spans="2:85" x14ac:dyDescent="0.2">
      <c r="B193" s="173"/>
      <c r="C193" s="173"/>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56"/>
      <c r="BD193" s="156"/>
      <c r="BE193" s="156"/>
      <c r="BF193" s="156"/>
      <c r="BG193" s="156"/>
      <c r="BH193" s="156"/>
      <c r="BI193" s="156"/>
      <c r="BJ193" s="156"/>
      <c r="BK193" s="156"/>
      <c r="BL193" s="156"/>
      <c r="BM193" s="156"/>
      <c r="BN193" s="156"/>
      <c r="BO193" s="156"/>
      <c r="BP193" s="156"/>
      <c r="BQ193" s="156"/>
      <c r="BR193" s="156"/>
      <c r="BS193" s="156"/>
      <c r="BT193" s="156"/>
      <c r="BU193" s="156"/>
      <c r="BV193" s="156"/>
      <c r="BW193" s="156"/>
      <c r="BX193" s="156"/>
      <c r="BY193" s="156"/>
      <c r="BZ193" s="156"/>
      <c r="CA193" s="156"/>
      <c r="CB193" s="156"/>
      <c r="CC193" s="156"/>
      <c r="CD193" s="156"/>
      <c r="CE193" s="156"/>
      <c r="CF193" s="156"/>
      <c r="CG193" s="156"/>
    </row>
    <row r="194" spans="2:85" x14ac:dyDescent="0.2">
      <c r="B194" s="173"/>
      <c r="C194" s="173"/>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c r="CD194" s="156"/>
      <c r="CE194" s="156"/>
      <c r="CF194" s="156"/>
      <c r="CG194" s="156"/>
    </row>
    <row r="195" spans="2:85" x14ac:dyDescent="0.2">
      <c r="B195" s="173"/>
      <c r="C195" s="173"/>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c r="CD195" s="156"/>
      <c r="CE195" s="156"/>
      <c r="CF195" s="156"/>
      <c r="CG195" s="156"/>
    </row>
    <row r="196" spans="2:85" x14ac:dyDescent="0.2">
      <c r="B196" s="173"/>
      <c r="C196" s="173"/>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c r="CA196" s="156"/>
      <c r="CB196" s="156"/>
      <c r="CC196" s="156"/>
      <c r="CD196" s="156"/>
      <c r="CE196" s="156"/>
      <c r="CF196" s="156"/>
      <c r="CG196" s="156"/>
    </row>
    <row r="197" spans="2:85" x14ac:dyDescent="0.2">
      <c r="B197" s="173"/>
      <c r="C197" s="173"/>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c r="AR197" s="156"/>
      <c r="AS197" s="156"/>
      <c r="AT197" s="156"/>
      <c r="AU197" s="156"/>
      <c r="AV197" s="156"/>
      <c r="AW197" s="156"/>
      <c r="AX197" s="156"/>
      <c r="AY197" s="156"/>
      <c r="AZ197" s="156"/>
      <c r="BA197" s="156"/>
      <c r="BB197" s="156"/>
      <c r="BC197" s="156"/>
      <c r="BD197" s="156"/>
      <c r="BE197" s="156"/>
      <c r="BF197" s="156"/>
      <c r="BG197" s="156"/>
      <c r="BH197" s="156"/>
      <c r="BI197" s="156"/>
      <c r="BJ197" s="156"/>
      <c r="BK197" s="156"/>
      <c r="BL197" s="156"/>
      <c r="BM197" s="156"/>
      <c r="BN197" s="156"/>
      <c r="BO197" s="156"/>
      <c r="BP197" s="156"/>
      <c r="BQ197" s="156"/>
      <c r="BR197" s="156"/>
      <c r="BS197" s="156"/>
      <c r="BT197" s="156"/>
      <c r="BU197" s="156"/>
      <c r="BV197" s="156"/>
      <c r="BW197" s="156"/>
      <c r="BX197" s="156"/>
      <c r="BY197" s="156"/>
      <c r="BZ197" s="156"/>
      <c r="CA197" s="156"/>
      <c r="CB197" s="156"/>
      <c r="CC197" s="156"/>
      <c r="CD197" s="156"/>
      <c r="CE197" s="156"/>
      <c r="CF197" s="156"/>
      <c r="CG197" s="156"/>
    </row>
    <row r="198" spans="2:85" x14ac:dyDescent="0.2">
      <c r="B198" s="173"/>
      <c r="C198" s="173"/>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6"/>
      <c r="BQ198" s="156"/>
      <c r="BR198" s="156"/>
      <c r="BS198" s="156"/>
      <c r="BT198" s="156"/>
      <c r="BU198" s="156"/>
      <c r="BV198" s="156"/>
      <c r="BW198" s="156"/>
      <c r="BX198" s="156"/>
      <c r="BY198" s="156"/>
      <c r="BZ198" s="156"/>
      <c r="CA198" s="156"/>
      <c r="CB198" s="156"/>
      <c r="CC198" s="156"/>
      <c r="CD198" s="156"/>
      <c r="CE198" s="156"/>
      <c r="CF198" s="156"/>
      <c r="CG198" s="156"/>
    </row>
    <row r="199" spans="2:85" x14ac:dyDescent="0.2">
      <c r="B199" s="173"/>
      <c r="C199" s="173"/>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c r="AR199" s="156"/>
      <c r="AS199" s="156"/>
      <c r="AT199" s="156"/>
      <c r="AU199" s="156"/>
      <c r="AV199" s="156"/>
      <c r="AW199" s="156"/>
      <c r="AX199" s="156"/>
      <c r="AY199" s="156"/>
      <c r="AZ199" s="156"/>
      <c r="BA199" s="156"/>
      <c r="BB199" s="156"/>
      <c r="BC199" s="156"/>
      <c r="BD199" s="156"/>
      <c r="BE199" s="156"/>
      <c r="BF199" s="156"/>
      <c r="BG199" s="156"/>
      <c r="BH199" s="156"/>
      <c r="BI199" s="156"/>
      <c r="BJ199" s="156"/>
      <c r="BK199" s="156"/>
      <c r="BL199" s="156"/>
      <c r="BM199" s="156"/>
      <c r="BN199" s="156"/>
      <c r="BO199" s="156"/>
      <c r="BP199" s="156"/>
      <c r="BQ199" s="156"/>
      <c r="BR199" s="156"/>
      <c r="BS199" s="156"/>
      <c r="BT199" s="156"/>
      <c r="BU199" s="156"/>
      <c r="BV199" s="156"/>
      <c r="BW199" s="156"/>
      <c r="BX199" s="156"/>
      <c r="BY199" s="156"/>
      <c r="BZ199" s="156"/>
      <c r="CA199" s="156"/>
      <c r="CB199" s="156"/>
      <c r="CC199" s="156"/>
      <c r="CD199" s="156"/>
      <c r="CE199" s="156"/>
      <c r="CF199" s="156"/>
      <c r="CG199" s="156"/>
    </row>
    <row r="200" spans="2:85" x14ac:dyDescent="0.2">
      <c r="B200" s="173"/>
      <c r="C200" s="173"/>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156"/>
      <c r="AS200" s="156"/>
      <c r="AT200" s="156"/>
      <c r="AU200" s="156"/>
      <c r="AV200" s="156"/>
      <c r="AW200" s="156"/>
      <c r="AX200" s="156"/>
      <c r="AY200" s="156"/>
      <c r="AZ200" s="156"/>
      <c r="BA200" s="156"/>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c r="CA200" s="156"/>
      <c r="CB200" s="156"/>
      <c r="CC200" s="156"/>
      <c r="CD200" s="156"/>
      <c r="CE200" s="156"/>
      <c r="CF200" s="156"/>
      <c r="CG200" s="156"/>
    </row>
    <row r="201" spans="2:85" x14ac:dyDescent="0.2">
      <c r="B201" s="173"/>
      <c r="C201" s="173"/>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156"/>
      <c r="AL201" s="156"/>
      <c r="AM201" s="156"/>
      <c r="AN201" s="156"/>
      <c r="AO201" s="156"/>
      <c r="AP201" s="156"/>
      <c r="AQ201" s="156"/>
      <c r="AR201" s="156"/>
      <c r="AS201" s="156"/>
      <c r="AT201" s="156"/>
      <c r="AU201" s="156"/>
      <c r="AV201" s="156"/>
      <c r="AW201" s="156"/>
      <c r="AX201" s="156"/>
      <c r="AY201" s="156"/>
      <c r="AZ201" s="156"/>
      <c r="BA201" s="156"/>
      <c r="BB201" s="156"/>
      <c r="BC201" s="156"/>
      <c r="BD201" s="156"/>
      <c r="BE201" s="156"/>
      <c r="BF201" s="156"/>
      <c r="BG201" s="156"/>
      <c r="BH201" s="156"/>
      <c r="BI201" s="156"/>
      <c r="BJ201" s="156"/>
      <c r="BK201" s="156"/>
      <c r="BL201" s="156"/>
      <c r="BM201" s="156"/>
      <c r="BN201" s="156"/>
      <c r="BO201" s="156"/>
      <c r="BP201" s="156"/>
      <c r="BQ201" s="156"/>
      <c r="BR201" s="156"/>
      <c r="BS201" s="156"/>
      <c r="BT201" s="156"/>
      <c r="BU201" s="156"/>
      <c r="BV201" s="156"/>
      <c r="BW201" s="156"/>
      <c r="BX201" s="156"/>
      <c r="BY201" s="156"/>
      <c r="BZ201" s="156"/>
      <c r="CA201" s="156"/>
      <c r="CB201" s="156"/>
      <c r="CC201" s="156"/>
      <c r="CD201" s="156"/>
      <c r="CE201" s="156"/>
      <c r="CF201" s="156"/>
      <c r="CG201" s="156"/>
    </row>
    <row r="202" spans="2:85" x14ac:dyDescent="0.2">
      <c r="B202" s="173"/>
      <c r="C202" s="173"/>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c r="CA202" s="156"/>
      <c r="CB202" s="156"/>
      <c r="CC202" s="156"/>
      <c r="CD202" s="156"/>
      <c r="CE202" s="156"/>
      <c r="CF202" s="156"/>
      <c r="CG202" s="156"/>
    </row>
    <row r="203" spans="2:85" x14ac:dyDescent="0.2">
      <c r="B203" s="173"/>
      <c r="C203" s="173"/>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c r="CA203" s="156"/>
      <c r="CB203" s="156"/>
      <c r="CC203" s="156"/>
      <c r="CD203" s="156"/>
      <c r="CE203" s="156"/>
      <c r="CF203" s="156"/>
      <c r="CG203" s="156"/>
    </row>
    <row r="204" spans="2:85" x14ac:dyDescent="0.2">
      <c r="B204" s="173"/>
      <c r="C204" s="173"/>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56"/>
      <c r="AU204" s="156"/>
      <c r="AV204" s="156"/>
      <c r="AW204" s="156"/>
      <c r="AX204" s="156"/>
      <c r="AY204" s="156"/>
      <c r="AZ204" s="156"/>
      <c r="BA204" s="156"/>
      <c r="BB204" s="156"/>
      <c r="BC204" s="156"/>
      <c r="BD204" s="156"/>
      <c r="BE204" s="156"/>
      <c r="BF204" s="156"/>
      <c r="BG204" s="156"/>
      <c r="BH204" s="156"/>
      <c r="BI204" s="156"/>
      <c r="BJ204" s="156"/>
      <c r="BK204" s="156"/>
      <c r="BL204" s="156"/>
      <c r="BM204" s="156"/>
      <c r="BN204" s="156"/>
      <c r="BO204" s="156"/>
      <c r="BP204" s="156"/>
      <c r="BQ204" s="156"/>
      <c r="BR204" s="156"/>
      <c r="BS204" s="156"/>
      <c r="BT204" s="156"/>
      <c r="BU204" s="156"/>
      <c r="BV204" s="156"/>
      <c r="BW204" s="156"/>
      <c r="BX204" s="156"/>
      <c r="BY204" s="156"/>
      <c r="BZ204" s="156"/>
      <c r="CA204" s="156"/>
      <c r="CB204" s="156"/>
      <c r="CC204" s="156"/>
      <c r="CD204" s="156"/>
      <c r="CE204" s="156"/>
      <c r="CF204" s="156"/>
      <c r="CG204" s="156"/>
    </row>
    <row r="205" spans="2:85" x14ac:dyDescent="0.2">
      <c r="B205" s="173"/>
      <c r="C205" s="173"/>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c r="BI205" s="156"/>
      <c r="BJ205" s="156"/>
      <c r="BK205" s="156"/>
      <c r="BL205" s="156"/>
      <c r="BM205" s="156"/>
      <c r="BN205" s="156"/>
      <c r="BO205" s="156"/>
      <c r="BP205" s="156"/>
      <c r="BQ205" s="156"/>
      <c r="BR205" s="156"/>
      <c r="BS205" s="156"/>
      <c r="BT205" s="156"/>
      <c r="BU205" s="156"/>
      <c r="BV205" s="156"/>
      <c r="BW205" s="156"/>
      <c r="BX205" s="156"/>
      <c r="BY205" s="156"/>
      <c r="BZ205" s="156"/>
      <c r="CA205" s="156"/>
      <c r="CB205" s="156"/>
      <c r="CC205" s="156"/>
      <c r="CD205" s="156"/>
      <c r="CE205" s="156"/>
      <c r="CF205" s="156"/>
      <c r="CG205" s="156"/>
    </row>
    <row r="206" spans="2:85" x14ac:dyDescent="0.2">
      <c r="B206" s="173"/>
      <c r="C206" s="173"/>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c r="CA206" s="156"/>
      <c r="CB206" s="156"/>
      <c r="CC206" s="156"/>
      <c r="CD206" s="156"/>
      <c r="CE206" s="156"/>
      <c r="CF206" s="156"/>
      <c r="CG206" s="156"/>
    </row>
    <row r="207" spans="2:85" x14ac:dyDescent="0.2">
      <c r="B207" s="173"/>
      <c r="C207" s="173"/>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c r="AR207" s="156"/>
      <c r="AS207" s="156"/>
      <c r="AT207" s="156"/>
      <c r="AU207" s="156"/>
      <c r="AV207" s="156"/>
      <c r="AW207" s="156"/>
      <c r="AX207" s="156"/>
      <c r="AY207" s="156"/>
      <c r="AZ207" s="156"/>
      <c r="BA207" s="156"/>
      <c r="BB207" s="156"/>
      <c r="BC207" s="156"/>
      <c r="BD207" s="156"/>
      <c r="BE207" s="156"/>
      <c r="BF207" s="156"/>
      <c r="BG207" s="156"/>
      <c r="BH207" s="156"/>
      <c r="BI207" s="156"/>
      <c r="BJ207" s="156"/>
      <c r="BK207" s="156"/>
      <c r="BL207" s="156"/>
      <c r="BM207" s="156"/>
      <c r="BN207" s="156"/>
      <c r="BO207" s="156"/>
      <c r="BP207" s="156"/>
      <c r="BQ207" s="156"/>
      <c r="BR207" s="156"/>
      <c r="BS207" s="156"/>
      <c r="BT207" s="156"/>
      <c r="BU207" s="156"/>
      <c r="BV207" s="156"/>
      <c r="BW207" s="156"/>
      <c r="BX207" s="156"/>
      <c r="BY207" s="156"/>
      <c r="BZ207" s="156"/>
      <c r="CA207" s="156"/>
      <c r="CB207" s="156"/>
      <c r="CC207" s="156"/>
      <c r="CD207" s="156"/>
      <c r="CE207" s="156"/>
      <c r="CF207" s="156"/>
      <c r="CG207" s="156"/>
    </row>
    <row r="208" spans="2:85" x14ac:dyDescent="0.2">
      <c r="B208" s="173"/>
      <c r="C208" s="173"/>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6"/>
      <c r="AY208" s="156"/>
      <c r="AZ208" s="156"/>
      <c r="BA208" s="156"/>
      <c r="BB208" s="156"/>
      <c r="BC208" s="156"/>
      <c r="BD208" s="156"/>
      <c r="BE208" s="156"/>
      <c r="BF208" s="156"/>
      <c r="BG208" s="156"/>
      <c r="BH208" s="156"/>
      <c r="BI208" s="156"/>
      <c r="BJ208" s="156"/>
      <c r="BK208" s="156"/>
      <c r="BL208" s="156"/>
      <c r="BM208" s="156"/>
      <c r="BN208" s="156"/>
      <c r="BO208" s="156"/>
      <c r="BP208" s="156"/>
      <c r="BQ208" s="156"/>
      <c r="BR208" s="156"/>
      <c r="BS208" s="156"/>
      <c r="BT208" s="156"/>
      <c r="BU208" s="156"/>
      <c r="BV208" s="156"/>
      <c r="BW208" s="156"/>
      <c r="BX208" s="156"/>
      <c r="BY208" s="156"/>
      <c r="BZ208" s="156"/>
      <c r="CA208" s="156"/>
      <c r="CB208" s="156"/>
      <c r="CC208" s="156"/>
      <c r="CD208" s="156"/>
      <c r="CE208" s="156"/>
      <c r="CF208" s="156"/>
      <c r="CG208" s="156"/>
    </row>
    <row r="209" spans="2:85" x14ac:dyDescent="0.2">
      <c r="B209" s="173"/>
      <c r="C209" s="173"/>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c r="AR209" s="156"/>
      <c r="AS209" s="156"/>
      <c r="AT209" s="156"/>
      <c r="AU209" s="156"/>
      <c r="AV209" s="156"/>
      <c r="AW209" s="156"/>
      <c r="AX209" s="156"/>
      <c r="AY209" s="156"/>
      <c r="AZ209" s="156"/>
      <c r="BA209" s="156"/>
      <c r="BB209" s="156"/>
      <c r="BC209" s="156"/>
      <c r="BD209" s="156"/>
      <c r="BE209" s="156"/>
      <c r="BF209" s="156"/>
      <c r="BG209" s="156"/>
      <c r="BH209" s="156"/>
      <c r="BI209" s="156"/>
      <c r="BJ209" s="156"/>
      <c r="BK209" s="156"/>
      <c r="BL209" s="156"/>
      <c r="BM209" s="156"/>
      <c r="BN209" s="156"/>
      <c r="BO209" s="156"/>
      <c r="BP209" s="156"/>
      <c r="BQ209" s="156"/>
      <c r="BR209" s="156"/>
      <c r="BS209" s="156"/>
      <c r="BT209" s="156"/>
      <c r="BU209" s="156"/>
      <c r="BV209" s="156"/>
      <c r="BW209" s="156"/>
      <c r="BX209" s="156"/>
      <c r="BY209" s="156"/>
      <c r="BZ209" s="156"/>
      <c r="CA209" s="156"/>
      <c r="CB209" s="156"/>
      <c r="CC209" s="156"/>
      <c r="CD209" s="156"/>
      <c r="CE209" s="156"/>
      <c r="CF209" s="156"/>
      <c r="CG209" s="156"/>
    </row>
    <row r="210" spans="2:85" x14ac:dyDescent="0.2">
      <c r="B210" s="173"/>
      <c r="C210" s="173"/>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6"/>
      <c r="AT210" s="156"/>
      <c r="AU210" s="156"/>
      <c r="AV210" s="156"/>
      <c r="AW210" s="156"/>
      <c r="AX210" s="156"/>
      <c r="AY210" s="156"/>
      <c r="AZ210" s="156"/>
      <c r="BA210" s="156"/>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c r="CA210" s="156"/>
      <c r="CB210" s="156"/>
      <c r="CC210" s="156"/>
      <c r="CD210" s="156"/>
      <c r="CE210" s="156"/>
      <c r="CF210" s="156"/>
      <c r="CG210" s="156"/>
    </row>
    <row r="211" spans="2:85" x14ac:dyDescent="0.2">
      <c r="B211" s="173"/>
      <c r="C211" s="173"/>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c r="AR211" s="156"/>
      <c r="AS211" s="156"/>
      <c r="AT211" s="156"/>
      <c r="AU211" s="156"/>
      <c r="AV211" s="156"/>
      <c r="AW211" s="156"/>
      <c r="AX211" s="156"/>
      <c r="AY211" s="156"/>
      <c r="AZ211" s="156"/>
      <c r="BA211" s="156"/>
      <c r="BB211" s="156"/>
      <c r="BC211" s="156"/>
      <c r="BD211" s="156"/>
      <c r="BE211" s="156"/>
      <c r="BF211" s="156"/>
      <c r="BG211" s="156"/>
      <c r="BH211" s="156"/>
      <c r="BI211" s="156"/>
      <c r="BJ211" s="156"/>
      <c r="BK211" s="156"/>
      <c r="BL211" s="156"/>
      <c r="BM211" s="156"/>
      <c r="BN211" s="156"/>
      <c r="BO211" s="156"/>
      <c r="BP211" s="156"/>
      <c r="BQ211" s="156"/>
      <c r="BR211" s="156"/>
      <c r="BS211" s="156"/>
      <c r="BT211" s="156"/>
      <c r="BU211" s="156"/>
      <c r="BV211" s="156"/>
      <c r="BW211" s="156"/>
      <c r="BX211" s="156"/>
      <c r="BY211" s="156"/>
      <c r="BZ211" s="156"/>
      <c r="CA211" s="156"/>
      <c r="CB211" s="156"/>
      <c r="CC211" s="156"/>
      <c r="CD211" s="156"/>
      <c r="CE211" s="156"/>
      <c r="CF211" s="156"/>
      <c r="CG211" s="156"/>
    </row>
    <row r="212" spans="2:85" x14ac:dyDescent="0.2">
      <c r="B212" s="173"/>
      <c r="C212" s="173"/>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c r="BB212" s="156"/>
      <c r="BC212" s="156"/>
      <c r="BD212" s="156"/>
      <c r="BE212" s="156"/>
      <c r="BF212" s="156"/>
      <c r="BG212" s="156"/>
      <c r="BH212" s="156"/>
      <c r="BI212" s="156"/>
      <c r="BJ212" s="156"/>
      <c r="BK212" s="156"/>
      <c r="BL212" s="156"/>
      <c r="BM212" s="156"/>
      <c r="BN212" s="156"/>
      <c r="BO212" s="156"/>
      <c r="BP212" s="156"/>
      <c r="BQ212" s="156"/>
      <c r="BR212" s="156"/>
      <c r="BS212" s="156"/>
      <c r="BT212" s="156"/>
      <c r="BU212" s="156"/>
      <c r="BV212" s="156"/>
      <c r="BW212" s="156"/>
      <c r="BX212" s="156"/>
      <c r="BY212" s="156"/>
      <c r="BZ212" s="156"/>
      <c r="CA212" s="156"/>
      <c r="CB212" s="156"/>
      <c r="CC212" s="156"/>
      <c r="CD212" s="156"/>
      <c r="CE212" s="156"/>
      <c r="CF212" s="156"/>
      <c r="CG212" s="156"/>
    </row>
    <row r="213" spans="2:85" x14ac:dyDescent="0.2">
      <c r="B213" s="173"/>
      <c r="C213" s="173"/>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c r="AH213" s="156"/>
      <c r="AI213" s="156"/>
      <c r="AJ213" s="156"/>
      <c r="AK213" s="156"/>
      <c r="AL213" s="156"/>
      <c r="AM213" s="156"/>
      <c r="AN213" s="156"/>
      <c r="AO213" s="156"/>
      <c r="AP213" s="156"/>
      <c r="AQ213" s="156"/>
      <c r="AR213" s="156"/>
      <c r="AS213" s="156"/>
      <c r="AT213" s="156"/>
      <c r="AU213" s="156"/>
      <c r="AV213" s="156"/>
      <c r="AW213" s="156"/>
      <c r="AX213" s="156"/>
      <c r="AY213" s="156"/>
      <c r="AZ213" s="156"/>
      <c r="BA213" s="156"/>
      <c r="BB213" s="156"/>
      <c r="BC213" s="156"/>
      <c r="BD213" s="156"/>
      <c r="BE213" s="156"/>
      <c r="BF213" s="156"/>
      <c r="BG213" s="156"/>
      <c r="BH213" s="156"/>
      <c r="BI213" s="156"/>
      <c r="BJ213" s="156"/>
      <c r="BK213" s="156"/>
      <c r="BL213" s="156"/>
      <c r="BM213" s="156"/>
      <c r="BN213" s="156"/>
      <c r="BO213" s="156"/>
      <c r="BP213" s="156"/>
      <c r="BQ213" s="156"/>
      <c r="BR213" s="156"/>
      <c r="BS213" s="156"/>
      <c r="BT213" s="156"/>
      <c r="BU213" s="156"/>
      <c r="BV213" s="156"/>
      <c r="BW213" s="156"/>
      <c r="BX213" s="156"/>
      <c r="BY213" s="156"/>
      <c r="BZ213" s="156"/>
      <c r="CA213" s="156"/>
      <c r="CB213" s="156"/>
      <c r="CC213" s="156"/>
      <c r="CD213" s="156"/>
      <c r="CE213" s="156"/>
      <c r="CF213" s="156"/>
      <c r="CG213" s="156"/>
    </row>
    <row r="214" spans="2:85" x14ac:dyDescent="0.2">
      <c r="B214" s="173"/>
      <c r="C214" s="173"/>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56"/>
      <c r="AK214" s="156"/>
      <c r="AL214" s="156"/>
      <c r="AM214" s="156"/>
      <c r="AN214" s="156"/>
      <c r="AO214" s="156"/>
      <c r="AP214" s="156"/>
      <c r="AQ214" s="156"/>
      <c r="AR214" s="156"/>
      <c r="AS214" s="156"/>
      <c r="AT214" s="156"/>
      <c r="AU214" s="156"/>
      <c r="AV214" s="156"/>
      <c r="AW214" s="156"/>
      <c r="AX214" s="156"/>
      <c r="AY214" s="156"/>
      <c r="AZ214" s="156"/>
      <c r="BA214" s="156"/>
      <c r="BB214" s="156"/>
      <c r="BC214" s="156"/>
      <c r="BD214" s="156"/>
      <c r="BE214" s="156"/>
      <c r="BF214" s="156"/>
      <c r="BG214" s="156"/>
      <c r="BH214" s="156"/>
      <c r="BI214" s="156"/>
      <c r="BJ214" s="156"/>
      <c r="BK214" s="156"/>
      <c r="BL214" s="156"/>
      <c r="BM214" s="156"/>
      <c r="BN214" s="156"/>
      <c r="BO214" s="156"/>
      <c r="BP214" s="156"/>
      <c r="BQ214" s="156"/>
      <c r="BR214" s="156"/>
      <c r="BS214" s="156"/>
      <c r="BT214" s="156"/>
      <c r="BU214" s="156"/>
      <c r="BV214" s="156"/>
      <c r="BW214" s="156"/>
      <c r="BX214" s="156"/>
      <c r="BY214" s="156"/>
      <c r="BZ214" s="156"/>
      <c r="CA214" s="156"/>
      <c r="CB214" s="156"/>
      <c r="CC214" s="156"/>
      <c r="CD214" s="156"/>
      <c r="CE214" s="156"/>
      <c r="CF214" s="156"/>
      <c r="CG214" s="156"/>
    </row>
    <row r="215" spans="2:85" x14ac:dyDescent="0.2">
      <c r="B215" s="173"/>
      <c r="C215" s="173"/>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c r="CA215" s="156"/>
      <c r="CB215" s="156"/>
      <c r="CC215" s="156"/>
      <c r="CD215" s="156"/>
      <c r="CE215" s="156"/>
      <c r="CF215" s="156"/>
      <c r="CG215" s="156"/>
    </row>
    <row r="216" spans="2:85" x14ac:dyDescent="0.2">
      <c r="B216" s="173"/>
      <c r="C216" s="173"/>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c r="CA216" s="156"/>
      <c r="CB216" s="156"/>
      <c r="CC216" s="156"/>
      <c r="CD216" s="156"/>
      <c r="CE216" s="156"/>
      <c r="CF216" s="156"/>
      <c r="CG216" s="156"/>
    </row>
    <row r="217" spans="2:85" x14ac:dyDescent="0.2">
      <c r="B217" s="173"/>
      <c r="C217" s="173"/>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c r="BB217" s="156"/>
      <c r="BC217" s="156"/>
      <c r="BD217" s="156"/>
      <c r="BE217" s="156"/>
      <c r="BF217" s="156"/>
      <c r="BG217" s="156"/>
      <c r="BH217" s="156"/>
      <c r="BI217" s="156"/>
      <c r="BJ217" s="156"/>
      <c r="BK217" s="156"/>
      <c r="BL217" s="156"/>
      <c r="BM217" s="156"/>
      <c r="BN217" s="156"/>
      <c r="BO217" s="156"/>
      <c r="BP217" s="156"/>
      <c r="BQ217" s="156"/>
      <c r="BR217" s="156"/>
      <c r="BS217" s="156"/>
      <c r="BT217" s="156"/>
      <c r="BU217" s="156"/>
      <c r="BV217" s="156"/>
      <c r="BW217" s="156"/>
      <c r="BX217" s="156"/>
      <c r="BY217" s="156"/>
      <c r="BZ217" s="156"/>
      <c r="CA217" s="156"/>
      <c r="CB217" s="156"/>
      <c r="CC217" s="156"/>
      <c r="CD217" s="156"/>
      <c r="CE217" s="156"/>
      <c r="CF217" s="156"/>
      <c r="CG217" s="156"/>
    </row>
    <row r="218" spans="2:85" x14ac:dyDescent="0.2">
      <c r="B218" s="173"/>
      <c r="C218" s="173"/>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c r="BB218" s="156"/>
      <c r="BC218" s="156"/>
      <c r="BD218" s="156"/>
      <c r="BE218" s="156"/>
      <c r="BF218" s="156"/>
      <c r="BG218" s="156"/>
      <c r="BH218" s="156"/>
      <c r="BI218" s="156"/>
      <c r="BJ218" s="156"/>
      <c r="BK218" s="156"/>
      <c r="BL218" s="156"/>
      <c r="BM218" s="156"/>
      <c r="BN218" s="156"/>
      <c r="BO218" s="156"/>
      <c r="BP218" s="156"/>
      <c r="BQ218" s="156"/>
      <c r="BR218" s="156"/>
      <c r="BS218" s="156"/>
      <c r="BT218" s="156"/>
      <c r="BU218" s="156"/>
      <c r="BV218" s="156"/>
      <c r="BW218" s="156"/>
      <c r="BX218" s="156"/>
      <c r="BY218" s="156"/>
      <c r="BZ218" s="156"/>
      <c r="CA218" s="156"/>
      <c r="CB218" s="156"/>
      <c r="CC218" s="156"/>
      <c r="CD218" s="156"/>
      <c r="CE218" s="156"/>
      <c r="CF218" s="156"/>
      <c r="CG218" s="156"/>
    </row>
    <row r="219" spans="2:85" x14ac:dyDescent="0.2">
      <c r="B219" s="173"/>
      <c r="C219" s="173"/>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6"/>
      <c r="BQ219" s="156"/>
      <c r="BR219" s="156"/>
      <c r="BS219" s="156"/>
      <c r="BT219" s="156"/>
      <c r="BU219" s="156"/>
      <c r="BV219" s="156"/>
      <c r="BW219" s="156"/>
      <c r="BX219" s="156"/>
      <c r="BY219" s="156"/>
      <c r="BZ219" s="156"/>
      <c r="CA219" s="156"/>
      <c r="CB219" s="156"/>
      <c r="CC219" s="156"/>
      <c r="CD219" s="156"/>
      <c r="CE219" s="156"/>
      <c r="CF219" s="156"/>
      <c r="CG219" s="156"/>
    </row>
    <row r="220" spans="2:85" x14ac:dyDescent="0.2">
      <c r="B220" s="173"/>
      <c r="C220" s="173"/>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6"/>
      <c r="AY220" s="156"/>
      <c r="AZ220" s="156"/>
      <c r="BA220" s="156"/>
      <c r="BB220" s="156"/>
      <c r="BC220" s="156"/>
      <c r="BD220" s="156"/>
      <c r="BE220" s="156"/>
      <c r="BF220" s="156"/>
      <c r="BG220" s="156"/>
      <c r="BH220" s="156"/>
      <c r="BI220" s="156"/>
      <c r="BJ220" s="156"/>
      <c r="BK220" s="156"/>
      <c r="BL220" s="156"/>
      <c r="BM220" s="156"/>
      <c r="BN220" s="156"/>
      <c r="BO220" s="156"/>
      <c r="BP220" s="156"/>
      <c r="BQ220" s="156"/>
      <c r="BR220" s="156"/>
      <c r="BS220" s="156"/>
      <c r="BT220" s="156"/>
      <c r="BU220" s="156"/>
      <c r="BV220" s="156"/>
      <c r="BW220" s="156"/>
      <c r="BX220" s="156"/>
      <c r="BY220" s="156"/>
      <c r="BZ220" s="156"/>
      <c r="CA220" s="156"/>
      <c r="CB220" s="156"/>
      <c r="CC220" s="156"/>
      <c r="CD220" s="156"/>
      <c r="CE220" s="156"/>
      <c r="CF220" s="156"/>
      <c r="CG220" s="156"/>
    </row>
    <row r="221" spans="2:85" x14ac:dyDescent="0.2">
      <c r="B221" s="173"/>
      <c r="C221" s="173"/>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c r="BB221" s="156"/>
      <c r="BC221" s="156"/>
      <c r="BD221" s="156"/>
      <c r="BE221" s="15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c r="CA221" s="156"/>
      <c r="CB221" s="156"/>
      <c r="CC221" s="156"/>
      <c r="CD221" s="156"/>
      <c r="CE221" s="156"/>
      <c r="CF221" s="156"/>
      <c r="CG221" s="156"/>
    </row>
    <row r="222" spans="2:85" x14ac:dyDescent="0.2">
      <c r="B222" s="173"/>
      <c r="C222" s="173"/>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6"/>
      <c r="BQ222" s="156"/>
      <c r="BR222" s="156"/>
      <c r="BS222" s="156"/>
      <c r="BT222" s="156"/>
      <c r="BU222" s="156"/>
      <c r="BV222" s="156"/>
      <c r="BW222" s="156"/>
      <c r="BX222" s="156"/>
      <c r="BY222" s="156"/>
      <c r="BZ222" s="156"/>
      <c r="CA222" s="156"/>
      <c r="CB222" s="156"/>
      <c r="CC222" s="156"/>
      <c r="CD222" s="156"/>
      <c r="CE222" s="156"/>
      <c r="CF222" s="156"/>
      <c r="CG222" s="156"/>
    </row>
    <row r="223" spans="2:85" x14ac:dyDescent="0.2">
      <c r="B223" s="173"/>
      <c r="C223" s="173"/>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156"/>
      <c r="AM223" s="156"/>
      <c r="AN223" s="156"/>
      <c r="AO223" s="156"/>
      <c r="AP223" s="156"/>
      <c r="AQ223" s="156"/>
      <c r="AR223" s="156"/>
      <c r="AS223" s="156"/>
      <c r="AT223" s="156"/>
      <c r="AU223" s="156"/>
      <c r="AV223" s="156"/>
      <c r="AW223" s="156"/>
      <c r="AX223" s="156"/>
      <c r="AY223" s="156"/>
      <c r="AZ223" s="156"/>
      <c r="BA223" s="156"/>
      <c r="BB223" s="156"/>
      <c r="BC223" s="156"/>
      <c r="BD223" s="156"/>
      <c r="BE223" s="156"/>
      <c r="BF223" s="156"/>
      <c r="BG223" s="156"/>
      <c r="BH223" s="156"/>
      <c r="BI223" s="156"/>
      <c r="BJ223" s="156"/>
      <c r="BK223" s="156"/>
      <c r="BL223" s="156"/>
      <c r="BM223" s="156"/>
      <c r="BN223" s="156"/>
      <c r="BO223" s="156"/>
      <c r="BP223" s="156"/>
      <c r="BQ223" s="156"/>
      <c r="BR223" s="156"/>
      <c r="BS223" s="156"/>
      <c r="BT223" s="156"/>
      <c r="BU223" s="156"/>
      <c r="BV223" s="156"/>
      <c r="BW223" s="156"/>
      <c r="BX223" s="156"/>
      <c r="BY223" s="156"/>
      <c r="BZ223" s="156"/>
      <c r="CA223" s="156"/>
      <c r="CB223" s="156"/>
      <c r="CC223" s="156"/>
      <c r="CD223" s="156"/>
      <c r="CE223" s="156"/>
      <c r="CF223" s="156"/>
      <c r="CG223" s="156"/>
    </row>
    <row r="224" spans="2:85" x14ac:dyDescent="0.2">
      <c r="B224" s="173"/>
      <c r="C224" s="173"/>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c r="AJ224" s="156"/>
      <c r="AK224" s="156"/>
      <c r="AL224" s="156"/>
      <c r="AM224" s="156"/>
      <c r="AN224" s="156"/>
      <c r="AO224" s="156"/>
      <c r="AP224" s="156"/>
      <c r="AQ224" s="156"/>
      <c r="AR224" s="156"/>
      <c r="AS224" s="156"/>
      <c r="AT224" s="156"/>
      <c r="AU224" s="156"/>
      <c r="AV224" s="156"/>
      <c r="AW224" s="156"/>
      <c r="AX224" s="156"/>
      <c r="AY224" s="156"/>
      <c r="AZ224" s="156"/>
      <c r="BA224" s="156"/>
      <c r="BB224" s="156"/>
      <c r="BC224" s="156"/>
      <c r="BD224" s="156"/>
      <c r="BE224" s="156"/>
      <c r="BF224" s="156"/>
      <c r="BG224" s="156"/>
      <c r="BH224" s="156"/>
      <c r="BI224" s="156"/>
      <c r="BJ224" s="156"/>
      <c r="BK224" s="156"/>
      <c r="BL224" s="156"/>
      <c r="BM224" s="156"/>
      <c r="BN224" s="156"/>
      <c r="BO224" s="156"/>
      <c r="BP224" s="156"/>
      <c r="BQ224" s="156"/>
      <c r="BR224" s="156"/>
      <c r="BS224" s="156"/>
      <c r="BT224" s="156"/>
      <c r="BU224" s="156"/>
      <c r="BV224" s="156"/>
      <c r="BW224" s="156"/>
      <c r="BX224" s="156"/>
      <c r="BY224" s="156"/>
      <c r="BZ224" s="156"/>
      <c r="CA224" s="156"/>
      <c r="CB224" s="156"/>
      <c r="CC224" s="156"/>
      <c r="CD224" s="156"/>
      <c r="CE224" s="156"/>
      <c r="CF224" s="156"/>
      <c r="CG224" s="156"/>
    </row>
    <row r="225" spans="2:85" x14ac:dyDescent="0.2">
      <c r="B225" s="173"/>
      <c r="C225" s="173"/>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156"/>
      <c r="AM225" s="156"/>
      <c r="AN225" s="156"/>
      <c r="AO225" s="156"/>
      <c r="AP225" s="156"/>
      <c r="AQ225" s="156"/>
      <c r="AR225" s="156"/>
      <c r="AS225" s="156"/>
      <c r="AT225" s="156"/>
      <c r="AU225" s="156"/>
      <c r="AV225" s="156"/>
      <c r="AW225" s="156"/>
      <c r="AX225" s="156"/>
      <c r="AY225" s="156"/>
      <c r="AZ225" s="156"/>
      <c r="BA225" s="156"/>
      <c r="BB225" s="156"/>
      <c r="BC225" s="156"/>
      <c r="BD225" s="156"/>
      <c r="BE225" s="156"/>
      <c r="BF225" s="156"/>
      <c r="BG225" s="156"/>
      <c r="BH225" s="156"/>
      <c r="BI225" s="156"/>
      <c r="BJ225" s="156"/>
      <c r="BK225" s="156"/>
      <c r="BL225" s="156"/>
      <c r="BM225" s="156"/>
      <c r="BN225" s="156"/>
      <c r="BO225" s="156"/>
      <c r="BP225" s="156"/>
      <c r="BQ225" s="156"/>
      <c r="BR225" s="156"/>
      <c r="BS225" s="156"/>
      <c r="BT225" s="156"/>
      <c r="BU225" s="156"/>
      <c r="BV225" s="156"/>
      <c r="BW225" s="156"/>
      <c r="BX225" s="156"/>
      <c r="BY225" s="156"/>
      <c r="BZ225" s="156"/>
      <c r="CA225" s="156"/>
      <c r="CB225" s="156"/>
      <c r="CC225" s="156"/>
      <c r="CD225" s="156"/>
      <c r="CE225" s="156"/>
      <c r="CF225" s="156"/>
      <c r="CG225" s="156"/>
    </row>
    <row r="226" spans="2:85" x14ac:dyDescent="0.2">
      <c r="B226" s="173"/>
      <c r="C226" s="173"/>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156"/>
      <c r="AM226" s="156"/>
      <c r="AN226" s="156"/>
      <c r="AO226" s="156"/>
      <c r="AP226" s="156"/>
      <c r="AQ226" s="156"/>
      <c r="AR226" s="156"/>
      <c r="AS226" s="156"/>
      <c r="AT226" s="156"/>
      <c r="AU226" s="156"/>
      <c r="AV226" s="156"/>
      <c r="AW226" s="156"/>
      <c r="AX226" s="156"/>
      <c r="AY226" s="156"/>
      <c r="AZ226" s="156"/>
      <c r="BA226" s="156"/>
      <c r="BB226" s="156"/>
      <c r="BC226" s="156"/>
      <c r="BD226" s="156"/>
      <c r="BE226" s="156"/>
      <c r="BF226" s="156"/>
      <c r="BG226" s="156"/>
      <c r="BH226" s="156"/>
      <c r="BI226" s="156"/>
      <c r="BJ226" s="156"/>
      <c r="BK226" s="156"/>
      <c r="BL226" s="156"/>
      <c r="BM226" s="156"/>
      <c r="BN226" s="156"/>
      <c r="BO226" s="156"/>
      <c r="BP226" s="156"/>
      <c r="BQ226" s="156"/>
      <c r="BR226" s="156"/>
      <c r="BS226" s="156"/>
      <c r="BT226" s="156"/>
      <c r="BU226" s="156"/>
      <c r="BV226" s="156"/>
      <c r="BW226" s="156"/>
      <c r="BX226" s="156"/>
      <c r="BY226" s="156"/>
      <c r="BZ226" s="156"/>
      <c r="CA226" s="156"/>
      <c r="CB226" s="156"/>
      <c r="CC226" s="156"/>
      <c r="CD226" s="156"/>
      <c r="CE226" s="156"/>
      <c r="CF226" s="156"/>
      <c r="CG226" s="156"/>
    </row>
    <row r="227" spans="2:85" x14ac:dyDescent="0.2">
      <c r="B227" s="173"/>
      <c r="C227" s="173"/>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S227" s="156"/>
      <c r="AT227" s="156"/>
      <c r="AU227" s="156"/>
      <c r="AV227" s="156"/>
      <c r="AW227" s="156"/>
      <c r="AX227" s="156"/>
      <c r="AY227" s="156"/>
      <c r="AZ227" s="156"/>
      <c r="BA227" s="156"/>
      <c r="BB227" s="156"/>
      <c r="BC227" s="156"/>
      <c r="BD227" s="156"/>
      <c r="BE227" s="156"/>
      <c r="BF227" s="156"/>
      <c r="BG227" s="156"/>
      <c r="BH227" s="156"/>
      <c r="BI227" s="156"/>
      <c r="BJ227" s="156"/>
      <c r="BK227" s="156"/>
      <c r="BL227" s="156"/>
      <c r="BM227" s="156"/>
      <c r="BN227" s="156"/>
      <c r="BO227" s="156"/>
      <c r="BP227" s="156"/>
      <c r="BQ227" s="156"/>
      <c r="BR227" s="156"/>
      <c r="BS227" s="156"/>
      <c r="BT227" s="156"/>
      <c r="BU227" s="156"/>
      <c r="BV227" s="156"/>
      <c r="BW227" s="156"/>
      <c r="BX227" s="156"/>
      <c r="BY227" s="156"/>
      <c r="BZ227" s="156"/>
      <c r="CA227" s="156"/>
      <c r="CB227" s="156"/>
      <c r="CC227" s="156"/>
      <c r="CD227" s="156"/>
      <c r="CE227" s="156"/>
      <c r="CF227" s="156"/>
      <c r="CG227" s="156"/>
    </row>
    <row r="228" spans="2:85" x14ac:dyDescent="0.2">
      <c r="B228" s="173"/>
      <c r="C228" s="173"/>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c r="BB228" s="156"/>
      <c r="BC228" s="156"/>
      <c r="BD228" s="156"/>
      <c r="BE228" s="156"/>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c r="CD228" s="156"/>
      <c r="CE228" s="156"/>
      <c r="CF228" s="156"/>
      <c r="CG228" s="156"/>
    </row>
    <row r="229" spans="2:85" x14ac:dyDescent="0.2">
      <c r="B229" s="173"/>
      <c r="C229" s="173"/>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c r="AH229" s="156"/>
      <c r="AI229" s="156"/>
      <c r="AJ229" s="156"/>
      <c r="AK229" s="156"/>
      <c r="AL229" s="156"/>
      <c r="AM229" s="156"/>
      <c r="AN229" s="156"/>
      <c r="AO229" s="156"/>
      <c r="AP229" s="156"/>
      <c r="AQ229" s="156"/>
      <c r="AR229" s="156"/>
      <c r="AS229" s="156"/>
      <c r="AT229" s="156"/>
      <c r="AU229" s="156"/>
      <c r="AV229" s="156"/>
      <c r="AW229" s="156"/>
      <c r="AX229" s="156"/>
      <c r="AY229" s="156"/>
      <c r="AZ229" s="156"/>
      <c r="BA229" s="156"/>
      <c r="BB229" s="156"/>
      <c r="BC229" s="156"/>
      <c r="BD229" s="156"/>
      <c r="BE229" s="156"/>
      <c r="BF229" s="156"/>
      <c r="BG229" s="156"/>
      <c r="BH229" s="156"/>
      <c r="BI229" s="156"/>
      <c r="BJ229" s="156"/>
      <c r="BK229" s="156"/>
      <c r="BL229" s="156"/>
      <c r="BM229" s="156"/>
      <c r="BN229" s="156"/>
      <c r="BO229" s="156"/>
      <c r="BP229" s="156"/>
      <c r="BQ229" s="156"/>
      <c r="BR229" s="156"/>
      <c r="BS229" s="156"/>
      <c r="BT229" s="156"/>
      <c r="BU229" s="156"/>
      <c r="BV229" s="156"/>
      <c r="BW229" s="156"/>
      <c r="BX229" s="156"/>
      <c r="BY229" s="156"/>
      <c r="BZ229" s="156"/>
      <c r="CA229" s="156"/>
      <c r="CB229" s="156"/>
      <c r="CC229" s="156"/>
      <c r="CD229" s="156"/>
      <c r="CE229" s="156"/>
      <c r="CF229" s="156"/>
      <c r="CG229" s="156"/>
    </row>
    <row r="230" spans="2:85" x14ac:dyDescent="0.2">
      <c r="B230" s="173"/>
      <c r="C230" s="173"/>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56"/>
      <c r="AU230" s="156"/>
      <c r="AV230" s="156"/>
      <c r="AW230" s="156"/>
      <c r="AX230" s="156"/>
      <c r="AY230" s="156"/>
      <c r="AZ230" s="156"/>
      <c r="BA230" s="156"/>
      <c r="BB230" s="156"/>
      <c r="BC230" s="156"/>
      <c r="BD230" s="156"/>
      <c r="BE230" s="156"/>
      <c r="BF230" s="156"/>
      <c r="BG230" s="156"/>
      <c r="BH230" s="156"/>
      <c r="BI230" s="156"/>
      <c r="BJ230" s="156"/>
      <c r="BK230" s="156"/>
      <c r="BL230" s="156"/>
      <c r="BM230" s="156"/>
      <c r="BN230" s="156"/>
      <c r="BO230" s="156"/>
      <c r="BP230" s="156"/>
      <c r="BQ230" s="156"/>
      <c r="BR230" s="156"/>
      <c r="BS230" s="156"/>
      <c r="BT230" s="156"/>
      <c r="BU230" s="156"/>
      <c r="BV230" s="156"/>
      <c r="BW230" s="156"/>
      <c r="BX230" s="156"/>
      <c r="BY230" s="156"/>
      <c r="BZ230" s="156"/>
      <c r="CA230" s="156"/>
      <c r="CB230" s="156"/>
      <c r="CC230" s="156"/>
      <c r="CD230" s="156"/>
      <c r="CE230" s="156"/>
      <c r="CF230" s="156"/>
      <c r="CG230" s="156"/>
    </row>
    <row r="231" spans="2:85" x14ac:dyDescent="0.2">
      <c r="B231" s="173"/>
      <c r="C231" s="173"/>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56"/>
      <c r="AO231" s="156"/>
      <c r="AP231" s="156"/>
      <c r="AQ231" s="156"/>
      <c r="AR231" s="156"/>
      <c r="AS231" s="156"/>
      <c r="AT231" s="156"/>
      <c r="AU231" s="156"/>
      <c r="AV231" s="156"/>
      <c r="AW231" s="156"/>
      <c r="AX231" s="156"/>
      <c r="AY231" s="156"/>
      <c r="AZ231" s="156"/>
      <c r="BA231" s="156"/>
      <c r="BB231" s="156"/>
      <c r="BC231" s="156"/>
      <c r="BD231" s="156"/>
      <c r="BE231" s="156"/>
      <c r="BF231" s="156"/>
      <c r="BG231" s="156"/>
      <c r="BH231" s="156"/>
      <c r="BI231" s="156"/>
      <c r="BJ231" s="156"/>
      <c r="BK231" s="156"/>
      <c r="BL231" s="156"/>
      <c r="BM231" s="156"/>
      <c r="BN231" s="156"/>
      <c r="BO231" s="156"/>
      <c r="BP231" s="156"/>
      <c r="BQ231" s="156"/>
      <c r="BR231" s="156"/>
      <c r="BS231" s="156"/>
      <c r="BT231" s="156"/>
      <c r="BU231" s="156"/>
      <c r="BV231" s="156"/>
      <c r="BW231" s="156"/>
      <c r="BX231" s="156"/>
      <c r="BY231" s="156"/>
      <c r="BZ231" s="156"/>
      <c r="CA231" s="156"/>
      <c r="CB231" s="156"/>
      <c r="CC231" s="156"/>
      <c r="CD231" s="156"/>
      <c r="CE231" s="156"/>
      <c r="CF231" s="156"/>
      <c r="CG231" s="156"/>
    </row>
    <row r="232" spans="2:85" x14ac:dyDescent="0.2">
      <c r="B232" s="173"/>
      <c r="C232" s="173"/>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c r="AH232" s="156"/>
      <c r="AI232" s="156"/>
      <c r="AJ232" s="156"/>
      <c r="AK232" s="156"/>
      <c r="AL232" s="156"/>
      <c r="AM232" s="156"/>
      <c r="AN232" s="156"/>
      <c r="AO232" s="156"/>
      <c r="AP232" s="156"/>
      <c r="AQ232" s="156"/>
      <c r="AR232" s="156"/>
      <c r="AS232" s="156"/>
      <c r="AT232" s="156"/>
      <c r="AU232" s="156"/>
      <c r="AV232" s="156"/>
      <c r="AW232" s="156"/>
      <c r="AX232" s="156"/>
      <c r="AY232" s="156"/>
      <c r="AZ232" s="156"/>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row>
    <row r="233" spans="2:85" x14ac:dyDescent="0.2">
      <c r="B233" s="173"/>
      <c r="C233" s="173"/>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156"/>
      <c r="AS233" s="156"/>
      <c r="AT233" s="156"/>
      <c r="AU233" s="156"/>
      <c r="AV233" s="156"/>
      <c r="AW233" s="156"/>
      <c r="AX233" s="156"/>
      <c r="AY233" s="156"/>
      <c r="AZ233" s="156"/>
      <c r="BA233" s="156"/>
      <c r="BB233" s="156"/>
      <c r="BC233" s="156"/>
      <c r="BD233" s="156"/>
      <c r="BE233" s="156"/>
      <c r="BF233" s="156"/>
      <c r="BG233" s="156"/>
      <c r="BH233" s="156"/>
      <c r="BI233" s="156"/>
      <c r="BJ233" s="156"/>
      <c r="BK233" s="156"/>
      <c r="BL233" s="156"/>
      <c r="BM233" s="156"/>
      <c r="BN233" s="156"/>
      <c r="BO233" s="156"/>
      <c r="BP233" s="156"/>
      <c r="BQ233" s="156"/>
      <c r="BR233" s="156"/>
      <c r="BS233" s="156"/>
      <c r="BT233" s="156"/>
      <c r="BU233" s="156"/>
      <c r="BV233" s="156"/>
      <c r="BW233" s="156"/>
      <c r="BX233" s="156"/>
      <c r="BY233" s="156"/>
      <c r="BZ233" s="156"/>
      <c r="CA233" s="156"/>
      <c r="CB233" s="156"/>
      <c r="CC233" s="156"/>
      <c r="CD233" s="156"/>
      <c r="CE233" s="156"/>
      <c r="CF233" s="156"/>
      <c r="CG233" s="156"/>
    </row>
    <row r="234" spans="2:85" x14ac:dyDescent="0.2">
      <c r="B234" s="173"/>
      <c r="C234" s="173"/>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156"/>
      <c r="AL234" s="156"/>
      <c r="AM234" s="156"/>
      <c r="AN234" s="156"/>
      <c r="AO234" s="156"/>
      <c r="AP234" s="156"/>
      <c r="AQ234" s="156"/>
      <c r="AR234" s="156"/>
      <c r="AS234" s="156"/>
      <c r="AT234" s="156"/>
      <c r="AU234" s="156"/>
      <c r="AV234" s="156"/>
      <c r="AW234" s="156"/>
      <c r="AX234" s="156"/>
      <c r="AY234" s="156"/>
      <c r="AZ234" s="156"/>
      <c r="BA234" s="156"/>
      <c r="BB234" s="156"/>
      <c r="BC234" s="156"/>
      <c r="BD234" s="156"/>
      <c r="BE234" s="156"/>
      <c r="BF234" s="156"/>
      <c r="BG234" s="156"/>
      <c r="BH234" s="156"/>
      <c r="BI234" s="156"/>
      <c r="BJ234" s="156"/>
      <c r="BK234" s="156"/>
      <c r="BL234" s="156"/>
      <c r="BM234" s="156"/>
      <c r="BN234" s="156"/>
      <c r="BO234" s="156"/>
      <c r="BP234" s="156"/>
      <c r="BQ234" s="156"/>
      <c r="BR234" s="156"/>
      <c r="BS234" s="156"/>
      <c r="BT234" s="156"/>
      <c r="BU234" s="156"/>
      <c r="BV234" s="156"/>
      <c r="BW234" s="156"/>
      <c r="BX234" s="156"/>
      <c r="BY234" s="156"/>
      <c r="BZ234" s="156"/>
      <c r="CA234" s="156"/>
      <c r="CB234" s="156"/>
      <c r="CC234" s="156"/>
      <c r="CD234" s="156"/>
      <c r="CE234" s="156"/>
      <c r="CF234" s="156"/>
      <c r="CG234" s="156"/>
    </row>
    <row r="235" spans="2:85" x14ac:dyDescent="0.2">
      <c r="B235" s="173"/>
      <c r="C235" s="173"/>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c r="AP235" s="156"/>
      <c r="AQ235" s="156"/>
      <c r="AR235" s="156"/>
      <c r="AS235" s="156"/>
      <c r="AT235" s="156"/>
      <c r="AU235" s="156"/>
      <c r="AV235" s="156"/>
      <c r="AW235" s="156"/>
      <c r="AX235" s="156"/>
      <c r="AY235" s="156"/>
      <c r="AZ235" s="156"/>
      <c r="BA235" s="156"/>
      <c r="BB235" s="156"/>
      <c r="BC235" s="156"/>
      <c r="BD235" s="156"/>
      <c r="BE235" s="156"/>
      <c r="BF235" s="156"/>
      <c r="BG235" s="156"/>
      <c r="BH235" s="156"/>
      <c r="BI235" s="156"/>
      <c r="BJ235" s="156"/>
      <c r="BK235" s="156"/>
      <c r="BL235" s="156"/>
      <c r="BM235" s="156"/>
      <c r="BN235" s="156"/>
      <c r="BO235" s="156"/>
      <c r="BP235" s="156"/>
      <c r="BQ235" s="156"/>
      <c r="BR235" s="156"/>
      <c r="BS235" s="156"/>
      <c r="BT235" s="156"/>
      <c r="BU235" s="156"/>
      <c r="BV235" s="156"/>
      <c r="BW235" s="156"/>
      <c r="BX235" s="156"/>
      <c r="BY235" s="156"/>
      <c r="BZ235" s="156"/>
      <c r="CA235" s="156"/>
      <c r="CB235" s="156"/>
      <c r="CC235" s="156"/>
      <c r="CD235" s="156"/>
      <c r="CE235" s="156"/>
      <c r="CF235" s="156"/>
      <c r="CG235" s="156"/>
    </row>
    <row r="236" spans="2:85" x14ac:dyDescent="0.2">
      <c r="B236" s="173"/>
      <c r="C236" s="173"/>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c r="BE236" s="156"/>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c r="CD236" s="156"/>
      <c r="CE236" s="156"/>
      <c r="CF236" s="156"/>
      <c r="CG236" s="156"/>
    </row>
    <row r="237" spans="2:85" x14ac:dyDescent="0.2">
      <c r="B237" s="173"/>
      <c r="C237" s="173"/>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56"/>
      <c r="AU237" s="156"/>
      <c r="AV237" s="156"/>
      <c r="AW237" s="156"/>
      <c r="AX237" s="156"/>
      <c r="AY237" s="156"/>
      <c r="AZ237" s="156"/>
      <c r="BA237" s="156"/>
      <c r="BB237" s="156"/>
      <c r="BC237" s="156"/>
      <c r="BD237" s="156"/>
      <c r="BE237" s="156"/>
      <c r="BF237" s="156"/>
      <c r="BG237" s="156"/>
      <c r="BH237" s="156"/>
      <c r="BI237" s="156"/>
      <c r="BJ237" s="156"/>
      <c r="BK237" s="156"/>
      <c r="BL237" s="156"/>
      <c r="BM237" s="156"/>
      <c r="BN237" s="156"/>
      <c r="BO237" s="156"/>
      <c r="BP237" s="156"/>
      <c r="BQ237" s="156"/>
      <c r="BR237" s="156"/>
      <c r="BS237" s="156"/>
      <c r="BT237" s="156"/>
      <c r="BU237" s="156"/>
      <c r="BV237" s="156"/>
      <c r="BW237" s="156"/>
      <c r="BX237" s="156"/>
      <c r="BY237" s="156"/>
      <c r="BZ237" s="156"/>
      <c r="CA237" s="156"/>
      <c r="CB237" s="156"/>
      <c r="CC237" s="156"/>
      <c r="CD237" s="156"/>
      <c r="CE237" s="156"/>
      <c r="CF237" s="156"/>
      <c r="CG237" s="156"/>
    </row>
    <row r="238" spans="2:85" x14ac:dyDescent="0.2">
      <c r="B238" s="173"/>
      <c r="C238" s="173"/>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c r="AO238" s="156"/>
      <c r="AP238" s="156"/>
      <c r="AQ238" s="156"/>
      <c r="AR238" s="156"/>
      <c r="AS238" s="156"/>
      <c r="AT238" s="156"/>
      <c r="AU238" s="156"/>
      <c r="AV238" s="156"/>
      <c r="AW238" s="156"/>
      <c r="AX238" s="156"/>
      <c r="AY238" s="156"/>
      <c r="AZ238" s="156"/>
      <c r="BA238" s="156"/>
      <c r="BB238" s="156"/>
      <c r="BC238" s="156"/>
      <c r="BD238" s="156"/>
      <c r="BE238" s="156"/>
      <c r="BF238" s="156"/>
      <c r="BG238" s="156"/>
      <c r="BH238" s="156"/>
      <c r="BI238" s="156"/>
      <c r="BJ238" s="156"/>
      <c r="BK238" s="156"/>
      <c r="BL238" s="156"/>
      <c r="BM238" s="156"/>
      <c r="BN238" s="156"/>
      <c r="BO238" s="156"/>
      <c r="BP238" s="156"/>
      <c r="BQ238" s="156"/>
      <c r="BR238" s="156"/>
      <c r="BS238" s="156"/>
      <c r="BT238" s="156"/>
      <c r="BU238" s="156"/>
      <c r="BV238" s="156"/>
      <c r="BW238" s="156"/>
      <c r="BX238" s="156"/>
      <c r="BY238" s="156"/>
      <c r="BZ238" s="156"/>
      <c r="CA238" s="156"/>
      <c r="CB238" s="156"/>
      <c r="CC238" s="156"/>
      <c r="CD238" s="156"/>
      <c r="CE238" s="156"/>
      <c r="CF238" s="156"/>
      <c r="CG238" s="156"/>
    </row>
    <row r="239" spans="2:85" x14ac:dyDescent="0.2">
      <c r="B239" s="173"/>
      <c r="C239" s="173"/>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row>
    <row r="240" spans="2:85" x14ac:dyDescent="0.2">
      <c r="B240" s="173"/>
      <c r="C240" s="173"/>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c r="AO240" s="156"/>
      <c r="AP240" s="156"/>
      <c r="AQ240" s="156"/>
      <c r="AR240" s="156"/>
      <c r="AS240" s="156"/>
      <c r="AT240" s="156"/>
      <c r="AU240" s="156"/>
      <c r="AV240" s="156"/>
      <c r="AW240" s="156"/>
      <c r="AX240" s="156"/>
      <c r="AY240" s="156"/>
      <c r="AZ240" s="156"/>
      <c r="BA240" s="156"/>
      <c r="BB240" s="156"/>
      <c r="BC240" s="156"/>
      <c r="BD240" s="156"/>
      <c r="BE240" s="156"/>
      <c r="BF240" s="156"/>
      <c r="BG240" s="156"/>
      <c r="BH240" s="156"/>
      <c r="BI240" s="156"/>
      <c r="BJ240" s="156"/>
      <c r="BK240" s="156"/>
      <c r="BL240" s="156"/>
      <c r="BM240" s="156"/>
      <c r="BN240" s="156"/>
      <c r="BO240" s="156"/>
      <c r="BP240" s="156"/>
      <c r="BQ240" s="156"/>
      <c r="BR240" s="156"/>
      <c r="BS240" s="156"/>
      <c r="BT240" s="156"/>
      <c r="BU240" s="156"/>
      <c r="BV240" s="156"/>
      <c r="BW240" s="156"/>
      <c r="BX240" s="156"/>
      <c r="BY240" s="156"/>
      <c r="BZ240" s="156"/>
      <c r="CA240" s="156"/>
      <c r="CB240" s="156"/>
      <c r="CC240" s="156"/>
      <c r="CD240" s="156"/>
      <c r="CE240" s="156"/>
      <c r="CF240" s="156"/>
      <c r="CG240" s="156"/>
    </row>
    <row r="241" spans="2:85" x14ac:dyDescent="0.2">
      <c r="B241" s="173"/>
      <c r="C241" s="173"/>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c r="AJ241" s="156"/>
      <c r="AK241" s="156"/>
      <c r="AL241" s="156"/>
      <c r="AM241" s="156"/>
      <c r="AN241" s="156"/>
      <c r="AO241" s="156"/>
      <c r="AP241" s="156"/>
      <c r="AQ241" s="156"/>
      <c r="AR241" s="156"/>
      <c r="AS241" s="156"/>
      <c r="AT241" s="156"/>
      <c r="AU241" s="156"/>
      <c r="AV241" s="156"/>
      <c r="AW241" s="156"/>
      <c r="AX241" s="156"/>
      <c r="AY241" s="156"/>
      <c r="AZ241" s="156"/>
      <c r="BA241" s="156"/>
      <c r="BB241" s="156"/>
      <c r="BC241" s="156"/>
      <c r="BD241" s="156"/>
      <c r="BE241" s="156"/>
      <c r="BF241" s="156"/>
      <c r="BG241" s="156"/>
      <c r="BH241" s="156"/>
      <c r="BI241" s="156"/>
      <c r="BJ241" s="156"/>
      <c r="BK241" s="156"/>
      <c r="BL241" s="156"/>
      <c r="BM241" s="156"/>
      <c r="BN241" s="156"/>
      <c r="BO241" s="156"/>
      <c r="BP241" s="156"/>
      <c r="BQ241" s="156"/>
      <c r="BR241" s="156"/>
      <c r="BS241" s="156"/>
      <c r="BT241" s="156"/>
      <c r="BU241" s="156"/>
      <c r="BV241" s="156"/>
      <c r="BW241" s="156"/>
      <c r="BX241" s="156"/>
      <c r="BY241" s="156"/>
      <c r="BZ241" s="156"/>
      <c r="CA241" s="156"/>
      <c r="CB241" s="156"/>
      <c r="CC241" s="156"/>
      <c r="CD241" s="156"/>
      <c r="CE241" s="156"/>
      <c r="CF241" s="156"/>
      <c r="CG241" s="156"/>
    </row>
    <row r="242" spans="2:85" x14ac:dyDescent="0.2">
      <c r="B242" s="173"/>
      <c r="C242" s="173"/>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6"/>
      <c r="BQ242" s="156"/>
      <c r="BR242" s="156"/>
      <c r="BS242" s="156"/>
      <c r="BT242" s="156"/>
      <c r="BU242" s="156"/>
      <c r="BV242" s="156"/>
      <c r="BW242" s="156"/>
      <c r="BX242" s="156"/>
      <c r="BY242" s="156"/>
      <c r="BZ242" s="156"/>
      <c r="CA242" s="156"/>
      <c r="CB242" s="156"/>
      <c r="CC242" s="156"/>
      <c r="CD242" s="156"/>
      <c r="CE242" s="156"/>
      <c r="CF242" s="156"/>
      <c r="CG242" s="156"/>
    </row>
    <row r="243" spans="2:85" x14ac:dyDescent="0.2">
      <c r="B243" s="173"/>
      <c r="C243" s="173"/>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c r="AH243" s="156"/>
      <c r="AI243" s="156"/>
      <c r="AJ243" s="156"/>
      <c r="AK243" s="156"/>
      <c r="AL243" s="156"/>
      <c r="AM243" s="156"/>
      <c r="AN243" s="156"/>
      <c r="AO243" s="156"/>
      <c r="AP243" s="156"/>
      <c r="AQ243" s="156"/>
      <c r="AR243" s="156"/>
      <c r="AS243" s="156"/>
      <c r="AT243" s="156"/>
      <c r="AU243" s="156"/>
      <c r="AV243" s="156"/>
      <c r="AW243" s="156"/>
      <c r="AX243" s="156"/>
      <c r="AY243" s="156"/>
      <c r="AZ243" s="156"/>
      <c r="BA243" s="156"/>
      <c r="BB243" s="156"/>
      <c r="BC243" s="156"/>
      <c r="BD243" s="156"/>
      <c r="BE243" s="156"/>
      <c r="BF243" s="156"/>
      <c r="BG243" s="156"/>
      <c r="BH243" s="156"/>
      <c r="BI243" s="156"/>
      <c r="BJ243" s="156"/>
      <c r="BK243" s="156"/>
      <c r="BL243" s="156"/>
      <c r="BM243" s="156"/>
      <c r="BN243" s="156"/>
      <c r="BO243" s="156"/>
      <c r="BP243" s="156"/>
      <c r="BQ243" s="156"/>
      <c r="BR243" s="156"/>
      <c r="BS243" s="156"/>
      <c r="BT243" s="156"/>
      <c r="BU243" s="156"/>
      <c r="BV243" s="156"/>
      <c r="BW243" s="156"/>
      <c r="BX243" s="156"/>
      <c r="BY243" s="156"/>
      <c r="BZ243" s="156"/>
      <c r="CA243" s="156"/>
      <c r="CB243" s="156"/>
      <c r="CC243" s="156"/>
      <c r="CD243" s="156"/>
      <c r="CE243" s="156"/>
      <c r="CF243" s="156"/>
      <c r="CG243" s="156"/>
    </row>
    <row r="244" spans="2:85" x14ac:dyDescent="0.2">
      <c r="B244" s="173"/>
      <c r="C244" s="173"/>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c r="AH244" s="156"/>
      <c r="AI244" s="156"/>
      <c r="AJ244" s="156"/>
      <c r="AK244" s="156"/>
      <c r="AL244" s="156"/>
      <c r="AM244" s="156"/>
      <c r="AN244" s="156"/>
      <c r="AO244" s="156"/>
      <c r="AP244" s="156"/>
      <c r="AQ244" s="156"/>
      <c r="AR244" s="156"/>
      <c r="AS244" s="156"/>
      <c r="AT244" s="156"/>
      <c r="AU244" s="156"/>
      <c r="AV244" s="156"/>
      <c r="AW244" s="156"/>
      <c r="AX244" s="156"/>
      <c r="AY244" s="156"/>
      <c r="AZ244" s="156"/>
      <c r="BA244" s="156"/>
      <c r="BB244" s="156"/>
      <c r="BC244" s="156"/>
      <c r="BD244" s="156"/>
      <c r="BE244" s="156"/>
      <c r="BF244" s="156"/>
      <c r="BG244" s="156"/>
      <c r="BH244" s="156"/>
      <c r="BI244" s="156"/>
      <c r="BJ244" s="156"/>
      <c r="BK244" s="156"/>
      <c r="BL244" s="156"/>
      <c r="BM244" s="156"/>
      <c r="BN244" s="156"/>
      <c r="BO244" s="156"/>
      <c r="BP244" s="156"/>
      <c r="BQ244" s="156"/>
      <c r="BR244" s="156"/>
      <c r="BS244" s="156"/>
      <c r="BT244" s="156"/>
      <c r="BU244" s="156"/>
      <c r="BV244" s="156"/>
      <c r="BW244" s="156"/>
      <c r="BX244" s="156"/>
      <c r="BY244" s="156"/>
      <c r="BZ244" s="156"/>
      <c r="CA244" s="156"/>
      <c r="CB244" s="156"/>
      <c r="CC244" s="156"/>
      <c r="CD244" s="156"/>
      <c r="CE244" s="156"/>
      <c r="CF244" s="156"/>
      <c r="CG244" s="156"/>
    </row>
    <row r="245" spans="2:85" x14ac:dyDescent="0.2">
      <c r="B245" s="173"/>
      <c r="C245" s="173"/>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6"/>
      <c r="BQ245" s="156"/>
      <c r="BR245" s="156"/>
      <c r="BS245" s="156"/>
      <c r="BT245" s="156"/>
      <c r="BU245" s="156"/>
      <c r="BV245" s="156"/>
      <c r="BW245" s="156"/>
      <c r="BX245" s="156"/>
      <c r="BY245" s="156"/>
      <c r="BZ245" s="156"/>
      <c r="CA245" s="156"/>
      <c r="CB245" s="156"/>
      <c r="CC245" s="156"/>
      <c r="CD245" s="156"/>
      <c r="CE245" s="156"/>
      <c r="CF245" s="156"/>
      <c r="CG245" s="156"/>
    </row>
    <row r="246" spans="2:85" x14ac:dyDescent="0.2">
      <c r="B246" s="173"/>
      <c r="C246" s="173"/>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c r="BH246" s="156"/>
      <c r="BI246" s="156"/>
      <c r="BJ246" s="156"/>
      <c r="BK246" s="156"/>
      <c r="BL246" s="156"/>
      <c r="BM246" s="156"/>
      <c r="BN246" s="156"/>
      <c r="BO246" s="156"/>
      <c r="BP246" s="156"/>
      <c r="BQ246" s="156"/>
      <c r="BR246" s="156"/>
      <c r="BS246" s="156"/>
      <c r="BT246" s="156"/>
      <c r="BU246" s="156"/>
      <c r="BV246" s="156"/>
      <c r="BW246" s="156"/>
      <c r="BX246" s="156"/>
      <c r="BY246" s="156"/>
      <c r="BZ246" s="156"/>
      <c r="CA246" s="156"/>
      <c r="CB246" s="156"/>
      <c r="CC246" s="156"/>
      <c r="CD246" s="156"/>
      <c r="CE246" s="156"/>
      <c r="CF246" s="156"/>
      <c r="CG246" s="156"/>
    </row>
    <row r="247" spans="2:85" x14ac:dyDescent="0.2">
      <c r="B247" s="173"/>
      <c r="C247" s="173"/>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c r="BI247" s="156"/>
      <c r="BJ247" s="156"/>
      <c r="BK247" s="156"/>
      <c r="BL247" s="156"/>
      <c r="BM247" s="156"/>
      <c r="BN247" s="156"/>
      <c r="BO247" s="156"/>
      <c r="BP247" s="156"/>
      <c r="BQ247" s="156"/>
      <c r="BR247" s="156"/>
      <c r="BS247" s="156"/>
      <c r="BT247" s="156"/>
      <c r="BU247" s="156"/>
      <c r="BV247" s="156"/>
      <c r="BW247" s="156"/>
      <c r="BX247" s="156"/>
      <c r="BY247" s="156"/>
      <c r="BZ247" s="156"/>
      <c r="CA247" s="156"/>
      <c r="CB247" s="156"/>
      <c r="CC247" s="156"/>
      <c r="CD247" s="156"/>
      <c r="CE247" s="156"/>
      <c r="CF247" s="156"/>
      <c r="CG247" s="156"/>
    </row>
    <row r="248" spans="2:85" x14ac:dyDescent="0.2">
      <c r="B248" s="173"/>
      <c r="C248" s="173"/>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6"/>
      <c r="BR248" s="156"/>
      <c r="BS248" s="156"/>
      <c r="BT248" s="156"/>
      <c r="BU248" s="156"/>
      <c r="BV248" s="156"/>
      <c r="BW248" s="156"/>
      <c r="BX248" s="156"/>
      <c r="BY248" s="156"/>
      <c r="BZ248" s="156"/>
      <c r="CA248" s="156"/>
      <c r="CB248" s="156"/>
      <c r="CC248" s="156"/>
      <c r="CD248" s="156"/>
      <c r="CE248" s="156"/>
      <c r="CF248" s="156"/>
      <c r="CG248" s="156"/>
    </row>
    <row r="249" spans="2:85" x14ac:dyDescent="0.2">
      <c r="B249" s="173"/>
      <c r="C249" s="173"/>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6"/>
      <c r="BR249" s="156"/>
      <c r="BS249" s="156"/>
      <c r="BT249" s="156"/>
      <c r="BU249" s="156"/>
      <c r="BV249" s="156"/>
      <c r="BW249" s="156"/>
      <c r="BX249" s="156"/>
      <c r="BY249" s="156"/>
      <c r="BZ249" s="156"/>
      <c r="CA249" s="156"/>
      <c r="CB249" s="156"/>
      <c r="CC249" s="156"/>
      <c r="CD249" s="156"/>
      <c r="CE249" s="156"/>
      <c r="CF249" s="156"/>
      <c r="CG249" s="156"/>
    </row>
    <row r="250" spans="2:85" x14ac:dyDescent="0.2">
      <c r="B250" s="173"/>
      <c r="C250" s="173"/>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6"/>
      <c r="BR250" s="156"/>
      <c r="BS250" s="156"/>
      <c r="BT250" s="156"/>
      <c r="BU250" s="156"/>
      <c r="BV250" s="156"/>
      <c r="BW250" s="156"/>
      <c r="BX250" s="156"/>
      <c r="BY250" s="156"/>
      <c r="BZ250" s="156"/>
      <c r="CA250" s="156"/>
      <c r="CB250" s="156"/>
      <c r="CC250" s="156"/>
      <c r="CD250" s="156"/>
      <c r="CE250" s="156"/>
      <c r="CF250" s="156"/>
      <c r="CG250" s="156"/>
    </row>
    <row r="251" spans="2:85" x14ac:dyDescent="0.2">
      <c r="B251" s="173"/>
      <c r="C251" s="173"/>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6"/>
      <c r="BR251" s="156"/>
      <c r="BS251" s="156"/>
      <c r="BT251" s="156"/>
      <c r="BU251" s="156"/>
      <c r="BV251" s="156"/>
      <c r="BW251" s="156"/>
      <c r="BX251" s="156"/>
      <c r="BY251" s="156"/>
      <c r="BZ251" s="156"/>
      <c r="CA251" s="156"/>
      <c r="CB251" s="156"/>
      <c r="CC251" s="156"/>
      <c r="CD251" s="156"/>
      <c r="CE251" s="156"/>
      <c r="CF251" s="156"/>
      <c r="CG251" s="156"/>
    </row>
    <row r="252" spans="2:85" x14ac:dyDescent="0.2">
      <c r="B252" s="173"/>
      <c r="C252" s="173"/>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6"/>
      <c r="BR252" s="156"/>
      <c r="BS252" s="156"/>
      <c r="BT252" s="156"/>
      <c r="BU252" s="156"/>
      <c r="BV252" s="156"/>
      <c r="BW252" s="156"/>
      <c r="BX252" s="156"/>
      <c r="BY252" s="156"/>
      <c r="BZ252" s="156"/>
      <c r="CA252" s="156"/>
      <c r="CB252" s="156"/>
      <c r="CC252" s="156"/>
      <c r="CD252" s="156"/>
      <c r="CE252" s="156"/>
      <c r="CF252" s="156"/>
      <c r="CG252" s="156"/>
    </row>
    <row r="253" spans="2:85" x14ac:dyDescent="0.2">
      <c r="B253" s="173"/>
      <c r="C253" s="173"/>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6"/>
      <c r="BQ253" s="156"/>
      <c r="BR253" s="156"/>
      <c r="BS253" s="156"/>
      <c r="BT253" s="156"/>
      <c r="BU253" s="156"/>
      <c r="BV253" s="156"/>
      <c r="BW253" s="156"/>
      <c r="BX253" s="156"/>
      <c r="BY253" s="156"/>
      <c r="BZ253" s="156"/>
      <c r="CA253" s="156"/>
      <c r="CB253" s="156"/>
      <c r="CC253" s="156"/>
      <c r="CD253" s="156"/>
      <c r="CE253" s="156"/>
      <c r="CF253" s="156"/>
      <c r="CG253" s="156"/>
    </row>
    <row r="254" spans="2:85" x14ac:dyDescent="0.2">
      <c r="B254" s="173"/>
      <c r="C254" s="173"/>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6"/>
      <c r="BL254" s="156"/>
      <c r="BM254" s="156"/>
      <c r="BN254" s="156"/>
      <c r="BO254" s="156"/>
      <c r="BP254" s="156"/>
      <c r="BQ254" s="156"/>
      <c r="BR254" s="156"/>
      <c r="BS254" s="156"/>
      <c r="BT254" s="156"/>
      <c r="BU254" s="156"/>
      <c r="BV254" s="156"/>
      <c r="BW254" s="156"/>
      <c r="BX254" s="156"/>
      <c r="BY254" s="156"/>
      <c r="BZ254" s="156"/>
      <c r="CA254" s="156"/>
      <c r="CB254" s="156"/>
      <c r="CC254" s="156"/>
      <c r="CD254" s="156"/>
      <c r="CE254" s="156"/>
      <c r="CF254" s="156"/>
      <c r="CG254" s="156"/>
    </row>
    <row r="255" spans="2:85" x14ac:dyDescent="0.2">
      <c r="B255" s="173"/>
      <c r="C255" s="173"/>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c r="BI255" s="156"/>
      <c r="BJ255" s="156"/>
      <c r="BK255" s="156"/>
      <c r="BL255" s="156"/>
      <c r="BM255" s="156"/>
      <c r="BN255" s="156"/>
      <c r="BO255" s="156"/>
      <c r="BP255" s="156"/>
      <c r="BQ255" s="156"/>
      <c r="BR255" s="156"/>
      <c r="BS255" s="156"/>
      <c r="BT255" s="156"/>
      <c r="BU255" s="156"/>
      <c r="BV255" s="156"/>
      <c r="BW255" s="156"/>
      <c r="BX255" s="156"/>
      <c r="BY255" s="156"/>
      <c r="BZ255" s="156"/>
      <c r="CA255" s="156"/>
      <c r="CB255" s="156"/>
      <c r="CC255" s="156"/>
      <c r="CD255" s="156"/>
      <c r="CE255" s="156"/>
      <c r="CF255" s="156"/>
      <c r="CG255" s="156"/>
    </row>
    <row r="256" spans="2:85" x14ac:dyDescent="0.2">
      <c r="B256" s="173"/>
      <c r="C256" s="173"/>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c r="BK256" s="156"/>
      <c r="BL256" s="156"/>
      <c r="BM256" s="156"/>
      <c r="BN256" s="156"/>
      <c r="BO256" s="156"/>
      <c r="BP256" s="156"/>
      <c r="BQ256" s="156"/>
      <c r="BR256" s="156"/>
      <c r="BS256" s="156"/>
      <c r="BT256" s="156"/>
      <c r="BU256" s="156"/>
      <c r="BV256" s="156"/>
      <c r="BW256" s="156"/>
      <c r="BX256" s="156"/>
      <c r="BY256" s="156"/>
      <c r="BZ256" s="156"/>
      <c r="CA256" s="156"/>
      <c r="CB256" s="156"/>
      <c r="CC256" s="156"/>
      <c r="CD256" s="156"/>
      <c r="CE256" s="156"/>
      <c r="CF256" s="156"/>
      <c r="CG256" s="156"/>
    </row>
    <row r="257" spans="2:85" x14ac:dyDescent="0.2">
      <c r="B257" s="173"/>
      <c r="C257" s="173"/>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c r="BI257" s="156"/>
      <c r="BJ257" s="156"/>
      <c r="BK257" s="156"/>
      <c r="BL257" s="156"/>
      <c r="BM257" s="156"/>
      <c r="BN257" s="156"/>
      <c r="BO257" s="156"/>
      <c r="BP257" s="156"/>
      <c r="BQ257" s="156"/>
      <c r="BR257" s="156"/>
      <c r="BS257" s="156"/>
      <c r="BT257" s="156"/>
      <c r="BU257" s="156"/>
      <c r="BV257" s="156"/>
      <c r="BW257" s="156"/>
      <c r="BX257" s="156"/>
      <c r="BY257" s="156"/>
      <c r="BZ257" s="156"/>
      <c r="CA257" s="156"/>
      <c r="CB257" s="156"/>
      <c r="CC257" s="156"/>
      <c r="CD257" s="156"/>
      <c r="CE257" s="156"/>
      <c r="CF257" s="156"/>
      <c r="CG257" s="156"/>
    </row>
    <row r="258" spans="2:85" x14ac:dyDescent="0.2">
      <c r="B258" s="173"/>
      <c r="C258" s="173"/>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c r="BI258" s="156"/>
      <c r="BJ258" s="156"/>
      <c r="BK258" s="156"/>
      <c r="BL258" s="156"/>
      <c r="BM258" s="156"/>
      <c r="BN258" s="156"/>
      <c r="BO258" s="156"/>
      <c r="BP258" s="156"/>
      <c r="BQ258" s="156"/>
      <c r="BR258" s="156"/>
      <c r="BS258" s="156"/>
      <c r="BT258" s="156"/>
      <c r="BU258" s="156"/>
      <c r="BV258" s="156"/>
      <c r="BW258" s="156"/>
      <c r="BX258" s="156"/>
      <c r="BY258" s="156"/>
      <c r="BZ258" s="156"/>
      <c r="CA258" s="156"/>
      <c r="CB258" s="156"/>
      <c r="CC258" s="156"/>
      <c r="CD258" s="156"/>
      <c r="CE258" s="156"/>
      <c r="CF258" s="156"/>
      <c r="CG258" s="156"/>
    </row>
    <row r="259" spans="2:85" x14ac:dyDescent="0.2">
      <c r="B259" s="173"/>
      <c r="C259" s="173"/>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6"/>
      <c r="BR259" s="156"/>
      <c r="BS259" s="156"/>
      <c r="BT259" s="156"/>
      <c r="BU259" s="156"/>
      <c r="BV259" s="156"/>
      <c r="BW259" s="156"/>
      <c r="BX259" s="156"/>
      <c r="BY259" s="156"/>
      <c r="BZ259" s="156"/>
      <c r="CA259" s="156"/>
      <c r="CB259" s="156"/>
      <c r="CC259" s="156"/>
      <c r="CD259" s="156"/>
      <c r="CE259" s="156"/>
      <c r="CF259" s="156"/>
      <c r="CG259" s="156"/>
    </row>
    <row r="260" spans="2:85" x14ac:dyDescent="0.2">
      <c r="B260" s="173"/>
      <c r="C260" s="173"/>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6"/>
      <c r="BR260" s="156"/>
      <c r="BS260" s="156"/>
      <c r="BT260" s="156"/>
      <c r="BU260" s="156"/>
      <c r="BV260" s="156"/>
      <c r="BW260" s="156"/>
      <c r="BX260" s="156"/>
      <c r="BY260" s="156"/>
      <c r="BZ260" s="156"/>
      <c r="CA260" s="156"/>
      <c r="CB260" s="156"/>
      <c r="CC260" s="156"/>
      <c r="CD260" s="156"/>
      <c r="CE260" s="156"/>
      <c r="CF260" s="156"/>
      <c r="CG260" s="156"/>
    </row>
    <row r="261" spans="2:85" x14ac:dyDescent="0.2">
      <c r="B261" s="173"/>
      <c r="C261" s="173"/>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6"/>
      <c r="BR261" s="156"/>
      <c r="BS261" s="156"/>
      <c r="BT261" s="156"/>
      <c r="BU261" s="156"/>
      <c r="BV261" s="156"/>
      <c r="BW261" s="156"/>
      <c r="BX261" s="156"/>
      <c r="BY261" s="156"/>
      <c r="BZ261" s="156"/>
      <c r="CA261" s="156"/>
      <c r="CB261" s="156"/>
      <c r="CC261" s="156"/>
      <c r="CD261" s="156"/>
      <c r="CE261" s="156"/>
      <c r="CF261" s="156"/>
      <c r="CG261" s="156"/>
    </row>
    <row r="262" spans="2:85" x14ac:dyDescent="0.2">
      <c r="B262" s="173"/>
      <c r="C262" s="173"/>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c r="BB262" s="156"/>
      <c r="BC262" s="156"/>
      <c r="BD262" s="156"/>
      <c r="BE262" s="156"/>
      <c r="BF262" s="156"/>
      <c r="BG262" s="156"/>
      <c r="BH262" s="156"/>
      <c r="BI262" s="156"/>
      <c r="BJ262" s="156"/>
      <c r="BK262" s="156"/>
      <c r="BL262" s="156"/>
      <c r="BM262" s="156"/>
      <c r="BN262" s="156"/>
      <c r="BO262" s="156"/>
      <c r="BP262" s="156"/>
      <c r="BQ262" s="156"/>
      <c r="BR262" s="156"/>
      <c r="BS262" s="156"/>
      <c r="BT262" s="156"/>
      <c r="BU262" s="156"/>
      <c r="BV262" s="156"/>
      <c r="BW262" s="156"/>
      <c r="BX262" s="156"/>
      <c r="BY262" s="156"/>
      <c r="BZ262" s="156"/>
      <c r="CA262" s="156"/>
      <c r="CB262" s="156"/>
      <c r="CC262" s="156"/>
      <c r="CD262" s="156"/>
      <c r="CE262" s="156"/>
      <c r="CF262" s="156"/>
      <c r="CG262" s="156"/>
    </row>
    <row r="263" spans="2:85" x14ac:dyDescent="0.2">
      <c r="B263" s="173"/>
      <c r="C263" s="173"/>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c r="AR263" s="156"/>
      <c r="AS263" s="156"/>
      <c r="AT263" s="156"/>
      <c r="AU263" s="156"/>
      <c r="AV263" s="156"/>
      <c r="AW263" s="156"/>
      <c r="AX263" s="156"/>
      <c r="AY263" s="156"/>
      <c r="AZ263" s="156"/>
      <c r="BA263" s="156"/>
      <c r="BB263" s="156"/>
      <c r="BC263" s="156"/>
      <c r="BD263" s="156"/>
      <c r="BE263" s="156"/>
      <c r="BF263" s="156"/>
      <c r="BG263" s="156"/>
      <c r="BH263" s="156"/>
      <c r="BI263" s="156"/>
      <c r="BJ263" s="156"/>
      <c r="BK263" s="156"/>
      <c r="BL263" s="156"/>
      <c r="BM263" s="156"/>
      <c r="BN263" s="156"/>
      <c r="BO263" s="156"/>
      <c r="BP263" s="156"/>
      <c r="BQ263" s="156"/>
      <c r="BR263" s="156"/>
      <c r="BS263" s="156"/>
      <c r="BT263" s="156"/>
      <c r="BU263" s="156"/>
      <c r="BV263" s="156"/>
      <c r="BW263" s="156"/>
      <c r="BX263" s="156"/>
      <c r="BY263" s="156"/>
      <c r="BZ263" s="156"/>
      <c r="CA263" s="156"/>
      <c r="CB263" s="156"/>
      <c r="CC263" s="156"/>
      <c r="CD263" s="156"/>
      <c r="CE263" s="156"/>
      <c r="CF263" s="156"/>
      <c r="CG263" s="156"/>
    </row>
    <row r="264" spans="2:85" x14ac:dyDescent="0.2">
      <c r="B264" s="173"/>
      <c r="C264" s="173"/>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c r="AH264" s="156"/>
      <c r="AI264" s="156"/>
      <c r="AJ264" s="156"/>
      <c r="AK264" s="156"/>
      <c r="AL264" s="156"/>
      <c r="AM264" s="156"/>
      <c r="AN264" s="156"/>
      <c r="AO264" s="156"/>
      <c r="AP264" s="156"/>
      <c r="AQ264" s="156"/>
      <c r="AR264" s="156"/>
      <c r="AS264" s="156"/>
      <c r="AT264" s="156"/>
      <c r="AU264" s="156"/>
      <c r="AV264" s="156"/>
      <c r="AW264" s="156"/>
      <c r="AX264" s="156"/>
      <c r="AY264" s="156"/>
      <c r="AZ264" s="156"/>
      <c r="BA264" s="156"/>
      <c r="BB264" s="156"/>
      <c r="BC264" s="156"/>
      <c r="BD264" s="156"/>
      <c r="BE264" s="156"/>
      <c r="BF264" s="156"/>
      <c r="BG264" s="156"/>
      <c r="BH264" s="156"/>
      <c r="BI264" s="156"/>
      <c r="BJ264" s="156"/>
      <c r="BK264" s="156"/>
      <c r="BL264" s="156"/>
      <c r="BM264" s="156"/>
      <c r="BN264" s="156"/>
      <c r="BO264" s="156"/>
      <c r="BP264" s="156"/>
      <c r="BQ264" s="156"/>
      <c r="BR264" s="156"/>
      <c r="BS264" s="156"/>
      <c r="BT264" s="156"/>
      <c r="BU264" s="156"/>
      <c r="BV264" s="156"/>
      <c r="BW264" s="156"/>
      <c r="BX264" s="156"/>
      <c r="BY264" s="156"/>
      <c r="BZ264" s="156"/>
      <c r="CA264" s="156"/>
      <c r="CB264" s="156"/>
      <c r="CC264" s="156"/>
      <c r="CD264" s="156"/>
      <c r="CE264" s="156"/>
      <c r="CF264" s="156"/>
      <c r="CG264" s="156"/>
    </row>
    <row r="265" spans="2:85" x14ac:dyDescent="0.2">
      <c r="B265" s="173"/>
      <c r="C265" s="173"/>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c r="AH265" s="156"/>
      <c r="AI265" s="156"/>
      <c r="AJ265" s="156"/>
      <c r="AK265" s="156"/>
      <c r="AL265" s="156"/>
      <c r="AM265" s="156"/>
      <c r="AN265" s="156"/>
      <c r="AO265" s="156"/>
      <c r="AP265" s="156"/>
      <c r="AQ265" s="156"/>
      <c r="AR265" s="156"/>
      <c r="AS265" s="156"/>
      <c r="AT265" s="156"/>
      <c r="AU265" s="156"/>
      <c r="AV265" s="156"/>
      <c r="AW265" s="156"/>
      <c r="AX265" s="156"/>
      <c r="AY265" s="156"/>
      <c r="AZ265" s="156"/>
      <c r="BA265" s="156"/>
      <c r="BB265" s="156"/>
      <c r="BC265" s="156"/>
      <c r="BD265" s="156"/>
      <c r="BE265" s="156"/>
      <c r="BF265" s="156"/>
      <c r="BG265" s="156"/>
      <c r="BH265" s="156"/>
      <c r="BI265" s="156"/>
      <c r="BJ265" s="156"/>
      <c r="BK265" s="156"/>
      <c r="BL265" s="156"/>
      <c r="BM265" s="156"/>
      <c r="BN265" s="156"/>
      <c r="BO265" s="156"/>
      <c r="BP265" s="156"/>
      <c r="BQ265" s="156"/>
      <c r="BR265" s="156"/>
      <c r="BS265" s="156"/>
      <c r="BT265" s="156"/>
      <c r="BU265" s="156"/>
      <c r="BV265" s="156"/>
      <c r="BW265" s="156"/>
      <c r="BX265" s="156"/>
      <c r="BY265" s="156"/>
      <c r="BZ265" s="156"/>
      <c r="CA265" s="156"/>
      <c r="CB265" s="156"/>
      <c r="CC265" s="156"/>
      <c r="CD265" s="156"/>
      <c r="CE265" s="156"/>
      <c r="CF265" s="156"/>
      <c r="CG265" s="156"/>
    </row>
    <row r="266" spans="2:85" x14ac:dyDescent="0.2">
      <c r="B266" s="173"/>
      <c r="C266" s="173"/>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c r="AH266" s="156"/>
      <c r="AI266" s="156"/>
      <c r="AJ266" s="156"/>
      <c r="AK266" s="156"/>
      <c r="AL266" s="156"/>
      <c r="AM266" s="156"/>
      <c r="AN266" s="156"/>
      <c r="AO266" s="156"/>
      <c r="AP266" s="156"/>
      <c r="AQ266" s="156"/>
      <c r="AR266" s="156"/>
      <c r="AS266" s="156"/>
      <c r="AT266" s="156"/>
      <c r="AU266" s="156"/>
      <c r="AV266" s="156"/>
      <c r="AW266" s="156"/>
      <c r="AX266" s="156"/>
      <c r="AY266" s="156"/>
      <c r="AZ266" s="156"/>
      <c r="BA266" s="156"/>
      <c r="BB266" s="156"/>
      <c r="BC266" s="156"/>
      <c r="BD266" s="156"/>
      <c r="BE266" s="156"/>
      <c r="BF266" s="156"/>
      <c r="BG266" s="156"/>
      <c r="BH266" s="156"/>
      <c r="BI266" s="156"/>
      <c r="BJ266" s="156"/>
      <c r="BK266" s="156"/>
      <c r="BL266" s="156"/>
      <c r="BM266" s="156"/>
      <c r="BN266" s="156"/>
      <c r="BO266" s="156"/>
      <c r="BP266" s="156"/>
      <c r="BQ266" s="156"/>
      <c r="BR266" s="156"/>
      <c r="BS266" s="156"/>
      <c r="BT266" s="156"/>
      <c r="BU266" s="156"/>
      <c r="BV266" s="156"/>
      <c r="BW266" s="156"/>
      <c r="BX266" s="156"/>
      <c r="BY266" s="156"/>
      <c r="BZ266" s="156"/>
      <c r="CA266" s="156"/>
      <c r="CB266" s="156"/>
      <c r="CC266" s="156"/>
      <c r="CD266" s="156"/>
      <c r="CE266" s="156"/>
      <c r="CF266" s="156"/>
      <c r="CG266" s="156"/>
    </row>
    <row r="267" spans="2:85" x14ac:dyDescent="0.2">
      <c r="B267" s="173"/>
      <c r="C267" s="173"/>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156"/>
      <c r="AL267" s="156"/>
      <c r="AM267" s="156"/>
      <c r="AN267" s="156"/>
      <c r="AO267" s="156"/>
      <c r="AP267" s="156"/>
      <c r="AQ267" s="156"/>
      <c r="AR267" s="156"/>
      <c r="AS267" s="156"/>
      <c r="AT267" s="156"/>
      <c r="AU267" s="156"/>
      <c r="AV267" s="156"/>
      <c r="AW267" s="156"/>
      <c r="AX267" s="156"/>
      <c r="AY267" s="156"/>
      <c r="AZ267" s="156"/>
      <c r="BA267" s="156"/>
      <c r="BB267" s="156"/>
      <c r="BC267" s="156"/>
      <c r="BD267" s="156"/>
      <c r="BE267" s="156"/>
      <c r="BF267" s="156"/>
      <c r="BG267" s="156"/>
      <c r="BH267" s="156"/>
      <c r="BI267" s="156"/>
      <c r="BJ267" s="156"/>
      <c r="BK267" s="156"/>
      <c r="BL267" s="156"/>
      <c r="BM267" s="156"/>
      <c r="BN267" s="156"/>
      <c r="BO267" s="156"/>
      <c r="BP267" s="156"/>
      <c r="BQ267" s="156"/>
      <c r="BR267" s="156"/>
      <c r="BS267" s="156"/>
      <c r="BT267" s="156"/>
      <c r="BU267" s="156"/>
      <c r="BV267" s="156"/>
      <c r="BW267" s="156"/>
      <c r="BX267" s="156"/>
      <c r="BY267" s="156"/>
      <c r="BZ267" s="156"/>
      <c r="CA267" s="156"/>
      <c r="CB267" s="156"/>
      <c r="CC267" s="156"/>
      <c r="CD267" s="156"/>
      <c r="CE267" s="156"/>
      <c r="CF267" s="156"/>
      <c r="CG267" s="156"/>
    </row>
    <row r="268" spans="2:85" x14ac:dyDescent="0.2">
      <c r="B268" s="173"/>
      <c r="C268" s="173"/>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156"/>
      <c r="AK268" s="156"/>
      <c r="AL268" s="156"/>
      <c r="AM268" s="156"/>
      <c r="AN268" s="156"/>
      <c r="AO268" s="156"/>
      <c r="AP268" s="156"/>
      <c r="AQ268" s="156"/>
      <c r="AR268" s="156"/>
      <c r="AS268" s="156"/>
      <c r="AT268" s="156"/>
      <c r="AU268" s="156"/>
      <c r="AV268" s="156"/>
      <c r="AW268" s="156"/>
      <c r="AX268" s="156"/>
      <c r="AY268" s="156"/>
      <c r="AZ268" s="156"/>
      <c r="BA268" s="156"/>
      <c r="BB268" s="156"/>
      <c r="BC268" s="156"/>
      <c r="BD268" s="156"/>
      <c r="BE268" s="156"/>
      <c r="BF268" s="156"/>
      <c r="BG268" s="156"/>
      <c r="BH268" s="156"/>
      <c r="BI268" s="156"/>
      <c r="BJ268" s="156"/>
      <c r="BK268" s="156"/>
      <c r="BL268" s="156"/>
      <c r="BM268" s="156"/>
      <c r="BN268" s="156"/>
      <c r="BO268" s="156"/>
      <c r="BP268" s="156"/>
      <c r="BQ268" s="156"/>
      <c r="BR268" s="156"/>
      <c r="BS268" s="156"/>
      <c r="BT268" s="156"/>
      <c r="BU268" s="156"/>
      <c r="BV268" s="156"/>
      <c r="BW268" s="156"/>
      <c r="BX268" s="156"/>
      <c r="BY268" s="156"/>
      <c r="BZ268" s="156"/>
      <c r="CA268" s="156"/>
      <c r="CB268" s="156"/>
      <c r="CC268" s="156"/>
      <c r="CD268" s="156"/>
      <c r="CE268" s="156"/>
      <c r="CF268" s="156"/>
      <c r="CG268" s="156"/>
    </row>
    <row r="269" spans="2:85" x14ac:dyDescent="0.2">
      <c r="B269" s="173"/>
      <c r="C269" s="173"/>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56"/>
      <c r="AG269" s="156"/>
      <c r="AH269" s="156"/>
      <c r="AI269" s="156"/>
      <c r="AJ269" s="156"/>
      <c r="AK269" s="156"/>
      <c r="AL269" s="156"/>
      <c r="AM269" s="156"/>
      <c r="AN269" s="156"/>
      <c r="AO269" s="156"/>
      <c r="AP269" s="156"/>
      <c r="AQ269" s="156"/>
      <c r="AR269" s="156"/>
      <c r="AS269" s="156"/>
      <c r="AT269" s="156"/>
      <c r="AU269" s="156"/>
      <c r="AV269" s="156"/>
      <c r="AW269" s="156"/>
      <c r="AX269" s="156"/>
      <c r="AY269" s="156"/>
      <c r="AZ269" s="156"/>
      <c r="BA269" s="156"/>
      <c r="BB269" s="156"/>
      <c r="BC269" s="156"/>
      <c r="BD269" s="156"/>
      <c r="BE269" s="156"/>
      <c r="BF269" s="156"/>
      <c r="BG269" s="156"/>
      <c r="BH269" s="156"/>
      <c r="BI269" s="156"/>
      <c r="BJ269" s="156"/>
      <c r="BK269" s="156"/>
      <c r="BL269" s="156"/>
      <c r="BM269" s="156"/>
      <c r="BN269" s="156"/>
      <c r="BO269" s="156"/>
      <c r="BP269" s="156"/>
      <c r="BQ269" s="156"/>
      <c r="BR269" s="156"/>
      <c r="BS269" s="156"/>
      <c r="BT269" s="156"/>
      <c r="BU269" s="156"/>
      <c r="BV269" s="156"/>
      <c r="BW269" s="156"/>
      <c r="BX269" s="156"/>
      <c r="BY269" s="156"/>
      <c r="BZ269" s="156"/>
      <c r="CA269" s="156"/>
      <c r="CB269" s="156"/>
      <c r="CC269" s="156"/>
      <c r="CD269" s="156"/>
      <c r="CE269" s="156"/>
      <c r="CF269" s="156"/>
      <c r="CG269" s="156"/>
    </row>
    <row r="270" spans="2:85" x14ac:dyDescent="0.2">
      <c r="B270" s="173"/>
      <c r="C270" s="173"/>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c r="AH270" s="156"/>
      <c r="AI270" s="156"/>
      <c r="AJ270" s="156"/>
      <c r="AK270" s="156"/>
      <c r="AL270" s="156"/>
      <c r="AM270" s="156"/>
      <c r="AN270" s="156"/>
      <c r="AO270" s="156"/>
      <c r="AP270" s="156"/>
      <c r="AQ270" s="156"/>
      <c r="AR270" s="156"/>
      <c r="AS270" s="156"/>
      <c r="AT270" s="156"/>
      <c r="AU270" s="156"/>
      <c r="AV270" s="156"/>
      <c r="AW270" s="156"/>
      <c r="AX270" s="156"/>
      <c r="AY270" s="156"/>
      <c r="AZ270" s="156"/>
      <c r="BA270" s="156"/>
      <c r="BB270" s="156"/>
      <c r="BC270" s="156"/>
      <c r="BD270" s="156"/>
      <c r="BE270" s="156"/>
      <c r="BF270" s="156"/>
      <c r="BG270" s="156"/>
      <c r="BH270" s="156"/>
      <c r="BI270" s="156"/>
      <c r="BJ270" s="156"/>
      <c r="BK270" s="156"/>
      <c r="BL270" s="156"/>
      <c r="BM270" s="156"/>
      <c r="BN270" s="156"/>
      <c r="BO270" s="156"/>
      <c r="BP270" s="156"/>
      <c r="BQ270" s="156"/>
      <c r="BR270" s="156"/>
      <c r="BS270" s="156"/>
      <c r="BT270" s="156"/>
      <c r="BU270" s="156"/>
      <c r="BV270" s="156"/>
      <c r="BW270" s="156"/>
      <c r="BX270" s="156"/>
      <c r="BY270" s="156"/>
      <c r="BZ270" s="156"/>
      <c r="CA270" s="156"/>
      <c r="CB270" s="156"/>
      <c r="CC270" s="156"/>
      <c r="CD270" s="156"/>
      <c r="CE270" s="156"/>
      <c r="CF270" s="156"/>
      <c r="CG270" s="156"/>
    </row>
    <row r="271" spans="2:85" x14ac:dyDescent="0.2">
      <c r="B271" s="173"/>
      <c r="C271" s="173"/>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56"/>
      <c r="AG271" s="156"/>
      <c r="AH271" s="156"/>
      <c r="AI271" s="156"/>
      <c r="AJ271" s="156"/>
      <c r="AK271" s="156"/>
      <c r="AL271" s="156"/>
      <c r="AM271" s="156"/>
      <c r="AN271" s="156"/>
      <c r="AO271" s="156"/>
      <c r="AP271" s="156"/>
      <c r="AQ271" s="156"/>
      <c r="AR271" s="156"/>
      <c r="AS271" s="156"/>
      <c r="AT271" s="156"/>
      <c r="AU271" s="156"/>
      <c r="AV271" s="156"/>
      <c r="AW271" s="156"/>
      <c r="AX271" s="156"/>
      <c r="AY271" s="156"/>
      <c r="AZ271" s="156"/>
      <c r="BA271" s="156"/>
      <c r="BB271" s="156"/>
      <c r="BC271" s="156"/>
      <c r="BD271" s="156"/>
      <c r="BE271" s="156"/>
      <c r="BF271" s="156"/>
      <c r="BG271" s="156"/>
      <c r="BH271" s="156"/>
      <c r="BI271" s="156"/>
      <c r="BJ271" s="156"/>
      <c r="BK271" s="156"/>
      <c r="BL271" s="156"/>
      <c r="BM271" s="156"/>
      <c r="BN271" s="156"/>
      <c r="BO271" s="156"/>
      <c r="BP271" s="156"/>
      <c r="BQ271" s="156"/>
      <c r="BR271" s="156"/>
      <c r="BS271" s="156"/>
      <c r="BT271" s="156"/>
      <c r="BU271" s="156"/>
      <c r="BV271" s="156"/>
      <c r="BW271" s="156"/>
      <c r="BX271" s="156"/>
      <c r="BY271" s="156"/>
      <c r="BZ271" s="156"/>
      <c r="CA271" s="156"/>
      <c r="CB271" s="156"/>
      <c r="CC271" s="156"/>
      <c r="CD271" s="156"/>
      <c r="CE271" s="156"/>
      <c r="CF271" s="156"/>
      <c r="CG271" s="156"/>
    </row>
    <row r="272" spans="2:85" x14ac:dyDescent="0.2">
      <c r="B272" s="173"/>
      <c r="C272" s="173"/>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c r="AH272" s="156"/>
      <c r="AI272" s="156"/>
      <c r="AJ272" s="156"/>
      <c r="AK272" s="156"/>
      <c r="AL272" s="156"/>
      <c r="AM272" s="156"/>
      <c r="AN272" s="156"/>
      <c r="AO272" s="156"/>
      <c r="AP272" s="156"/>
      <c r="AQ272" s="156"/>
      <c r="AR272" s="156"/>
      <c r="AS272" s="156"/>
      <c r="AT272" s="156"/>
      <c r="AU272" s="156"/>
      <c r="AV272" s="156"/>
      <c r="AW272" s="156"/>
      <c r="AX272" s="156"/>
      <c r="AY272" s="156"/>
      <c r="AZ272" s="156"/>
      <c r="BA272" s="156"/>
      <c r="BB272" s="156"/>
      <c r="BC272" s="156"/>
      <c r="BD272" s="156"/>
      <c r="BE272" s="156"/>
      <c r="BF272" s="156"/>
      <c r="BG272" s="156"/>
      <c r="BH272" s="156"/>
      <c r="BI272" s="156"/>
      <c r="BJ272" s="156"/>
      <c r="BK272" s="156"/>
      <c r="BL272" s="156"/>
      <c r="BM272" s="156"/>
      <c r="BN272" s="156"/>
      <c r="BO272" s="156"/>
      <c r="BP272" s="156"/>
      <c r="BQ272" s="156"/>
      <c r="BR272" s="156"/>
      <c r="BS272" s="156"/>
      <c r="BT272" s="156"/>
      <c r="BU272" s="156"/>
      <c r="BV272" s="156"/>
      <c r="BW272" s="156"/>
      <c r="BX272" s="156"/>
      <c r="BY272" s="156"/>
      <c r="BZ272" s="156"/>
      <c r="CA272" s="156"/>
      <c r="CB272" s="156"/>
      <c r="CC272" s="156"/>
      <c r="CD272" s="156"/>
      <c r="CE272" s="156"/>
      <c r="CF272" s="156"/>
      <c r="CG272" s="156"/>
    </row>
    <row r="273" spans="2:85" x14ac:dyDescent="0.2">
      <c r="B273" s="173"/>
      <c r="C273" s="173"/>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c r="BB273" s="156"/>
      <c r="BC273" s="156"/>
      <c r="BD273" s="156"/>
      <c r="BE273" s="156"/>
      <c r="BF273" s="156"/>
      <c r="BG273" s="156"/>
      <c r="BH273" s="156"/>
      <c r="BI273" s="156"/>
      <c r="BJ273" s="156"/>
      <c r="BK273" s="156"/>
      <c r="BL273" s="156"/>
      <c r="BM273" s="156"/>
      <c r="BN273" s="156"/>
      <c r="BO273" s="156"/>
      <c r="BP273" s="156"/>
      <c r="BQ273" s="156"/>
      <c r="BR273" s="156"/>
      <c r="BS273" s="156"/>
      <c r="BT273" s="156"/>
      <c r="BU273" s="156"/>
      <c r="BV273" s="156"/>
      <c r="BW273" s="156"/>
      <c r="BX273" s="156"/>
      <c r="BY273" s="156"/>
      <c r="BZ273" s="156"/>
      <c r="CA273" s="156"/>
      <c r="CB273" s="156"/>
      <c r="CC273" s="156"/>
      <c r="CD273" s="156"/>
      <c r="CE273" s="156"/>
      <c r="CF273" s="156"/>
      <c r="CG273" s="156"/>
    </row>
    <row r="274" spans="2:85" x14ac:dyDescent="0.2">
      <c r="B274" s="173"/>
      <c r="C274" s="173"/>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c r="AR274" s="156"/>
      <c r="AS274" s="156"/>
      <c r="AT274" s="156"/>
      <c r="AU274" s="156"/>
      <c r="AV274" s="156"/>
      <c r="AW274" s="156"/>
      <c r="AX274" s="156"/>
      <c r="AY274" s="156"/>
      <c r="AZ274" s="156"/>
      <c r="BA274" s="156"/>
      <c r="BB274" s="156"/>
      <c r="BC274" s="156"/>
      <c r="BD274" s="156"/>
      <c r="BE274" s="156"/>
      <c r="BF274" s="156"/>
      <c r="BG274" s="156"/>
      <c r="BH274" s="156"/>
      <c r="BI274" s="156"/>
      <c r="BJ274" s="156"/>
      <c r="BK274" s="156"/>
      <c r="BL274" s="156"/>
      <c r="BM274" s="156"/>
      <c r="BN274" s="156"/>
      <c r="BO274" s="156"/>
      <c r="BP274" s="156"/>
      <c r="BQ274" s="156"/>
      <c r="BR274" s="156"/>
      <c r="BS274" s="156"/>
      <c r="BT274" s="156"/>
      <c r="BU274" s="156"/>
      <c r="BV274" s="156"/>
      <c r="BW274" s="156"/>
      <c r="BX274" s="156"/>
      <c r="BY274" s="156"/>
      <c r="BZ274" s="156"/>
      <c r="CA274" s="156"/>
      <c r="CB274" s="156"/>
      <c r="CC274" s="156"/>
      <c r="CD274" s="156"/>
      <c r="CE274" s="156"/>
      <c r="CF274" s="156"/>
      <c r="CG274" s="156"/>
    </row>
    <row r="275" spans="2:85" x14ac:dyDescent="0.2">
      <c r="B275" s="173"/>
      <c r="C275" s="173"/>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c r="AH275" s="156"/>
      <c r="AI275" s="156"/>
      <c r="AJ275" s="156"/>
      <c r="AK275" s="156"/>
      <c r="AL275" s="156"/>
      <c r="AM275" s="156"/>
      <c r="AN275" s="156"/>
      <c r="AO275" s="156"/>
      <c r="AP275" s="156"/>
      <c r="AQ275" s="156"/>
      <c r="AR275" s="156"/>
      <c r="AS275" s="156"/>
      <c r="AT275" s="156"/>
      <c r="AU275" s="156"/>
      <c r="AV275" s="156"/>
      <c r="AW275" s="156"/>
      <c r="AX275" s="156"/>
      <c r="AY275" s="156"/>
      <c r="AZ275" s="156"/>
      <c r="BA275" s="156"/>
      <c r="BB275" s="156"/>
      <c r="BC275" s="156"/>
      <c r="BD275" s="156"/>
      <c r="BE275" s="156"/>
      <c r="BF275" s="156"/>
      <c r="BG275" s="156"/>
      <c r="BH275" s="156"/>
      <c r="BI275" s="156"/>
      <c r="BJ275" s="156"/>
      <c r="BK275" s="156"/>
      <c r="BL275" s="156"/>
      <c r="BM275" s="156"/>
      <c r="BN275" s="156"/>
      <c r="BO275" s="156"/>
      <c r="BP275" s="156"/>
      <c r="BQ275" s="156"/>
      <c r="BR275" s="156"/>
      <c r="BS275" s="156"/>
      <c r="BT275" s="156"/>
      <c r="BU275" s="156"/>
      <c r="BV275" s="156"/>
      <c r="BW275" s="156"/>
      <c r="BX275" s="156"/>
      <c r="BY275" s="156"/>
      <c r="BZ275" s="156"/>
      <c r="CA275" s="156"/>
      <c r="CB275" s="156"/>
      <c r="CC275" s="156"/>
      <c r="CD275" s="156"/>
      <c r="CE275" s="156"/>
      <c r="CF275" s="156"/>
      <c r="CG275" s="156"/>
    </row>
    <row r="276" spans="2:85" x14ac:dyDescent="0.2">
      <c r="B276" s="173"/>
      <c r="C276" s="173"/>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c r="AH276" s="156"/>
      <c r="AI276" s="156"/>
      <c r="AJ276" s="156"/>
      <c r="AK276" s="156"/>
      <c r="AL276" s="156"/>
      <c r="AM276" s="156"/>
      <c r="AN276" s="156"/>
      <c r="AO276" s="156"/>
      <c r="AP276" s="156"/>
      <c r="AQ276" s="156"/>
      <c r="AR276" s="156"/>
      <c r="AS276" s="156"/>
      <c r="AT276" s="156"/>
      <c r="AU276" s="156"/>
      <c r="AV276" s="156"/>
      <c r="AW276" s="156"/>
      <c r="AX276" s="156"/>
      <c r="AY276" s="156"/>
      <c r="AZ276" s="156"/>
      <c r="BA276" s="156"/>
      <c r="BB276" s="156"/>
      <c r="BC276" s="156"/>
      <c r="BD276" s="156"/>
      <c r="BE276" s="156"/>
      <c r="BF276" s="156"/>
      <c r="BG276" s="156"/>
      <c r="BH276" s="156"/>
      <c r="BI276" s="156"/>
      <c r="BJ276" s="156"/>
      <c r="BK276" s="156"/>
      <c r="BL276" s="156"/>
      <c r="BM276" s="156"/>
      <c r="BN276" s="156"/>
      <c r="BO276" s="156"/>
      <c r="BP276" s="156"/>
      <c r="BQ276" s="156"/>
      <c r="BR276" s="156"/>
      <c r="BS276" s="156"/>
      <c r="BT276" s="156"/>
      <c r="BU276" s="156"/>
      <c r="BV276" s="156"/>
      <c r="BW276" s="156"/>
      <c r="BX276" s="156"/>
      <c r="BY276" s="156"/>
      <c r="BZ276" s="156"/>
      <c r="CA276" s="156"/>
      <c r="CB276" s="156"/>
      <c r="CC276" s="156"/>
      <c r="CD276" s="156"/>
      <c r="CE276" s="156"/>
      <c r="CF276" s="156"/>
      <c r="CG276" s="156"/>
    </row>
    <row r="277" spans="2:85" x14ac:dyDescent="0.2">
      <c r="B277" s="173"/>
      <c r="C277" s="173"/>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c r="AH277" s="156"/>
      <c r="AI277" s="156"/>
      <c r="AJ277" s="156"/>
      <c r="AK277" s="156"/>
      <c r="AL277" s="156"/>
      <c r="AM277" s="156"/>
      <c r="AN277" s="156"/>
      <c r="AO277" s="156"/>
      <c r="AP277" s="156"/>
      <c r="AQ277" s="156"/>
      <c r="AR277" s="156"/>
      <c r="AS277" s="156"/>
      <c r="AT277" s="156"/>
      <c r="AU277" s="156"/>
      <c r="AV277" s="156"/>
      <c r="AW277" s="156"/>
      <c r="AX277" s="156"/>
      <c r="AY277" s="156"/>
      <c r="AZ277" s="156"/>
      <c r="BA277" s="156"/>
      <c r="BB277" s="156"/>
      <c r="BC277" s="156"/>
      <c r="BD277" s="156"/>
      <c r="BE277" s="156"/>
      <c r="BF277" s="156"/>
      <c r="BG277" s="156"/>
      <c r="BH277" s="156"/>
      <c r="BI277" s="156"/>
      <c r="BJ277" s="156"/>
      <c r="BK277" s="156"/>
      <c r="BL277" s="156"/>
      <c r="BM277" s="156"/>
      <c r="BN277" s="156"/>
      <c r="BO277" s="156"/>
      <c r="BP277" s="156"/>
      <c r="BQ277" s="156"/>
      <c r="BR277" s="156"/>
      <c r="BS277" s="156"/>
      <c r="BT277" s="156"/>
      <c r="BU277" s="156"/>
      <c r="BV277" s="156"/>
      <c r="BW277" s="156"/>
      <c r="BX277" s="156"/>
      <c r="BY277" s="156"/>
      <c r="BZ277" s="156"/>
      <c r="CA277" s="156"/>
      <c r="CB277" s="156"/>
      <c r="CC277" s="156"/>
      <c r="CD277" s="156"/>
      <c r="CE277" s="156"/>
      <c r="CF277" s="156"/>
      <c r="CG277" s="156"/>
    </row>
    <row r="278" spans="2:85" x14ac:dyDescent="0.2">
      <c r="B278" s="173"/>
      <c r="C278" s="173"/>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c r="AH278" s="156"/>
      <c r="AI278" s="156"/>
      <c r="AJ278" s="156"/>
      <c r="AK278" s="156"/>
      <c r="AL278" s="156"/>
      <c r="AM278" s="156"/>
      <c r="AN278" s="156"/>
      <c r="AO278" s="156"/>
      <c r="AP278" s="156"/>
      <c r="AQ278" s="156"/>
      <c r="AR278" s="156"/>
      <c r="AS278" s="156"/>
      <c r="AT278" s="156"/>
      <c r="AU278" s="156"/>
      <c r="AV278" s="156"/>
      <c r="AW278" s="156"/>
      <c r="AX278" s="156"/>
      <c r="AY278" s="156"/>
      <c r="AZ278" s="156"/>
      <c r="BA278" s="156"/>
      <c r="BB278" s="156"/>
      <c r="BC278" s="156"/>
      <c r="BD278" s="156"/>
      <c r="BE278" s="156"/>
      <c r="BF278" s="156"/>
      <c r="BG278" s="156"/>
      <c r="BH278" s="156"/>
      <c r="BI278" s="156"/>
      <c r="BJ278" s="156"/>
      <c r="BK278" s="156"/>
      <c r="BL278" s="156"/>
      <c r="BM278" s="156"/>
      <c r="BN278" s="156"/>
      <c r="BO278" s="156"/>
      <c r="BP278" s="156"/>
      <c r="BQ278" s="156"/>
      <c r="BR278" s="156"/>
      <c r="BS278" s="156"/>
      <c r="BT278" s="156"/>
      <c r="BU278" s="156"/>
      <c r="BV278" s="156"/>
      <c r="BW278" s="156"/>
      <c r="BX278" s="156"/>
      <c r="BY278" s="156"/>
      <c r="BZ278" s="156"/>
      <c r="CA278" s="156"/>
      <c r="CB278" s="156"/>
      <c r="CC278" s="156"/>
      <c r="CD278" s="156"/>
      <c r="CE278" s="156"/>
      <c r="CF278" s="156"/>
      <c r="CG278" s="156"/>
    </row>
    <row r="279" spans="2:85" x14ac:dyDescent="0.2">
      <c r="B279" s="173"/>
      <c r="C279" s="173"/>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c r="AH279" s="156"/>
      <c r="AI279" s="156"/>
      <c r="AJ279" s="156"/>
      <c r="AK279" s="156"/>
      <c r="AL279" s="156"/>
      <c r="AM279" s="156"/>
      <c r="AN279" s="156"/>
      <c r="AO279" s="156"/>
      <c r="AP279" s="156"/>
      <c r="AQ279" s="156"/>
      <c r="AR279" s="156"/>
      <c r="AS279" s="156"/>
      <c r="AT279" s="156"/>
      <c r="AU279" s="156"/>
      <c r="AV279" s="156"/>
      <c r="AW279" s="156"/>
      <c r="AX279" s="156"/>
      <c r="AY279" s="156"/>
      <c r="AZ279" s="156"/>
      <c r="BA279" s="156"/>
      <c r="BB279" s="156"/>
      <c r="BC279" s="156"/>
      <c r="BD279" s="156"/>
      <c r="BE279" s="156"/>
      <c r="BF279" s="156"/>
      <c r="BG279" s="156"/>
      <c r="BH279" s="156"/>
      <c r="BI279" s="156"/>
      <c r="BJ279" s="156"/>
      <c r="BK279" s="156"/>
      <c r="BL279" s="156"/>
      <c r="BM279" s="156"/>
      <c r="BN279" s="156"/>
      <c r="BO279" s="156"/>
      <c r="BP279" s="156"/>
      <c r="BQ279" s="156"/>
      <c r="BR279" s="156"/>
      <c r="BS279" s="156"/>
      <c r="BT279" s="156"/>
      <c r="BU279" s="156"/>
      <c r="BV279" s="156"/>
      <c r="BW279" s="156"/>
      <c r="BX279" s="156"/>
      <c r="BY279" s="156"/>
      <c r="BZ279" s="156"/>
      <c r="CA279" s="156"/>
      <c r="CB279" s="156"/>
      <c r="CC279" s="156"/>
      <c r="CD279" s="156"/>
      <c r="CE279" s="156"/>
      <c r="CF279" s="156"/>
      <c r="CG279" s="156"/>
    </row>
    <row r="280" spans="2:85" x14ac:dyDescent="0.2">
      <c r="B280" s="173"/>
      <c r="C280" s="173"/>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c r="AH280" s="156"/>
      <c r="AI280" s="156"/>
      <c r="AJ280" s="156"/>
      <c r="AK280" s="156"/>
      <c r="AL280" s="156"/>
      <c r="AM280" s="156"/>
      <c r="AN280" s="156"/>
      <c r="AO280" s="156"/>
      <c r="AP280" s="156"/>
      <c r="AQ280" s="156"/>
      <c r="AR280" s="156"/>
      <c r="AS280" s="156"/>
      <c r="AT280" s="156"/>
      <c r="AU280" s="156"/>
      <c r="AV280" s="156"/>
      <c r="AW280" s="156"/>
      <c r="AX280" s="156"/>
      <c r="AY280" s="156"/>
      <c r="AZ280" s="156"/>
      <c r="BA280" s="156"/>
      <c r="BB280" s="156"/>
      <c r="BC280" s="156"/>
      <c r="BD280" s="156"/>
      <c r="BE280" s="156"/>
      <c r="BF280" s="156"/>
      <c r="BG280" s="156"/>
      <c r="BH280" s="156"/>
      <c r="BI280" s="156"/>
      <c r="BJ280" s="156"/>
      <c r="BK280" s="156"/>
      <c r="BL280" s="156"/>
      <c r="BM280" s="156"/>
      <c r="BN280" s="156"/>
      <c r="BO280" s="156"/>
      <c r="BP280" s="156"/>
      <c r="BQ280" s="156"/>
      <c r="BR280" s="156"/>
      <c r="BS280" s="156"/>
      <c r="BT280" s="156"/>
      <c r="BU280" s="156"/>
      <c r="BV280" s="156"/>
      <c r="BW280" s="156"/>
      <c r="BX280" s="156"/>
      <c r="BY280" s="156"/>
      <c r="BZ280" s="156"/>
      <c r="CA280" s="156"/>
      <c r="CB280" s="156"/>
      <c r="CC280" s="156"/>
      <c r="CD280" s="156"/>
      <c r="CE280" s="156"/>
      <c r="CF280" s="156"/>
      <c r="CG280" s="156"/>
    </row>
    <row r="281" spans="2:85" x14ac:dyDescent="0.2">
      <c r="B281" s="173"/>
      <c r="C281" s="173"/>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c r="AH281" s="156"/>
      <c r="AI281" s="156"/>
      <c r="AJ281" s="156"/>
      <c r="AK281" s="156"/>
      <c r="AL281" s="156"/>
      <c r="AM281" s="156"/>
      <c r="AN281" s="156"/>
      <c r="AO281" s="156"/>
      <c r="AP281" s="156"/>
      <c r="AQ281" s="156"/>
      <c r="AR281" s="156"/>
      <c r="AS281" s="156"/>
      <c r="AT281" s="156"/>
      <c r="AU281" s="156"/>
      <c r="AV281" s="156"/>
      <c r="AW281" s="156"/>
      <c r="AX281" s="156"/>
      <c r="AY281" s="156"/>
      <c r="AZ281" s="156"/>
      <c r="BA281" s="156"/>
      <c r="BB281" s="156"/>
      <c r="BC281" s="156"/>
      <c r="BD281" s="156"/>
      <c r="BE281" s="156"/>
      <c r="BF281" s="156"/>
      <c r="BG281" s="156"/>
      <c r="BH281" s="156"/>
      <c r="BI281" s="156"/>
      <c r="BJ281" s="156"/>
      <c r="BK281" s="156"/>
      <c r="BL281" s="156"/>
      <c r="BM281" s="156"/>
      <c r="BN281" s="156"/>
      <c r="BO281" s="156"/>
      <c r="BP281" s="156"/>
      <c r="BQ281" s="156"/>
      <c r="BR281" s="156"/>
      <c r="BS281" s="156"/>
      <c r="BT281" s="156"/>
      <c r="BU281" s="156"/>
      <c r="BV281" s="156"/>
      <c r="BW281" s="156"/>
      <c r="BX281" s="156"/>
      <c r="BY281" s="156"/>
      <c r="BZ281" s="156"/>
      <c r="CA281" s="156"/>
      <c r="CB281" s="156"/>
      <c r="CC281" s="156"/>
      <c r="CD281" s="156"/>
      <c r="CE281" s="156"/>
      <c r="CF281" s="156"/>
      <c r="CG281" s="156"/>
    </row>
    <row r="282" spans="2:85" x14ac:dyDescent="0.2">
      <c r="B282" s="173"/>
      <c r="C282" s="173"/>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c r="AH282" s="156"/>
      <c r="AI282" s="156"/>
      <c r="AJ282" s="156"/>
      <c r="AK282" s="156"/>
      <c r="AL282" s="156"/>
      <c r="AM282" s="156"/>
      <c r="AN282" s="156"/>
      <c r="AO282" s="156"/>
      <c r="AP282" s="156"/>
      <c r="AQ282" s="156"/>
      <c r="AR282" s="156"/>
      <c r="AS282" s="156"/>
      <c r="AT282" s="156"/>
      <c r="AU282" s="156"/>
      <c r="AV282" s="156"/>
      <c r="AW282" s="156"/>
      <c r="AX282" s="156"/>
      <c r="AY282" s="156"/>
      <c r="AZ282" s="156"/>
      <c r="BA282" s="156"/>
      <c r="BB282" s="156"/>
      <c r="BC282" s="156"/>
      <c r="BD282" s="156"/>
      <c r="BE282" s="156"/>
      <c r="BF282" s="156"/>
      <c r="BG282" s="156"/>
      <c r="BH282" s="156"/>
      <c r="BI282" s="156"/>
      <c r="BJ282" s="156"/>
      <c r="BK282" s="156"/>
      <c r="BL282" s="156"/>
      <c r="BM282" s="156"/>
      <c r="BN282" s="156"/>
      <c r="BO282" s="156"/>
      <c r="BP282" s="156"/>
      <c r="BQ282" s="156"/>
      <c r="BR282" s="156"/>
      <c r="BS282" s="156"/>
      <c r="BT282" s="156"/>
      <c r="BU282" s="156"/>
      <c r="BV282" s="156"/>
      <c r="BW282" s="156"/>
      <c r="BX282" s="156"/>
      <c r="BY282" s="156"/>
      <c r="BZ282" s="156"/>
      <c r="CA282" s="156"/>
      <c r="CB282" s="156"/>
      <c r="CC282" s="156"/>
      <c r="CD282" s="156"/>
      <c r="CE282" s="156"/>
      <c r="CF282" s="156"/>
      <c r="CG282" s="156"/>
    </row>
    <row r="283" spans="2:85" x14ac:dyDescent="0.2">
      <c r="B283" s="173"/>
      <c r="C283" s="173"/>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c r="AR283" s="156"/>
      <c r="AS283" s="156"/>
      <c r="AT283" s="156"/>
      <c r="AU283" s="156"/>
      <c r="AV283" s="156"/>
      <c r="AW283" s="156"/>
      <c r="AX283" s="156"/>
      <c r="AY283" s="156"/>
      <c r="AZ283" s="156"/>
      <c r="BA283" s="156"/>
      <c r="BB283" s="156"/>
      <c r="BC283" s="156"/>
      <c r="BD283" s="156"/>
      <c r="BE283" s="156"/>
      <c r="BF283" s="156"/>
      <c r="BG283" s="156"/>
      <c r="BH283" s="156"/>
      <c r="BI283" s="156"/>
      <c r="BJ283" s="156"/>
      <c r="BK283" s="156"/>
      <c r="BL283" s="156"/>
      <c r="BM283" s="156"/>
      <c r="BN283" s="156"/>
      <c r="BO283" s="156"/>
      <c r="BP283" s="156"/>
      <c r="BQ283" s="156"/>
      <c r="BR283" s="156"/>
      <c r="BS283" s="156"/>
      <c r="BT283" s="156"/>
      <c r="BU283" s="156"/>
      <c r="BV283" s="156"/>
      <c r="BW283" s="156"/>
      <c r="BX283" s="156"/>
      <c r="BY283" s="156"/>
      <c r="BZ283" s="156"/>
      <c r="CA283" s="156"/>
      <c r="CB283" s="156"/>
      <c r="CC283" s="156"/>
      <c r="CD283" s="156"/>
      <c r="CE283" s="156"/>
      <c r="CF283" s="156"/>
      <c r="CG283" s="156"/>
    </row>
    <row r="284" spans="2:85" x14ac:dyDescent="0.2">
      <c r="B284" s="173"/>
      <c r="C284" s="173"/>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c r="BB284" s="156"/>
      <c r="BC284" s="156"/>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c r="CD284" s="156"/>
      <c r="CE284" s="156"/>
      <c r="CF284" s="156"/>
      <c r="CG284" s="156"/>
    </row>
    <row r="285" spans="2:85" x14ac:dyDescent="0.2">
      <c r="B285" s="173"/>
      <c r="C285" s="173"/>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c r="AH285" s="156"/>
      <c r="AI285" s="156"/>
      <c r="AJ285" s="156"/>
      <c r="AK285" s="156"/>
      <c r="AL285" s="156"/>
      <c r="AM285" s="156"/>
      <c r="AN285" s="156"/>
      <c r="AO285" s="156"/>
      <c r="AP285" s="156"/>
      <c r="AQ285" s="156"/>
      <c r="AR285" s="156"/>
      <c r="AS285" s="156"/>
      <c r="AT285" s="156"/>
      <c r="AU285" s="156"/>
      <c r="AV285" s="156"/>
      <c r="AW285" s="156"/>
      <c r="AX285" s="156"/>
      <c r="AY285" s="156"/>
      <c r="AZ285" s="156"/>
      <c r="BA285" s="156"/>
      <c r="BB285" s="156"/>
      <c r="BC285" s="156"/>
      <c r="BD285" s="156"/>
      <c r="BE285" s="156"/>
      <c r="BF285" s="156"/>
      <c r="BG285" s="156"/>
      <c r="BH285" s="156"/>
      <c r="BI285" s="156"/>
      <c r="BJ285" s="156"/>
      <c r="BK285" s="156"/>
      <c r="BL285" s="156"/>
      <c r="BM285" s="156"/>
      <c r="BN285" s="156"/>
      <c r="BO285" s="156"/>
      <c r="BP285" s="156"/>
      <c r="BQ285" s="156"/>
      <c r="BR285" s="156"/>
      <c r="BS285" s="156"/>
      <c r="BT285" s="156"/>
      <c r="BU285" s="156"/>
      <c r="BV285" s="156"/>
      <c r="BW285" s="156"/>
      <c r="BX285" s="156"/>
      <c r="BY285" s="156"/>
      <c r="BZ285" s="156"/>
      <c r="CA285" s="156"/>
      <c r="CB285" s="156"/>
      <c r="CC285" s="156"/>
      <c r="CD285" s="156"/>
      <c r="CE285" s="156"/>
      <c r="CF285" s="156"/>
      <c r="CG285" s="156"/>
    </row>
    <row r="286" spans="2:85" x14ac:dyDescent="0.2">
      <c r="B286" s="173"/>
      <c r="C286" s="173"/>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c r="AH286" s="156"/>
      <c r="AI286" s="156"/>
      <c r="AJ286" s="156"/>
      <c r="AK286" s="156"/>
      <c r="AL286" s="156"/>
      <c r="AM286" s="156"/>
      <c r="AN286" s="156"/>
      <c r="AO286" s="156"/>
      <c r="AP286" s="156"/>
      <c r="AQ286" s="156"/>
      <c r="AR286" s="156"/>
      <c r="AS286" s="156"/>
      <c r="AT286" s="156"/>
      <c r="AU286" s="156"/>
      <c r="AV286" s="156"/>
      <c r="AW286" s="156"/>
      <c r="AX286" s="156"/>
      <c r="AY286" s="156"/>
      <c r="AZ286" s="156"/>
      <c r="BA286" s="156"/>
      <c r="BB286" s="156"/>
      <c r="BC286" s="156"/>
      <c r="BD286" s="156"/>
      <c r="BE286" s="156"/>
      <c r="BF286" s="156"/>
      <c r="BG286" s="156"/>
      <c r="BH286" s="156"/>
      <c r="BI286" s="156"/>
      <c r="BJ286" s="156"/>
      <c r="BK286" s="156"/>
      <c r="BL286" s="156"/>
      <c r="BM286" s="156"/>
      <c r="BN286" s="156"/>
      <c r="BO286" s="156"/>
      <c r="BP286" s="156"/>
      <c r="BQ286" s="156"/>
      <c r="BR286" s="156"/>
      <c r="BS286" s="156"/>
      <c r="BT286" s="156"/>
      <c r="BU286" s="156"/>
      <c r="BV286" s="156"/>
      <c r="BW286" s="156"/>
      <c r="BX286" s="156"/>
      <c r="BY286" s="156"/>
      <c r="BZ286" s="156"/>
      <c r="CA286" s="156"/>
      <c r="CB286" s="156"/>
      <c r="CC286" s="156"/>
      <c r="CD286" s="156"/>
      <c r="CE286" s="156"/>
      <c r="CF286" s="156"/>
      <c r="CG286" s="156"/>
    </row>
    <row r="287" spans="2:85" x14ac:dyDescent="0.2">
      <c r="B287" s="173"/>
      <c r="C287" s="173"/>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c r="AH287" s="156"/>
      <c r="AI287" s="156"/>
      <c r="AJ287" s="156"/>
      <c r="AK287" s="156"/>
      <c r="AL287" s="156"/>
      <c r="AM287" s="156"/>
      <c r="AN287" s="156"/>
      <c r="AO287" s="156"/>
      <c r="AP287" s="156"/>
      <c r="AQ287" s="156"/>
      <c r="AR287" s="156"/>
      <c r="AS287" s="156"/>
      <c r="AT287" s="156"/>
      <c r="AU287" s="156"/>
      <c r="AV287" s="156"/>
      <c r="AW287" s="156"/>
      <c r="AX287" s="156"/>
      <c r="AY287" s="156"/>
      <c r="AZ287" s="156"/>
      <c r="BA287" s="156"/>
      <c r="BB287" s="156"/>
      <c r="BC287" s="156"/>
      <c r="BD287" s="156"/>
      <c r="BE287" s="156"/>
      <c r="BF287" s="156"/>
      <c r="BG287" s="156"/>
      <c r="BH287" s="156"/>
      <c r="BI287" s="156"/>
      <c r="BJ287" s="156"/>
      <c r="BK287" s="156"/>
      <c r="BL287" s="156"/>
      <c r="BM287" s="156"/>
      <c r="BN287" s="156"/>
      <c r="BO287" s="156"/>
      <c r="BP287" s="156"/>
      <c r="BQ287" s="156"/>
      <c r="BR287" s="156"/>
      <c r="BS287" s="156"/>
      <c r="BT287" s="156"/>
      <c r="BU287" s="156"/>
      <c r="BV287" s="156"/>
      <c r="BW287" s="156"/>
      <c r="BX287" s="156"/>
      <c r="BY287" s="156"/>
      <c r="BZ287" s="156"/>
      <c r="CA287" s="156"/>
      <c r="CB287" s="156"/>
      <c r="CC287" s="156"/>
      <c r="CD287" s="156"/>
      <c r="CE287" s="156"/>
      <c r="CF287" s="156"/>
      <c r="CG287" s="156"/>
    </row>
    <row r="288" spans="2:85" x14ac:dyDescent="0.2">
      <c r="B288" s="173"/>
      <c r="C288" s="173"/>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c r="AR288" s="156"/>
      <c r="AS288" s="156"/>
      <c r="AT288" s="156"/>
      <c r="AU288" s="156"/>
      <c r="AV288" s="156"/>
      <c r="AW288" s="156"/>
      <c r="AX288" s="156"/>
      <c r="AY288" s="156"/>
      <c r="AZ288" s="156"/>
      <c r="BA288" s="156"/>
      <c r="BB288" s="156"/>
      <c r="BC288" s="156"/>
      <c r="BD288" s="156"/>
      <c r="BE288" s="156"/>
      <c r="BF288" s="156"/>
      <c r="BG288" s="156"/>
      <c r="BH288" s="156"/>
      <c r="BI288" s="156"/>
      <c r="BJ288" s="156"/>
      <c r="BK288" s="156"/>
      <c r="BL288" s="156"/>
      <c r="BM288" s="156"/>
      <c r="BN288" s="156"/>
      <c r="BO288" s="156"/>
      <c r="BP288" s="156"/>
      <c r="BQ288" s="156"/>
      <c r="BR288" s="156"/>
      <c r="BS288" s="156"/>
      <c r="BT288" s="156"/>
      <c r="BU288" s="156"/>
      <c r="BV288" s="156"/>
      <c r="BW288" s="156"/>
      <c r="BX288" s="156"/>
      <c r="BY288" s="156"/>
      <c r="BZ288" s="156"/>
      <c r="CA288" s="156"/>
      <c r="CB288" s="156"/>
      <c r="CC288" s="156"/>
      <c r="CD288" s="156"/>
      <c r="CE288" s="156"/>
      <c r="CF288" s="156"/>
      <c r="CG288" s="156"/>
    </row>
    <row r="289" spans="2:85" x14ac:dyDescent="0.2">
      <c r="B289" s="173"/>
      <c r="C289" s="173"/>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c r="AH289" s="156"/>
      <c r="AI289" s="156"/>
      <c r="AJ289" s="156"/>
      <c r="AK289" s="156"/>
      <c r="AL289" s="156"/>
      <c r="AM289" s="156"/>
      <c r="AN289" s="156"/>
      <c r="AO289" s="156"/>
      <c r="AP289" s="156"/>
      <c r="AQ289" s="156"/>
      <c r="AR289" s="156"/>
      <c r="AS289" s="156"/>
      <c r="AT289" s="156"/>
      <c r="AU289" s="156"/>
      <c r="AV289" s="156"/>
      <c r="AW289" s="156"/>
      <c r="AX289" s="156"/>
      <c r="AY289" s="156"/>
      <c r="AZ289" s="156"/>
      <c r="BA289" s="156"/>
      <c r="BB289" s="156"/>
      <c r="BC289" s="156"/>
      <c r="BD289" s="156"/>
      <c r="BE289" s="156"/>
      <c r="BF289" s="156"/>
      <c r="BG289" s="156"/>
      <c r="BH289" s="156"/>
      <c r="BI289" s="156"/>
      <c r="BJ289" s="156"/>
      <c r="BK289" s="156"/>
      <c r="BL289" s="156"/>
      <c r="BM289" s="156"/>
      <c r="BN289" s="156"/>
      <c r="BO289" s="156"/>
      <c r="BP289" s="156"/>
      <c r="BQ289" s="156"/>
      <c r="BR289" s="156"/>
      <c r="BS289" s="156"/>
      <c r="BT289" s="156"/>
      <c r="BU289" s="156"/>
      <c r="BV289" s="156"/>
      <c r="BW289" s="156"/>
      <c r="BX289" s="156"/>
      <c r="BY289" s="156"/>
      <c r="BZ289" s="156"/>
      <c r="CA289" s="156"/>
      <c r="CB289" s="156"/>
      <c r="CC289" s="156"/>
      <c r="CD289" s="156"/>
      <c r="CE289" s="156"/>
      <c r="CF289" s="156"/>
      <c r="CG289" s="156"/>
    </row>
    <row r="290" spans="2:85" x14ac:dyDescent="0.2">
      <c r="B290" s="173"/>
      <c r="C290" s="173"/>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c r="AR290" s="156"/>
      <c r="AS290" s="156"/>
      <c r="AT290" s="156"/>
      <c r="AU290" s="156"/>
      <c r="AV290" s="156"/>
      <c r="AW290" s="156"/>
      <c r="AX290" s="156"/>
      <c r="AY290" s="156"/>
      <c r="AZ290" s="156"/>
      <c r="BA290" s="156"/>
      <c r="BB290" s="156"/>
      <c r="BC290" s="156"/>
      <c r="BD290" s="156"/>
      <c r="BE290" s="156"/>
      <c r="BF290" s="156"/>
      <c r="BG290" s="156"/>
      <c r="BH290" s="156"/>
      <c r="BI290" s="156"/>
      <c r="BJ290" s="156"/>
      <c r="BK290" s="156"/>
      <c r="BL290" s="156"/>
      <c r="BM290" s="156"/>
      <c r="BN290" s="156"/>
      <c r="BO290" s="156"/>
      <c r="BP290" s="156"/>
      <c r="BQ290" s="156"/>
      <c r="BR290" s="156"/>
      <c r="BS290" s="156"/>
      <c r="BT290" s="156"/>
      <c r="BU290" s="156"/>
      <c r="BV290" s="156"/>
      <c r="BW290" s="156"/>
      <c r="BX290" s="156"/>
      <c r="BY290" s="156"/>
      <c r="BZ290" s="156"/>
      <c r="CA290" s="156"/>
      <c r="CB290" s="156"/>
      <c r="CC290" s="156"/>
      <c r="CD290" s="156"/>
      <c r="CE290" s="156"/>
      <c r="CF290" s="156"/>
      <c r="CG290" s="156"/>
    </row>
    <row r="291" spans="2:85" x14ac:dyDescent="0.2">
      <c r="B291" s="173"/>
      <c r="C291" s="173"/>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6"/>
      <c r="AJ291" s="156"/>
      <c r="AK291" s="156"/>
      <c r="AL291" s="156"/>
      <c r="AM291" s="156"/>
      <c r="AN291" s="156"/>
      <c r="AO291" s="156"/>
      <c r="AP291" s="156"/>
      <c r="AQ291" s="156"/>
      <c r="AR291" s="156"/>
      <c r="AS291" s="156"/>
      <c r="AT291" s="156"/>
      <c r="AU291" s="156"/>
      <c r="AV291" s="156"/>
      <c r="AW291" s="156"/>
      <c r="AX291" s="156"/>
      <c r="AY291" s="156"/>
      <c r="AZ291" s="156"/>
      <c r="BA291" s="156"/>
      <c r="BB291" s="156"/>
      <c r="BC291" s="156"/>
      <c r="BD291" s="156"/>
      <c r="BE291" s="156"/>
      <c r="BF291" s="156"/>
      <c r="BG291" s="156"/>
      <c r="BH291" s="156"/>
      <c r="BI291" s="156"/>
      <c r="BJ291" s="156"/>
      <c r="BK291" s="156"/>
      <c r="BL291" s="156"/>
      <c r="BM291" s="156"/>
      <c r="BN291" s="156"/>
      <c r="BO291" s="156"/>
      <c r="BP291" s="156"/>
      <c r="BQ291" s="156"/>
      <c r="BR291" s="156"/>
      <c r="BS291" s="156"/>
      <c r="BT291" s="156"/>
      <c r="BU291" s="156"/>
      <c r="BV291" s="156"/>
      <c r="BW291" s="156"/>
      <c r="BX291" s="156"/>
      <c r="BY291" s="156"/>
      <c r="BZ291" s="156"/>
      <c r="CA291" s="156"/>
      <c r="CB291" s="156"/>
      <c r="CC291" s="156"/>
      <c r="CD291" s="156"/>
      <c r="CE291" s="156"/>
      <c r="CF291" s="156"/>
      <c r="CG291" s="156"/>
    </row>
    <row r="292" spans="2:85" x14ac:dyDescent="0.2">
      <c r="B292" s="173"/>
      <c r="C292" s="173"/>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c r="AH292" s="156"/>
      <c r="AI292" s="156"/>
      <c r="AJ292" s="156"/>
      <c r="AK292" s="156"/>
      <c r="AL292" s="156"/>
      <c r="AM292" s="156"/>
      <c r="AN292" s="156"/>
      <c r="AO292" s="156"/>
      <c r="AP292" s="156"/>
      <c r="AQ292" s="156"/>
      <c r="AR292" s="156"/>
      <c r="AS292" s="156"/>
      <c r="AT292" s="156"/>
      <c r="AU292" s="156"/>
      <c r="AV292" s="156"/>
      <c r="AW292" s="156"/>
      <c r="AX292" s="156"/>
      <c r="AY292" s="156"/>
      <c r="AZ292" s="156"/>
      <c r="BA292" s="156"/>
      <c r="BB292" s="156"/>
      <c r="BC292" s="156"/>
      <c r="BD292" s="156"/>
      <c r="BE292" s="156"/>
      <c r="BF292" s="156"/>
      <c r="BG292" s="156"/>
      <c r="BH292" s="156"/>
      <c r="BI292" s="156"/>
      <c r="BJ292" s="156"/>
      <c r="BK292" s="156"/>
      <c r="BL292" s="156"/>
      <c r="BM292" s="156"/>
      <c r="BN292" s="156"/>
      <c r="BO292" s="156"/>
      <c r="BP292" s="156"/>
      <c r="BQ292" s="156"/>
      <c r="BR292" s="156"/>
      <c r="BS292" s="156"/>
      <c r="BT292" s="156"/>
      <c r="BU292" s="156"/>
      <c r="BV292" s="156"/>
      <c r="BW292" s="156"/>
      <c r="BX292" s="156"/>
      <c r="BY292" s="156"/>
      <c r="BZ292" s="156"/>
      <c r="CA292" s="156"/>
      <c r="CB292" s="156"/>
      <c r="CC292" s="156"/>
      <c r="CD292" s="156"/>
      <c r="CE292" s="156"/>
      <c r="CF292" s="156"/>
      <c r="CG292" s="156"/>
    </row>
    <row r="293" spans="2:85" x14ac:dyDescent="0.2">
      <c r="B293" s="173"/>
      <c r="C293" s="173"/>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c r="AH293" s="156"/>
      <c r="AI293" s="156"/>
      <c r="AJ293" s="156"/>
      <c r="AK293" s="156"/>
      <c r="AL293" s="156"/>
      <c r="AM293" s="156"/>
      <c r="AN293" s="156"/>
      <c r="AO293" s="156"/>
      <c r="AP293" s="156"/>
      <c r="AQ293" s="156"/>
      <c r="AR293" s="156"/>
      <c r="AS293" s="156"/>
      <c r="AT293" s="156"/>
      <c r="AU293" s="156"/>
      <c r="AV293" s="156"/>
      <c r="AW293" s="156"/>
      <c r="AX293" s="156"/>
      <c r="AY293" s="156"/>
      <c r="AZ293" s="156"/>
      <c r="BA293" s="156"/>
      <c r="BB293" s="156"/>
      <c r="BC293" s="156"/>
      <c r="BD293" s="156"/>
      <c r="BE293" s="156"/>
      <c r="BF293" s="156"/>
      <c r="BG293" s="156"/>
      <c r="BH293" s="156"/>
      <c r="BI293" s="156"/>
      <c r="BJ293" s="156"/>
      <c r="BK293" s="156"/>
      <c r="BL293" s="156"/>
      <c r="BM293" s="156"/>
      <c r="BN293" s="156"/>
      <c r="BO293" s="156"/>
      <c r="BP293" s="156"/>
      <c r="BQ293" s="156"/>
      <c r="BR293" s="156"/>
      <c r="BS293" s="156"/>
      <c r="BT293" s="156"/>
      <c r="BU293" s="156"/>
      <c r="BV293" s="156"/>
      <c r="BW293" s="156"/>
      <c r="BX293" s="156"/>
      <c r="BY293" s="156"/>
      <c r="BZ293" s="156"/>
      <c r="CA293" s="156"/>
      <c r="CB293" s="156"/>
      <c r="CC293" s="156"/>
      <c r="CD293" s="156"/>
      <c r="CE293" s="156"/>
      <c r="CF293" s="156"/>
      <c r="CG293" s="156"/>
    </row>
    <row r="294" spans="2:85" x14ac:dyDescent="0.2">
      <c r="B294" s="173"/>
      <c r="C294" s="173"/>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c r="AH294" s="156"/>
      <c r="AI294" s="156"/>
      <c r="AJ294" s="156"/>
      <c r="AK294" s="156"/>
      <c r="AL294" s="156"/>
      <c r="AM294" s="156"/>
      <c r="AN294" s="156"/>
      <c r="AO294" s="156"/>
      <c r="AP294" s="156"/>
      <c r="AQ294" s="156"/>
      <c r="AR294" s="156"/>
      <c r="AS294" s="156"/>
      <c r="AT294" s="156"/>
      <c r="AU294" s="156"/>
      <c r="AV294" s="156"/>
      <c r="AW294" s="156"/>
      <c r="AX294" s="156"/>
      <c r="AY294" s="156"/>
      <c r="AZ294" s="156"/>
      <c r="BA294" s="156"/>
      <c r="BB294" s="156"/>
      <c r="BC294" s="156"/>
      <c r="BD294" s="156"/>
      <c r="BE294" s="156"/>
      <c r="BF294" s="156"/>
      <c r="BG294" s="156"/>
      <c r="BH294" s="156"/>
      <c r="BI294" s="156"/>
      <c r="BJ294" s="156"/>
      <c r="BK294" s="156"/>
      <c r="BL294" s="156"/>
      <c r="BM294" s="156"/>
      <c r="BN294" s="156"/>
      <c r="BO294" s="156"/>
      <c r="BP294" s="156"/>
      <c r="BQ294" s="156"/>
      <c r="BR294" s="156"/>
      <c r="BS294" s="156"/>
      <c r="BT294" s="156"/>
      <c r="BU294" s="156"/>
      <c r="BV294" s="156"/>
      <c r="BW294" s="156"/>
      <c r="BX294" s="156"/>
      <c r="BY294" s="156"/>
      <c r="BZ294" s="156"/>
      <c r="CA294" s="156"/>
      <c r="CB294" s="156"/>
      <c r="CC294" s="156"/>
      <c r="CD294" s="156"/>
      <c r="CE294" s="156"/>
      <c r="CF294" s="156"/>
      <c r="CG294" s="156"/>
    </row>
    <row r="295" spans="2:85" x14ac:dyDescent="0.2">
      <c r="B295" s="173"/>
      <c r="C295" s="173"/>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6"/>
      <c r="BS295" s="156"/>
      <c r="BT295" s="156"/>
      <c r="BU295" s="156"/>
      <c r="BV295" s="156"/>
      <c r="BW295" s="156"/>
      <c r="BX295" s="156"/>
      <c r="BY295" s="156"/>
      <c r="BZ295" s="156"/>
      <c r="CA295" s="156"/>
      <c r="CB295" s="156"/>
      <c r="CC295" s="156"/>
      <c r="CD295" s="156"/>
      <c r="CE295" s="156"/>
      <c r="CF295" s="156"/>
      <c r="CG295" s="156"/>
    </row>
    <row r="296" spans="2:85" x14ac:dyDescent="0.2">
      <c r="B296" s="173"/>
      <c r="C296" s="173"/>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c r="BB296" s="156"/>
      <c r="BC296" s="156"/>
      <c r="BD296" s="156"/>
      <c r="BE296" s="156"/>
      <c r="BF296" s="156"/>
      <c r="BG296" s="156"/>
      <c r="BH296" s="156"/>
      <c r="BI296" s="156"/>
      <c r="BJ296" s="156"/>
      <c r="BK296" s="156"/>
      <c r="BL296" s="156"/>
      <c r="BM296" s="156"/>
      <c r="BN296" s="156"/>
      <c r="BO296" s="156"/>
      <c r="BP296" s="156"/>
      <c r="BQ296" s="156"/>
      <c r="BR296" s="156"/>
      <c r="BS296" s="156"/>
      <c r="BT296" s="156"/>
      <c r="BU296" s="156"/>
      <c r="BV296" s="156"/>
      <c r="BW296" s="156"/>
      <c r="BX296" s="156"/>
      <c r="BY296" s="156"/>
      <c r="BZ296" s="156"/>
      <c r="CA296" s="156"/>
      <c r="CB296" s="156"/>
      <c r="CC296" s="156"/>
      <c r="CD296" s="156"/>
      <c r="CE296" s="156"/>
      <c r="CF296" s="156"/>
      <c r="CG296" s="156"/>
    </row>
    <row r="297" spans="2:85" x14ac:dyDescent="0.2">
      <c r="B297" s="173"/>
      <c r="C297" s="173"/>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c r="AR297" s="156"/>
      <c r="AS297" s="156"/>
      <c r="AT297" s="156"/>
      <c r="AU297" s="156"/>
      <c r="AV297" s="156"/>
      <c r="AW297" s="156"/>
      <c r="AX297" s="156"/>
      <c r="AY297" s="156"/>
      <c r="AZ297" s="156"/>
      <c r="BA297" s="156"/>
      <c r="BB297" s="156"/>
      <c r="BC297" s="156"/>
      <c r="BD297" s="156"/>
      <c r="BE297" s="156"/>
      <c r="BF297" s="156"/>
      <c r="BG297" s="156"/>
      <c r="BH297" s="156"/>
      <c r="BI297" s="156"/>
      <c r="BJ297" s="156"/>
      <c r="BK297" s="156"/>
      <c r="BL297" s="156"/>
      <c r="BM297" s="156"/>
      <c r="BN297" s="156"/>
      <c r="BO297" s="156"/>
      <c r="BP297" s="156"/>
      <c r="BQ297" s="156"/>
      <c r="BR297" s="156"/>
      <c r="BS297" s="156"/>
      <c r="BT297" s="156"/>
      <c r="BU297" s="156"/>
      <c r="BV297" s="156"/>
      <c r="BW297" s="156"/>
      <c r="BX297" s="156"/>
      <c r="BY297" s="156"/>
      <c r="BZ297" s="156"/>
      <c r="CA297" s="156"/>
      <c r="CB297" s="156"/>
      <c r="CC297" s="156"/>
      <c r="CD297" s="156"/>
      <c r="CE297" s="156"/>
      <c r="CF297" s="156"/>
      <c r="CG297" s="156"/>
    </row>
    <row r="298" spans="2:85" x14ac:dyDescent="0.2">
      <c r="B298" s="173"/>
      <c r="C298" s="173"/>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c r="AH298" s="156"/>
      <c r="AI298" s="156"/>
      <c r="AJ298" s="156"/>
      <c r="AK298" s="156"/>
      <c r="AL298" s="156"/>
      <c r="AM298" s="156"/>
      <c r="AN298" s="156"/>
      <c r="AO298" s="156"/>
      <c r="AP298" s="156"/>
      <c r="AQ298" s="156"/>
      <c r="AR298" s="156"/>
      <c r="AS298" s="156"/>
      <c r="AT298" s="156"/>
      <c r="AU298" s="156"/>
      <c r="AV298" s="156"/>
      <c r="AW298" s="156"/>
      <c r="AX298" s="156"/>
      <c r="AY298" s="156"/>
      <c r="AZ298" s="156"/>
      <c r="BA298" s="156"/>
      <c r="BB298" s="156"/>
      <c r="BC298" s="156"/>
      <c r="BD298" s="156"/>
      <c r="BE298" s="156"/>
      <c r="BF298" s="156"/>
      <c r="BG298" s="156"/>
      <c r="BH298" s="156"/>
      <c r="BI298" s="156"/>
      <c r="BJ298" s="156"/>
      <c r="BK298" s="156"/>
      <c r="BL298" s="156"/>
      <c r="BM298" s="156"/>
      <c r="BN298" s="156"/>
      <c r="BO298" s="156"/>
      <c r="BP298" s="156"/>
      <c r="BQ298" s="156"/>
      <c r="BR298" s="156"/>
      <c r="BS298" s="156"/>
      <c r="BT298" s="156"/>
      <c r="BU298" s="156"/>
      <c r="BV298" s="156"/>
      <c r="BW298" s="156"/>
      <c r="BX298" s="156"/>
      <c r="BY298" s="156"/>
      <c r="BZ298" s="156"/>
      <c r="CA298" s="156"/>
      <c r="CB298" s="156"/>
      <c r="CC298" s="156"/>
      <c r="CD298" s="156"/>
      <c r="CE298" s="156"/>
      <c r="CF298" s="156"/>
      <c r="CG298" s="156"/>
    </row>
    <row r="299" spans="2:85" x14ac:dyDescent="0.2">
      <c r="B299" s="173"/>
      <c r="C299" s="173"/>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6"/>
      <c r="AJ299" s="156"/>
      <c r="AK299" s="156"/>
      <c r="AL299" s="156"/>
      <c r="AM299" s="156"/>
      <c r="AN299" s="156"/>
      <c r="AO299" s="156"/>
      <c r="AP299" s="156"/>
      <c r="AQ299" s="156"/>
      <c r="AR299" s="156"/>
      <c r="AS299" s="156"/>
      <c r="AT299" s="156"/>
      <c r="AU299" s="156"/>
      <c r="AV299" s="156"/>
      <c r="AW299" s="156"/>
      <c r="AX299" s="156"/>
      <c r="AY299" s="156"/>
      <c r="AZ299" s="156"/>
      <c r="BA299" s="156"/>
      <c r="BB299" s="156"/>
      <c r="BC299" s="156"/>
      <c r="BD299" s="156"/>
      <c r="BE299" s="156"/>
      <c r="BF299" s="156"/>
      <c r="BG299" s="156"/>
      <c r="BH299" s="156"/>
      <c r="BI299" s="156"/>
      <c r="BJ299" s="156"/>
      <c r="BK299" s="156"/>
      <c r="BL299" s="156"/>
      <c r="BM299" s="156"/>
      <c r="BN299" s="156"/>
      <c r="BO299" s="156"/>
      <c r="BP299" s="156"/>
      <c r="BQ299" s="156"/>
      <c r="BR299" s="156"/>
      <c r="BS299" s="156"/>
      <c r="BT299" s="156"/>
      <c r="BU299" s="156"/>
      <c r="BV299" s="156"/>
      <c r="BW299" s="156"/>
      <c r="BX299" s="156"/>
      <c r="BY299" s="156"/>
      <c r="BZ299" s="156"/>
      <c r="CA299" s="156"/>
      <c r="CB299" s="156"/>
      <c r="CC299" s="156"/>
      <c r="CD299" s="156"/>
      <c r="CE299" s="156"/>
      <c r="CF299" s="156"/>
      <c r="CG299" s="156"/>
    </row>
    <row r="300" spans="2:85" x14ac:dyDescent="0.2">
      <c r="B300" s="173"/>
      <c r="C300" s="173"/>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156"/>
      <c r="AL300" s="156"/>
      <c r="AM300" s="156"/>
      <c r="AN300" s="156"/>
      <c r="AO300" s="156"/>
      <c r="AP300" s="156"/>
      <c r="AQ300" s="156"/>
      <c r="AR300" s="156"/>
      <c r="AS300" s="156"/>
      <c r="AT300" s="156"/>
      <c r="AU300" s="156"/>
      <c r="AV300" s="156"/>
      <c r="AW300" s="156"/>
      <c r="AX300" s="156"/>
      <c r="AY300" s="156"/>
      <c r="AZ300" s="156"/>
      <c r="BA300" s="156"/>
      <c r="BB300" s="156"/>
      <c r="BC300" s="156"/>
      <c r="BD300" s="156"/>
      <c r="BE300" s="156"/>
      <c r="BF300" s="156"/>
      <c r="BG300" s="156"/>
      <c r="BH300" s="156"/>
      <c r="BI300" s="156"/>
      <c r="BJ300" s="156"/>
      <c r="BK300" s="156"/>
      <c r="BL300" s="156"/>
      <c r="BM300" s="156"/>
      <c r="BN300" s="156"/>
      <c r="BO300" s="156"/>
      <c r="BP300" s="156"/>
      <c r="BQ300" s="156"/>
      <c r="BR300" s="156"/>
      <c r="BS300" s="156"/>
      <c r="BT300" s="156"/>
      <c r="BU300" s="156"/>
      <c r="BV300" s="156"/>
      <c r="BW300" s="156"/>
      <c r="BX300" s="156"/>
      <c r="BY300" s="156"/>
      <c r="BZ300" s="156"/>
      <c r="CA300" s="156"/>
      <c r="CB300" s="156"/>
      <c r="CC300" s="156"/>
      <c r="CD300" s="156"/>
      <c r="CE300" s="156"/>
      <c r="CF300" s="156"/>
      <c r="CG300" s="156"/>
    </row>
    <row r="301" spans="2:85" x14ac:dyDescent="0.2">
      <c r="B301" s="173"/>
      <c r="C301" s="173"/>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156"/>
      <c r="AL301" s="156"/>
      <c r="AM301" s="156"/>
      <c r="AN301" s="156"/>
      <c r="AO301" s="156"/>
      <c r="AP301" s="156"/>
      <c r="AQ301" s="156"/>
      <c r="AR301" s="156"/>
      <c r="AS301" s="156"/>
      <c r="AT301" s="156"/>
      <c r="AU301" s="156"/>
      <c r="AV301" s="156"/>
      <c r="AW301" s="156"/>
      <c r="AX301" s="156"/>
      <c r="AY301" s="156"/>
      <c r="AZ301" s="156"/>
      <c r="BA301" s="156"/>
      <c r="BB301" s="156"/>
      <c r="BC301" s="156"/>
      <c r="BD301" s="156"/>
      <c r="BE301" s="156"/>
      <c r="BF301" s="156"/>
      <c r="BG301" s="156"/>
      <c r="BH301" s="156"/>
      <c r="BI301" s="156"/>
      <c r="BJ301" s="156"/>
      <c r="BK301" s="156"/>
      <c r="BL301" s="156"/>
      <c r="BM301" s="156"/>
      <c r="BN301" s="156"/>
      <c r="BO301" s="156"/>
      <c r="BP301" s="156"/>
      <c r="BQ301" s="156"/>
      <c r="BR301" s="156"/>
      <c r="BS301" s="156"/>
      <c r="BT301" s="156"/>
      <c r="BU301" s="156"/>
      <c r="BV301" s="156"/>
      <c r="BW301" s="156"/>
      <c r="BX301" s="156"/>
      <c r="BY301" s="156"/>
      <c r="BZ301" s="156"/>
      <c r="CA301" s="156"/>
      <c r="CB301" s="156"/>
      <c r="CC301" s="156"/>
      <c r="CD301" s="156"/>
      <c r="CE301" s="156"/>
      <c r="CF301" s="156"/>
      <c r="CG301" s="156"/>
    </row>
    <row r="302" spans="2:85" x14ac:dyDescent="0.2">
      <c r="B302" s="173"/>
      <c r="C302" s="173"/>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6"/>
      <c r="AK302" s="156"/>
      <c r="AL302" s="156"/>
      <c r="AM302" s="156"/>
      <c r="AN302" s="156"/>
      <c r="AO302" s="156"/>
      <c r="AP302" s="156"/>
      <c r="AQ302" s="156"/>
      <c r="AR302" s="156"/>
      <c r="AS302" s="156"/>
      <c r="AT302" s="156"/>
      <c r="AU302" s="156"/>
      <c r="AV302" s="156"/>
      <c r="AW302" s="156"/>
      <c r="AX302" s="156"/>
      <c r="AY302" s="156"/>
      <c r="AZ302" s="156"/>
      <c r="BA302" s="156"/>
      <c r="BB302" s="156"/>
      <c r="BC302" s="156"/>
      <c r="BD302" s="156"/>
      <c r="BE302" s="156"/>
      <c r="BF302" s="156"/>
      <c r="BG302" s="156"/>
      <c r="BH302" s="156"/>
      <c r="BI302" s="156"/>
      <c r="BJ302" s="156"/>
      <c r="BK302" s="156"/>
      <c r="BL302" s="156"/>
      <c r="BM302" s="156"/>
      <c r="BN302" s="156"/>
      <c r="BO302" s="156"/>
      <c r="BP302" s="156"/>
      <c r="BQ302" s="156"/>
      <c r="BR302" s="156"/>
      <c r="BS302" s="156"/>
      <c r="BT302" s="156"/>
      <c r="BU302" s="156"/>
      <c r="BV302" s="156"/>
      <c r="BW302" s="156"/>
      <c r="BX302" s="156"/>
      <c r="BY302" s="156"/>
      <c r="BZ302" s="156"/>
      <c r="CA302" s="156"/>
      <c r="CB302" s="156"/>
      <c r="CC302" s="156"/>
      <c r="CD302" s="156"/>
      <c r="CE302" s="156"/>
      <c r="CF302" s="156"/>
      <c r="CG302" s="156"/>
    </row>
    <row r="303" spans="2:85" x14ac:dyDescent="0.2">
      <c r="B303" s="173"/>
      <c r="C303" s="173"/>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c r="AH303" s="156"/>
      <c r="AI303" s="156"/>
      <c r="AJ303" s="156"/>
      <c r="AK303" s="156"/>
      <c r="AL303" s="156"/>
      <c r="AM303" s="156"/>
      <c r="AN303" s="156"/>
      <c r="AO303" s="156"/>
      <c r="AP303" s="156"/>
      <c r="AQ303" s="156"/>
      <c r="AR303" s="156"/>
      <c r="AS303" s="156"/>
      <c r="AT303" s="156"/>
      <c r="AU303" s="156"/>
      <c r="AV303" s="156"/>
      <c r="AW303" s="156"/>
      <c r="AX303" s="156"/>
      <c r="AY303" s="156"/>
      <c r="AZ303" s="156"/>
      <c r="BA303" s="156"/>
      <c r="BB303" s="156"/>
      <c r="BC303" s="156"/>
      <c r="BD303" s="156"/>
      <c r="BE303" s="156"/>
      <c r="BF303" s="156"/>
      <c r="BG303" s="156"/>
      <c r="BH303" s="156"/>
      <c r="BI303" s="156"/>
      <c r="BJ303" s="156"/>
      <c r="BK303" s="156"/>
      <c r="BL303" s="156"/>
      <c r="BM303" s="156"/>
      <c r="BN303" s="156"/>
      <c r="BO303" s="156"/>
      <c r="BP303" s="156"/>
      <c r="BQ303" s="156"/>
      <c r="BR303" s="156"/>
      <c r="BS303" s="156"/>
      <c r="BT303" s="156"/>
      <c r="BU303" s="156"/>
      <c r="BV303" s="156"/>
      <c r="BW303" s="156"/>
      <c r="BX303" s="156"/>
      <c r="BY303" s="156"/>
      <c r="BZ303" s="156"/>
      <c r="CA303" s="156"/>
      <c r="CB303" s="156"/>
      <c r="CC303" s="156"/>
      <c r="CD303" s="156"/>
      <c r="CE303" s="156"/>
      <c r="CF303" s="156"/>
      <c r="CG303" s="156"/>
    </row>
    <row r="304" spans="2:85" x14ac:dyDescent="0.2">
      <c r="B304" s="173"/>
      <c r="C304" s="173"/>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c r="AH304" s="156"/>
      <c r="AI304" s="156"/>
      <c r="AJ304" s="156"/>
      <c r="AK304" s="156"/>
      <c r="AL304" s="156"/>
      <c r="AM304" s="156"/>
      <c r="AN304" s="156"/>
      <c r="AO304" s="156"/>
      <c r="AP304" s="156"/>
      <c r="AQ304" s="156"/>
      <c r="AR304" s="156"/>
      <c r="AS304" s="156"/>
      <c r="AT304" s="156"/>
      <c r="AU304" s="156"/>
      <c r="AV304" s="156"/>
      <c r="AW304" s="156"/>
      <c r="AX304" s="156"/>
      <c r="AY304" s="156"/>
      <c r="AZ304" s="156"/>
      <c r="BA304" s="156"/>
      <c r="BB304" s="156"/>
      <c r="BC304" s="156"/>
      <c r="BD304" s="156"/>
      <c r="BE304" s="156"/>
      <c r="BF304" s="156"/>
      <c r="BG304" s="156"/>
      <c r="BH304" s="156"/>
      <c r="BI304" s="156"/>
      <c r="BJ304" s="156"/>
      <c r="BK304" s="156"/>
      <c r="BL304" s="156"/>
      <c r="BM304" s="156"/>
      <c r="BN304" s="156"/>
      <c r="BO304" s="156"/>
      <c r="BP304" s="156"/>
      <c r="BQ304" s="156"/>
      <c r="BR304" s="156"/>
      <c r="BS304" s="156"/>
      <c r="BT304" s="156"/>
      <c r="BU304" s="156"/>
      <c r="BV304" s="156"/>
      <c r="BW304" s="156"/>
      <c r="BX304" s="156"/>
      <c r="BY304" s="156"/>
      <c r="BZ304" s="156"/>
      <c r="CA304" s="156"/>
      <c r="CB304" s="156"/>
      <c r="CC304" s="156"/>
      <c r="CD304" s="156"/>
      <c r="CE304" s="156"/>
      <c r="CF304" s="156"/>
      <c r="CG304" s="156"/>
    </row>
    <row r="305" spans="2:85" x14ac:dyDescent="0.2">
      <c r="B305" s="173"/>
      <c r="C305" s="173"/>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c r="AH305" s="156"/>
      <c r="AI305" s="156"/>
      <c r="AJ305" s="156"/>
      <c r="AK305" s="156"/>
      <c r="AL305" s="156"/>
      <c r="AM305" s="156"/>
      <c r="AN305" s="156"/>
      <c r="AO305" s="156"/>
      <c r="AP305" s="156"/>
      <c r="AQ305" s="156"/>
      <c r="AR305" s="156"/>
      <c r="AS305" s="156"/>
      <c r="AT305" s="156"/>
      <c r="AU305" s="156"/>
      <c r="AV305" s="156"/>
      <c r="AW305" s="156"/>
      <c r="AX305" s="156"/>
      <c r="AY305" s="156"/>
      <c r="AZ305" s="156"/>
      <c r="BA305" s="156"/>
      <c r="BB305" s="156"/>
      <c r="BC305" s="156"/>
      <c r="BD305" s="156"/>
      <c r="BE305" s="156"/>
      <c r="BF305" s="156"/>
      <c r="BG305" s="156"/>
      <c r="BH305" s="156"/>
      <c r="BI305" s="156"/>
      <c r="BJ305" s="156"/>
      <c r="BK305" s="156"/>
      <c r="BL305" s="156"/>
      <c r="BM305" s="156"/>
      <c r="BN305" s="156"/>
      <c r="BO305" s="156"/>
      <c r="BP305" s="156"/>
      <c r="BQ305" s="156"/>
      <c r="BR305" s="156"/>
      <c r="BS305" s="156"/>
      <c r="BT305" s="156"/>
      <c r="BU305" s="156"/>
      <c r="BV305" s="156"/>
      <c r="BW305" s="156"/>
      <c r="BX305" s="156"/>
      <c r="BY305" s="156"/>
      <c r="BZ305" s="156"/>
      <c r="CA305" s="156"/>
      <c r="CB305" s="156"/>
      <c r="CC305" s="156"/>
      <c r="CD305" s="156"/>
      <c r="CE305" s="156"/>
      <c r="CF305" s="156"/>
      <c r="CG305" s="156"/>
    </row>
    <row r="306" spans="2:85" x14ac:dyDescent="0.2">
      <c r="B306" s="173"/>
      <c r="C306" s="173"/>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c r="AH306" s="156"/>
      <c r="AI306" s="156"/>
      <c r="AJ306" s="156"/>
      <c r="AK306" s="156"/>
      <c r="AL306" s="156"/>
      <c r="AM306" s="156"/>
      <c r="AN306" s="156"/>
      <c r="AO306" s="156"/>
      <c r="AP306" s="156"/>
      <c r="AQ306" s="156"/>
      <c r="AR306" s="156"/>
      <c r="AS306" s="156"/>
      <c r="AT306" s="156"/>
      <c r="AU306" s="156"/>
      <c r="AV306" s="156"/>
      <c r="AW306" s="156"/>
      <c r="AX306" s="156"/>
      <c r="AY306" s="156"/>
      <c r="AZ306" s="156"/>
      <c r="BA306" s="156"/>
      <c r="BB306" s="156"/>
      <c r="BC306" s="156"/>
      <c r="BD306" s="156"/>
      <c r="BE306" s="156"/>
      <c r="BF306" s="156"/>
      <c r="BG306" s="156"/>
      <c r="BH306" s="156"/>
      <c r="BI306" s="156"/>
      <c r="BJ306" s="156"/>
      <c r="BK306" s="156"/>
      <c r="BL306" s="156"/>
      <c r="BM306" s="156"/>
      <c r="BN306" s="156"/>
      <c r="BO306" s="156"/>
      <c r="BP306" s="156"/>
      <c r="BQ306" s="156"/>
      <c r="BR306" s="156"/>
      <c r="BS306" s="156"/>
      <c r="BT306" s="156"/>
      <c r="BU306" s="156"/>
      <c r="BV306" s="156"/>
      <c r="BW306" s="156"/>
      <c r="BX306" s="156"/>
      <c r="BY306" s="156"/>
      <c r="BZ306" s="156"/>
      <c r="CA306" s="156"/>
      <c r="CB306" s="156"/>
      <c r="CC306" s="156"/>
      <c r="CD306" s="156"/>
      <c r="CE306" s="156"/>
      <c r="CF306" s="156"/>
      <c r="CG306" s="156"/>
    </row>
    <row r="307" spans="2:85" x14ac:dyDescent="0.2">
      <c r="B307" s="173"/>
      <c r="C307" s="173"/>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6"/>
      <c r="AY307" s="156"/>
      <c r="AZ307" s="156"/>
      <c r="BA307" s="156"/>
      <c r="BB307" s="156"/>
      <c r="BC307" s="156"/>
      <c r="BD307" s="156"/>
      <c r="BE307" s="156"/>
      <c r="BF307" s="156"/>
      <c r="BG307" s="156"/>
      <c r="BH307" s="156"/>
      <c r="BI307" s="156"/>
      <c r="BJ307" s="156"/>
      <c r="BK307" s="156"/>
      <c r="BL307" s="156"/>
      <c r="BM307" s="156"/>
      <c r="BN307" s="156"/>
      <c r="BO307" s="156"/>
      <c r="BP307" s="156"/>
      <c r="BQ307" s="156"/>
      <c r="BR307" s="156"/>
      <c r="BS307" s="156"/>
      <c r="BT307" s="156"/>
      <c r="BU307" s="156"/>
      <c r="BV307" s="156"/>
      <c r="BW307" s="156"/>
      <c r="BX307" s="156"/>
      <c r="BY307" s="156"/>
      <c r="BZ307" s="156"/>
      <c r="CA307" s="156"/>
      <c r="CB307" s="156"/>
      <c r="CC307" s="156"/>
      <c r="CD307" s="156"/>
      <c r="CE307" s="156"/>
      <c r="CF307" s="156"/>
      <c r="CG307" s="156"/>
    </row>
    <row r="308" spans="2:85" x14ac:dyDescent="0.2">
      <c r="B308" s="173"/>
      <c r="C308" s="173"/>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6"/>
      <c r="AY308" s="156"/>
      <c r="AZ308" s="156"/>
      <c r="BA308" s="156"/>
      <c r="BB308" s="156"/>
      <c r="BC308" s="156"/>
      <c r="BD308" s="156"/>
      <c r="BE308" s="156"/>
      <c r="BF308" s="156"/>
      <c r="BG308" s="156"/>
      <c r="BH308" s="156"/>
      <c r="BI308" s="156"/>
      <c r="BJ308" s="156"/>
      <c r="BK308" s="156"/>
      <c r="BL308" s="156"/>
      <c r="BM308" s="156"/>
      <c r="BN308" s="156"/>
      <c r="BO308" s="156"/>
      <c r="BP308" s="156"/>
      <c r="BQ308" s="156"/>
      <c r="BR308" s="156"/>
      <c r="BS308" s="156"/>
      <c r="BT308" s="156"/>
      <c r="BU308" s="156"/>
      <c r="BV308" s="156"/>
      <c r="BW308" s="156"/>
      <c r="BX308" s="156"/>
      <c r="BY308" s="156"/>
      <c r="BZ308" s="156"/>
      <c r="CA308" s="156"/>
      <c r="CB308" s="156"/>
      <c r="CC308" s="156"/>
      <c r="CD308" s="156"/>
      <c r="CE308" s="156"/>
      <c r="CF308" s="156"/>
      <c r="CG308" s="156"/>
    </row>
    <row r="309" spans="2:85" x14ac:dyDescent="0.2">
      <c r="B309" s="173"/>
      <c r="C309" s="173"/>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row>
    <row r="310" spans="2:85" x14ac:dyDescent="0.2">
      <c r="B310" s="173"/>
      <c r="C310" s="173"/>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c r="BB310" s="156"/>
      <c r="BC310" s="156"/>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c r="CD310" s="156"/>
      <c r="CE310" s="156"/>
      <c r="CF310" s="156"/>
      <c r="CG310" s="156"/>
    </row>
    <row r="311" spans="2:85" x14ac:dyDescent="0.2">
      <c r="B311" s="173"/>
      <c r="C311" s="173"/>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6"/>
      <c r="AY311" s="156"/>
      <c r="AZ311" s="156"/>
      <c r="BA311" s="156"/>
      <c r="BB311" s="156"/>
      <c r="BC311" s="156"/>
      <c r="BD311" s="156"/>
      <c r="BE311" s="156"/>
      <c r="BF311" s="156"/>
      <c r="BG311" s="156"/>
      <c r="BH311" s="156"/>
      <c r="BI311" s="156"/>
      <c r="BJ311" s="156"/>
      <c r="BK311" s="156"/>
      <c r="BL311" s="156"/>
      <c r="BM311" s="156"/>
      <c r="BN311" s="156"/>
      <c r="BO311" s="156"/>
      <c r="BP311" s="156"/>
      <c r="BQ311" s="156"/>
      <c r="BR311" s="156"/>
      <c r="BS311" s="156"/>
      <c r="BT311" s="156"/>
      <c r="BU311" s="156"/>
      <c r="BV311" s="156"/>
      <c r="BW311" s="156"/>
      <c r="BX311" s="156"/>
      <c r="BY311" s="156"/>
      <c r="BZ311" s="156"/>
      <c r="CA311" s="156"/>
      <c r="CB311" s="156"/>
      <c r="CC311" s="156"/>
      <c r="CD311" s="156"/>
      <c r="CE311" s="156"/>
      <c r="CF311" s="156"/>
      <c r="CG311" s="156"/>
    </row>
    <row r="312" spans="2:85" x14ac:dyDescent="0.2">
      <c r="B312" s="173"/>
      <c r="C312" s="173"/>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c r="AH312" s="156"/>
      <c r="AI312" s="156"/>
      <c r="AJ312" s="156"/>
      <c r="AK312" s="156"/>
      <c r="AL312" s="156"/>
      <c r="AM312" s="156"/>
      <c r="AN312" s="156"/>
      <c r="AO312" s="156"/>
      <c r="AP312" s="156"/>
      <c r="AQ312" s="156"/>
      <c r="AR312" s="156"/>
      <c r="AS312" s="156"/>
      <c r="AT312" s="156"/>
      <c r="AU312" s="156"/>
      <c r="AV312" s="156"/>
      <c r="AW312" s="156"/>
      <c r="AX312" s="156"/>
      <c r="AY312" s="156"/>
      <c r="AZ312" s="156"/>
      <c r="BA312" s="156"/>
      <c r="BB312" s="156"/>
      <c r="BC312" s="156"/>
      <c r="BD312" s="156"/>
      <c r="BE312" s="156"/>
      <c r="BF312" s="156"/>
      <c r="BG312" s="156"/>
      <c r="BH312" s="156"/>
      <c r="BI312" s="156"/>
      <c r="BJ312" s="156"/>
      <c r="BK312" s="156"/>
      <c r="BL312" s="156"/>
      <c r="BM312" s="156"/>
      <c r="BN312" s="156"/>
      <c r="BO312" s="156"/>
      <c r="BP312" s="156"/>
      <c r="BQ312" s="156"/>
      <c r="BR312" s="156"/>
      <c r="BS312" s="156"/>
      <c r="BT312" s="156"/>
      <c r="BU312" s="156"/>
      <c r="BV312" s="156"/>
      <c r="BW312" s="156"/>
      <c r="BX312" s="156"/>
      <c r="BY312" s="156"/>
      <c r="BZ312" s="156"/>
      <c r="CA312" s="156"/>
      <c r="CB312" s="156"/>
      <c r="CC312" s="156"/>
      <c r="CD312" s="156"/>
      <c r="CE312" s="156"/>
      <c r="CF312" s="156"/>
      <c r="CG312" s="156"/>
    </row>
    <row r="313" spans="2:85" x14ac:dyDescent="0.2">
      <c r="B313" s="173"/>
      <c r="C313" s="173"/>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c r="AH313" s="156"/>
      <c r="AI313" s="156"/>
      <c r="AJ313" s="156"/>
      <c r="AK313" s="156"/>
      <c r="AL313" s="156"/>
      <c r="AM313" s="156"/>
      <c r="AN313" s="156"/>
      <c r="AO313" s="156"/>
      <c r="AP313" s="156"/>
      <c r="AQ313" s="156"/>
      <c r="AR313" s="156"/>
      <c r="AS313" s="156"/>
      <c r="AT313" s="156"/>
      <c r="AU313" s="156"/>
      <c r="AV313" s="156"/>
      <c r="AW313" s="156"/>
      <c r="AX313" s="156"/>
      <c r="AY313" s="156"/>
      <c r="AZ313" s="156"/>
      <c r="BA313" s="156"/>
      <c r="BB313" s="156"/>
      <c r="BC313" s="156"/>
      <c r="BD313" s="156"/>
      <c r="BE313" s="156"/>
      <c r="BF313" s="156"/>
      <c r="BG313" s="156"/>
      <c r="BH313" s="156"/>
      <c r="BI313" s="156"/>
      <c r="BJ313" s="156"/>
      <c r="BK313" s="156"/>
      <c r="BL313" s="156"/>
      <c r="BM313" s="156"/>
      <c r="BN313" s="156"/>
      <c r="BO313" s="156"/>
      <c r="BP313" s="156"/>
      <c r="BQ313" s="156"/>
      <c r="BR313" s="156"/>
      <c r="BS313" s="156"/>
      <c r="BT313" s="156"/>
      <c r="BU313" s="156"/>
      <c r="BV313" s="156"/>
      <c r="BW313" s="156"/>
      <c r="BX313" s="156"/>
      <c r="BY313" s="156"/>
      <c r="BZ313" s="156"/>
      <c r="CA313" s="156"/>
      <c r="CB313" s="156"/>
      <c r="CC313" s="156"/>
      <c r="CD313" s="156"/>
      <c r="CE313" s="156"/>
      <c r="CF313" s="156"/>
      <c r="CG313" s="156"/>
    </row>
    <row r="314" spans="2:85" x14ac:dyDescent="0.2">
      <c r="B314" s="173"/>
      <c r="C314" s="173"/>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c r="AH314" s="156"/>
      <c r="AI314" s="156"/>
      <c r="AJ314" s="156"/>
      <c r="AK314" s="156"/>
      <c r="AL314" s="156"/>
      <c r="AM314" s="156"/>
      <c r="AN314" s="156"/>
      <c r="AO314" s="156"/>
      <c r="AP314" s="156"/>
      <c r="AQ314" s="156"/>
      <c r="AR314" s="156"/>
      <c r="AS314" s="156"/>
      <c r="AT314" s="156"/>
      <c r="AU314" s="156"/>
      <c r="AV314" s="156"/>
      <c r="AW314" s="156"/>
      <c r="AX314" s="156"/>
      <c r="AY314" s="156"/>
      <c r="AZ314" s="156"/>
      <c r="BA314" s="156"/>
      <c r="BB314" s="156"/>
      <c r="BC314" s="156"/>
      <c r="BD314" s="156"/>
      <c r="BE314" s="156"/>
      <c r="BF314" s="156"/>
      <c r="BG314" s="156"/>
      <c r="BH314" s="156"/>
      <c r="BI314" s="156"/>
      <c r="BJ314" s="156"/>
      <c r="BK314" s="156"/>
      <c r="BL314" s="156"/>
      <c r="BM314" s="156"/>
      <c r="BN314" s="156"/>
      <c r="BO314" s="156"/>
      <c r="BP314" s="156"/>
      <c r="BQ314" s="156"/>
      <c r="BR314" s="156"/>
      <c r="BS314" s="156"/>
      <c r="BT314" s="156"/>
      <c r="BU314" s="156"/>
      <c r="BV314" s="156"/>
      <c r="BW314" s="156"/>
      <c r="BX314" s="156"/>
      <c r="BY314" s="156"/>
      <c r="BZ314" s="156"/>
      <c r="CA314" s="156"/>
      <c r="CB314" s="156"/>
      <c r="CC314" s="156"/>
      <c r="CD314" s="156"/>
      <c r="CE314" s="156"/>
      <c r="CF314" s="156"/>
      <c r="CG314" s="156"/>
    </row>
    <row r="315" spans="2:85" x14ac:dyDescent="0.2">
      <c r="B315" s="173"/>
      <c r="C315" s="173"/>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6"/>
      <c r="AG315" s="156"/>
      <c r="AH315" s="156"/>
      <c r="AI315" s="156"/>
      <c r="AJ315" s="156"/>
      <c r="AK315" s="156"/>
      <c r="AL315" s="156"/>
      <c r="AM315" s="156"/>
      <c r="AN315" s="156"/>
      <c r="AO315" s="156"/>
      <c r="AP315" s="156"/>
      <c r="AQ315" s="156"/>
      <c r="AR315" s="156"/>
      <c r="AS315" s="156"/>
      <c r="AT315" s="156"/>
      <c r="AU315" s="156"/>
      <c r="AV315" s="156"/>
      <c r="AW315" s="156"/>
      <c r="AX315" s="156"/>
      <c r="AY315" s="156"/>
      <c r="AZ315" s="156"/>
      <c r="BA315" s="156"/>
      <c r="BB315" s="156"/>
      <c r="BC315" s="156"/>
      <c r="BD315" s="156"/>
      <c r="BE315" s="156"/>
      <c r="BF315" s="156"/>
      <c r="BG315" s="156"/>
      <c r="BH315" s="156"/>
      <c r="BI315" s="156"/>
      <c r="BJ315" s="156"/>
      <c r="BK315" s="156"/>
      <c r="BL315" s="156"/>
      <c r="BM315" s="156"/>
      <c r="BN315" s="156"/>
      <c r="BO315" s="156"/>
      <c r="BP315" s="156"/>
      <c r="BQ315" s="156"/>
      <c r="BR315" s="156"/>
      <c r="BS315" s="156"/>
      <c r="BT315" s="156"/>
      <c r="BU315" s="156"/>
      <c r="BV315" s="156"/>
      <c r="BW315" s="156"/>
      <c r="BX315" s="156"/>
      <c r="BY315" s="156"/>
      <c r="BZ315" s="156"/>
      <c r="CA315" s="156"/>
      <c r="CB315" s="156"/>
      <c r="CC315" s="156"/>
      <c r="CD315" s="156"/>
      <c r="CE315" s="156"/>
      <c r="CF315" s="156"/>
      <c r="CG315" s="156"/>
    </row>
    <row r="316" spans="2:85" x14ac:dyDescent="0.2">
      <c r="B316" s="173"/>
      <c r="C316" s="173"/>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c r="AH316" s="156"/>
      <c r="AI316" s="156"/>
      <c r="AJ316" s="156"/>
      <c r="AK316" s="156"/>
      <c r="AL316" s="156"/>
      <c r="AM316" s="156"/>
      <c r="AN316" s="156"/>
      <c r="AO316" s="156"/>
      <c r="AP316" s="156"/>
      <c r="AQ316" s="156"/>
      <c r="AR316" s="156"/>
      <c r="AS316" s="156"/>
      <c r="AT316" s="156"/>
      <c r="AU316" s="156"/>
      <c r="AV316" s="156"/>
      <c r="AW316" s="156"/>
      <c r="AX316" s="156"/>
      <c r="AY316" s="156"/>
      <c r="AZ316" s="156"/>
      <c r="BA316" s="156"/>
      <c r="BB316" s="156"/>
      <c r="BC316" s="156"/>
      <c r="BD316" s="156"/>
      <c r="BE316" s="156"/>
      <c r="BF316" s="156"/>
      <c r="BG316" s="156"/>
      <c r="BH316" s="156"/>
      <c r="BI316" s="156"/>
      <c r="BJ316" s="156"/>
      <c r="BK316" s="156"/>
      <c r="BL316" s="156"/>
      <c r="BM316" s="156"/>
      <c r="BN316" s="156"/>
      <c r="BO316" s="156"/>
      <c r="BP316" s="156"/>
      <c r="BQ316" s="156"/>
      <c r="BR316" s="156"/>
      <c r="BS316" s="156"/>
      <c r="BT316" s="156"/>
      <c r="BU316" s="156"/>
      <c r="BV316" s="156"/>
      <c r="BW316" s="156"/>
      <c r="BX316" s="156"/>
      <c r="BY316" s="156"/>
      <c r="BZ316" s="156"/>
      <c r="CA316" s="156"/>
      <c r="CB316" s="156"/>
      <c r="CC316" s="156"/>
      <c r="CD316" s="156"/>
      <c r="CE316" s="156"/>
      <c r="CF316" s="156"/>
      <c r="CG316" s="156"/>
    </row>
    <row r="317" spans="2:85" x14ac:dyDescent="0.2">
      <c r="B317" s="173"/>
      <c r="C317" s="173"/>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6"/>
      <c r="AG317" s="156"/>
      <c r="AH317" s="156"/>
      <c r="AI317" s="156"/>
      <c r="AJ317" s="156"/>
      <c r="AK317" s="156"/>
      <c r="AL317" s="156"/>
      <c r="AM317" s="156"/>
      <c r="AN317" s="156"/>
      <c r="AO317" s="156"/>
      <c r="AP317" s="156"/>
      <c r="AQ317" s="156"/>
      <c r="AR317" s="156"/>
      <c r="AS317" s="156"/>
      <c r="AT317" s="156"/>
      <c r="AU317" s="156"/>
      <c r="AV317" s="156"/>
      <c r="AW317" s="156"/>
      <c r="AX317" s="156"/>
      <c r="AY317" s="156"/>
      <c r="AZ317" s="156"/>
      <c r="BA317" s="156"/>
      <c r="BB317" s="156"/>
      <c r="BC317" s="156"/>
      <c r="BD317" s="156"/>
      <c r="BE317" s="156"/>
      <c r="BF317" s="156"/>
      <c r="BG317" s="156"/>
      <c r="BH317" s="156"/>
      <c r="BI317" s="156"/>
      <c r="BJ317" s="156"/>
      <c r="BK317" s="156"/>
      <c r="BL317" s="156"/>
      <c r="BM317" s="156"/>
      <c r="BN317" s="156"/>
      <c r="BO317" s="156"/>
      <c r="BP317" s="156"/>
      <c r="BQ317" s="156"/>
      <c r="BR317" s="156"/>
      <c r="BS317" s="156"/>
      <c r="BT317" s="156"/>
      <c r="BU317" s="156"/>
      <c r="BV317" s="156"/>
      <c r="BW317" s="156"/>
      <c r="BX317" s="156"/>
      <c r="BY317" s="156"/>
      <c r="BZ317" s="156"/>
      <c r="CA317" s="156"/>
      <c r="CB317" s="156"/>
      <c r="CC317" s="156"/>
      <c r="CD317" s="156"/>
      <c r="CE317" s="156"/>
      <c r="CF317" s="156"/>
      <c r="CG317" s="156"/>
    </row>
    <row r="318" spans="2:85" x14ac:dyDescent="0.2">
      <c r="B318" s="173"/>
      <c r="C318" s="173"/>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6"/>
      <c r="AG318" s="156"/>
      <c r="AH318" s="156"/>
      <c r="AI318" s="156"/>
      <c r="AJ318" s="156"/>
      <c r="AK318" s="156"/>
      <c r="AL318" s="156"/>
      <c r="AM318" s="156"/>
      <c r="AN318" s="156"/>
      <c r="AO318" s="156"/>
      <c r="AP318" s="156"/>
      <c r="AQ318" s="156"/>
      <c r="AR318" s="156"/>
      <c r="AS318" s="156"/>
      <c r="AT318" s="156"/>
      <c r="AU318" s="156"/>
      <c r="AV318" s="156"/>
      <c r="AW318" s="156"/>
      <c r="AX318" s="156"/>
      <c r="AY318" s="156"/>
      <c r="AZ318" s="156"/>
      <c r="BA318" s="156"/>
      <c r="BB318" s="156"/>
      <c r="BC318" s="156"/>
      <c r="BD318" s="156"/>
      <c r="BE318" s="156"/>
      <c r="BF318" s="156"/>
      <c r="BG318" s="156"/>
      <c r="BH318" s="156"/>
      <c r="BI318" s="156"/>
      <c r="BJ318" s="156"/>
      <c r="BK318" s="156"/>
      <c r="BL318" s="156"/>
      <c r="BM318" s="156"/>
      <c r="BN318" s="156"/>
      <c r="BO318" s="156"/>
      <c r="BP318" s="156"/>
      <c r="BQ318" s="156"/>
      <c r="BR318" s="156"/>
      <c r="BS318" s="156"/>
      <c r="BT318" s="156"/>
      <c r="BU318" s="156"/>
      <c r="BV318" s="156"/>
      <c r="BW318" s="156"/>
      <c r="BX318" s="156"/>
      <c r="BY318" s="156"/>
      <c r="BZ318" s="156"/>
      <c r="CA318" s="156"/>
      <c r="CB318" s="156"/>
      <c r="CC318" s="156"/>
      <c r="CD318" s="156"/>
      <c r="CE318" s="156"/>
      <c r="CF318" s="156"/>
      <c r="CG318" s="156"/>
    </row>
    <row r="319" spans="2:85" x14ac:dyDescent="0.2">
      <c r="B319" s="173"/>
      <c r="C319" s="173"/>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c r="AM319" s="156"/>
      <c r="AN319" s="156"/>
      <c r="AO319" s="156"/>
      <c r="AP319" s="156"/>
      <c r="AQ319" s="156"/>
      <c r="AR319" s="156"/>
      <c r="AS319" s="156"/>
      <c r="AT319" s="156"/>
      <c r="AU319" s="156"/>
      <c r="AV319" s="156"/>
      <c r="AW319" s="156"/>
      <c r="AX319" s="156"/>
      <c r="AY319" s="156"/>
      <c r="AZ319" s="156"/>
      <c r="BA319" s="156"/>
      <c r="BB319" s="156"/>
      <c r="BC319" s="156"/>
      <c r="BD319" s="156"/>
      <c r="BE319" s="156"/>
      <c r="BF319" s="156"/>
      <c r="BG319" s="156"/>
      <c r="BH319" s="156"/>
      <c r="BI319" s="156"/>
      <c r="BJ319" s="156"/>
      <c r="BK319" s="156"/>
      <c r="BL319" s="156"/>
      <c r="BM319" s="156"/>
      <c r="BN319" s="156"/>
      <c r="BO319" s="156"/>
      <c r="BP319" s="156"/>
      <c r="BQ319" s="156"/>
      <c r="BR319" s="156"/>
      <c r="BS319" s="156"/>
      <c r="BT319" s="156"/>
      <c r="BU319" s="156"/>
      <c r="BV319" s="156"/>
      <c r="BW319" s="156"/>
      <c r="BX319" s="156"/>
      <c r="BY319" s="156"/>
      <c r="BZ319" s="156"/>
      <c r="CA319" s="156"/>
      <c r="CB319" s="156"/>
      <c r="CC319" s="156"/>
      <c r="CD319" s="156"/>
      <c r="CE319" s="156"/>
      <c r="CF319" s="156"/>
      <c r="CG319" s="156"/>
    </row>
    <row r="320" spans="2:85" x14ac:dyDescent="0.2">
      <c r="B320" s="173"/>
      <c r="C320" s="173"/>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c r="AR320" s="156"/>
      <c r="AS320" s="156"/>
      <c r="AT320" s="156"/>
      <c r="AU320" s="156"/>
      <c r="AV320" s="156"/>
      <c r="AW320" s="156"/>
      <c r="AX320" s="156"/>
      <c r="AY320" s="156"/>
      <c r="AZ320" s="156"/>
      <c r="BA320" s="156"/>
      <c r="BB320" s="156"/>
      <c r="BC320" s="156"/>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c r="CD320" s="156"/>
      <c r="CE320" s="156"/>
      <c r="CF320" s="156"/>
      <c r="CG320" s="156"/>
    </row>
    <row r="321" spans="2:85" x14ac:dyDescent="0.2">
      <c r="B321" s="173"/>
      <c r="C321" s="173"/>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c r="BB321" s="156"/>
      <c r="BC321" s="156"/>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c r="CD321" s="156"/>
      <c r="CE321" s="156"/>
      <c r="CF321" s="156"/>
      <c r="CG321" s="156"/>
    </row>
    <row r="322" spans="2:85" x14ac:dyDescent="0.2">
      <c r="B322" s="173"/>
      <c r="C322" s="173"/>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c r="AH322" s="156"/>
      <c r="AI322" s="156"/>
      <c r="AJ322" s="156"/>
      <c r="AK322" s="156"/>
      <c r="AL322" s="156"/>
      <c r="AM322" s="156"/>
      <c r="AN322" s="156"/>
      <c r="AO322" s="156"/>
      <c r="AP322" s="156"/>
      <c r="AQ322" s="156"/>
      <c r="AR322" s="156"/>
      <c r="AS322" s="156"/>
      <c r="AT322" s="156"/>
      <c r="AU322" s="156"/>
      <c r="AV322" s="156"/>
      <c r="AW322" s="156"/>
      <c r="AX322" s="156"/>
      <c r="AY322" s="156"/>
      <c r="AZ322" s="156"/>
      <c r="BA322" s="156"/>
      <c r="BB322" s="156"/>
      <c r="BC322" s="156"/>
      <c r="BD322" s="156"/>
      <c r="BE322" s="156"/>
      <c r="BF322" s="156"/>
      <c r="BG322" s="156"/>
      <c r="BH322" s="156"/>
      <c r="BI322" s="156"/>
      <c r="BJ322" s="156"/>
      <c r="BK322" s="156"/>
      <c r="BL322" s="156"/>
      <c r="BM322" s="156"/>
      <c r="BN322" s="156"/>
      <c r="BO322" s="156"/>
      <c r="BP322" s="156"/>
      <c r="BQ322" s="156"/>
      <c r="BR322" s="156"/>
      <c r="BS322" s="156"/>
      <c r="BT322" s="156"/>
      <c r="BU322" s="156"/>
      <c r="BV322" s="156"/>
      <c r="BW322" s="156"/>
      <c r="BX322" s="156"/>
      <c r="BY322" s="156"/>
      <c r="BZ322" s="156"/>
      <c r="CA322" s="156"/>
      <c r="CB322" s="156"/>
      <c r="CC322" s="156"/>
      <c r="CD322" s="156"/>
      <c r="CE322" s="156"/>
      <c r="CF322" s="156"/>
      <c r="CG322" s="156"/>
    </row>
    <row r="323" spans="2:85" x14ac:dyDescent="0.2">
      <c r="B323" s="173"/>
      <c r="C323" s="173"/>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c r="AH323" s="156"/>
      <c r="AI323" s="156"/>
      <c r="AJ323" s="156"/>
      <c r="AK323" s="156"/>
      <c r="AL323" s="156"/>
      <c r="AM323" s="156"/>
      <c r="AN323" s="156"/>
      <c r="AO323" s="156"/>
      <c r="AP323" s="156"/>
      <c r="AQ323" s="156"/>
      <c r="AR323" s="156"/>
      <c r="AS323" s="156"/>
      <c r="AT323" s="156"/>
      <c r="AU323" s="156"/>
      <c r="AV323" s="156"/>
      <c r="AW323" s="156"/>
      <c r="AX323" s="156"/>
      <c r="AY323" s="156"/>
      <c r="AZ323" s="156"/>
      <c r="BA323" s="156"/>
      <c r="BB323" s="156"/>
      <c r="BC323" s="156"/>
      <c r="BD323" s="156"/>
      <c r="BE323" s="156"/>
      <c r="BF323" s="156"/>
      <c r="BG323" s="156"/>
      <c r="BH323" s="156"/>
      <c r="BI323" s="156"/>
      <c r="BJ323" s="156"/>
      <c r="BK323" s="156"/>
      <c r="BL323" s="156"/>
      <c r="BM323" s="156"/>
      <c r="BN323" s="156"/>
      <c r="BO323" s="156"/>
      <c r="BP323" s="156"/>
      <c r="BQ323" s="156"/>
      <c r="BR323" s="156"/>
      <c r="BS323" s="156"/>
      <c r="BT323" s="156"/>
      <c r="BU323" s="156"/>
      <c r="BV323" s="156"/>
      <c r="BW323" s="156"/>
      <c r="BX323" s="156"/>
      <c r="BY323" s="156"/>
      <c r="BZ323" s="156"/>
      <c r="CA323" s="156"/>
      <c r="CB323" s="156"/>
      <c r="CC323" s="156"/>
      <c r="CD323" s="156"/>
      <c r="CE323" s="156"/>
      <c r="CF323" s="156"/>
      <c r="CG323" s="156"/>
    </row>
    <row r="324" spans="2:85" x14ac:dyDescent="0.2">
      <c r="B324" s="173"/>
      <c r="C324" s="173"/>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6"/>
      <c r="AG324" s="156"/>
      <c r="AH324" s="156"/>
      <c r="AI324" s="156"/>
      <c r="AJ324" s="156"/>
      <c r="AK324" s="156"/>
      <c r="AL324" s="156"/>
      <c r="AM324" s="156"/>
      <c r="AN324" s="156"/>
      <c r="AO324" s="156"/>
      <c r="AP324" s="156"/>
      <c r="AQ324" s="156"/>
      <c r="AR324" s="156"/>
      <c r="AS324" s="156"/>
      <c r="AT324" s="156"/>
      <c r="AU324" s="156"/>
      <c r="AV324" s="156"/>
      <c r="AW324" s="156"/>
      <c r="AX324" s="156"/>
      <c r="AY324" s="156"/>
      <c r="AZ324" s="156"/>
      <c r="BA324" s="156"/>
      <c r="BB324" s="156"/>
      <c r="BC324" s="156"/>
      <c r="BD324" s="156"/>
      <c r="BE324" s="156"/>
      <c r="BF324" s="156"/>
      <c r="BG324" s="156"/>
      <c r="BH324" s="156"/>
      <c r="BI324" s="156"/>
      <c r="BJ324" s="156"/>
      <c r="BK324" s="156"/>
      <c r="BL324" s="156"/>
      <c r="BM324" s="156"/>
      <c r="BN324" s="156"/>
      <c r="BO324" s="156"/>
      <c r="BP324" s="156"/>
      <c r="BQ324" s="156"/>
      <c r="BR324" s="156"/>
      <c r="BS324" s="156"/>
      <c r="BT324" s="156"/>
      <c r="BU324" s="156"/>
      <c r="BV324" s="156"/>
      <c r="BW324" s="156"/>
      <c r="BX324" s="156"/>
      <c r="BY324" s="156"/>
      <c r="BZ324" s="156"/>
      <c r="CA324" s="156"/>
      <c r="CB324" s="156"/>
      <c r="CC324" s="156"/>
      <c r="CD324" s="156"/>
      <c r="CE324" s="156"/>
      <c r="CF324" s="156"/>
      <c r="CG324" s="156"/>
    </row>
    <row r="325" spans="2:85" x14ac:dyDescent="0.2">
      <c r="B325" s="173"/>
      <c r="C325" s="173"/>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c r="AH325" s="156"/>
      <c r="AI325" s="156"/>
      <c r="AJ325" s="156"/>
      <c r="AK325" s="156"/>
      <c r="AL325" s="156"/>
      <c r="AM325" s="156"/>
      <c r="AN325" s="156"/>
      <c r="AO325" s="156"/>
      <c r="AP325" s="156"/>
      <c r="AQ325" s="156"/>
      <c r="AR325" s="156"/>
      <c r="AS325" s="156"/>
      <c r="AT325" s="156"/>
      <c r="AU325" s="156"/>
      <c r="AV325" s="156"/>
      <c r="AW325" s="156"/>
      <c r="AX325" s="156"/>
      <c r="AY325" s="156"/>
      <c r="AZ325" s="156"/>
      <c r="BA325" s="156"/>
      <c r="BB325" s="156"/>
      <c r="BC325" s="156"/>
      <c r="BD325" s="156"/>
      <c r="BE325" s="156"/>
      <c r="BF325" s="156"/>
      <c r="BG325" s="156"/>
      <c r="BH325" s="156"/>
      <c r="BI325" s="156"/>
      <c r="BJ325" s="156"/>
      <c r="BK325" s="156"/>
      <c r="BL325" s="156"/>
      <c r="BM325" s="156"/>
      <c r="BN325" s="156"/>
      <c r="BO325" s="156"/>
      <c r="BP325" s="156"/>
      <c r="BQ325" s="156"/>
      <c r="BR325" s="156"/>
      <c r="BS325" s="156"/>
      <c r="BT325" s="156"/>
      <c r="BU325" s="156"/>
      <c r="BV325" s="156"/>
      <c r="BW325" s="156"/>
      <c r="BX325" s="156"/>
      <c r="BY325" s="156"/>
      <c r="BZ325" s="156"/>
      <c r="CA325" s="156"/>
      <c r="CB325" s="156"/>
      <c r="CC325" s="156"/>
      <c r="CD325" s="156"/>
      <c r="CE325" s="156"/>
      <c r="CF325" s="156"/>
      <c r="CG325" s="156"/>
    </row>
    <row r="326" spans="2:85" x14ac:dyDescent="0.2">
      <c r="B326" s="173"/>
      <c r="C326" s="173"/>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c r="AH326" s="156"/>
      <c r="AI326" s="156"/>
      <c r="AJ326" s="156"/>
      <c r="AK326" s="156"/>
      <c r="AL326" s="156"/>
      <c r="AM326" s="156"/>
      <c r="AN326" s="156"/>
      <c r="AO326" s="156"/>
      <c r="AP326" s="156"/>
      <c r="AQ326" s="156"/>
      <c r="AR326" s="156"/>
      <c r="AS326" s="156"/>
      <c r="AT326" s="156"/>
      <c r="AU326" s="156"/>
      <c r="AV326" s="156"/>
      <c r="AW326" s="156"/>
      <c r="AX326" s="156"/>
      <c r="AY326" s="156"/>
      <c r="AZ326" s="156"/>
      <c r="BA326" s="156"/>
      <c r="BB326" s="156"/>
      <c r="BC326" s="156"/>
      <c r="BD326" s="156"/>
      <c r="BE326" s="156"/>
      <c r="BF326" s="156"/>
      <c r="BG326" s="156"/>
      <c r="BH326" s="156"/>
      <c r="BI326" s="156"/>
      <c r="BJ326" s="156"/>
      <c r="BK326" s="156"/>
      <c r="BL326" s="156"/>
      <c r="BM326" s="156"/>
      <c r="BN326" s="156"/>
      <c r="BO326" s="156"/>
      <c r="BP326" s="156"/>
      <c r="BQ326" s="156"/>
      <c r="BR326" s="156"/>
      <c r="BS326" s="156"/>
      <c r="BT326" s="156"/>
      <c r="BU326" s="156"/>
      <c r="BV326" s="156"/>
      <c r="BW326" s="156"/>
      <c r="BX326" s="156"/>
      <c r="BY326" s="156"/>
      <c r="BZ326" s="156"/>
      <c r="CA326" s="156"/>
      <c r="CB326" s="156"/>
      <c r="CC326" s="156"/>
      <c r="CD326" s="156"/>
      <c r="CE326" s="156"/>
      <c r="CF326" s="156"/>
      <c r="CG326" s="156"/>
    </row>
    <row r="327" spans="2:85" x14ac:dyDescent="0.2">
      <c r="B327" s="173"/>
      <c r="C327" s="173"/>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c r="AH327" s="156"/>
      <c r="AI327" s="156"/>
      <c r="AJ327" s="156"/>
      <c r="AK327" s="156"/>
      <c r="AL327" s="156"/>
      <c r="AM327" s="156"/>
      <c r="AN327" s="156"/>
      <c r="AO327" s="156"/>
      <c r="AP327" s="156"/>
      <c r="AQ327" s="156"/>
      <c r="AR327" s="156"/>
      <c r="AS327" s="156"/>
      <c r="AT327" s="156"/>
      <c r="AU327" s="156"/>
      <c r="AV327" s="156"/>
      <c r="AW327" s="156"/>
      <c r="AX327" s="156"/>
      <c r="AY327" s="156"/>
      <c r="AZ327" s="156"/>
      <c r="BA327" s="156"/>
      <c r="BB327" s="156"/>
      <c r="BC327" s="156"/>
      <c r="BD327" s="156"/>
      <c r="BE327" s="156"/>
      <c r="BF327" s="156"/>
      <c r="BG327" s="156"/>
      <c r="BH327" s="156"/>
      <c r="BI327" s="156"/>
      <c r="BJ327" s="156"/>
      <c r="BK327" s="156"/>
      <c r="BL327" s="156"/>
      <c r="BM327" s="156"/>
      <c r="BN327" s="156"/>
      <c r="BO327" s="156"/>
      <c r="BP327" s="156"/>
      <c r="BQ327" s="156"/>
      <c r="BR327" s="156"/>
      <c r="BS327" s="156"/>
      <c r="BT327" s="156"/>
      <c r="BU327" s="156"/>
      <c r="BV327" s="156"/>
      <c r="BW327" s="156"/>
      <c r="BX327" s="156"/>
      <c r="BY327" s="156"/>
      <c r="BZ327" s="156"/>
      <c r="CA327" s="156"/>
      <c r="CB327" s="156"/>
      <c r="CC327" s="156"/>
      <c r="CD327" s="156"/>
      <c r="CE327" s="156"/>
      <c r="CF327" s="156"/>
      <c r="CG327" s="156"/>
    </row>
    <row r="328" spans="2:85" x14ac:dyDescent="0.2">
      <c r="B328" s="173"/>
      <c r="C328" s="173"/>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c r="AH328" s="156"/>
      <c r="AI328" s="156"/>
      <c r="AJ328" s="156"/>
      <c r="AK328" s="156"/>
      <c r="AL328" s="156"/>
      <c r="AM328" s="156"/>
      <c r="AN328" s="156"/>
      <c r="AO328" s="156"/>
      <c r="AP328" s="156"/>
      <c r="AQ328" s="156"/>
      <c r="AR328" s="156"/>
      <c r="AS328" s="156"/>
      <c r="AT328" s="156"/>
      <c r="AU328" s="156"/>
      <c r="AV328" s="156"/>
      <c r="AW328" s="156"/>
      <c r="AX328" s="156"/>
      <c r="AY328" s="156"/>
      <c r="AZ328" s="156"/>
      <c r="BA328" s="156"/>
      <c r="BB328" s="156"/>
      <c r="BC328" s="156"/>
      <c r="BD328" s="156"/>
      <c r="BE328" s="156"/>
      <c r="BF328" s="156"/>
      <c r="BG328" s="156"/>
      <c r="BH328" s="156"/>
      <c r="BI328" s="156"/>
      <c r="BJ328" s="156"/>
      <c r="BK328" s="156"/>
      <c r="BL328" s="156"/>
      <c r="BM328" s="156"/>
      <c r="BN328" s="156"/>
      <c r="BO328" s="156"/>
      <c r="BP328" s="156"/>
      <c r="BQ328" s="156"/>
      <c r="BR328" s="156"/>
      <c r="BS328" s="156"/>
      <c r="BT328" s="156"/>
      <c r="BU328" s="156"/>
      <c r="BV328" s="156"/>
      <c r="BW328" s="156"/>
      <c r="BX328" s="156"/>
      <c r="BY328" s="156"/>
      <c r="BZ328" s="156"/>
      <c r="CA328" s="156"/>
      <c r="CB328" s="156"/>
      <c r="CC328" s="156"/>
      <c r="CD328" s="156"/>
      <c r="CE328" s="156"/>
      <c r="CF328" s="156"/>
      <c r="CG328" s="156"/>
    </row>
    <row r="329" spans="2:85" x14ac:dyDescent="0.2">
      <c r="B329" s="173"/>
      <c r="C329" s="173"/>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c r="AH329" s="156"/>
      <c r="AI329" s="156"/>
      <c r="AJ329" s="156"/>
      <c r="AK329" s="156"/>
      <c r="AL329" s="156"/>
      <c r="AM329" s="156"/>
      <c r="AN329" s="156"/>
      <c r="AO329" s="156"/>
      <c r="AP329" s="156"/>
      <c r="AQ329" s="156"/>
      <c r="AR329" s="156"/>
      <c r="AS329" s="156"/>
      <c r="AT329" s="156"/>
      <c r="AU329" s="156"/>
      <c r="AV329" s="156"/>
      <c r="AW329" s="156"/>
      <c r="AX329" s="156"/>
      <c r="AY329" s="156"/>
      <c r="AZ329" s="156"/>
      <c r="BA329" s="156"/>
      <c r="BB329" s="156"/>
      <c r="BC329" s="156"/>
      <c r="BD329" s="156"/>
      <c r="BE329" s="156"/>
      <c r="BF329" s="156"/>
      <c r="BG329" s="156"/>
      <c r="BH329" s="156"/>
      <c r="BI329" s="156"/>
      <c r="BJ329" s="156"/>
      <c r="BK329" s="156"/>
      <c r="BL329" s="156"/>
      <c r="BM329" s="156"/>
      <c r="BN329" s="156"/>
      <c r="BO329" s="156"/>
      <c r="BP329" s="156"/>
      <c r="BQ329" s="156"/>
      <c r="BR329" s="156"/>
      <c r="BS329" s="156"/>
      <c r="BT329" s="156"/>
      <c r="BU329" s="156"/>
      <c r="BV329" s="156"/>
      <c r="BW329" s="156"/>
      <c r="BX329" s="156"/>
      <c r="BY329" s="156"/>
      <c r="BZ329" s="156"/>
      <c r="CA329" s="156"/>
      <c r="CB329" s="156"/>
      <c r="CC329" s="156"/>
      <c r="CD329" s="156"/>
      <c r="CE329" s="156"/>
      <c r="CF329" s="156"/>
      <c r="CG329" s="156"/>
    </row>
    <row r="330" spans="2:85" x14ac:dyDescent="0.2">
      <c r="B330" s="173"/>
      <c r="C330" s="173"/>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c r="AH330" s="156"/>
      <c r="AI330" s="156"/>
      <c r="AJ330" s="156"/>
      <c r="AK330" s="156"/>
      <c r="AL330" s="156"/>
      <c r="AM330" s="156"/>
      <c r="AN330" s="156"/>
      <c r="AO330" s="156"/>
      <c r="AP330" s="156"/>
      <c r="AQ330" s="156"/>
      <c r="AR330" s="156"/>
      <c r="AS330" s="156"/>
      <c r="AT330" s="156"/>
      <c r="AU330" s="156"/>
      <c r="AV330" s="156"/>
      <c r="AW330" s="156"/>
      <c r="AX330" s="156"/>
      <c r="AY330" s="156"/>
      <c r="AZ330" s="156"/>
      <c r="BA330" s="156"/>
      <c r="BB330" s="156"/>
      <c r="BC330" s="156"/>
      <c r="BD330" s="156"/>
      <c r="BE330" s="156"/>
      <c r="BF330" s="156"/>
      <c r="BG330" s="156"/>
      <c r="BH330" s="156"/>
      <c r="BI330" s="156"/>
      <c r="BJ330" s="156"/>
      <c r="BK330" s="156"/>
      <c r="BL330" s="156"/>
      <c r="BM330" s="156"/>
      <c r="BN330" s="156"/>
      <c r="BO330" s="156"/>
      <c r="BP330" s="156"/>
      <c r="BQ330" s="156"/>
      <c r="BR330" s="156"/>
      <c r="BS330" s="156"/>
      <c r="BT330" s="156"/>
      <c r="BU330" s="156"/>
      <c r="BV330" s="156"/>
      <c r="BW330" s="156"/>
      <c r="BX330" s="156"/>
      <c r="BY330" s="156"/>
      <c r="BZ330" s="156"/>
      <c r="CA330" s="156"/>
      <c r="CB330" s="156"/>
      <c r="CC330" s="156"/>
      <c r="CD330" s="156"/>
      <c r="CE330" s="156"/>
      <c r="CF330" s="156"/>
      <c r="CG330" s="156"/>
    </row>
    <row r="331" spans="2:85" x14ac:dyDescent="0.2">
      <c r="B331" s="173"/>
      <c r="C331" s="173"/>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c r="AH331" s="156"/>
      <c r="AI331" s="156"/>
      <c r="AJ331" s="156"/>
      <c r="AK331" s="156"/>
      <c r="AL331" s="156"/>
      <c r="AM331" s="156"/>
      <c r="AN331" s="156"/>
      <c r="AO331" s="156"/>
      <c r="AP331" s="156"/>
      <c r="AQ331" s="156"/>
      <c r="AR331" s="156"/>
      <c r="AS331" s="156"/>
      <c r="AT331" s="156"/>
      <c r="AU331" s="156"/>
      <c r="AV331" s="156"/>
      <c r="AW331" s="156"/>
      <c r="AX331" s="156"/>
      <c r="AY331" s="156"/>
      <c r="AZ331" s="156"/>
      <c r="BA331" s="156"/>
      <c r="BB331" s="156"/>
      <c r="BC331" s="156"/>
      <c r="BD331" s="156"/>
      <c r="BE331" s="156"/>
      <c r="BF331" s="156"/>
      <c r="BG331" s="156"/>
      <c r="BH331" s="156"/>
      <c r="BI331" s="156"/>
      <c r="BJ331" s="156"/>
      <c r="BK331" s="156"/>
      <c r="BL331" s="156"/>
      <c r="BM331" s="156"/>
      <c r="BN331" s="156"/>
      <c r="BO331" s="156"/>
      <c r="BP331" s="156"/>
      <c r="BQ331" s="156"/>
      <c r="BR331" s="156"/>
      <c r="BS331" s="156"/>
      <c r="BT331" s="156"/>
      <c r="BU331" s="156"/>
      <c r="BV331" s="156"/>
      <c r="BW331" s="156"/>
      <c r="BX331" s="156"/>
      <c r="BY331" s="156"/>
      <c r="BZ331" s="156"/>
      <c r="CA331" s="156"/>
      <c r="CB331" s="156"/>
      <c r="CC331" s="156"/>
      <c r="CD331" s="156"/>
      <c r="CE331" s="156"/>
      <c r="CF331" s="156"/>
      <c r="CG331" s="156"/>
    </row>
    <row r="332" spans="2:85" x14ac:dyDescent="0.2">
      <c r="B332" s="173"/>
      <c r="C332" s="173"/>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c r="AH332" s="156"/>
      <c r="AI332" s="156"/>
      <c r="AJ332" s="156"/>
      <c r="AK332" s="156"/>
      <c r="AL332" s="156"/>
      <c r="AM332" s="156"/>
      <c r="AN332" s="156"/>
      <c r="AO332" s="156"/>
      <c r="AP332" s="156"/>
      <c r="AQ332" s="156"/>
      <c r="AR332" s="156"/>
      <c r="AS332" s="156"/>
      <c r="AT332" s="156"/>
      <c r="AU332" s="156"/>
      <c r="AV332" s="156"/>
      <c r="AW332" s="156"/>
      <c r="AX332" s="156"/>
      <c r="AY332" s="156"/>
      <c r="AZ332" s="156"/>
      <c r="BA332" s="156"/>
      <c r="BB332" s="156"/>
      <c r="BC332" s="156"/>
      <c r="BD332" s="156"/>
      <c r="BE332" s="156"/>
      <c r="BF332" s="156"/>
      <c r="BG332" s="156"/>
      <c r="BH332" s="156"/>
      <c r="BI332" s="156"/>
      <c r="BJ332" s="156"/>
      <c r="BK332" s="156"/>
      <c r="BL332" s="156"/>
      <c r="BM332" s="156"/>
      <c r="BN332" s="156"/>
      <c r="BO332" s="156"/>
      <c r="BP332" s="156"/>
      <c r="BQ332" s="156"/>
      <c r="BR332" s="156"/>
      <c r="BS332" s="156"/>
      <c r="BT332" s="156"/>
      <c r="BU332" s="156"/>
      <c r="BV332" s="156"/>
      <c r="BW332" s="156"/>
      <c r="BX332" s="156"/>
      <c r="BY332" s="156"/>
      <c r="BZ332" s="156"/>
      <c r="CA332" s="156"/>
      <c r="CB332" s="156"/>
      <c r="CC332" s="156"/>
      <c r="CD332" s="156"/>
      <c r="CE332" s="156"/>
      <c r="CF332" s="156"/>
      <c r="CG332" s="156"/>
    </row>
    <row r="333" spans="2:85" x14ac:dyDescent="0.2">
      <c r="B333" s="173"/>
      <c r="C333" s="173"/>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156"/>
      <c r="AL333" s="156"/>
      <c r="AM333" s="156"/>
      <c r="AN333" s="156"/>
      <c r="AO333" s="156"/>
      <c r="AP333" s="156"/>
      <c r="AQ333" s="156"/>
      <c r="AR333" s="156"/>
      <c r="AS333" s="156"/>
      <c r="AT333" s="156"/>
      <c r="AU333" s="156"/>
      <c r="AV333" s="156"/>
      <c r="AW333" s="156"/>
      <c r="AX333" s="156"/>
      <c r="AY333" s="156"/>
      <c r="AZ333" s="156"/>
      <c r="BA333" s="156"/>
      <c r="BB333" s="156"/>
      <c r="BC333" s="156"/>
      <c r="BD333" s="156"/>
      <c r="BE333" s="156"/>
      <c r="BF333" s="156"/>
      <c r="BG333" s="156"/>
      <c r="BH333" s="156"/>
      <c r="BI333" s="156"/>
      <c r="BJ333" s="156"/>
      <c r="BK333" s="156"/>
      <c r="BL333" s="156"/>
      <c r="BM333" s="156"/>
      <c r="BN333" s="156"/>
      <c r="BO333" s="156"/>
      <c r="BP333" s="156"/>
      <c r="BQ333" s="156"/>
      <c r="BR333" s="156"/>
      <c r="BS333" s="156"/>
      <c r="BT333" s="156"/>
      <c r="BU333" s="156"/>
      <c r="BV333" s="156"/>
      <c r="BW333" s="156"/>
      <c r="BX333" s="156"/>
      <c r="BY333" s="156"/>
      <c r="BZ333" s="156"/>
      <c r="CA333" s="156"/>
      <c r="CB333" s="156"/>
      <c r="CC333" s="156"/>
      <c r="CD333" s="156"/>
      <c r="CE333" s="156"/>
      <c r="CF333" s="156"/>
      <c r="CG333" s="156"/>
    </row>
    <row r="334" spans="2:85" x14ac:dyDescent="0.2">
      <c r="B334" s="173"/>
      <c r="C334" s="173"/>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c r="AR334" s="156"/>
      <c r="AS334" s="156"/>
      <c r="AT334" s="156"/>
      <c r="AU334" s="156"/>
      <c r="AV334" s="156"/>
      <c r="AW334" s="156"/>
      <c r="AX334" s="156"/>
      <c r="AY334" s="156"/>
      <c r="AZ334" s="156"/>
      <c r="BA334" s="156"/>
      <c r="BB334" s="156"/>
      <c r="BC334" s="156"/>
      <c r="BD334" s="156"/>
      <c r="BE334" s="156"/>
      <c r="BF334" s="156"/>
      <c r="BG334" s="156"/>
      <c r="BH334" s="156"/>
      <c r="BI334" s="156"/>
      <c r="BJ334" s="156"/>
      <c r="BK334" s="156"/>
      <c r="BL334" s="156"/>
      <c r="BM334" s="156"/>
      <c r="BN334" s="156"/>
      <c r="BO334" s="156"/>
      <c r="BP334" s="156"/>
      <c r="BQ334" s="156"/>
      <c r="BR334" s="156"/>
      <c r="BS334" s="156"/>
      <c r="BT334" s="156"/>
      <c r="BU334" s="156"/>
      <c r="BV334" s="156"/>
      <c r="BW334" s="156"/>
      <c r="BX334" s="156"/>
      <c r="BY334" s="156"/>
      <c r="BZ334" s="156"/>
      <c r="CA334" s="156"/>
      <c r="CB334" s="156"/>
      <c r="CC334" s="156"/>
      <c r="CD334" s="156"/>
      <c r="CE334" s="156"/>
      <c r="CF334" s="156"/>
      <c r="CG334" s="156"/>
    </row>
    <row r="335" spans="2:85" x14ac:dyDescent="0.2">
      <c r="B335" s="173"/>
      <c r="C335" s="173"/>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6"/>
      <c r="AH335" s="156"/>
      <c r="AI335" s="156"/>
      <c r="AJ335" s="156"/>
      <c r="AK335" s="156"/>
      <c r="AL335" s="156"/>
      <c r="AM335" s="156"/>
      <c r="AN335" s="156"/>
      <c r="AO335" s="156"/>
      <c r="AP335" s="156"/>
      <c r="AQ335" s="156"/>
      <c r="AR335" s="156"/>
      <c r="AS335" s="156"/>
      <c r="AT335" s="156"/>
      <c r="AU335" s="156"/>
      <c r="AV335" s="156"/>
      <c r="AW335" s="156"/>
      <c r="AX335" s="156"/>
      <c r="AY335" s="156"/>
      <c r="AZ335" s="156"/>
      <c r="BA335" s="156"/>
      <c r="BB335" s="156"/>
      <c r="BC335" s="156"/>
      <c r="BD335" s="156"/>
      <c r="BE335" s="156"/>
      <c r="BF335" s="156"/>
      <c r="BG335" s="156"/>
      <c r="BH335" s="156"/>
      <c r="BI335" s="156"/>
      <c r="BJ335" s="156"/>
      <c r="BK335" s="156"/>
      <c r="BL335" s="156"/>
      <c r="BM335" s="156"/>
      <c r="BN335" s="156"/>
      <c r="BO335" s="156"/>
      <c r="BP335" s="156"/>
      <c r="BQ335" s="156"/>
      <c r="BR335" s="156"/>
      <c r="BS335" s="156"/>
      <c r="BT335" s="156"/>
      <c r="BU335" s="156"/>
      <c r="BV335" s="156"/>
      <c r="BW335" s="156"/>
      <c r="BX335" s="156"/>
      <c r="BY335" s="156"/>
      <c r="BZ335" s="156"/>
      <c r="CA335" s="156"/>
      <c r="CB335" s="156"/>
      <c r="CC335" s="156"/>
      <c r="CD335" s="156"/>
      <c r="CE335" s="156"/>
      <c r="CF335" s="156"/>
      <c r="CG335" s="156"/>
    </row>
    <row r="336" spans="2:85" x14ac:dyDescent="0.2">
      <c r="B336" s="173"/>
      <c r="C336" s="173"/>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c r="AB336" s="156"/>
      <c r="AC336" s="156"/>
      <c r="AD336" s="156"/>
      <c r="AE336" s="156"/>
      <c r="AF336" s="156"/>
      <c r="AG336" s="156"/>
      <c r="AH336" s="156"/>
      <c r="AI336" s="156"/>
      <c r="AJ336" s="156"/>
      <c r="AK336" s="156"/>
      <c r="AL336" s="156"/>
      <c r="AM336" s="156"/>
      <c r="AN336" s="156"/>
      <c r="AO336" s="156"/>
      <c r="AP336" s="156"/>
      <c r="AQ336" s="156"/>
      <c r="AR336" s="156"/>
      <c r="AS336" s="156"/>
      <c r="AT336" s="156"/>
      <c r="AU336" s="156"/>
      <c r="AV336" s="156"/>
      <c r="AW336" s="156"/>
      <c r="AX336" s="156"/>
      <c r="AY336" s="156"/>
      <c r="AZ336" s="156"/>
      <c r="BA336" s="156"/>
      <c r="BB336" s="156"/>
      <c r="BC336" s="156"/>
      <c r="BD336" s="156"/>
      <c r="BE336" s="156"/>
      <c r="BF336" s="156"/>
      <c r="BG336" s="156"/>
      <c r="BH336" s="156"/>
      <c r="BI336" s="156"/>
      <c r="BJ336" s="156"/>
      <c r="BK336" s="156"/>
      <c r="BL336" s="156"/>
      <c r="BM336" s="156"/>
      <c r="BN336" s="156"/>
      <c r="BO336" s="156"/>
      <c r="BP336" s="156"/>
      <c r="BQ336" s="156"/>
      <c r="BR336" s="156"/>
      <c r="BS336" s="156"/>
      <c r="BT336" s="156"/>
      <c r="BU336" s="156"/>
      <c r="BV336" s="156"/>
      <c r="BW336" s="156"/>
      <c r="BX336" s="156"/>
      <c r="BY336" s="156"/>
      <c r="BZ336" s="156"/>
      <c r="CA336" s="156"/>
      <c r="CB336" s="156"/>
      <c r="CC336" s="156"/>
      <c r="CD336" s="156"/>
      <c r="CE336" s="156"/>
      <c r="CF336" s="156"/>
      <c r="CG336" s="156"/>
    </row>
    <row r="337" spans="2:85" x14ac:dyDescent="0.2">
      <c r="B337" s="173"/>
      <c r="C337" s="173"/>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c r="AA337" s="156"/>
      <c r="AB337" s="156"/>
      <c r="AC337" s="156"/>
      <c r="AD337" s="156"/>
      <c r="AE337" s="156"/>
      <c r="AF337" s="156"/>
      <c r="AG337" s="156"/>
      <c r="AH337" s="156"/>
      <c r="AI337" s="156"/>
      <c r="AJ337" s="156"/>
      <c r="AK337" s="156"/>
      <c r="AL337" s="156"/>
      <c r="AM337" s="156"/>
      <c r="AN337" s="156"/>
      <c r="AO337" s="156"/>
      <c r="AP337" s="156"/>
      <c r="AQ337" s="156"/>
      <c r="AR337" s="156"/>
      <c r="AS337" s="156"/>
      <c r="AT337" s="156"/>
      <c r="AU337" s="156"/>
      <c r="AV337" s="156"/>
      <c r="AW337" s="156"/>
      <c r="AX337" s="156"/>
      <c r="AY337" s="156"/>
      <c r="AZ337" s="156"/>
      <c r="BA337" s="156"/>
      <c r="BB337" s="156"/>
      <c r="BC337" s="156"/>
      <c r="BD337" s="156"/>
      <c r="BE337" s="156"/>
      <c r="BF337" s="156"/>
      <c r="BG337" s="156"/>
      <c r="BH337" s="156"/>
      <c r="BI337" s="156"/>
      <c r="BJ337" s="156"/>
      <c r="BK337" s="156"/>
      <c r="BL337" s="156"/>
      <c r="BM337" s="156"/>
      <c r="BN337" s="156"/>
      <c r="BO337" s="156"/>
      <c r="BP337" s="156"/>
      <c r="BQ337" s="156"/>
      <c r="BR337" s="156"/>
      <c r="BS337" s="156"/>
      <c r="BT337" s="156"/>
      <c r="BU337" s="156"/>
      <c r="BV337" s="156"/>
      <c r="BW337" s="156"/>
      <c r="BX337" s="156"/>
      <c r="BY337" s="156"/>
      <c r="BZ337" s="156"/>
      <c r="CA337" s="156"/>
      <c r="CB337" s="156"/>
      <c r="CC337" s="156"/>
      <c r="CD337" s="156"/>
      <c r="CE337" s="156"/>
      <c r="CF337" s="156"/>
      <c r="CG337" s="156"/>
    </row>
    <row r="338" spans="2:85" x14ac:dyDescent="0.2">
      <c r="B338" s="173"/>
      <c r="C338" s="173"/>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c r="AH338" s="156"/>
      <c r="AI338" s="156"/>
      <c r="AJ338" s="156"/>
      <c r="AK338" s="156"/>
      <c r="AL338" s="156"/>
      <c r="AM338" s="156"/>
      <c r="AN338" s="156"/>
      <c r="AO338" s="156"/>
      <c r="AP338" s="156"/>
      <c r="AQ338" s="156"/>
      <c r="AR338" s="156"/>
      <c r="AS338" s="156"/>
      <c r="AT338" s="156"/>
      <c r="AU338" s="156"/>
      <c r="AV338" s="156"/>
      <c r="AW338" s="156"/>
      <c r="AX338" s="156"/>
      <c r="AY338" s="156"/>
      <c r="AZ338" s="156"/>
      <c r="BA338" s="156"/>
      <c r="BB338" s="156"/>
      <c r="BC338" s="156"/>
      <c r="BD338" s="156"/>
      <c r="BE338" s="156"/>
      <c r="BF338" s="156"/>
      <c r="BG338" s="156"/>
      <c r="BH338" s="156"/>
      <c r="BI338" s="156"/>
      <c r="BJ338" s="156"/>
      <c r="BK338" s="156"/>
      <c r="BL338" s="156"/>
      <c r="BM338" s="156"/>
      <c r="BN338" s="156"/>
      <c r="BO338" s="156"/>
      <c r="BP338" s="156"/>
      <c r="BQ338" s="156"/>
      <c r="BR338" s="156"/>
      <c r="BS338" s="156"/>
      <c r="BT338" s="156"/>
      <c r="BU338" s="156"/>
      <c r="BV338" s="156"/>
      <c r="BW338" s="156"/>
      <c r="BX338" s="156"/>
      <c r="BY338" s="156"/>
      <c r="BZ338" s="156"/>
      <c r="CA338" s="156"/>
      <c r="CB338" s="156"/>
      <c r="CC338" s="156"/>
      <c r="CD338" s="156"/>
      <c r="CE338" s="156"/>
      <c r="CF338" s="156"/>
      <c r="CG338" s="156"/>
    </row>
    <row r="339" spans="2:85" x14ac:dyDescent="0.2">
      <c r="B339" s="173"/>
      <c r="C339" s="173"/>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c r="AB339" s="156"/>
      <c r="AC339" s="156"/>
      <c r="AD339" s="156"/>
      <c r="AE339" s="156"/>
      <c r="AF339" s="156"/>
      <c r="AG339" s="156"/>
      <c r="AH339" s="156"/>
      <c r="AI339" s="156"/>
      <c r="AJ339" s="156"/>
      <c r="AK339" s="156"/>
      <c r="AL339" s="156"/>
      <c r="AM339" s="156"/>
      <c r="AN339" s="156"/>
      <c r="AO339" s="156"/>
      <c r="AP339" s="156"/>
      <c r="AQ339" s="156"/>
      <c r="AR339" s="156"/>
      <c r="AS339" s="156"/>
      <c r="AT339" s="156"/>
      <c r="AU339" s="156"/>
      <c r="AV339" s="156"/>
      <c r="AW339" s="156"/>
      <c r="AX339" s="156"/>
      <c r="AY339" s="156"/>
      <c r="AZ339" s="156"/>
      <c r="BA339" s="156"/>
      <c r="BB339" s="156"/>
      <c r="BC339" s="156"/>
      <c r="BD339" s="156"/>
      <c r="BE339" s="156"/>
      <c r="BF339" s="156"/>
      <c r="BG339" s="156"/>
      <c r="BH339" s="156"/>
      <c r="BI339" s="156"/>
      <c r="BJ339" s="156"/>
      <c r="BK339" s="156"/>
      <c r="BL339" s="156"/>
      <c r="BM339" s="156"/>
      <c r="BN339" s="156"/>
      <c r="BO339" s="156"/>
      <c r="BP339" s="156"/>
      <c r="BQ339" s="156"/>
      <c r="BR339" s="156"/>
      <c r="BS339" s="156"/>
      <c r="BT339" s="156"/>
      <c r="BU339" s="156"/>
      <c r="BV339" s="156"/>
      <c r="BW339" s="156"/>
      <c r="BX339" s="156"/>
      <c r="BY339" s="156"/>
      <c r="BZ339" s="156"/>
      <c r="CA339" s="156"/>
      <c r="CB339" s="156"/>
      <c r="CC339" s="156"/>
      <c r="CD339" s="156"/>
      <c r="CE339" s="156"/>
      <c r="CF339" s="156"/>
      <c r="CG339" s="156"/>
    </row>
    <row r="340" spans="2:85" x14ac:dyDescent="0.2">
      <c r="B340" s="173"/>
      <c r="C340" s="173"/>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c r="AA340" s="156"/>
      <c r="AB340" s="156"/>
      <c r="AC340" s="156"/>
      <c r="AD340" s="156"/>
      <c r="AE340" s="156"/>
      <c r="AF340" s="156"/>
      <c r="AG340" s="156"/>
      <c r="AH340" s="156"/>
      <c r="AI340" s="156"/>
      <c r="AJ340" s="156"/>
      <c r="AK340" s="156"/>
      <c r="AL340" s="156"/>
      <c r="AM340" s="156"/>
      <c r="AN340" s="156"/>
      <c r="AO340" s="156"/>
      <c r="AP340" s="156"/>
      <c r="AQ340" s="156"/>
      <c r="AR340" s="156"/>
      <c r="AS340" s="156"/>
      <c r="AT340" s="156"/>
      <c r="AU340" s="156"/>
      <c r="AV340" s="156"/>
      <c r="AW340" s="156"/>
      <c r="AX340" s="156"/>
      <c r="AY340" s="156"/>
      <c r="AZ340" s="156"/>
      <c r="BA340" s="156"/>
      <c r="BB340" s="156"/>
      <c r="BC340" s="156"/>
      <c r="BD340" s="156"/>
      <c r="BE340" s="156"/>
      <c r="BF340" s="156"/>
      <c r="BG340" s="156"/>
      <c r="BH340" s="156"/>
      <c r="BI340" s="156"/>
      <c r="BJ340" s="156"/>
      <c r="BK340" s="156"/>
      <c r="BL340" s="156"/>
      <c r="BM340" s="156"/>
      <c r="BN340" s="156"/>
      <c r="BO340" s="156"/>
      <c r="BP340" s="156"/>
      <c r="BQ340" s="156"/>
      <c r="BR340" s="156"/>
      <c r="BS340" s="156"/>
      <c r="BT340" s="156"/>
      <c r="BU340" s="156"/>
      <c r="BV340" s="156"/>
      <c r="BW340" s="156"/>
      <c r="BX340" s="156"/>
      <c r="BY340" s="156"/>
      <c r="BZ340" s="156"/>
      <c r="CA340" s="156"/>
      <c r="CB340" s="156"/>
      <c r="CC340" s="156"/>
      <c r="CD340" s="156"/>
      <c r="CE340" s="156"/>
      <c r="CF340" s="156"/>
      <c r="CG340" s="156"/>
    </row>
    <row r="341" spans="2:85" x14ac:dyDescent="0.2">
      <c r="B341" s="173"/>
      <c r="C341" s="173"/>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c r="AA341" s="156"/>
      <c r="AB341" s="156"/>
      <c r="AC341" s="156"/>
      <c r="AD341" s="156"/>
      <c r="AE341" s="156"/>
      <c r="AF341" s="156"/>
      <c r="AG341" s="156"/>
      <c r="AH341" s="156"/>
      <c r="AI341" s="156"/>
      <c r="AJ341" s="156"/>
      <c r="AK341" s="156"/>
      <c r="AL341" s="156"/>
      <c r="AM341" s="156"/>
      <c r="AN341" s="156"/>
      <c r="AO341" s="156"/>
      <c r="AP341" s="156"/>
      <c r="AQ341" s="156"/>
      <c r="AR341" s="156"/>
      <c r="AS341" s="156"/>
      <c r="AT341" s="156"/>
      <c r="AU341" s="156"/>
      <c r="AV341" s="156"/>
      <c r="AW341" s="156"/>
      <c r="AX341" s="156"/>
      <c r="AY341" s="156"/>
      <c r="AZ341" s="156"/>
      <c r="BA341" s="156"/>
      <c r="BB341" s="156"/>
      <c r="BC341" s="156"/>
      <c r="BD341" s="156"/>
      <c r="BE341" s="156"/>
      <c r="BF341" s="156"/>
      <c r="BG341" s="156"/>
      <c r="BH341" s="156"/>
      <c r="BI341" s="156"/>
      <c r="BJ341" s="156"/>
      <c r="BK341" s="156"/>
      <c r="BL341" s="156"/>
      <c r="BM341" s="156"/>
      <c r="BN341" s="156"/>
      <c r="BO341" s="156"/>
      <c r="BP341" s="156"/>
      <c r="BQ341" s="156"/>
      <c r="BR341" s="156"/>
      <c r="BS341" s="156"/>
      <c r="BT341" s="156"/>
      <c r="BU341" s="156"/>
      <c r="BV341" s="156"/>
      <c r="BW341" s="156"/>
      <c r="BX341" s="156"/>
      <c r="BY341" s="156"/>
      <c r="BZ341" s="156"/>
      <c r="CA341" s="156"/>
      <c r="CB341" s="156"/>
      <c r="CC341" s="156"/>
      <c r="CD341" s="156"/>
      <c r="CE341" s="156"/>
      <c r="CF341" s="156"/>
      <c r="CG341" s="156"/>
    </row>
    <row r="342" spans="2:85" x14ac:dyDescent="0.2">
      <c r="B342" s="173"/>
      <c r="C342" s="173"/>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c r="AC342" s="156"/>
      <c r="AD342" s="156"/>
      <c r="AE342" s="156"/>
      <c r="AF342" s="156"/>
      <c r="AG342" s="156"/>
      <c r="AH342" s="156"/>
      <c r="AI342" s="156"/>
      <c r="AJ342" s="156"/>
      <c r="AK342" s="156"/>
      <c r="AL342" s="156"/>
      <c r="AM342" s="156"/>
      <c r="AN342" s="156"/>
      <c r="AO342" s="156"/>
      <c r="AP342" s="156"/>
      <c r="AQ342" s="156"/>
      <c r="AR342" s="156"/>
      <c r="AS342" s="156"/>
      <c r="AT342" s="156"/>
      <c r="AU342" s="156"/>
      <c r="AV342" s="156"/>
      <c r="AW342" s="156"/>
      <c r="AX342" s="156"/>
      <c r="AY342" s="156"/>
      <c r="AZ342" s="156"/>
      <c r="BA342" s="156"/>
      <c r="BB342" s="156"/>
      <c r="BC342" s="156"/>
      <c r="BD342" s="156"/>
      <c r="BE342" s="156"/>
      <c r="BF342" s="156"/>
      <c r="BG342" s="156"/>
      <c r="BH342" s="156"/>
      <c r="BI342" s="156"/>
      <c r="BJ342" s="156"/>
      <c r="BK342" s="156"/>
      <c r="BL342" s="156"/>
      <c r="BM342" s="156"/>
      <c r="BN342" s="156"/>
      <c r="BO342" s="156"/>
      <c r="BP342" s="156"/>
      <c r="BQ342" s="156"/>
      <c r="BR342" s="156"/>
      <c r="BS342" s="156"/>
      <c r="BT342" s="156"/>
      <c r="BU342" s="156"/>
      <c r="BV342" s="156"/>
      <c r="BW342" s="156"/>
      <c r="BX342" s="156"/>
      <c r="BY342" s="156"/>
      <c r="BZ342" s="156"/>
      <c r="CA342" s="156"/>
      <c r="CB342" s="156"/>
      <c r="CC342" s="156"/>
      <c r="CD342" s="156"/>
      <c r="CE342" s="156"/>
      <c r="CF342" s="156"/>
      <c r="CG342" s="156"/>
    </row>
    <row r="343" spans="2:85" x14ac:dyDescent="0.2">
      <c r="B343" s="173"/>
      <c r="C343" s="173"/>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c r="AC343" s="156"/>
      <c r="AD343" s="156"/>
      <c r="AE343" s="156"/>
      <c r="AF343" s="156"/>
      <c r="AG343" s="156"/>
      <c r="AH343" s="156"/>
      <c r="AI343" s="156"/>
      <c r="AJ343" s="156"/>
      <c r="AK343" s="156"/>
      <c r="AL343" s="156"/>
      <c r="AM343" s="156"/>
      <c r="AN343" s="156"/>
      <c r="AO343" s="156"/>
      <c r="AP343" s="156"/>
      <c r="AQ343" s="156"/>
      <c r="AR343" s="156"/>
      <c r="AS343" s="156"/>
      <c r="AT343" s="156"/>
      <c r="AU343" s="156"/>
      <c r="AV343" s="156"/>
      <c r="AW343" s="156"/>
      <c r="AX343" s="156"/>
      <c r="AY343" s="156"/>
      <c r="AZ343" s="156"/>
      <c r="BA343" s="156"/>
      <c r="BB343" s="156"/>
      <c r="BC343" s="156"/>
      <c r="BD343" s="156"/>
      <c r="BE343" s="156"/>
      <c r="BF343" s="156"/>
      <c r="BG343" s="156"/>
      <c r="BH343" s="156"/>
      <c r="BI343" s="156"/>
      <c r="BJ343" s="156"/>
      <c r="BK343" s="156"/>
      <c r="BL343" s="156"/>
      <c r="BM343" s="156"/>
      <c r="BN343" s="156"/>
      <c r="BO343" s="156"/>
      <c r="BP343" s="156"/>
      <c r="BQ343" s="156"/>
      <c r="BR343" s="156"/>
      <c r="BS343" s="156"/>
      <c r="BT343" s="156"/>
      <c r="BU343" s="156"/>
      <c r="BV343" s="156"/>
      <c r="BW343" s="156"/>
      <c r="BX343" s="156"/>
      <c r="BY343" s="156"/>
      <c r="BZ343" s="156"/>
      <c r="CA343" s="156"/>
      <c r="CB343" s="156"/>
      <c r="CC343" s="156"/>
      <c r="CD343" s="156"/>
      <c r="CE343" s="156"/>
      <c r="CF343" s="156"/>
      <c r="CG343" s="156"/>
    </row>
    <row r="344" spans="2:85" x14ac:dyDescent="0.2">
      <c r="B344" s="173"/>
      <c r="C344" s="173"/>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c r="AA344" s="156"/>
      <c r="AB344" s="156"/>
      <c r="AC344" s="156"/>
      <c r="AD344" s="156"/>
      <c r="AE344" s="156"/>
      <c r="AF344" s="156"/>
      <c r="AG344" s="156"/>
      <c r="AH344" s="156"/>
      <c r="AI344" s="156"/>
      <c r="AJ344" s="156"/>
      <c r="AK344" s="156"/>
      <c r="AL344" s="156"/>
      <c r="AM344" s="156"/>
      <c r="AN344" s="156"/>
      <c r="AO344" s="156"/>
      <c r="AP344" s="156"/>
      <c r="AQ344" s="156"/>
      <c r="AR344" s="156"/>
      <c r="AS344" s="156"/>
      <c r="AT344" s="156"/>
      <c r="AU344" s="156"/>
      <c r="AV344" s="156"/>
      <c r="AW344" s="156"/>
      <c r="AX344" s="156"/>
      <c r="AY344" s="156"/>
      <c r="AZ344" s="156"/>
      <c r="BA344" s="156"/>
      <c r="BB344" s="156"/>
      <c r="BC344" s="156"/>
      <c r="BD344" s="156"/>
      <c r="BE344" s="156"/>
      <c r="BF344" s="156"/>
      <c r="BG344" s="156"/>
      <c r="BH344" s="156"/>
      <c r="BI344" s="156"/>
      <c r="BJ344" s="156"/>
      <c r="BK344" s="156"/>
      <c r="BL344" s="156"/>
      <c r="BM344" s="156"/>
      <c r="BN344" s="156"/>
      <c r="BO344" s="156"/>
      <c r="BP344" s="156"/>
      <c r="BQ344" s="156"/>
      <c r="BR344" s="156"/>
      <c r="BS344" s="156"/>
      <c r="BT344" s="156"/>
      <c r="BU344" s="156"/>
      <c r="BV344" s="156"/>
      <c r="BW344" s="156"/>
      <c r="BX344" s="156"/>
      <c r="BY344" s="156"/>
      <c r="BZ344" s="156"/>
      <c r="CA344" s="156"/>
      <c r="CB344" s="156"/>
      <c r="CC344" s="156"/>
      <c r="CD344" s="156"/>
      <c r="CE344" s="156"/>
      <c r="CF344" s="156"/>
      <c r="CG344" s="156"/>
    </row>
    <row r="345" spans="2:85" x14ac:dyDescent="0.2">
      <c r="B345" s="173"/>
      <c r="C345" s="173"/>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c r="AB345" s="156"/>
      <c r="AC345" s="156"/>
      <c r="AD345" s="156"/>
      <c r="AE345" s="156"/>
      <c r="AF345" s="156"/>
      <c r="AG345" s="156"/>
      <c r="AH345" s="156"/>
      <c r="AI345" s="156"/>
      <c r="AJ345" s="156"/>
      <c r="AK345" s="156"/>
      <c r="AL345" s="156"/>
      <c r="AM345" s="156"/>
      <c r="AN345" s="156"/>
      <c r="AO345" s="156"/>
      <c r="AP345" s="156"/>
      <c r="AQ345" s="156"/>
      <c r="AR345" s="156"/>
      <c r="AS345" s="156"/>
      <c r="AT345" s="156"/>
      <c r="AU345" s="156"/>
      <c r="AV345" s="156"/>
      <c r="AW345" s="156"/>
      <c r="AX345" s="156"/>
      <c r="AY345" s="156"/>
      <c r="AZ345" s="156"/>
      <c r="BA345" s="156"/>
      <c r="BB345" s="156"/>
      <c r="BC345" s="156"/>
      <c r="BD345" s="156"/>
      <c r="BE345" s="156"/>
      <c r="BF345" s="156"/>
      <c r="BG345" s="156"/>
      <c r="BH345" s="156"/>
      <c r="BI345" s="156"/>
      <c r="BJ345" s="156"/>
      <c r="BK345" s="156"/>
      <c r="BL345" s="156"/>
      <c r="BM345" s="156"/>
      <c r="BN345" s="156"/>
      <c r="BO345" s="156"/>
      <c r="BP345" s="156"/>
      <c r="BQ345" s="156"/>
      <c r="BR345" s="156"/>
      <c r="BS345" s="156"/>
      <c r="BT345" s="156"/>
      <c r="BU345" s="156"/>
      <c r="BV345" s="156"/>
      <c r="BW345" s="156"/>
      <c r="BX345" s="156"/>
      <c r="BY345" s="156"/>
      <c r="BZ345" s="156"/>
      <c r="CA345" s="156"/>
      <c r="CB345" s="156"/>
      <c r="CC345" s="156"/>
      <c r="CD345" s="156"/>
      <c r="CE345" s="156"/>
      <c r="CF345" s="156"/>
      <c r="CG345" s="156"/>
    </row>
    <row r="346" spans="2:85" x14ac:dyDescent="0.2">
      <c r="B346" s="173"/>
      <c r="C346" s="173"/>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c r="AB346" s="156"/>
      <c r="AC346" s="156"/>
      <c r="AD346" s="156"/>
      <c r="AE346" s="156"/>
      <c r="AF346" s="156"/>
      <c r="AG346" s="156"/>
      <c r="AH346" s="156"/>
      <c r="AI346" s="156"/>
      <c r="AJ346" s="156"/>
      <c r="AK346" s="156"/>
      <c r="AL346" s="156"/>
      <c r="AM346" s="156"/>
      <c r="AN346" s="156"/>
      <c r="AO346" s="156"/>
      <c r="AP346" s="156"/>
      <c r="AQ346" s="156"/>
      <c r="AR346" s="156"/>
      <c r="AS346" s="156"/>
      <c r="AT346" s="156"/>
      <c r="AU346" s="156"/>
      <c r="AV346" s="156"/>
      <c r="AW346" s="156"/>
      <c r="AX346" s="156"/>
      <c r="AY346" s="156"/>
      <c r="AZ346" s="156"/>
      <c r="BA346" s="156"/>
      <c r="BB346" s="156"/>
      <c r="BC346" s="156"/>
      <c r="BD346" s="156"/>
      <c r="BE346" s="156"/>
      <c r="BF346" s="156"/>
      <c r="BG346" s="156"/>
      <c r="BH346" s="156"/>
      <c r="BI346" s="156"/>
      <c r="BJ346" s="156"/>
      <c r="BK346" s="156"/>
      <c r="BL346" s="156"/>
      <c r="BM346" s="156"/>
      <c r="BN346" s="156"/>
      <c r="BO346" s="156"/>
      <c r="BP346" s="156"/>
      <c r="BQ346" s="156"/>
      <c r="BR346" s="156"/>
      <c r="BS346" s="156"/>
      <c r="BT346" s="156"/>
      <c r="BU346" s="156"/>
      <c r="BV346" s="156"/>
      <c r="BW346" s="156"/>
      <c r="BX346" s="156"/>
      <c r="BY346" s="156"/>
      <c r="BZ346" s="156"/>
      <c r="CA346" s="156"/>
      <c r="CB346" s="156"/>
      <c r="CC346" s="156"/>
      <c r="CD346" s="156"/>
      <c r="CE346" s="156"/>
      <c r="CF346" s="156"/>
      <c r="CG346" s="156"/>
    </row>
    <row r="347" spans="2:85" x14ac:dyDescent="0.2">
      <c r="B347" s="173"/>
      <c r="C347" s="173"/>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c r="AB347" s="156"/>
      <c r="AC347" s="156"/>
      <c r="AD347" s="156"/>
      <c r="AE347" s="156"/>
      <c r="AF347" s="156"/>
      <c r="AG347" s="156"/>
      <c r="AH347" s="156"/>
      <c r="AI347" s="156"/>
      <c r="AJ347" s="156"/>
      <c r="AK347" s="156"/>
      <c r="AL347" s="156"/>
      <c r="AM347" s="156"/>
      <c r="AN347" s="156"/>
      <c r="AO347" s="156"/>
      <c r="AP347" s="156"/>
      <c r="AQ347" s="156"/>
      <c r="AR347" s="156"/>
      <c r="AS347" s="156"/>
      <c r="AT347" s="156"/>
      <c r="AU347" s="156"/>
      <c r="AV347" s="156"/>
      <c r="AW347" s="156"/>
      <c r="AX347" s="156"/>
      <c r="AY347" s="156"/>
      <c r="AZ347" s="156"/>
      <c r="BA347" s="156"/>
      <c r="BB347" s="156"/>
      <c r="BC347" s="156"/>
      <c r="BD347" s="156"/>
      <c r="BE347" s="156"/>
      <c r="BF347" s="156"/>
      <c r="BG347" s="156"/>
      <c r="BH347" s="156"/>
      <c r="BI347" s="156"/>
      <c r="BJ347" s="156"/>
      <c r="BK347" s="156"/>
      <c r="BL347" s="156"/>
      <c r="BM347" s="156"/>
      <c r="BN347" s="156"/>
      <c r="BO347" s="156"/>
      <c r="BP347" s="156"/>
      <c r="BQ347" s="156"/>
      <c r="BR347" s="156"/>
      <c r="BS347" s="156"/>
      <c r="BT347" s="156"/>
      <c r="BU347" s="156"/>
      <c r="BV347" s="156"/>
      <c r="BW347" s="156"/>
      <c r="BX347" s="156"/>
      <c r="BY347" s="156"/>
      <c r="BZ347" s="156"/>
      <c r="CA347" s="156"/>
      <c r="CB347" s="156"/>
      <c r="CC347" s="156"/>
      <c r="CD347" s="156"/>
      <c r="CE347" s="156"/>
      <c r="CF347" s="156"/>
      <c r="CG347" s="156"/>
    </row>
    <row r="348" spans="2:85" x14ac:dyDescent="0.2">
      <c r="B348" s="173"/>
      <c r="C348" s="173"/>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c r="AH348" s="156"/>
      <c r="AI348" s="156"/>
      <c r="AJ348" s="156"/>
      <c r="AK348" s="156"/>
      <c r="AL348" s="156"/>
      <c r="AM348" s="156"/>
      <c r="AN348" s="156"/>
      <c r="AO348" s="156"/>
      <c r="AP348" s="156"/>
      <c r="AQ348" s="156"/>
      <c r="AR348" s="156"/>
      <c r="AS348" s="156"/>
      <c r="AT348" s="156"/>
      <c r="AU348" s="156"/>
      <c r="AV348" s="156"/>
      <c r="AW348" s="156"/>
      <c r="AX348" s="156"/>
      <c r="AY348" s="156"/>
      <c r="AZ348" s="156"/>
      <c r="BA348" s="156"/>
      <c r="BB348" s="156"/>
      <c r="BC348" s="156"/>
      <c r="BD348" s="156"/>
      <c r="BE348" s="156"/>
      <c r="BF348" s="156"/>
      <c r="BG348" s="156"/>
      <c r="BH348" s="156"/>
      <c r="BI348" s="156"/>
      <c r="BJ348" s="156"/>
      <c r="BK348" s="156"/>
      <c r="BL348" s="156"/>
      <c r="BM348" s="156"/>
      <c r="BN348" s="156"/>
      <c r="BO348" s="156"/>
      <c r="BP348" s="156"/>
      <c r="BQ348" s="156"/>
      <c r="BR348" s="156"/>
      <c r="BS348" s="156"/>
      <c r="BT348" s="156"/>
      <c r="BU348" s="156"/>
      <c r="BV348" s="156"/>
      <c r="BW348" s="156"/>
      <c r="BX348" s="156"/>
      <c r="BY348" s="156"/>
      <c r="BZ348" s="156"/>
      <c r="CA348" s="156"/>
      <c r="CB348" s="156"/>
      <c r="CC348" s="156"/>
      <c r="CD348" s="156"/>
      <c r="CE348" s="156"/>
      <c r="CF348" s="156"/>
      <c r="CG348" s="156"/>
    </row>
    <row r="349" spans="2:85" x14ac:dyDescent="0.2">
      <c r="B349" s="173"/>
      <c r="C349" s="173"/>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c r="AA349" s="156"/>
      <c r="AB349" s="156"/>
      <c r="AC349" s="156"/>
      <c r="AD349" s="156"/>
      <c r="AE349" s="156"/>
      <c r="AF349" s="156"/>
      <c r="AG349" s="156"/>
      <c r="AH349" s="156"/>
      <c r="AI349" s="156"/>
      <c r="AJ349" s="156"/>
      <c r="AK349" s="156"/>
      <c r="AL349" s="156"/>
      <c r="AM349" s="156"/>
      <c r="AN349" s="156"/>
      <c r="AO349" s="156"/>
      <c r="AP349" s="156"/>
      <c r="AQ349" s="156"/>
      <c r="AR349" s="156"/>
      <c r="AS349" s="156"/>
      <c r="AT349" s="156"/>
      <c r="AU349" s="156"/>
      <c r="AV349" s="156"/>
      <c r="AW349" s="156"/>
      <c r="AX349" s="156"/>
      <c r="AY349" s="156"/>
      <c r="AZ349" s="156"/>
      <c r="BA349" s="156"/>
      <c r="BB349" s="156"/>
      <c r="BC349" s="156"/>
      <c r="BD349" s="156"/>
      <c r="BE349" s="156"/>
      <c r="BF349" s="156"/>
      <c r="BG349" s="156"/>
      <c r="BH349" s="156"/>
      <c r="BI349" s="156"/>
      <c r="BJ349" s="156"/>
      <c r="BK349" s="156"/>
      <c r="BL349" s="156"/>
      <c r="BM349" s="156"/>
      <c r="BN349" s="156"/>
      <c r="BO349" s="156"/>
      <c r="BP349" s="156"/>
      <c r="BQ349" s="156"/>
      <c r="BR349" s="156"/>
      <c r="BS349" s="156"/>
      <c r="BT349" s="156"/>
      <c r="BU349" s="156"/>
      <c r="BV349" s="156"/>
      <c r="BW349" s="156"/>
      <c r="BX349" s="156"/>
      <c r="BY349" s="156"/>
      <c r="BZ349" s="156"/>
      <c r="CA349" s="156"/>
      <c r="CB349" s="156"/>
      <c r="CC349" s="156"/>
      <c r="CD349" s="156"/>
      <c r="CE349" s="156"/>
      <c r="CF349" s="156"/>
      <c r="CG349" s="156"/>
    </row>
    <row r="350" spans="2:85" x14ac:dyDescent="0.2">
      <c r="B350" s="173"/>
      <c r="C350" s="173"/>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c r="AR350" s="156"/>
      <c r="AS350" s="156"/>
      <c r="AT350" s="156"/>
      <c r="AU350" s="156"/>
      <c r="AV350" s="156"/>
      <c r="AW350" s="156"/>
      <c r="AX350" s="156"/>
      <c r="AY350" s="156"/>
      <c r="AZ350" s="156"/>
      <c r="BA350" s="156"/>
      <c r="BB350" s="156"/>
      <c r="BC350" s="156"/>
      <c r="BD350" s="156"/>
      <c r="BE350" s="156"/>
      <c r="BF350" s="156"/>
      <c r="BG350" s="156"/>
      <c r="BH350" s="156"/>
      <c r="BI350" s="156"/>
      <c r="BJ350" s="156"/>
      <c r="BK350" s="156"/>
      <c r="BL350" s="156"/>
      <c r="BM350" s="156"/>
      <c r="BN350" s="156"/>
      <c r="BO350" s="156"/>
      <c r="BP350" s="156"/>
      <c r="BQ350" s="156"/>
      <c r="BR350" s="156"/>
      <c r="BS350" s="156"/>
      <c r="BT350" s="156"/>
      <c r="BU350" s="156"/>
      <c r="BV350" s="156"/>
      <c r="BW350" s="156"/>
      <c r="BX350" s="156"/>
      <c r="BY350" s="156"/>
      <c r="BZ350" s="156"/>
      <c r="CA350" s="156"/>
      <c r="CB350" s="156"/>
      <c r="CC350" s="156"/>
      <c r="CD350" s="156"/>
      <c r="CE350" s="156"/>
      <c r="CF350" s="156"/>
      <c r="CG350" s="156"/>
    </row>
    <row r="351" spans="2:85" x14ac:dyDescent="0.2">
      <c r="B351" s="173"/>
      <c r="C351" s="173"/>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c r="AA351" s="156"/>
      <c r="AB351" s="156"/>
      <c r="AC351" s="156"/>
      <c r="AD351" s="156"/>
      <c r="AE351" s="156"/>
      <c r="AF351" s="156"/>
      <c r="AG351" s="156"/>
      <c r="AH351" s="156"/>
      <c r="AI351" s="156"/>
      <c r="AJ351" s="156"/>
      <c r="AK351" s="156"/>
      <c r="AL351" s="156"/>
      <c r="AM351" s="156"/>
      <c r="AN351" s="156"/>
      <c r="AO351" s="156"/>
      <c r="AP351" s="156"/>
      <c r="AQ351" s="156"/>
      <c r="AR351" s="156"/>
      <c r="AS351" s="156"/>
      <c r="AT351" s="156"/>
      <c r="AU351" s="156"/>
      <c r="AV351" s="156"/>
      <c r="AW351" s="156"/>
      <c r="AX351" s="156"/>
      <c r="AY351" s="156"/>
      <c r="AZ351" s="156"/>
      <c r="BA351" s="156"/>
      <c r="BB351" s="156"/>
      <c r="BC351" s="156"/>
      <c r="BD351" s="156"/>
      <c r="BE351" s="156"/>
      <c r="BF351" s="156"/>
      <c r="BG351" s="156"/>
      <c r="BH351" s="156"/>
      <c r="BI351" s="156"/>
      <c r="BJ351" s="156"/>
      <c r="BK351" s="156"/>
      <c r="BL351" s="156"/>
      <c r="BM351" s="156"/>
      <c r="BN351" s="156"/>
      <c r="BO351" s="156"/>
      <c r="BP351" s="156"/>
      <c r="BQ351" s="156"/>
      <c r="BR351" s="156"/>
      <c r="BS351" s="156"/>
      <c r="BT351" s="156"/>
      <c r="BU351" s="156"/>
      <c r="BV351" s="156"/>
      <c r="BW351" s="156"/>
      <c r="BX351" s="156"/>
      <c r="BY351" s="156"/>
      <c r="BZ351" s="156"/>
      <c r="CA351" s="156"/>
      <c r="CB351" s="156"/>
      <c r="CC351" s="156"/>
      <c r="CD351" s="156"/>
      <c r="CE351" s="156"/>
      <c r="CF351" s="156"/>
      <c r="CG351" s="156"/>
    </row>
    <row r="352" spans="2:85" x14ac:dyDescent="0.2">
      <c r="B352" s="173"/>
      <c r="C352" s="173"/>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6"/>
      <c r="AG352" s="156"/>
      <c r="AH352" s="156"/>
      <c r="AI352" s="156"/>
      <c r="AJ352" s="156"/>
      <c r="AK352" s="156"/>
      <c r="AL352" s="156"/>
      <c r="AM352" s="156"/>
      <c r="AN352" s="156"/>
      <c r="AO352" s="156"/>
      <c r="AP352" s="156"/>
      <c r="AQ352" s="156"/>
      <c r="AR352" s="156"/>
      <c r="AS352" s="156"/>
      <c r="AT352" s="156"/>
      <c r="AU352" s="156"/>
      <c r="AV352" s="156"/>
      <c r="AW352" s="156"/>
      <c r="AX352" s="156"/>
      <c r="AY352" s="156"/>
      <c r="AZ352" s="156"/>
      <c r="BA352" s="156"/>
      <c r="BB352" s="156"/>
      <c r="BC352" s="156"/>
      <c r="BD352" s="156"/>
      <c r="BE352" s="156"/>
      <c r="BF352" s="156"/>
      <c r="BG352" s="156"/>
      <c r="BH352" s="156"/>
      <c r="BI352" s="156"/>
      <c r="BJ352" s="156"/>
      <c r="BK352" s="156"/>
      <c r="BL352" s="156"/>
      <c r="BM352" s="156"/>
      <c r="BN352" s="156"/>
      <c r="BO352" s="156"/>
      <c r="BP352" s="156"/>
      <c r="BQ352" s="156"/>
      <c r="BR352" s="156"/>
      <c r="BS352" s="156"/>
      <c r="BT352" s="156"/>
      <c r="BU352" s="156"/>
      <c r="BV352" s="156"/>
      <c r="BW352" s="156"/>
      <c r="BX352" s="156"/>
      <c r="BY352" s="156"/>
      <c r="BZ352" s="156"/>
      <c r="CA352" s="156"/>
      <c r="CB352" s="156"/>
      <c r="CC352" s="156"/>
      <c r="CD352" s="156"/>
      <c r="CE352" s="156"/>
      <c r="CF352" s="156"/>
      <c r="CG352" s="156"/>
    </row>
    <row r="353" spans="2:85" x14ac:dyDescent="0.2">
      <c r="B353" s="173"/>
      <c r="C353" s="173"/>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c r="AH353" s="156"/>
      <c r="AI353" s="156"/>
      <c r="AJ353" s="156"/>
      <c r="AK353" s="156"/>
      <c r="AL353" s="156"/>
      <c r="AM353" s="156"/>
      <c r="AN353" s="156"/>
      <c r="AO353" s="156"/>
      <c r="AP353" s="156"/>
      <c r="AQ353" s="156"/>
      <c r="AR353" s="156"/>
      <c r="AS353" s="156"/>
      <c r="AT353" s="156"/>
      <c r="AU353" s="156"/>
      <c r="AV353" s="156"/>
      <c r="AW353" s="156"/>
      <c r="AX353" s="156"/>
      <c r="AY353" s="156"/>
      <c r="AZ353" s="156"/>
      <c r="BA353" s="156"/>
      <c r="BB353" s="156"/>
      <c r="BC353" s="156"/>
      <c r="BD353" s="156"/>
      <c r="BE353" s="156"/>
      <c r="BF353" s="156"/>
      <c r="BG353" s="156"/>
      <c r="BH353" s="156"/>
      <c r="BI353" s="156"/>
      <c r="BJ353" s="156"/>
      <c r="BK353" s="156"/>
      <c r="BL353" s="156"/>
      <c r="BM353" s="156"/>
      <c r="BN353" s="156"/>
      <c r="BO353" s="156"/>
      <c r="BP353" s="156"/>
      <c r="BQ353" s="156"/>
      <c r="BR353" s="156"/>
      <c r="BS353" s="156"/>
      <c r="BT353" s="156"/>
      <c r="BU353" s="156"/>
      <c r="BV353" s="156"/>
      <c r="BW353" s="156"/>
      <c r="BX353" s="156"/>
      <c r="BY353" s="156"/>
      <c r="BZ353" s="156"/>
      <c r="CA353" s="156"/>
      <c r="CB353" s="156"/>
      <c r="CC353" s="156"/>
      <c r="CD353" s="156"/>
      <c r="CE353" s="156"/>
      <c r="CF353" s="156"/>
      <c r="CG353" s="156"/>
    </row>
    <row r="354" spans="2:85" x14ac:dyDescent="0.2">
      <c r="B354" s="173"/>
      <c r="C354" s="173"/>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c r="AA354" s="156"/>
      <c r="AB354" s="156"/>
      <c r="AC354" s="156"/>
      <c r="AD354" s="156"/>
      <c r="AE354" s="156"/>
      <c r="AF354" s="156"/>
      <c r="AG354" s="156"/>
      <c r="AH354" s="156"/>
      <c r="AI354" s="156"/>
      <c r="AJ354" s="156"/>
      <c r="AK354" s="156"/>
      <c r="AL354" s="156"/>
      <c r="AM354" s="156"/>
      <c r="AN354" s="156"/>
      <c r="AO354" s="156"/>
      <c r="AP354" s="156"/>
      <c r="AQ354" s="156"/>
      <c r="AR354" s="156"/>
      <c r="AS354" s="156"/>
      <c r="AT354" s="156"/>
      <c r="AU354" s="156"/>
      <c r="AV354" s="156"/>
      <c r="AW354" s="156"/>
      <c r="AX354" s="156"/>
      <c r="AY354" s="156"/>
      <c r="AZ354" s="156"/>
      <c r="BA354" s="156"/>
      <c r="BB354" s="156"/>
      <c r="BC354" s="156"/>
      <c r="BD354" s="156"/>
      <c r="BE354" s="156"/>
      <c r="BF354" s="156"/>
      <c r="BG354" s="156"/>
      <c r="BH354" s="156"/>
      <c r="BI354" s="156"/>
      <c r="BJ354" s="156"/>
      <c r="BK354" s="156"/>
      <c r="BL354" s="156"/>
      <c r="BM354" s="156"/>
      <c r="BN354" s="156"/>
      <c r="BO354" s="156"/>
      <c r="BP354" s="156"/>
      <c r="BQ354" s="156"/>
      <c r="BR354" s="156"/>
      <c r="BS354" s="156"/>
      <c r="BT354" s="156"/>
      <c r="BU354" s="156"/>
      <c r="BV354" s="156"/>
      <c r="BW354" s="156"/>
      <c r="BX354" s="156"/>
      <c r="BY354" s="156"/>
      <c r="BZ354" s="156"/>
      <c r="CA354" s="156"/>
      <c r="CB354" s="156"/>
      <c r="CC354" s="156"/>
      <c r="CD354" s="156"/>
      <c r="CE354" s="156"/>
      <c r="CF354" s="156"/>
      <c r="CG354" s="156"/>
    </row>
    <row r="355" spans="2:85" x14ac:dyDescent="0.2">
      <c r="B355" s="173"/>
      <c r="C355" s="173"/>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c r="AA355" s="156"/>
      <c r="AB355" s="156"/>
      <c r="AC355" s="156"/>
      <c r="AD355" s="156"/>
      <c r="AE355" s="156"/>
      <c r="AF355" s="156"/>
      <c r="AG355" s="156"/>
      <c r="AH355" s="156"/>
      <c r="AI355" s="156"/>
      <c r="AJ355" s="156"/>
      <c r="AK355" s="156"/>
      <c r="AL355" s="156"/>
      <c r="AM355" s="156"/>
      <c r="AN355" s="156"/>
      <c r="AO355" s="156"/>
      <c r="AP355" s="156"/>
      <c r="AQ355" s="156"/>
      <c r="AR355" s="156"/>
      <c r="AS355" s="156"/>
      <c r="AT355" s="156"/>
      <c r="AU355" s="156"/>
      <c r="AV355" s="156"/>
      <c r="AW355" s="156"/>
      <c r="AX355" s="156"/>
      <c r="AY355" s="156"/>
      <c r="AZ355" s="156"/>
      <c r="BA355" s="156"/>
      <c r="BB355" s="156"/>
      <c r="BC355" s="156"/>
      <c r="BD355" s="156"/>
      <c r="BE355" s="156"/>
      <c r="BF355" s="156"/>
      <c r="BG355" s="156"/>
      <c r="BH355" s="156"/>
      <c r="BI355" s="156"/>
      <c r="BJ355" s="156"/>
      <c r="BK355" s="156"/>
      <c r="BL355" s="156"/>
      <c r="BM355" s="156"/>
      <c r="BN355" s="156"/>
      <c r="BO355" s="156"/>
      <c r="BP355" s="156"/>
      <c r="BQ355" s="156"/>
      <c r="BR355" s="156"/>
      <c r="BS355" s="156"/>
      <c r="BT355" s="156"/>
      <c r="BU355" s="156"/>
      <c r="BV355" s="156"/>
      <c r="BW355" s="156"/>
      <c r="BX355" s="156"/>
      <c r="BY355" s="156"/>
      <c r="BZ355" s="156"/>
      <c r="CA355" s="156"/>
      <c r="CB355" s="156"/>
      <c r="CC355" s="156"/>
      <c r="CD355" s="156"/>
      <c r="CE355" s="156"/>
      <c r="CF355" s="156"/>
      <c r="CG355" s="156"/>
    </row>
    <row r="356" spans="2:85" x14ac:dyDescent="0.2">
      <c r="B356" s="173"/>
      <c r="C356" s="173"/>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c r="AB356" s="156"/>
      <c r="AC356" s="156"/>
      <c r="AD356" s="156"/>
      <c r="AE356" s="156"/>
      <c r="AF356" s="156"/>
      <c r="AG356" s="156"/>
      <c r="AH356" s="156"/>
      <c r="AI356" s="156"/>
      <c r="AJ356" s="156"/>
      <c r="AK356" s="156"/>
      <c r="AL356" s="156"/>
      <c r="AM356" s="156"/>
      <c r="AN356" s="156"/>
      <c r="AO356" s="156"/>
      <c r="AP356" s="156"/>
      <c r="AQ356" s="156"/>
      <c r="AR356" s="156"/>
      <c r="AS356" s="156"/>
      <c r="AT356" s="156"/>
      <c r="AU356" s="156"/>
      <c r="AV356" s="156"/>
      <c r="AW356" s="156"/>
      <c r="AX356" s="156"/>
      <c r="AY356" s="156"/>
      <c r="AZ356" s="156"/>
      <c r="BA356" s="156"/>
      <c r="BB356" s="156"/>
      <c r="BC356" s="156"/>
      <c r="BD356" s="156"/>
      <c r="BE356" s="156"/>
      <c r="BF356" s="156"/>
      <c r="BG356" s="156"/>
      <c r="BH356" s="156"/>
      <c r="BI356" s="156"/>
      <c r="BJ356" s="156"/>
      <c r="BK356" s="156"/>
      <c r="BL356" s="156"/>
      <c r="BM356" s="156"/>
      <c r="BN356" s="156"/>
      <c r="BO356" s="156"/>
      <c r="BP356" s="156"/>
      <c r="BQ356" s="156"/>
      <c r="BR356" s="156"/>
      <c r="BS356" s="156"/>
      <c r="BT356" s="156"/>
      <c r="BU356" s="156"/>
      <c r="BV356" s="156"/>
      <c r="BW356" s="156"/>
      <c r="BX356" s="156"/>
      <c r="BY356" s="156"/>
      <c r="BZ356" s="156"/>
      <c r="CA356" s="156"/>
      <c r="CB356" s="156"/>
      <c r="CC356" s="156"/>
      <c r="CD356" s="156"/>
      <c r="CE356" s="156"/>
      <c r="CF356" s="156"/>
      <c r="CG356" s="156"/>
    </row>
    <row r="357" spans="2:85" x14ac:dyDescent="0.2">
      <c r="B357" s="173"/>
      <c r="C357" s="173"/>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c r="AH357" s="156"/>
      <c r="AI357" s="156"/>
      <c r="AJ357" s="156"/>
      <c r="AK357" s="156"/>
      <c r="AL357" s="156"/>
      <c r="AM357" s="156"/>
      <c r="AN357" s="156"/>
      <c r="AO357" s="156"/>
      <c r="AP357" s="156"/>
      <c r="AQ357" s="156"/>
      <c r="AR357" s="156"/>
      <c r="AS357" s="156"/>
      <c r="AT357" s="156"/>
      <c r="AU357" s="156"/>
      <c r="AV357" s="156"/>
      <c r="AW357" s="156"/>
      <c r="AX357" s="156"/>
      <c r="AY357" s="156"/>
      <c r="AZ357" s="156"/>
      <c r="BA357" s="156"/>
      <c r="BB357" s="156"/>
      <c r="BC357" s="156"/>
      <c r="BD357" s="156"/>
      <c r="BE357" s="156"/>
      <c r="BF357" s="156"/>
      <c r="BG357" s="156"/>
      <c r="BH357" s="156"/>
      <c r="BI357" s="156"/>
      <c r="BJ357" s="156"/>
      <c r="BK357" s="156"/>
      <c r="BL357" s="156"/>
      <c r="BM357" s="156"/>
      <c r="BN357" s="156"/>
      <c r="BO357" s="156"/>
      <c r="BP357" s="156"/>
      <c r="BQ357" s="156"/>
      <c r="BR357" s="156"/>
      <c r="BS357" s="156"/>
      <c r="BT357" s="156"/>
      <c r="BU357" s="156"/>
      <c r="BV357" s="156"/>
      <c r="BW357" s="156"/>
      <c r="BX357" s="156"/>
      <c r="BY357" s="156"/>
      <c r="BZ357" s="156"/>
      <c r="CA357" s="156"/>
      <c r="CB357" s="156"/>
      <c r="CC357" s="156"/>
      <c r="CD357" s="156"/>
      <c r="CE357" s="156"/>
      <c r="CF357" s="156"/>
      <c r="CG357" s="156"/>
    </row>
    <row r="358" spans="2:85" x14ac:dyDescent="0.2">
      <c r="B358" s="173"/>
      <c r="C358" s="173"/>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6"/>
      <c r="AG358" s="156"/>
      <c r="AH358" s="156"/>
      <c r="AI358" s="156"/>
      <c r="AJ358" s="156"/>
      <c r="AK358" s="156"/>
      <c r="AL358" s="156"/>
      <c r="AM358" s="156"/>
      <c r="AN358" s="156"/>
      <c r="AO358" s="156"/>
      <c r="AP358" s="156"/>
      <c r="AQ358" s="156"/>
      <c r="AR358" s="156"/>
      <c r="AS358" s="156"/>
      <c r="AT358" s="156"/>
      <c r="AU358" s="156"/>
      <c r="AV358" s="156"/>
      <c r="AW358" s="156"/>
      <c r="AX358" s="156"/>
      <c r="AY358" s="156"/>
      <c r="AZ358" s="156"/>
      <c r="BA358" s="156"/>
      <c r="BB358" s="156"/>
      <c r="BC358" s="156"/>
      <c r="BD358" s="156"/>
      <c r="BE358" s="156"/>
      <c r="BF358" s="156"/>
      <c r="BG358" s="156"/>
      <c r="BH358" s="156"/>
      <c r="BI358" s="156"/>
      <c r="BJ358" s="156"/>
      <c r="BK358" s="156"/>
      <c r="BL358" s="156"/>
      <c r="BM358" s="156"/>
      <c r="BN358" s="156"/>
      <c r="BO358" s="156"/>
      <c r="BP358" s="156"/>
      <c r="BQ358" s="156"/>
      <c r="BR358" s="156"/>
      <c r="BS358" s="156"/>
      <c r="BT358" s="156"/>
      <c r="BU358" s="156"/>
      <c r="BV358" s="156"/>
      <c r="BW358" s="156"/>
      <c r="BX358" s="156"/>
      <c r="BY358" s="156"/>
      <c r="BZ358" s="156"/>
      <c r="CA358" s="156"/>
      <c r="CB358" s="156"/>
      <c r="CC358" s="156"/>
      <c r="CD358" s="156"/>
      <c r="CE358" s="156"/>
      <c r="CF358" s="156"/>
      <c r="CG358" s="156"/>
    </row>
    <row r="359" spans="2:85" x14ac:dyDescent="0.2">
      <c r="B359" s="173"/>
      <c r="C359" s="173"/>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6"/>
      <c r="AG359" s="156"/>
      <c r="AH359" s="156"/>
      <c r="AI359" s="156"/>
      <c r="AJ359" s="156"/>
      <c r="AK359" s="156"/>
      <c r="AL359" s="156"/>
      <c r="AM359" s="156"/>
      <c r="AN359" s="156"/>
      <c r="AO359" s="156"/>
      <c r="AP359" s="156"/>
      <c r="AQ359" s="156"/>
      <c r="AR359" s="156"/>
      <c r="AS359" s="156"/>
      <c r="AT359" s="156"/>
      <c r="AU359" s="156"/>
      <c r="AV359" s="156"/>
      <c r="AW359" s="156"/>
      <c r="AX359" s="156"/>
      <c r="AY359" s="156"/>
      <c r="AZ359" s="156"/>
      <c r="BA359" s="156"/>
      <c r="BB359" s="156"/>
      <c r="BC359" s="156"/>
      <c r="BD359" s="156"/>
      <c r="BE359" s="156"/>
      <c r="BF359" s="156"/>
      <c r="BG359" s="156"/>
      <c r="BH359" s="156"/>
      <c r="BI359" s="156"/>
      <c r="BJ359" s="156"/>
      <c r="BK359" s="156"/>
      <c r="BL359" s="156"/>
      <c r="BM359" s="156"/>
      <c r="BN359" s="156"/>
      <c r="BO359" s="156"/>
      <c r="BP359" s="156"/>
      <c r="BQ359" s="156"/>
      <c r="BR359" s="156"/>
      <c r="BS359" s="156"/>
      <c r="BT359" s="156"/>
      <c r="BU359" s="156"/>
      <c r="BV359" s="156"/>
      <c r="BW359" s="156"/>
      <c r="BX359" s="156"/>
      <c r="BY359" s="156"/>
      <c r="BZ359" s="156"/>
      <c r="CA359" s="156"/>
      <c r="CB359" s="156"/>
      <c r="CC359" s="156"/>
      <c r="CD359" s="156"/>
      <c r="CE359" s="156"/>
      <c r="CF359" s="156"/>
      <c r="CG359" s="156"/>
    </row>
    <row r="360" spans="2:85" x14ac:dyDescent="0.2">
      <c r="B360" s="173"/>
      <c r="C360" s="173"/>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6"/>
      <c r="AG360" s="156"/>
      <c r="AH360" s="156"/>
      <c r="AI360" s="156"/>
      <c r="AJ360" s="156"/>
      <c r="AK360" s="156"/>
      <c r="AL360" s="156"/>
      <c r="AM360" s="156"/>
      <c r="AN360" s="156"/>
      <c r="AO360" s="156"/>
      <c r="AP360" s="156"/>
      <c r="AQ360" s="156"/>
      <c r="AR360" s="156"/>
      <c r="AS360" s="156"/>
      <c r="AT360" s="156"/>
      <c r="AU360" s="156"/>
      <c r="AV360" s="156"/>
      <c r="AW360" s="156"/>
      <c r="AX360" s="156"/>
      <c r="AY360" s="156"/>
      <c r="AZ360" s="156"/>
      <c r="BA360" s="156"/>
      <c r="BB360" s="156"/>
      <c r="BC360" s="156"/>
      <c r="BD360" s="156"/>
      <c r="BE360" s="156"/>
      <c r="BF360" s="156"/>
      <c r="BG360" s="156"/>
      <c r="BH360" s="156"/>
      <c r="BI360" s="156"/>
      <c r="BJ360" s="156"/>
      <c r="BK360" s="156"/>
      <c r="BL360" s="156"/>
      <c r="BM360" s="156"/>
      <c r="BN360" s="156"/>
      <c r="BO360" s="156"/>
      <c r="BP360" s="156"/>
      <c r="BQ360" s="156"/>
      <c r="BR360" s="156"/>
      <c r="BS360" s="156"/>
      <c r="BT360" s="156"/>
      <c r="BU360" s="156"/>
      <c r="BV360" s="156"/>
      <c r="BW360" s="156"/>
      <c r="BX360" s="156"/>
      <c r="BY360" s="156"/>
      <c r="BZ360" s="156"/>
      <c r="CA360" s="156"/>
      <c r="CB360" s="156"/>
      <c r="CC360" s="156"/>
      <c r="CD360" s="156"/>
      <c r="CE360" s="156"/>
      <c r="CF360" s="156"/>
      <c r="CG360" s="156"/>
    </row>
    <row r="361" spans="2:85" x14ac:dyDescent="0.2">
      <c r="B361" s="173"/>
      <c r="C361" s="173"/>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c r="AH361" s="156"/>
      <c r="AI361" s="156"/>
      <c r="AJ361" s="156"/>
      <c r="AK361" s="156"/>
      <c r="AL361" s="156"/>
      <c r="AM361" s="156"/>
      <c r="AN361" s="156"/>
      <c r="AO361" s="156"/>
      <c r="AP361" s="156"/>
      <c r="AQ361" s="156"/>
      <c r="AR361" s="156"/>
      <c r="AS361" s="156"/>
      <c r="AT361" s="156"/>
      <c r="AU361" s="156"/>
      <c r="AV361" s="156"/>
      <c r="AW361" s="156"/>
      <c r="AX361" s="156"/>
      <c r="AY361" s="156"/>
      <c r="AZ361" s="156"/>
      <c r="BA361" s="156"/>
      <c r="BB361" s="156"/>
      <c r="BC361" s="156"/>
      <c r="BD361" s="156"/>
      <c r="BE361" s="156"/>
      <c r="BF361" s="156"/>
      <c r="BG361" s="156"/>
      <c r="BH361" s="156"/>
      <c r="BI361" s="156"/>
      <c r="BJ361" s="156"/>
      <c r="BK361" s="156"/>
      <c r="BL361" s="156"/>
      <c r="BM361" s="156"/>
      <c r="BN361" s="156"/>
      <c r="BO361" s="156"/>
      <c r="BP361" s="156"/>
      <c r="BQ361" s="156"/>
      <c r="BR361" s="156"/>
      <c r="BS361" s="156"/>
      <c r="BT361" s="156"/>
      <c r="BU361" s="156"/>
      <c r="BV361" s="156"/>
      <c r="BW361" s="156"/>
      <c r="BX361" s="156"/>
      <c r="BY361" s="156"/>
      <c r="BZ361" s="156"/>
      <c r="CA361" s="156"/>
      <c r="CB361" s="156"/>
      <c r="CC361" s="156"/>
      <c r="CD361" s="156"/>
      <c r="CE361" s="156"/>
      <c r="CF361" s="156"/>
      <c r="CG361" s="156"/>
    </row>
    <row r="362" spans="2:85" x14ac:dyDescent="0.2">
      <c r="B362" s="173"/>
      <c r="C362" s="173"/>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c r="AH362" s="156"/>
      <c r="AI362" s="156"/>
      <c r="AJ362" s="156"/>
      <c r="AK362" s="156"/>
      <c r="AL362" s="156"/>
      <c r="AM362" s="156"/>
      <c r="AN362" s="156"/>
      <c r="AO362" s="156"/>
      <c r="AP362" s="156"/>
      <c r="AQ362" s="156"/>
      <c r="AR362" s="156"/>
      <c r="AS362" s="156"/>
      <c r="AT362" s="156"/>
      <c r="AU362" s="156"/>
      <c r="AV362" s="156"/>
      <c r="AW362" s="156"/>
      <c r="AX362" s="156"/>
      <c r="AY362" s="156"/>
      <c r="AZ362" s="156"/>
      <c r="BA362" s="156"/>
      <c r="BB362" s="156"/>
      <c r="BC362" s="156"/>
      <c r="BD362" s="156"/>
      <c r="BE362" s="156"/>
      <c r="BF362" s="156"/>
      <c r="BG362" s="156"/>
      <c r="BH362" s="156"/>
      <c r="BI362" s="156"/>
      <c r="BJ362" s="156"/>
      <c r="BK362" s="156"/>
      <c r="BL362" s="156"/>
      <c r="BM362" s="156"/>
      <c r="BN362" s="156"/>
      <c r="BO362" s="156"/>
      <c r="BP362" s="156"/>
      <c r="BQ362" s="156"/>
      <c r="BR362" s="156"/>
      <c r="BS362" s="156"/>
      <c r="BT362" s="156"/>
      <c r="BU362" s="156"/>
      <c r="BV362" s="156"/>
      <c r="BW362" s="156"/>
      <c r="BX362" s="156"/>
      <c r="BY362" s="156"/>
      <c r="BZ362" s="156"/>
      <c r="CA362" s="156"/>
      <c r="CB362" s="156"/>
      <c r="CC362" s="156"/>
      <c r="CD362" s="156"/>
      <c r="CE362" s="156"/>
      <c r="CF362" s="156"/>
      <c r="CG362" s="156"/>
    </row>
    <row r="363" spans="2:85" x14ac:dyDescent="0.2">
      <c r="B363" s="173"/>
      <c r="C363" s="173"/>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6"/>
      <c r="AG363" s="156"/>
      <c r="AH363" s="156"/>
      <c r="AI363" s="156"/>
      <c r="AJ363" s="156"/>
      <c r="AK363" s="156"/>
      <c r="AL363" s="156"/>
      <c r="AM363" s="156"/>
      <c r="AN363" s="156"/>
      <c r="AO363" s="156"/>
      <c r="AP363" s="156"/>
      <c r="AQ363" s="156"/>
      <c r="AR363" s="156"/>
      <c r="AS363" s="156"/>
      <c r="AT363" s="156"/>
      <c r="AU363" s="156"/>
      <c r="AV363" s="156"/>
      <c r="AW363" s="156"/>
      <c r="AX363" s="156"/>
      <c r="AY363" s="156"/>
      <c r="AZ363" s="156"/>
      <c r="BA363" s="156"/>
      <c r="BB363" s="156"/>
      <c r="BC363" s="156"/>
      <c r="BD363" s="156"/>
      <c r="BE363" s="156"/>
      <c r="BF363" s="156"/>
      <c r="BG363" s="156"/>
      <c r="BH363" s="156"/>
      <c r="BI363" s="156"/>
      <c r="BJ363" s="156"/>
      <c r="BK363" s="156"/>
      <c r="BL363" s="156"/>
      <c r="BM363" s="156"/>
      <c r="BN363" s="156"/>
      <c r="BO363" s="156"/>
      <c r="BP363" s="156"/>
      <c r="BQ363" s="156"/>
      <c r="BR363" s="156"/>
      <c r="BS363" s="156"/>
      <c r="BT363" s="156"/>
      <c r="BU363" s="156"/>
      <c r="BV363" s="156"/>
      <c r="BW363" s="156"/>
      <c r="BX363" s="156"/>
      <c r="BY363" s="156"/>
      <c r="BZ363" s="156"/>
      <c r="CA363" s="156"/>
      <c r="CB363" s="156"/>
      <c r="CC363" s="156"/>
      <c r="CD363" s="156"/>
      <c r="CE363" s="156"/>
      <c r="CF363" s="156"/>
      <c r="CG363" s="156"/>
    </row>
    <row r="364" spans="2:85" x14ac:dyDescent="0.2">
      <c r="B364" s="173"/>
      <c r="C364" s="173"/>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c r="AH364" s="156"/>
      <c r="AI364" s="156"/>
      <c r="AJ364" s="156"/>
      <c r="AK364" s="156"/>
      <c r="AL364" s="156"/>
      <c r="AM364" s="156"/>
      <c r="AN364" s="156"/>
      <c r="AO364" s="156"/>
      <c r="AP364" s="156"/>
      <c r="AQ364" s="156"/>
      <c r="AR364" s="156"/>
      <c r="AS364" s="156"/>
      <c r="AT364" s="156"/>
      <c r="AU364" s="156"/>
      <c r="AV364" s="156"/>
      <c r="AW364" s="156"/>
      <c r="AX364" s="156"/>
      <c r="AY364" s="156"/>
      <c r="AZ364" s="156"/>
      <c r="BA364" s="156"/>
      <c r="BB364" s="156"/>
      <c r="BC364" s="156"/>
      <c r="BD364" s="156"/>
      <c r="BE364" s="156"/>
      <c r="BF364" s="156"/>
      <c r="BG364" s="156"/>
      <c r="BH364" s="156"/>
      <c r="BI364" s="156"/>
      <c r="BJ364" s="156"/>
      <c r="BK364" s="156"/>
      <c r="BL364" s="156"/>
      <c r="BM364" s="156"/>
      <c r="BN364" s="156"/>
      <c r="BO364" s="156"/>
      <c r="BP364" s="156"/>
      <c r="BQ364" s="156"/>
      <c r="BR364" s="156"/>
      <c r="BS364" s="156"/>
      <c r="BT364" s="156"/>
      <c r="BU364" s="156"/>
      <c r="BV364" s="156"/>
      <c r="BW364" s="156"/>
      <c r="BX364" s="156"/>
      <c r="BY364" s="156"/>
      <c r="BZ364" s="156"/>
      <c r="CA364" s="156"/>
      <c r="CB364" s="156"/>
      <c r="CC364" s="156"/>
      <c r="CD364" s="156"/>
      <c r="CE364" s="156"/>
      <c r="CF364" s="156"/>
      <c r="CG364" s="156"/>
    </row>
    <row r="365" spans="2:85" x14ac:dyDescent="0.2">
      <c r="B365" s="173"/>
      <c r="C365" s="173"/>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6"/>
      <c r="AG365" s="156"/>
      <c r="AH365" s="156"/>
      <c r="AI365" s="156"/>
      <c r="AJ365" s="156"/>
      <c r="AK365" s="156"/>
      <c r="AL365" s="156"/>
      <c r="AM365" s="156"/>
      <c r="AN365" s="156"/>
      <c r="AO365" s="156"/>
      <c r="AP365" s="156"/>
      <c r="AQ365" s="156"/>
      <c r="AR365" s="156"/>
      <c r="AS365" s="156"/>
      <c r="AT365" s="156"/>
      <c r="AU365" s="156"/>
      <c r="AV365" s="156"/>
      <c r="AW365" s="156"/>
      <c r="AX365" s="156"/>
      <c r="AY365" s="156"/>
      <c r="AZ365" s="156"/>
      <c r="BA365" s="156"/>
      <c r="BB365" s="156"/>
      <c r="BC365" s="156"/>
      <c r="BD365" s="156"/>
      <c r="BE365" s="156"/>
      <c r="BF365" s="156"/>
      <c r="BG365" s="156"/>
      <c r="BH365" s="156"/>
      <c r="BI365" s="156"/>
      <c r="BJ365" s="156"/>
      <c r="BK365" s="156"/>
      <c r="BL365" s="156"/>
      <c r="BM365" s="156"/>
      <c r="BN365" s="156"/>
      <c r="BO365" s="156"/>
      <c r="BP365" s="156"/>
      <c r="BQ365" s="156"/>
      <c r="BR365" s="156"/>
      <c r="BS365" s="156"/>
      <c r="BT365" s="156"/>
      <c r="BU365" s="156"/>
      <c r="BV365" s="156"/>
      <c r="BW365" s="156"/>
      <c r="BX365" s="156"/>
      <c r="BY365" s="156"/>
      <c r="BZ365" s="156"/>
      <c r="CA365" s="156"/>
      <c r="CB365" s="156"/>
      <c r="CC365" s="156"/>
      <c r="CD365" s="156"/>
      <c r="CE365" s="156"/>
      <c r="CF365" s="156"/>
      <c r="CG365" s="156"/>
    </row>
    <row r="366" spans="2:85" x14ac:dyDescent="0.2">
      <c r="B366" s="173"/>
      <c r="C366" s="173"/>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156"/>
      <c r="AL366" s="156"/>
      <c r="AM366" s="156"/>
      <c r="AN366" s="156"/>
      <c r="AO366" s="156"/>
      <c r="AP366" s="156"/>
      <c r="AQ366" s="156"/>
      <c r="AR366" s="156"/>
      <c r="AS366" s="156"/>
      <c r="AT366" s="156"/>
      <c r="AU366" s="156"/>
      <c r="AV366" s="156"/>
      <c r="AW366" s="156"/>
      <c r="AX366" s="156"/>
      <c r="AY366" s="156"/>
      <c r="AZ366" s="156"/>
      <c r="BA366" s="156"/>
      <c r="BB366" s="156"/>
      <c r="BC366" s="156"/>
      <c r="BD366" s="156"/>
      <c r="BE366" s="156"/>
      <c r="BF366" s="156"/>
      <c r="BG366" s="156"/>
      <c r="BH366" s="156"/>
      <c r="BI366" s="156"/>
      <c r="BJ366" s="156"/>
      <c r="BK366" s="156"/>
      <c r="BL366" s="156"/>
      <c r="BM366" s="156"/>
      <c r="BN366" s="156"/>
      <c r="BO366" s="156"/>
      <c r="BP366" s="156"/>
      <c r="BQ366" s="156"/>
      <c r="BR366" s="156"/>
      <c r="BS366" s="156"/>
      <c r="BT366" s="156"/>
      <c r="BU366" s="156"/>
      <c r="BV366" s="156"/>
      <c r="BW366" s="156"/>
      <c r="BX366" s="156"/>
      <c r="BY366" s="156"/>
      <c r="BZ366" s="156"/>
      <c r="CA366" s="156"/>
      <c r="CB366" s="156"/>
      <c r="CC366" s="156"/>
      <c r="CD366" s="156"/>
      <c r="CE366" s="156"/>
      <c r="CF366" s="156"/>
      <c r="CG366" s="156"/>
    </row>
    <row r="367" spans="2:85" x14ac:dyDescent="0.2">
      <c r="B367" s="173"/>
      <c r="C367" s="173"/>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6"/>
      <c r="AY367" s="156"/>
      <c r="AZ367" s="156"/>
      <c r="BA367" s="156"/>
      <c r="BB367" s="156"/>
      <c r="BC367" s="156"/>
      <c r="BD367" s="156"/>
      <c r="BE367" s="156"/>
      <c r="BF367" s="156"/>
      <c r="BG367" s="156"/>
      <c r="BH367" s="156"/>
      <c r="BI367" s="156"/>
      <c r="BJ367" s="156"/>
      <c r="BK367" s="156"/>
      <c r="BL367" s="156"/>
      <c r="BM367" s="156"/>
      <c r="BN367" s="156"/>
      <c r="BO367" s="156"/>
      <c r="BP367" s="156"/>
      <c r="BQ367" s="156"/>
      <c r="BR367" s="156"/>
      <c r="BS367" s="156"/>
      <c r="BT367" s="156"/>
      <c r="BU367" s="156"/>
      <c r="BV367" s="156"/>
      <c r="BW367" s="156"/>
      <c r="BX367" s="156"/>
      <c r="BY367" s="156"/>
      <c r="BZ367" s="156"/>
      <c r="CA367" s="156"/>
      <c r="CB367" s="156"/>
      <c r="CC367" s="156"/>
      <c r="CD367" s="156"/>
      <c r="CE367" s="156"/>
      <c r="CF367" s="156"/>
      <c r="CG367" s="156"/>
    </row>
    <row r="368" spans="2:85" x14ac:dyDescent="0.2">
      <c r="B368" s="173"/>
      <c r="C368" s="173"/>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6"/>
      <c r="AY368" s="156"/>
      <c r="AZ368" s="156"/>
      <c r="BA368" s="156"/>
      <c r="BB368" s="156"/>
      <c r="BC368" s="156"/>
      <c r="BD368" s="156"/>
      <c r="BE368" s="156"/>
      <c r="BF368" s="156"/>
      <c r="BG368" s="156"/>
      <c r="BH368" s="156"/>
      <c r="BI368" s="156"/>
      <c r="BJ368" s="156"/>
      <c r="BK368" s="156"/>
      <c r="BL368" s="156"/>
      <c r="BM368" s="156"/>
      <c r="BN368" s="156"/>
      <c r="BO368" s="156"/>
      <c r="BP368" s="156"/>
      <c r="BQ368" s="156"/>
      <c r="BR368" s="156"/>
      <c r="BS368" s="156"/>
      <c r="BT368" s="156"/>
      <c r="BU368" s="156"/>
      <c r="BV368" s="156"/>
      <c r="BW368" s="156"/>
      <c r="BX368" s="156"/>
      <c r="BY368" s="156"/>
      <c r="BZ368" s="156"/>
      <c r="CA368" s="156"/>
      <c r="CB368" s="156"/>
      <c r="CC368" s="156"/>
      <c r="CD368" s="156"/>
      <c r="CE368" s="156"/>
      <c r="CF368" s="156"/>
      <c r="CG368" s="156"/>
    </row>
    <row r="369" spans="2:85" x14ac:dyDescent="0.2">
      <c r="B369" s="173"/>
      <c r="C369" s="173"/>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6"/>
      <c r="AG369" s="156"/>
      <c r="AH369" s="156"/>
      <c r="AI369" s="156"/>
      <c r="AJ369" s="156"/>
      <c r="AK369" s="156"/>
      <c r="AL369" s="156"/>
      <c r="AM369" s="156"/>
      <c r="AN369" s="156"/>
      <c r="AO369" s="156"/>
      <c r="AP369" s="156"/>
      <c r="AQ369" s="156"/>
      <c r="AR369" s="156"/>
      <c r="AS369" s="156"/>
      <c r="AT369" s="156"/>
      <c r="AU369" s="156"/>
      <c r="AV369" s="156"/>
      <c r="AW369" s="156"/>
      <c r="AX369" s="156"/>
      <c r="AY369" s="156"/>
      <c r="AZ369" s="156"/>
      <c r="BA369" s="156"/>
      <c r="BB369" s="156"/>
      <c r="BC369" s="156"/>
      <c r="BD369" s="156"/>
      <c r="BE369" s="156"/>
      <c r="BF369" s="156"/>
      <c r="BG369" s="156"/>
      <c r="BH369" s="156"/>
      <c r="BI369" s="156"/>
      <c r="BJ369" s="156"/>
      <c r="BK369" s="156"/>
      <c r="BL369" s="156"/>
      <c r="BM369" s="156"/>
      <c r="BN369" s="156"/>
      <c r="BO369" s="156"/>
      <c r="BP369" s="156"/>
      <c r="BQ369" s="156"/>
      <c r="BR369" s="156"/>
      <c r="BS369" s="156"/>
      <c r="BT369" s="156"/>
      <c r="BU369" s="156"/>
      <c r="BV369" s="156"/>
      <c r="BW369" s="156"/>
      <c r="BX369" s="156"/>
      <c r="BY369" s="156"/>
      <c r="BZ369" s="156"/>
      <c r="CA369" s="156"/>
      <c r="CB369" s="156"/>
      <c r="CC369" s="156"/>
      <c r="CD369" s="156"/>
      <c r="CE369" s="156"/>
      <c r="CF369" s="156"/>
      <c r="CG369" s="156"/>
    </row>
    <row r="370" spans="2:85" x14ac:dyDescent="0.2">
      <c r="B370" s="173"/>
      <c r="C370" s="173"/>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56"/>
      <c r="AU370" s="156"/>
      <c r="AV370" s="156"/>
      <c r="AW370" s="156"/>
      <c r="AX370" s="156"/>
      <c r="AY370" s="156"/>
      <c r="AZ370" s="156"/>
      <c r="BA370" s="156"/>
      <c r="BB370" s="156"/>
      <c r="BC370" s="156"/>
      <c r="BD370" s="156"/>
      <c r="BE370" s="156"/>
      <c r="BF370" s="156"/>
      <c r="BG370" s="156"/>
      <c r="BH370" s="156"/>
      <c r="BI370" s="156"/>
      <c r="BJ370" s="156"/>
      <c r="BK370" s="156"/>
      <c r="BL370" s="156"/>
      <c r="BM370" s="156"/>
      <c r="BN370" s="156"/>
      <c r="BO370" s="156"/>
      <c r="BP370" s="156"/>
      <c r="BQ370" s="156"/>
      <c r="BR370" s="156"/>
      <c r="BS370" s="156"/>
      <c r="BT370" s="156"/>
      <c r="BU370" s="156"/>
      <c r="BV370" s="156"/>
      <c r="BW370" s="156"/>
      <c r="BX370" s="156"/>
      <c r="BY370" s="156"/>
      <c r="BZ370" s="156"/>
      <c r="CA370" s="156"/>
      <c r="CB370" s="156"/>
      <c r="CC370" s="156"/>
      <c r="CD370" s="156"/>
      <c r="CE370" s="156"/>
      <c r="CF370" s="156"/>
      <c r="CG370" s="156"/>
    </row>
    <row r="371" spans="2:85" x14ac:dyDescent="0.2">
      <c r="B371" s="173"/>
      <c r="C371" s="173"/>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6"/>
      <c r="AY371" s="156"/>
      <c r="AZ371" s="156"/>
      <c r="BA371" s="156"/>
      <c r="BB371" s="156"/>
      <c r="BC371" s="156"/>
      <c r="BD371" s="156"/>
      <c r="BE371" s="156"/>
      <c r="BF371" s="156"/>
      <c r="BG371" s="156"/>
      <c r="BH371" s="156"/>
      <c r="BI371" s="156"/>
      <c r="BJ371" s="156"/>
      <c r="BK371" s="156"/>
      <c r="BL371" s="156"/>
      <c r="BM371" s="156"/>
      <c r="BN371" s="156"/>
      <c r="BO371" s="156"/>
      <c r="BP371" s="156"/>
      <c r="BQ371" s="156"/>
      <c r="BR371" s="156"/>
      <c r="BS371" s="156"/>
      <c r="BT371" s="156"/>
      <c r="BU371" s="156"/>
      <c r="BV371" s="156"/>
      <c r="BW371" s="156"/>
      <c r="BX371" s="156"/>
      <c r="BY371" s="156"/>
      <c r="BZ371" s="156"/>
      <c r="CA371" s="156"/>
      <c r="CB371" s="156"/>
      <c r="CC371" s="156"/>
      <c r="CD371" s="156"/>
      <c r="CE371" s="156"/>
      <c r="CF371" s="156"/>
      <c r="CG371" s="156"/>
    </row>
    <row r="372" spans="2:85" x14ac:dyDescent="0.2">
      <c r="B372" s="173"/>
      <c r="C372" s="173"/>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6"/>
      <c r="AN372" s="156"/>
      <c r="AO372" s="156"/>
      <c r="AP372" s="156"/>
      <c r="AQ372" s="156"/>
      <c r="AR372" s="156"/>
      <c r="AS372" s="156"/>
      <c r="AT372" s="156"/>
      <c r="AU372" s="156"/>
      <c r="AV372" s="156"/>
      <c r="AW372" s="156"/>
      <c r="AX372" s="156"/>
      <c r="AY372" s="156"/>
      <c r="AZ372" s="156"/>
      <c r="BA372" s="156"/>
      <c r="BB372" s="156"/>
      <c r="BC372" s="156"/>
      <c r="BD372" s="156"/>
      <c r="BE372" s="156"/>
      <c r="BF372" s="156"/>
      <c r="BG372" s="156"/>
      <c r="BH372" s="156"/>
      <c r="BI372" s="156"/>
      <c r="BJ372" s="156"/>
      <c r="BK372" s="156"/>
      <c r="BL372" s="156"/>
      <c r="BM372" s="156"/>
      <c r="BN372" s="156"/>
      <c r="BO372" s="156"/>
      <c r="BP372" s="156"/>
      <c r="BQ372" s="156"/>
      <c r="BR372" s="156"/>
      <c r="BS372" s="156"/>
      <c r="BT372" s="156"/>
      <c r="BU372" s="156"/>
      <c r="BV372" s="156"/>
      <c r="BW372" s="156"/>
      <c r="BX372" s="156"/>
      <c r="BY372" s="156"/>
      <c r="BZ372" s="156"/>
      <c r="CA372" s="156"/>
      <c r="CB372" s="156"/>
      <c r="CC372" s="156"/>
      <c r="CD372" s="156"/>
      <c r="CE372" s="156"/>
      <c r="CF372" s="156"/>
      <c r="CG372" s="156"/>
    </row>
    <row r="373" spans="2:85" x14ac:dyDescent="0.2">
      <c r="B373" s="173"/>
      <c r="C373" s="173"/>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c r="AH373" s="156"/>
      <c r="AI373" s="156"/>
      <c r="AJ373" s="156"/>
      <c r="AK373" s="156"/>
      <c r="AL373" s="156"/>
      <c r="AM373" s="156"/>
      <c r="AN373" s="156"/>
      <c r="AO373" s="156"/>
      <c r="AP373" s="156"/>
      <c r="AQ373" s="156"/>
      <c r="AR373" s="156"/>
      <c r="AS373" s="156"/>
      <c r="AT373" s="156"/>
      <c r="AU373" s="156"/>
      <c r="AV373" s="156"/>
      <c r="AW373" s="156"/>
      <c r="AX373" s="156"/>
      <c r="AY373" s="156"/>
      <c r="AZ373" s="156"/>
      <c r="BA373" s="156"/>
      <c r="BB373" s="156"/>
      <c r="BC373" s="156"/>
      <c r="BD373" s="156"/>
      <c r="BE373" s="156"/>
      <c r="BF373" s="156"/>
      <c r="BG373" s="156"/>
      <c r="BH373" s="156"/>
      <c r="BI373" s="156"/>
      <c r="BJ373" s="156"/>
      <c r="BK373" s="156"/>
      <c r="BL373" s="156"/>
      <c r="BM373" s="156"/>
      <c r="BN373" s="156"/>
      <c r="BO373" s="156"/>
      <c r="BP373" s="156"/>
      <c r="BQ373" s="156"/>
      <c r="BR373" s="156"/>
      <c r="BS373" s="156"/>
      <c r="BT373" s="156"/>
      <c r="BU373" s="156"/>
      <c r="BV373" s="156"/>
      <c r="BW373" s="156"/>
      <c r="BX373" s="156"/>
      <c r="BY373" s="156"/>
      <c r="BZ373" s="156"/>
      <c r="CA373" s="156"/>
      <c r="CB373" s="156"/>
      <c r="CC373" s="156"/>
      <c r="CD373" s="156"/>
      <c r="CE373" s="156"/>
      <c r="CF373" s="156"/>
      <c r="CG373" s="156"/>
    </row>
    <row r="374" spans="2:85" x14ac:dyDescent="0.2">
      <c r="B374" s="173"/>
      <c r="C374" s="173"/>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c r="AA374" s="156"/>
      <c r="AB374" s="156"/>
      <c r="AC374" s="156"/>
      <c r="AD374" s="156"/>
      <c r="AE374" s="156"/>
      <c r="AF374" s="156"/>
      <c r="AG374" s="156"/>
      <c r="AH374" s="156"/>
      <c r="AI374" s="156"/>
      <c r="AJ374" s="156"/>
      <c r="AK374" s="156"/>
      <c r="AL374" s="156"/>
      <c r="AM374" s="156"/>
      <c r="AN374" s="156"/>
      <c r="AO374" s="156"/>
      <c r="AP374" s="156"/>
      <c r="AQ374" s="156"/>
      <c r="AR374" s="156"/>
      <c r="AS374" s="156"/>
      <c r="AT374" s="156"/>
      <c r="AU374" s="156"/>
      <c r="AV374" s="156"/>
      <c r="AW374" s="156"/>
      <c r="AX374" s="156"/>
      <c r="AY374" s="156"/>
      <c r="AZ374" s="156"/>
      <c r="BA374" s="156"/>
      <c r="BB374" s="156"/>
      <c r="BC374" s="156"/>
      <c r="BD374" s="156"/>
      <c r="BE374" s="156"/>
      <c r="BF374" s="156"/>
      <c r="BG374" s="156"/>
      <c r="BH374" s="156"/>
      <c r="BI374" s="156"/>
      <c r="BJ374" s="156"/>
      <c r="BK374" s="156"/>
      <c r="BL374" s="156"/>
      <c r="BM374" s="156"/>
      <c r="BN374" s="156"/>
      <c r="BO374" s="156"/>
      <c r="BP374" s="156"/>
      <c r="BQ374" s="156"/>
      <c r="BR374" s="156"/>
      <c r="BS374" s="156"/>
      <c r="BT374" s="156"/>
      <c r="BU374" s="156"/>
      <c r="BV374" s="156"/>
      <c r="BW374" s="156"/>
      <c r="BX374" s="156"/>
      <c r="BY374" s="156"/>
      <c r="BZ374" s="156"/>
      <c r="CA374" s="156"/>
      <c r="CB374" s="156"/>
      <c r="CC374" s="156"/>
      <c r="CD374" s="156"/>
      <c r="CE374" s="156"/>
      <c r="CF374" s="156"/>
      <c r="CG374" s="156"/>
    </row>
    <row r="375" spans="2:85" x14ac:dyDescent="0.2">
      <c r="B375" s="173"/>
      <c r="C375" s="173"/>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c r="AA375" s="156"/>
      <c r="AB375" s="156"/>
      <c r="AC375" s="156"/>
      <c r="AD375" s="156"/>
      <c r="AE375" s="156"/>
      <c r="AF375" s="156"/>
      <c r="AG375" s="156"/>
      <c r="AH375" s="156"/>
      <c r="AI375" s="156"/>
      <c r="AJ375" s="156"/>
      <c r="AK375" s="156"/>
      <c r="AL375" s="156"/>
      <c r="AM375" s="156"/>
      <c r="AN375" s="156"/>
      <c r="AO375" s="156"/>
      <c r="AP375" s="156"/>
      <c r="AQ375" s="156"/>
      <c r="AR375" s="156"/>
      <c r="AS375" s="156"/>
      <c r="AT375" s="156"/>
      <c r="AU375" s="156"/>
      <c r="AV375" s="156"/>
      <c r="AW375" s="156"/>
      <c r="AX375" s="156"/>
      <c r="AY375" s="156"/>
      <c r="AZ375" s="156"/>
      <c r="BA375" s="156"/>
      <c r="BB375" s="156"/>
      <c r="BC375" s="156"/>
      <c r="BD375" s="156"/>
      <c r="BE375" s="156"/>
      <c r="BF375" s="156"/>
      <c r="BG375" s="156"/>
      <c r="BH375" s="156"/>
      <c r="BI375" s="156"/>
      <c r="BJ375" s="156"/>
      <c r="BK375" s="156"/>
      <c r="BL375" s="156"/>
      <c r="BM375" s="156"/>
      <c r="BN375" s="156"/>
      <c r="BO375" s="156"/>
      <c r="BP375" s="156"/>
      <c r="BQ375" s="156"/>
      <c r="BR375" s="156"/>
      <c r="BS375" s="156"/>
      <c r="BT375" s="156"/>
      <c r="BU375" s="156"/>
      <c r="BV375" s="156"/>
      <c r="BW375" s="156"/>
      <c r="BX375" s="156"/>
      <c r="BY375" s="156"/>
      <c r="BZ375" s="156"/>
      <c r="CA375" s="156"/>
      <c r="CB375" s="156"/>
      <c r="CC375" s="156"/>
      <c r="CD375" s="156"/>
      <c r="CE375" s="156"/>
      <c r="CF375" s="156"/>
      <c r="CG375" s="156"/>
    </row>
    <row r="376" spans="2:85" x14ac:dyDescent="0.2">
      <c r="B376" s="173"/>
      <c r="C376" s="173"/>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6"/>
      <c r="AG376" s="156"/>
      <c r="AH376" s="156"/>
      <c r="AI376" s="156"/>
      <c r="AJ376" s="156"/>
      <c r="AK376" s="156"/>
      <c r="AL376" s="156"/>
      <c r="AM376" s="156"/>
      <c r="AN376" s="156"/>
      <c r="AO376" s="156"/>
      <c r="AP376" s="156"/>
      <c r="AQ376" s="156"/>
      <c r="AR376" s="156"/>
      <c r="AS376" s="156"/>
      <c r="AT376" s="156"/>
      <c r="AU376" s="156"/>
      <c r="AV376" s="156"/>
      <c r="AW376" s="156"/>
      <c r="AX376" s="156"/>
      <c r="AY376" s="156"/>
      <c r="AZ376" s="156"/>
      <c r="BA376" s="156"/>
      <c r="BB376" s="156"/>
      <c r="BC376" s="156"/>
      <c r="BD376" s="156"/>
      <c r="BE376" s="156"/>
      <c r="BF376" s="156"/>
      <c r="BG376" s="156"/>
      <c r="BH376" s="156"/>
      <c r="BI376" s="156"/>
      <c r="BJ376" s="156"/>
      <c r="BK376" s="156"/>
      <c r="BL376" s="156"/>
      <c r="BM376" s="156"/>
      <c r="BN376" s="156"/>
      <c r="BO376" s="156"/>
      <c r="BP376" s="156"/>
      <c r="BQ376" s="156"/>
      <c r="BR376" s="156"/>
      <c r="BS376" s="156"/>
      <c r="BT376" s="156"/>
      <c r="BU376" s="156"/>
      <c r="BV376" s="156"/>
      <c r="BW376" s="156"/>
      <c r="BX376" s="156"/>
      <c r="BY376" s="156"/>
      <c r="BZ376" s="156"/>
      <c r="CA376" s="156"/>
      <c r="CB376" s="156"/>
      <c r="CC376" s="156"/>
      <c r="CD376" s="156"/>
      <c r="CE376" s="156"/>
      <c r="CF376" s="156"/>
      <c r="CG376" s="156"/>
    </row>
    <row r="377" spans="2:85" x14ac:dyDescent="0.2">
      <c r="B377" s="173"/>
      <c r="C377" s="173"/>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c r="AF377" s="156"/>
      <c r="AG377" s="156"/>
      <c r="AH377" s="156"/>
      <c r="AI377" s="156"/>
      <c r="AJ377" s="156"/>
      <c r="AK377" s="156"/>
      <c r="AL377" s="156"/>
      <c r="AM377" s="156"/>
      <c r="AN377" s="156"/>
      <c r="AO377" s="156"/>
      <c r="AP377" s="156"/>
      <c r="AQ377" s="156"/>
      <c r="AR377" s="156"/>
      <c r="AS377" s="156"/>
      <c r="AT377" s="156"/>
      <c r="AU377" s="156"/>
      <c r="AV377" s="156"/>
      <c r="AW377" s="156"/>
      <c r="AX377" s="156"/>
      <c r="AY377" s="156"/>
      <c r="AZ377" s="156"/>
      <c r="BA377" s="156"/>
      <c r="BB377" s="156"/>
      <c r="BC377" s="156"/>
      <c r="BD377" s="156"/>
      <c r="BE377" s="156"/>
      <c r="BF377" s="156"/>
      <c r="BG377" s="156"/>
      <c r="BH377" s="156"/>
      <c r="BI377" s="156"/>
      <c r="BJ377" s="156"/>
      <c r="BK377" s="156"/>
      <c r="BL377" s="156"/>
      <c r="BM377" s="156"/>
      <c r="BN377" s="156"/>
      <c r="BO377" s="156"/>
      <c r="BP377" s="156"/>
      <c r="BQ377" s="156"/>
      <c r="BR377" s="156"/>
      <c r="BS377" s="156"/>
      <c r="BT377" s="156"/>
      <c r="BU377" s="156"/>
      <c r="BV377" s="156"/>
      <c r="BW377" s="156"/>
      <c r="BX377" s="156"/>
      <c r="BY377" s="156"/>
      <c r="BZ377" s="156"/>
      <c r="CA377" s="156"/>
      <c r="CB377" s="156"/>
      <c r="CC377" s="156"/>
      <c r="CD377" s="156"/>
      <c r="CE377" s="156"/>
      <c r="CF377" s="156"/>
      <c r="CG377" s="156"/>
    </row>
    <row r="378" spans="2:85" x14ac:dyDescent="0.2">
      <c r="B378" s="173"/>
      <c r="C378" s="173"/>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6"/>
      <c r="AG378" s="156"/>
      <c r="AH378" s="156"/>
      <c r="AI378" s="156"/>
      <c r="AJ378" s="156"/>
      <c r="AK378" s="156"/>
      <c r="AL378" s="156"/>
      <c r="AM378" s="156"/>
      <c r="AN378" s="156"/>
      <c r="AO378" s="156"/>
      <c r="AP378" s="156"/>
      <c r="AQ378" s="156"/>
      <c r="AR378" s="156"/>
      <c r="AS378" s="156"/>
      <c r="AT378" s="156"/>
      <c r="AU378" s="156"/>
      <c r="AV378" s="156"/>
      <c r="AW378" s="156"/>
      <c r="AX378" s="156"/>
      <c r="AY378" s="156"/>
      <c r="AZ378" s="156"/>
      <c r="BA378" s="156"/>
      <c r="BB378" s="156"/>
      <c r="BC378" s="156"/>
      <c r="BD378" s="156"/>
      <c r="BE378" s="156"/>
      <c r="BF378" s="156"/>
      <c r="BG378" s="156"/>
      <c r="BH378" s="156"/>
      <c r="BI378" s="156"/>
      <c r="BJ378" s="156"/>
      <c r="BK378" s="156"/>
      <c r="BL378" s="156"/>
      <c r="BM378" s="156"/>
      <c r="BN378" s="156"/>
      <c r="BO378" s="156"/>
      <c r="BP378" s="156"/>
      <c r="BQ378" s="156"/>
      <c r="BR378" s="156"/>
      <c r="BS378" s="156"/>
      <c r="BT378" s="156"/>
      <c r="BU378" s="156"/>
      <c r="BV378" s="156"/>
      <c r="BW378" s="156"/>
      <c r="BX378" s="156"/>
      <c r="BY378" s="156"/>
      <c r="BZ378" s="156"/>
      <c r="CA378" s="156"/>
      <c r="CB378" s="156"/>
      <c r="CC378" s="156"/>
      <c r="CD378" s="156"/>
      <c r="CE378" s="156"/>
      <c r="CF378" s="156"/>
      <c r="CG378" s="156"/>
    </row>
    <row r="379" spans="2:85" x14ac:dyDescent="0.2">
      <c r="B379" s="173"/>
      <c r="C379" s="173"/>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c r="AB379" s="156"/>
      <c r="AC379" s="156"/>
      <c r="AD379" s="156"/>
      <c r="AE379" s="156"/>
      <c r="AF379" s="156"/>
      <c r="AG379" s="156"/>
      <c r="AH379" s="156"/>
      <c r="AI379" s="156"/>
      <c r="AJ379" s="156"/>
      <c r="AK379" s="156"/>
      <c r="AL379" s="156"/>
      <c r="AM379" s="156"/>
      <c r="AN379" s="156"/>
      <c r="AO379" s="156"/>
      <c r="AP379" s="156"/>
      <c r="AQ379" s="156"/>
      <c r="AR379" s="156"/>
      <c r="AS379" s="156"/>
      <c r="AT379" s="156"/>
      <c r="AU379" s="156"/>
      <c r="AV379" s="156"/>
      <c r="AW379" s="156"/>
      <c r="AX379" s="156"/>
      <c r="AY379" s="156"/>
      <c r="AZ379" s="156"/>
      <c r="BA379" s="156"/>
      <c r="BB379" s="156"/>
      <c r="BC379" s="156"/>
      <c r="BD379" s="156"/>
      <c r="BE379" s="156"/>
      <c r="BF379" s="156"/>
      <c r="BG379" s="156"/>
      <c r="BH379" s="156"/>
      <c r="BI379" s="156"/>
      <c r="BJ379" s="156"/>
      <c r="BK379" s="156"/>
      <c r="BL379" s="156"/>
      <c r="BM379" s="156"/>
      <c r="BN379" s="156"/>
      <c r="BO379" s="156"/>
      <c r="BP379" s="156"/>
      <c r="BQ379" s="156"/>
      <c r="BR379" s="156"/>
      <c r="BS379" s="156"/>
      <c r="BT379" s="156"/>
      <c r="BU379" s="156"/>
      <c r="BV379" s="156"/>
      <c r="BW379" s="156"/>
      <c r="BX379" s="156"/>
      <c r="BY379" s="156"/>
      <c r="BZ379" s="156"/>
      <c r="CA379" s="156"/>
      <c r="CB379" s="156"/>
      <c r="CC379" s="156"/>
      <c r="CD379" s="156"/>
      <c r="CE379" s="156"/>
      <c r="CF379" s="156"/>
      <c r="CG379" s="156"/>
    </row>
    <row r="380" spans="2:85" x14ac:dyDescent="0.2">
      <c r="B380" s="173"/>
      <c r="C380" s="173"/>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c r="AA380" s="156"/>
      <c r="AB380" s="156"/>
      <c r="AC380" s="156"/>
      <c r="AD380" s="156"/>
      <c r="AE380" s="156"/>
      <c r="AF380" s="156"/>
      <c r="AG380" s="156"/>
      <c r="AH380" s="156"/>
      <c r="AI380" s="156"/>
      <c r="AJ380" s="156"/>
      <c r="AK380" s="156"/>
      <c r="AL380" s="156"/>
      <c r="AM380" s="156"/>
      <c r="AN380" s="156"/>
      <c r="AO380" s="156"/>
      <c r="AP380" s="156"/>
      <c r="AQ380" s="156"/>
      <c r="AR380" s="156"/>
      <c r="AS380" s="156"/>
      <c r="AT380" s="156"/>
      <c r="AU380" s="156"/>
      <c r="AV380" s="156"/>
      <c r="AW380" s="156"/>
      <c r="AX380" s="156"/>
      <c r="AY380" s="156"/>
      <c r="AZ380" s="156"/>
      <c r="BA380" s="156"/>
      <c r="BB380" s="156"/>
      <c r="BC380" s="156"/>
      <c r="BD380" s="156"/>
      <c r="BE380" s="156"/>
      <c r="BF380" s="156"/>
      <c r="BG380" s="156"/>
      <c r="BH380" s="156"/>
      <c r="BI380" s="156"/>
      <c r="BJ380" s="156"/>
      <c r="BK380" s="156"/>
      <c r="BL380" s="156"/>
      <c r="BM380" s="156"/>
      <c r="BN380" s="156"/>
      <c r="BO380" s="156"/>
      <c r="BP380" s="156"/>
      <c r="BQ380" s="156"/>
      <c r="BR380" s="156"/>
      <c r="BS380" s="156"/>
      <c r="BT380" s="156"/>
      <c r="BU380" s="156"/>
      <c r="BV380" s="156"/>
      <c r="BW380" s="156"/>
      <c r="BX380" s="156"/>
      <c r="BY380" s="156"/>
      <c r="BZ380" s="156"/>
      <c r="CA380" s="156"/>
      <c r="CB380" s="156"/>
      <c r="CC380" s="156"/>
      <c r="CD380" s="156"/>
      <c r="CE380" s="156"/>
      <c r="CF380" s="156"/>
      <c r="CG380" s="156"/>
    </row>
    <row r="381" spans="2:85" x14ac:dyDescent="0.2">
      <c r="B381" s="173"/>
      <c r="C381" s="173"/>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c r="AA381" s="156"/>
      <c r="AB381" s="156"/>
      <c r="AC381" s="156"/>
      <c r="AD381" s="156"/>
      <c r="AE381" s="156"/>
      <c r="AF381" s="156"/>
      <c r="AG381" s="156"/>
      <c r="AH381" s="156"/>
      <c r="AI381" s="156"/>
      <c r="AJ381" s="156"/>
      <c r="AK381" s="156"/>
      <c r="AL381" s="156"/>
      <c r="AM381" s="156"/>
      <c r="AN381" s="156"/>
      <c r="AO381" s="156"/>
      <c r="AP381" s="156"/>
      <c r="AQ381" s="156"/>
      <c r="AR381" s="156"/>
      <c r="AS381" s="156"/>
      <c r="AT381" s="156"/>
      <c r="AU381" s="156"/>
      <c r="AV381" s="156"/>
      <c r="AW381" s="156"/>
      <c r="AX381" s="156"/>
      <c r="AY381" s="156"/>
      <c r="AZ381" s="156"/>
      <c r="BA381" s="156"/>
      <c r="BB381" s="156"/>
      <c r="BC381" s="156"/>
      <c r="BD381" s="156"/>
      <c r="BE381" s="156"/>
      <c r="BF381" s="156"/>
      <c r="BG381" s="156"/>
      <c r="BH381" s="156"/>
      <c r="BI381" s="156"/>
      <c r="BJ381" s="156"/>
      <c r="BK381" s="156"/>
      <c r="BL381" s="156"/>
      <c r="BM381" s="156"/>
      <c r="BN381" s="156"/>
      <c r="BO381" s="156"/>
      <c r="BP381" s="156"/>
      <c r="BQ381" s="156"/>
      <c r="BR381" s="156"/>
      <c r="BS381" s="156"/>
      <c r="BT381" s="156"/>
      <c r="BU381" s="156"/>
      <c r="BV381" s="156"/>
      <c r="BW381" s="156"/>
      <c r="BX381" s="156"/>
      <c r="BY381" s="156"/>
      <c r="BZ381" s="156"/>
      <c r="CA381" s="156"/>
      <c r="CB381" s="156"/>
      <c r="CC381" s="156"/>
      <c r="CD381" s="156"/>
      <c r="CE381" s="156"/>
      <c r="CF381" s="156"/>
      <c r="CG381" s="156"/>
    </row>
    <row r="382" spans="2:85" x14ac:dyDescent="0.2">
      <c r="B382" s="173"/>
      <c r="C382" s="173"/>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c r="AA382" s="156"/>
      <c r="AB382" s="156"/>
      <c r="AC382" s="156"/>
      <c r="AD382" s="156"/>
      <c r="AE382" s="156"/>
      <c r="AF382" s="156"/>
      <c r="AG382" s="156"/>
      <c r="AH382" s="156"/>
      <c r="AI382" s="156"/>
      <c r="AJ382" s="156"/>
      <c r="AK382" s="156"/>
      <c r="AL382" s="156"/>
      <c r="AM382" s="156"/>
      <c r="AN382" s="156"/>
      <c r="AO382" s="156"/>
      <c r="AP382" s="156"/>
      <c r="AQ382" s="156"/>
      <c r="AR382" s="156"/>
      <c r="AS382" s="156"/>
      <c r="AT382" s="156"/>
      <c r="AU382" s="156"/>
      <c r="AV382" s="156"/>
      <c r="AW382" s="156"/>
      <c r="AX382" s="156"/>
      <c r="AY382" s="156"/>
      <c r="AZ382" s="156"/>
      <c r="BA382" s="156"/>
      <c r="BB382" s="156"/>
      <c r="BC382" s="156"/>
      <c r="BD382" s="156"/>
      <c r="BE382" s="156"/>
      <c r="BF382" s="156"/>
      <c r="BG382" s="156"/>
      <c r="BH382" s="156"/>
      <c r="BI382" s="156"/>
      <c r="BJ382" s="156"/>
      <c r="BK382" s="156"/>
      <c r="BL382" s="156"/>
      <c r="BM382" s="156"/>
      <c r="BN382" s="156"/>
      <c r="BO382" s="156"/>
      <c r="BP382" s="156"/>
      <c r="BQ382" s="156"/>
      <c r="BR382" s="156"/>
      <c r="BS382" s="156"/>
      <c r="BT382" s="156"/>
      <c r="BU382" s="156"/>
      <c r="BV382" s="156"/>
      <c r="BW382" s="156"/>
      <c r="BX382" s="156"/>
      <c r="BY382" s="156"/>
      <c r="BZ382" s="156"/>
      <c r="CA382" s="156"/>
      <c r="CB382" s="156"/>
      <c r="CC382" s="156"/>
      <c r="CD382" s="156"/>
      <c r="CE382" s="156"/>
      <c r="CF382" s="156"/>
      <c r="CG382" s="156"/>
    </row>
    <row r="383" spans="2:85" x14ac:dyDescent="0.2">
      <c r="B383" s="173"/>
      <c r="C383" s="173"/>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c r="AA383" s="156"/>
      <c r="AB383" s="156"/>
      <c r="AC383" s="156"/>
      <c r="AD383" s="156"/>
      <c r="AE383" s="156"/>
      <c r="AF383" s="156"/>
      <c r="AG383" s="156"/>
      <c r="AH383" s="156"/>
      <c r="AI383" s="156"/>
      <c r="AJ383" s="156"/>
      <c r="AK383" s="156"/>
      <c r="AL383" s="156"/>
      <c r="AM383" s="156"/>
      <c r="AN383" s="156"/>
      <c r="AO383" s="156"/>
      <c r="AP383" s="156"/>
      <c r="AQ383" s="156"/>
      <c r="AR383" s="156"/>
      <c r="AS383" s="156"/>
      <c r="AT383" s="156"/>
      <c r="AU383" s="156"/>
      <c r="AV383" s="156"/>
      <c r="AW383" s="156"/>
      <c r="AX383" s="156"/>
      <c r="AY383" s="156"/>
      <c r="AZ383" s="156"/>
      <c r="BA383" s="156"/>
      <c r="BB383" s="156"/>
      <c r="BC383" s="156"/>
      <c r="BD383" s="156"/>
      <c r="BE383" s="156"/>
      <c r="BF383" s="156"/>
      <c r="BG383" s="156"/>
      <c r="BH383" s="156"/>
      <c r="BI383" s="156"/>
      <c r="BJ383" s="156"/>
      <c r="BK383" s="156"/>
      <c r="BL383" s="156"/>
      <c r="BM383" s="156"/>
      <c r="BN383" s="156"/>
      <c r="BO383" s="156"/>
      <c r="BP383" s="156"/>
      <c r="BQ383" s="156"/>
      <c r="BR383" s="156"/>
      <c r="BS383" s="156"/>
      <c r="BT383" s="156"/>
      <c r="BU383" s="156"/>
      <c r="BV383" s="156"/>
      <c r="BW383" s="156"/>
      <c r="BX383" s="156"/>
      <c r="BY383" s="156"/>
      <c r="BZ383" s="156"/>
      <c r="CA383" s="156"/>
      <c r="CB383" s="156"/>
      <c r="CC383" s="156"/>
      <c r="CD383" s="156"/>
      <c r="CE383" s="156"/>
      <c r="CF383" s="156"/>
      <c r="CG383" s="156"/>
    </row>
    <row r="384" spans="2:85" x14ac:dyDescent="0.2">
      <c r="B384" s="173"/>
      <c r="C384" s="173"/>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c r="AA384" s="156"/>
      <c r="AB384" s="156"/>
      <c r="AC384" s="156"/>
      <c r="AD384" s="156"/>
      <c r="AE384" s="156"/>
      <c r="AF384" s="156"/>
      <c r="AG384" s="156"/>
      <c r="AH384" s="156"/>
      <c r="AI384" s="156"/>
      <c r="AJ384" s="156"/>
      <c r="AK384" s="156"/>
      <c r="AL384" s="156"/>
      <c r="AM384" s="156"/>
      <c r="AN384" s="156"/>
      <c r="AO384" s="156"/>
      <c r="AP384" s="156"/>
      <c r="AQ384" s="156"/>
      <c r="AR384" s="156"/>
      <c r="AS384" s="156"/>
      <c r="AT384" s="156"/>
      <c r="AU384" s="156"/>
      <c r="AV384" s="156"/>
      <c r="AW384" s="156"/>
      <c r="AX384" s="156"/>
      <c r="AY384" s="156"/>
      <c r="AZ384" s="156"/>
      <c r="BA384" s="156"/>
      <c r="BB384" s="156"/>
      <c r="BC384" s="156"/>
      <c r="BD384" s="156"/>
      <c r="BE384" s="156"/>
      <c r="BF384" s="156"/>
      <c r="BG384" s="156"/>
      <c r="BH384" s="156"/>
      <c r="BI384" s="156"/>
      <c r="BJ384" s="156"/>
      <c r="BK384" s="156"/>
      <c r="BL384" s="156"/>
      <c r="BM384" s="156"/>
      <c r="BN384" s="156"/>
      <c r="BO384" s="156"/>
      <c r="BP384" s="156"/>
      <c r="BQ384" s="156"/>
      <c r="BR384" s="156"/>
      <c r="BS384" s="156"/>
      <c r="BT384" s="156"/>
      <c r="BU384" s="156"/>
      <c r="BV384" s="156"/>
      <c r="BW384" s="156"/>
      <c r="BX384" s="156"/>
      <c r="BY384" s="156"/>
      <c r="BZ384" s="156"/>
      <c r="CA384" s="156"/>
      <c r="CB384" s="156"/>
      <c r="CC384" s="156"/>
      <c r="CD384" s="156"/>
      <c r="CE384" s="156"/>
      <c r="CF384" s="156"/>
      <c r="CG384" s="156"/>
    </row>
    <row r="385" spans="2:85" x14ac:dyDescent="0.2">
      <c r="B385" s="173"/>
      <c r="C385" s="173"/>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c r="AC385" s="156"/>
      <c r="AD385" s="156"/>
      <c r="AE385" s="156"/>
      <c r="AF385" s="156"/>
      <c r="AG385" s="156"/>
      <c r="AH385" s="156"/>
      <c r="AI385" s="156"/>
      <c r="AJ385" s="156"/>
      <c r="AK385" s="156"/>
      <c r="AL385" s="156"/>
      <c r="AM385" s="156"/>
      <c r="AN385" s="156"/>
      <c r="AO385" s="156"/>
      <c r="AP385" s="156"/>
      <c r="AQ385" s="156"/>
      <c r="AR385" s="156"/>
      <c r="AS385" s="156"/>
      <c r="AT385" s="156"/>
      <c r="AU385" s="156"/>
      <c r="AV385" s="156"/>
      <c r="AW385" s="156"/>
      <c r="AX385" s="156"/>
      <c r="AY385" s="156"/>
      <c r="AZ385" s="156"/>
      <c r="BA385" s="156"/>
      <c r="BB385" s="156"/>
      <c r="BC385" s="156"/>
      <c r="BD385" s="156"/>
      <c r="BE385" s="156"/>
      <c r="BF385" s="156"/>
      <c r="BG385" s="156"/>
      <c r="BH385" s="156"/>
      <c r="BI385" s="156"/>
      <c r="BJ385" s="156"/>
      <c r="BK385" s="156"/>
      <c r="BL385" s="156"/>
      <c r="BM385" s="156"/>
      <c r="BN385" s="156"/>
      <c r="BO385" s="156"/>
      <c r="BP385" s="156"/>
      <c r="BQ385" s="156"/>
      <c r="BR385" s="156"/>
      <c r="BS385" s="156"/>
      <c r="BT385" s="156"/>
      <c r="BU385" s="156"/>
      <c r="BV385" s="156"/>
      <c r="BW385" s="156"/>
      <c r="BX385" s="156"/>
      <c r="BY385" s="156"/>
      <c r="BZ385" s="156"/>
      <c r="CA385" s="156"/>
      <c r="CB385" s="156"/>
      <c r="CC385" s="156"/>
      <c r="CD385" s="156"/>
      <c r="CE385" s="156"/>
      <c r="CF385" s="156"/>
      <c r="CG385" s="156"/>
    </row>
    <row r="386" spans="2:85" x14ac:dyDescent="0.2">
      <c r="B386" s="173"/>
      <c r="C386" s="173"/>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c r="AA386" s="156"/>
      <c r="AB386" s="156"/>
      <c r="AC386" s="156"/>
      <c r="AD386" s="156"/>
      <c r="AE386" s="156"/>
      <c r="AF386" s="156"/>
      <c r="AG386" s="156"/>
      <c r="AH386" s="156"/>
      <c r="AI386" s="156"/>
      <c r="AJ386" s="156"/>
      <c r="AK386" s="156"/>
      <c r="AL386" s="156"/>
      <c r="AM386" s="156"/>
      <c r="AN386" s="156"/>
      <c r="AO386" s="156"/>
      <c r="AP386" s="156"/>
      <c r="AQ386" s="156"/>
      <c r="AR386" s="156"/>
      <c r="AS386" s="156"/>
      <c r="AT386" s="156"/>
      <c r="AU386" s="156"/>
      <c r="AV386" s="156"/>
      <c r="AW386" s="156"/>
      <c r="AX386" s="156"/>
      <c r="AY386" s="156"/>
      <c r="AZ386" s="156"/>
      <c r="BA386" s="156"/>
      <c r="BB386" s="156"/>
      <c r="BC386" s="156"/>
      <c r="BD386" s="156"/>
      <c r="BE386" s="156"/>
      <c r="BF386" s="156"/>
      <c r="BG386" s="156"/>
      <c r="BH386" s="156"/>
      <c r="BI386" s="156"/>
      <c r="BJ386" s="156"/>
      <c r="BK386" s="156"/>
      <c r="BL386" s="156"/>
      <c r="BM386" s="156"/>
      <c r="BN386" s="156"/>
      <c r="BO386" s="156"/>
      <c r="BP386" s="156"/>
      <c r="BQ386" s="156"/>
      <c r="BR386" s="156"/>
      <c r="BS386" s="156"/>
      <c r="BT386" s="156"/>
      <c r="BU386" s="156"/>
      <c r="BV386" s="156"/>
      <c r="BW386" s="156"/>
      <c r="BX386" s="156"/>
      <c r="BY386" s="156"/>
      <c r="BZ386" s="156"/>
      <c r="CA386" s="156"/>
      <c r="CB386" s="156"/>
      <c r="CC386" s="156"/>
      <c r="CD386" s="156"/>
      <c r="CE386" s="156"/>
      <c r="CF386" s="156"/>
      <c r="CG386" s="156"/>
    </row>
    <row r="387" spans="2:85" x14ac:dyDescent="0.2">
      <c r="B387" s="173"/>
      <c r="C387" s="173"/>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c r="AB387" s="156"/>
      <c r="AC387" s="156"/>
      <c r="AD387" s="156"/>
      <c r="AE387" s="156"/>
      <c r="AF387" s="156"/>
      <c r="AG387" s="156"/>
      <c r="AH387" s="156"/>
      <c r="AI387" s="156"/>
      <c r="AJ387" s="156"/>
      <c r="AK387" s="156"/>
      <c r="AL387" s="156"/>
      <c r="AM387" s="156"/>
      <c r="AN387" s="156"/>
      <c r="AO387" s="156"/>
      <c r="AP387" s="156"/>
      <c r="AQ387" s="156"/>
      <c r="AR387" s="156"/>
      <c r="AS387" s="156"/>
      <c r="AT387" s="156"/>
      <c r="AU387" s="156"/>
      <c r="AV387" s="156"/>
      <c r="AW387" s="156"/>
      <c r="AX387" s="156"/>
      <c r="AY387" s="156"/>
      <c r="AZ387" s="156"/>
      <c r="BA387" s="156"/>
      <c r="BB387" s="156"/>
      <c r="BC387" s="156"/>
      <c r="BD387" s="156"/>
      <c r="BE387" s="156"/>
      <c r="BF387" s="156"/>
      <c r="BG387" s="156"/>
      <c r="BH387" s="156"/>
      <c r="BI387" s="156"/>
      <c r="BJ387" s="156"/>
      <c r="BK387" s="156"/>
      <c r="BL387" s="156"/>
      <c r="BM387" s="156"/>
      <c r="BN387" s="156"/>
      <c r="BO387" s="156"/>
      <c r="BP387" s="156"/>
      <c r="BQ387" s="156"/>
      <c r="BR387" s="156"/>
      <c r="BS387" s="156"/>
      <c r="BT387" s="156"/>
      <c r="BU387" s="156"/>
      <c r="BV387" s="156"/>
      <c r="BW387" s="156"/>
      <c r="BX387" s="156"/>
      <c r="BY387" s="156"/>
      <c r="BZ387" s="156"/>
      <c r="CA387" s="156"/>
      <c r="CB387" s="156"/>
      <c r="CC387" s="156"/>
      <c r="CD387" s="156"/>
      <c r="CE387" s="156"/>
      <c r="CF387" s="156"/>
      <c r="CG387" s="156"/>
    </row>
    <row r="388" spans="2:85" x14ac:dyDescent="0.2">
      <c r="B388" s="173"/>
      <c r="C388" s="173"/>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6"/>
      <c r="AC388" s="156"/>
      <c r="AD388" s="156"/>
      <c r="AE388" s="156"/>
      <c r="AF388" s="156"/>
      <c r="AG388" s="156"/>
      <c r="AH388" s="156"/>
      <c r="AI388" s="156"/>
      <c r="AJ388" s="156"/>
      <c r="AK388" s="156"/>
      <c r="AL388" s="156"/>
      <c r="AM388" s="156"/>
      <c r="AN388" s="156"/>
      <c r="AO388" s="156"/>
      <c r="AP388" s="156"/>
      <c r="AQ388" s="156"/>
      <c r="AR388" s="156"/>
      <c r="AS388" s="156"/>
      <c r="AT388" s="156"/>
      <c r="AU388" s="156"/>
      <c r="AV388" s="156"/>
      <c r="AW388" s="156"/>
      <c r="AX388" s="156"/>
      <c r="AY388" s="156"/>
      <c r="AZ388" s="156"/>
      <c r="BA388" s="156"/>
      <c r="BB388" s="156"/>
      <c r="BC388" s="156"/>
      <c r="BD388" s="156"/>
      <c r="BE388" s="156"/>
      <c r="BF388" s="156"/>
      <c r="BG388" s="156"/>
      <c r="BH388" s="156"/>
      <c r="BI388" s="156"/>
      <c r="BJ388" s="156"/>
      <c r="BK388" s="156"/>
      <c r="BL388" s="156"/>
      <c r="BM388" s="156"/>
      <c r="BN388" s="156"/>
      <c r="BO388" s="156"/>
      <c r="BP388" s="156"/>
      <c r="BQ388" s="156"/>
      <c r="BR388" s="156"/>
      <c r="BS388" s="156"/>
      <c r="BT388" s="156"/>
      <c r="BU388" s="156"/>
      <c r="BV388" s="156"/>
      <c r="BW388" s="156"/>
      <c r="BX388" s="156"/>
      <c r="BY388" s="156"/>
      <c r="BZ388" s="156"/>
      <c r="CA388" s="156"/>
      <c r="CB388" s="156"/>
      <c r="CC388" s="156"/>
      <c r="CD388" s="156"/>
      <c r="CE388" s="156"/>
      <c r="CF388" s="156"/>
      <c r="CG388" s="156"/>
    </row>
    <row r="389" spans="2:85" x14ac:dyDescent="0.2">
      <c r="B389" s="173"/>
      <c r="C389" s="173"/>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c r="AB389" s="156"/>
      <c r="AC389" s="156"/>
      <c r="AD389" s="156"/>
      <c r="AE389" s="156"/>
      <c r="AF389" s="156"/>
      <c r="AG389" s="156"/>
      <c r="AH389" s="156"/>
      <c r="AI389" s="156"/>
      <c r="AJ389" s="156"/>
      <c r="AK389" s="156"/>
      <c r="AL389" s="156"/>
      <c r="AM389" s="156"/>
      <c r="AN389" s="156"/>
      <c r="AO389" s="156"/>
      <c r="AP389" s="156"/>
      <c r="AQ389" s="156"/>
      <c r="AR389" s="156"/>
      <c r="AS389" s="156"/>
      <c r="AT389" s="156"/>
      <c r="AU389" s="156"/>
      <c r="AV389" s="156"/>
      <c r="AW389" s="156"/>
      <c r="AX389" s="156"/>
      <c r="AY389" s="156"/>
      <c r="AZ389" s="156"/>
      <c r="BA389" s="156"/>
      <c r="BB389" s="156"/>
      <c r="BC389" s="156"/>
      <c r="BD389" s="156"/>
      <c r="BE389" s="156"/>
      <c r="BF389" s="156"/>
      <c r="BG389" s="156"/>
      <c r="BH389" s="156"/>
      <c r="BI389" s="156"/>
      <c r="BJ389" s="156"/>
      <c r="BK389" s="156"/>
      <c r="BL389" s="156"/>
      <c r="BM389" s="156"/>
      <c r="BN389" s="156"/>
      <c r="BO389" s="156"/>
      <c r="BP389" s="156"/>
      <c r="BQ389" s="156"/>
      <c r="BR389" s="156"/>
      <c r="BS389" s="156"/>
      <c r="BT389" s="156"/>
      <c r="BU389" s="156"/>
      <c r="BV389" s="156"/>
      <c r="BW389" s="156"/>
      <c r="BX389" s="156"/>
      <c r="BY389" s="156"/>
      <c r="BZ389" s="156"/>
      <c r="CA389" s="156"/>
      <c r="CB389" s="156"/>
      <c r="CC389" s="156"/>
      <c r="CD389" s="156"/>
      <c r="CE389" s="156"/>
      <c r="CF389" s="156"/>
      <c r="CG389" s="156"/>
    </row>
    <row r="390" spans="2:85" x14ac:dyDescent="0.2">
      <c r="B390" s="173"/>
      <c r="C390" s="173"/>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c r="AC390" s="156"/>
      <c r="AD390" s="156"/>
      <c r="AE390" s="156"/>
      <c r="AF390" s="156"/>
      <c r="AG390" s="156"/>
      <c r="AH390" s="156"/>
      <c r="AI390" s="156"/>
      <c r="AJ390" s="156"/>
      <c r="AK390" s="156"/>
      <c r="AL390" s="156"/>
      <c r="AM390" s="156"/>
      <c r="AN390" s="156"/>
      <c r="AO390" s="156"/>
      <c r="AP390" s="156"/>
      <c r="AQ390" s="156"/>
      <c r="AR390" s="156"/>
      <c r="AS390" s="156"/>
      <c r="AT390" s="156"/>
      <c r="AU390" s="156"/>
      <c r="AV390" s="156"/>
      <c r="AW390" s="156"/>
      <c r="AX390" s="156"/>
      <c r="AY390" s="156"/>
      <c r="AZ390" s="156"/>
      <c r="BA390" s="156"/>
      <c r="BB390" s="156"/>
      <c r="BC390" s="156"/>
      <c r="BD390" s="156"/>
      <c r="BE390" s="156"/>
      <c r="BF390" s="156"/>
      <c r="BG390" s="156"/>
      <c r="BH390" s="156"/>
      <c r="BI390" s="156"/>
      <c r="BJ390" s="156"/>
      <c r="BK390" s="156"/>
      <c r="BL390" s="156"/>
      <c r="BM390" s="156"/>
      <c r="BN390" s="156"/>
      <c r="BO390" s="156"/>
      <c r="BP390" s="156"/>
      <c r="BQ390" s="156"/>
      <c r="BR390" s="156"/>
      <c r="BS390" s="156"/>
      <c r="BT390" s="156"/>
      <c r="BU390" s="156"/>
      <c r="BV390" s="156"/>
      <c r="BW390" s="156"/>
      <c r="BX390" s="156"/>
      <c r="BY390" s="156"/>
      <c r="BZ390" s="156"/>
      <c r="CA390" s="156"/>
      <c r="CB390" s="156"/>
      <c r="CC390" s="156"/>
      <c r="CD390" s="156"/>
      <c r="CE390" s="156"/>
      <c r="CF390" s="156"/>
      <c r="CG390" s="156"/>
    </row>
    <row r="391" spans="2:85" x14ac:dyDescent="0.2">
      <c r="B391" s="173"/>
      <c r="C391" s="173"/>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c r="AH391" s="156"/>
      <c r="AI391" s="156"/>
      <c r="AJ391" s="156"/>
      <c r="AK391" s="156"/>
      <c r="AL391" s="156"/>
      <c r="AM391" s="156"/>
      <c r="AN391" s="156"/>
      <c r="AO391" s="156"/>
      <c r="AP391" s="156"/>
      <c r="AQ391" s="156"/>
      <c r="AR391" s="156"/>
      <c r="AS391" s="156"/>
      <c r="AT391" s="156"/>
      <c r="AU391" s="156"/>
      <c r="AV391" s="156"/>
      <c r="AW391" s="156"/>
      <c r="AX391" s="156"/>
      <c r="AY391" s="156"/>
      <c r="AZ391" s="156"/>
      <c r="BA391" s="156"/>
      <c r="BB391" s="156"/>
      <c r="BC391" s="156"/>
      <c r="BD391" s="156"/>
      <c r="BE391" s="156"/>
      <c r="BF391" s="156"/>
      <c r="BG391" s="156"/>
      <c r="BH391" s="156"/>
      <c r="BI391" s="156"/>
      <c r="BJ391" s="156"/>
      <c r="BK391" s="156"/>
      <c r="BL391" s="156"/>
      <c r="BM391" s="156"/>
      <c r="BN391" s="156"/>
      <c r="BO391" s="156"/>
      <c r="BP391" s="156"/>
      <c r="BQ391" s="156"/>
      <c r="BR391" s="156"/>
      <c r="BS391" s="156"/>
      <c r="BT391" s="156"/>
      <c r="BU391" s="156"/>
      <c r="BV391" s="156"/>
      <c r="BW391" s="156"/>
      <c r="BX391" s="156"/>
      <c r="BY391" s="156"/>
      <c r="BZ391" s="156"/>
      <c r="CA391" s="156"/>
      <c r="CB391" s="156"/>
      <c r="CC391" s="156"/>
      <c r="CD391" s="156"/>
      <c r="CE391" s="156"/>
      <c r="CF391" s="156"/>
      <c r="CG391" s="156"/>
    </row>
    <row r="392" spans="2:85" x14ac:dyDescent="0.2">
      <c r="B392" s="173"/>
      <c r="C392" s="173"/>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c r="AB392" s="156"/>
      <c r="AC392" s="156"/>
      <c r="AD392" s="156"/>
      <c r="AE392" s="156"/>
      <c r="AF392" s="156"/>
      <c r="AG392" s="156"/>
      <c r="AH392" s="156"/>
      <c r="AI392" s="156"/>
      <c r="AJ392" s="156"/>
      <c r="AK392" s="156"/>
      <c r="AL392" s="156"/>
      <c r="AM392" s="156"/>
      <c r="AN392" s="156"/>
      <c r="AO392" s="156"/>
      <c r="AP392" s="156"/>
      <c r="AQ392" s="156"/>
      <c r="AR392" s="156"/>
      <c r="AS392" s="156"/>
      <c r="AT392" s="156"/>
      <c r="AU392" s="156"/>
      <c r="AV392" s="156"/>
      <c r="AW392" s="156"/>
      <c r="AX392" s="156"/>
      <c r="AY392" s="156"/>
      <c r="AZ392" s="156"/>
      <c r="BA392" s="156"/>
      <c r="BB392" s="156"/>
      <c r="BC392" s="156"/>
      <c r="BD392" s="156"/>
      <c r="BE392" s="156"/>
      <c r="BF392" s="156"/>
      <c r="BG392" s="156"/>
      <c r="BH392" s="156"/>
      <c r="BI392" s="156"/>
      <c r="BJ392" s="156"/>
      <c r="BK392" s="156"/>
      <c r="BL392" s="156"/>
      <c r="BM392" s="156"/>
      <c r="BN392" s="156"/>
      <c r="BO392" s="156"/>
      <c r="BP392" s="156"/>
      <c r="BQ392" s="156"/>
      <c r="BR392" s="156"/>
      <c r="BS392" s="156"/>
      <c r="BT392" s="156"/>
      <c r="BU392" s="156"/>
      <c r="BV392" s="156"/>
      <c r="BW392" s="156"/>
      <c r="BX392" s="156"/>
      <c r="BY392" s="156"/>
      <c r="BZ392" s="156"/>
      <c r="CA392" s="156"/>
      <c r="CB392" s="156"/>
      <c r="CC392" s="156"/>
      <c r="CD392" s="156"/>
      <c r="CE392" s="156"/>
      <c r="CF392" s="156"/>
      <c r="CG392" s="156"/>
    </row>
    <row r="393" spans="2:85" x14ac:dyDescent="0.2">
      <c r="B393" s="173"/>
      <c r="C393" s="173"/>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c r="AB393" s="156"/>
      <c r="AC393" s="156"/>
      <c r="AD393" s="156"/>
      <c r="AE393" s="156"/>
      <c r="AF393" s="156"/>
      <c r="AG393" s="156"/>
      <c r="AH393" s="156"/>
      <c r="AI393" s="156"/>
      <c r="AJ393" s="156"/>
      <c r="AK393" s="156"/>
      <c r="AL393" s="156"/>
      <c r="AM393" s="156"/>
      <c r="AN393" s="156"/>
      <c r="AO393" s="156"/>
      <c r="AP393" s="156"/>
      <c r="AQ393" s="156"/>
      <c r="AR393" s="156"/>
      <c r="AS393" s="156"/>
      <c r="AT393" s="156"/>
      <c r="AU393" s="156"/>
      <c r="AV393" s="156"/>
      <c r="AW393" s="156"/>
      <c r="AX393" s="156"/>
      <c r="AY393" s="156"/>
      <c r="AZ393" s="156"/>
      <c r="BA393" s="156"/>
      <c r="BB393" s="156"/>
      <c r="BC393" s="156"/>
      <c r="BD393" s="156"/>
      <c r="BE393" s="156"/>
      <c r="BF393" s="156"/>
      <c r="BG393" s="156"/>
      <c r="BH393" s="156"/>
      <c r="BI393" s="156"/>
      <c r="BJ393" s="156"/>
      <c r="BK393" s="156"/>
      <c r="BL393" s="156"/>
      <c r="BM393" s="156"/>
      <c r="BN393" s="156"/>
      <c r="BO393" s="156"/>
      <c r="BP393" s="156"/>
      <c r="BQ393" s="156"/>
      <c r="BR393" s="156"/>
      <c r="BS393" s="156"/>
      <c r="BT393" s="156"/>
      <c r="BU393" s="156"/>
      <c r="BV393" s="156"/>
      <c r="BW393" s="156"/>
      <c r="BX393" s="156"/>
      <c r="BY393" s="156"/>
      <c r="BZ393" s="156"/>
      <c r="CA393" s="156"/>
      <c r="CB393" s="156"/>
      <c r="CC393" s="156"/>
      <c r="CD393" s="156"/>
      <c r="CE393" s="156"/>
      <c r="CF393" s="156"/>
      <c r="CG393" s="156"/>
    </row>
    <row r="394" spans="2:85" x14ac:dyDescent="0.2">
      <c r="B394" s="173"/>
      <c r="C394" s="173"/>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c r="AB394" s="156"/>
      <c r="AC394" s="156"/>
      <c r="AD394" s="156"/>
      <c r="AE394" s="156"/>
      <c r="AF394" s="156"/>
      <c r="AG394" s="156"/>
      <c r="AH394" s="156"/>
      <c r="AI394" s="156"/>
      <c r="AJ394" s="156"/>
      <c r="AK394" s="156"/>
      <c r="AL394" s="156"/>
      <c r="AM394" s="156"/>
      <c r="AN394" s="156"/>
      <c r="AO394" s="156"/>
      <c r="AP394" s="156"/>
      <c r="AQ394" s="156"/>
      <c r="AR394" s="156"/>
      <c r="AS394" s="156"/>
      <c r="AT394" s="156"/>
      <c r="AU394" s="156"/>
      <c r="AV394" s="156"/>
      <c r="AW394" s="156"/>
      <c r="AX394" s="156"/>
      <c r="AY394" s="156"/>
      <c r="AZ394" s="156"/>
      <c r="BA394" s="156"/>
      <c r="BB394" s="156"/>
      <c r="BC394" s="156"/>
      <c r="BD394" s="156"/>
      <c r="BE394" s="156"/>
      <c r="BF394" s="156"/>
      <c r="BG394" s="156"/>
      <c r="BH394" s="156"/>
      <c r="BI394" s="156"/>
      <c r="BJ394" s="156"/>
      <c r="BK394" s="156"/>
      <c r="BL394" s="156"/>
      <c r="BM394" s="156"/>
      <c r="BN394" s="156"/>
      <c r="BO394" s="156"/>
      <c r="BP394" s="156"/>
      <c r="BQ394" s="156"/>
      <c r="BR394" s="156"/>
      <c r="BS394" s="156"/>
      <c r="BT394" s="156"/>
      <c r="BU394" s="156"/>
      <c r="BV394" s="156"/>
      <c r="BW394" s="156"/>
      <c r="BX394" s="156"/>
      <c r="BY394" s="156"/>
      <c r="BZ394" s="156"/>
      <c r="CA394" s="156"/>
      <c r="CB394" s="156"/>
      <c r="CC394" s="156"/>
      <c r="CD394" s="156"/>
      <c r="CE394" s="156"/>
      <c r="CF394" s="156"/>
      <c r="CG394" s="156"/>
    </row>
    <row r="395" spans="2:85" x14ac:dyDescent="0.2">
      <c r="B395" s="173"/>
      <c r="C395" s="173"/>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c r="AA395" s="156"/>
      <c r="AB395" s="156"/>
      <c r="AC395" s="156"/>
      <c r="AD395" s="156"/>
      <c r="AE395" s="156"/>
      <c r="AF395" s="156"/>
      <c r="AG395" s="156"/>
      <c r="AH395" s="156"/>
      <c r="AI395" s="156"/>
      <c r="AJ395" s="156"/>
      <c r="AK395" s="156"/>
      <c r="AL395" s="156"/>
      <c r="AM395" s="156"/>
      <c r="AN395" s="156"/>
      <c r="AO395" s="156"/>
      <c r="AP395" s="156"/>
      <c r="AQ395" s="156"/>
      <c r="AR395" s="156"/>
      <c r="AS395" s="156"/>
      <c r="AT395" s="156"/>
      <c r="AU395" s="156"/>
      <c r="AV395" s="156"/>
      <c r="AW395" s="156"/>
      <c r="AX395" s="156"/>
      <c r="AY395" s="156"/>
      <c r="AZ395" s="156"/>
      <c r="BA395" s="156"/>
      <c r="BB395" s="156"/>
      <c r="BC395" s="156"/>
      <c r="BD395" s="156"/>
      <c r="BE395" s="156"/>
      <c r="BF395" s="156"/>
      <c r="BG395" s="156"/>
      <c r="BH395" s="156"/>
      <c r="BI395" s="156"/>
      <c r="BJ395" s="156"/>
      <c r="BK395" s="156"/>
      <c r="BL395" s="156"/>
      <c r="BM395" s="156"/>
      <c r="BN395" s="156"/>
      <c r="BO395" s="156"/>
      <c r="BP395" s="156"/>
      <c r="BQ395" s="156"/>
      <c r="BR395" s="156"/>
      <c r="BS395" s="156"/>
      <c r="BT395" s="156"/>
      <c r="BU395" s="156"/>
      <c r="BV395" s="156"/>
      <c r="BW395" s="156"/>
      <c r="BX395" s="156"/>
      <c r="BY395" s="156"/>
      <c r="BZ395" s="156"/>
      <c r="CA395" s="156"/>
      <c r="CB395" s="156"/>
      <c r="CC395" s="156"/>
      <c r="CD395" s="156"/>
      <c r="CE395" s="156"/>
      <c r="CF395" s="156"/>
      <c r="CG395" s="156"/>
    </row>
    <row r="396" spans="2:85" x14ac:dyDescent="0.2">
      <c r="B396" s="173"/>
      <c r="C396" s="173"/>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c r="AH396" s="156"/>
      <c r="AI396" s="156"/>
      <c r="AJ396" s="156"/>
      <c r="AK396" s="156"/>
      <c r="AL396" s="156"/>
      <c r="AM396" s="156"/>
      <c r="AN396" s="156"/>
      <c r="AO396" s="156"/>
      <c r="AP396" s="156"/>
      <c r="AQ396" s="156"/>
      <c r="AR396" s="156"/>
      <c r="AS396" s="156"/>
      <c r="AT396" s="156"/>
      <c r="AU396" s="156"/>
      <c r="AV396" s="156"/>
      <c r="AW396" s="156"/>
      <c r="AX396" s="156"/>
      <c r="AY396" s="156"/>
      <c r="AZ396" s="156"/>
      <c r="BA396" s="156"/>
      <c r="BB396" s="156"/>
      <c r="BC396" s="156"/>
      <c r="BD396" s="156"/>
      <c r="BE396" s="156"/>
      <c r="BF396" s="156"/>
      <c r="BG396" s="156"/>
      <c r="BH396" s="156"/>
      <c r="BI396" s="156"/>
      <c r="BJ396" s="156"/>
      <c r="BK396" s="156"/>
      <c r="BL396" s="156"/>
      <c r="BM396" s="156"/>
      <c r="BN396" s="156"/>
      <c r="BO396" s="156"/>
      <c r="BP396" s="156"/>
      <c r="BQ396" s="156"/>
      <c r="BR396" s="156"/>
      <c r="BS396" s="156"/>
      <c r="BT396" s="156"/>
      <c r="BU396" s="156"/>
      <c r="BV396" s="156"/>
      <c r="BW396" s="156"/>
      <c r="BX396" s="156"/>
      <c r="BY396" s="156"/>
      <c r="BZ396" s="156"/>
      <c r="CA396" s="156"/>
      <c r="CB396" s="156"/>
      <c r="CC396" s="156"/>
      <c r="CD396" s="156"/>
      <c r="CE396" s="156"/>
      <c r="CF396" s="156"/>
      <c r="CG396" s="156"/>
    </row>
    <row r="397" spans="2:85" x14ac:dyDescent="0.2">
      <c r="B397" s="173"/>
      <c r="C397" s="173"/>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c r="AH397" s="156"/>
      <c r="AI397" s="156"/>
      <c r="AJ397" s="156"/>
      <c r="AK397" s="156"/>
      <c r="AL397" s="156"/>
      <c r="AM397" s="156"/>
      <c r="AN397" s="156"/>
      <c r="AO397" s="156"/>
      <c r="AP397" s="156"/>
      <c r="AQ397" s="156"/>
      <c r="AR397" s="156"/>
      <c r="AS397" s="156"/>
      <c r="AT397" s="156"/>
      <c r="AU397" s="156"/>
      <c r="AV397" s="156"/>
      <c r="AW397" s="156"/>
      <c r="AX397" s="156"/>
      <c r="AY397" s="156"/>
      <c r="AZ397" s="156"/>
      <c r="BA397" s="156"/>
      <c r="BB397" s="156"/>
      <c r="BC397" s="156"/>
      <c r="BD397" s="156"/>
      <c r="BE397" s="156"/>
      <c r="BF397" s="156"/>
      <c r="BG397" s="156"/>
      <c r="BH397" s="156"/>
      <c r="BI397" s="156"/>
      <c r="BJ397" s="156"/>
      <c r="BK397" s="156"/>
      <c r="BL397" s="156"/>
      <c r="BM397" s="156"/>
      <c r="BN397" s="156"/>
      <c r="BO397" s="156"/>
      <c r="BP397" s="156"/>
      <c r="BQ397" s="156"/>
      <c r="BR397" s="156"/>
      <c r="BS397" s="156"/>
      <c r="BT397" s="156"/>
      <c r="BU397" s="156"/>
      <c r="BV397" s="156"/>
      <c r="BW397" s="156"/>
      <c r="BX397" s="156"/>
      <c r="BY397" s="156"/>
      <c r="BZ397" s="156"/>
      <c r="CA397" s="156"/>
      <c r="CB397" s="156"/>
      <c r="CC397" s="156"/>
      <c r="CD397" s="156"/>
      <c r="CE397" s="156"/>
      <c r="CF397" s="156"/>
      <c r="CG397" s="156"/>
    </row>
    <row r="398" spans="2:85" x14ac:dyDescent="0.2">
      <c r="B398" s="173"/>
      <c r="C398" s="173"/>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c r="AA398" s="156"/>
      <c r="AB398" s="156"/>
      <c r="AC398" s="156"/>
      <c r="AD398" s="156"/>
      <c r="AE398" s="156"/>
      <c r="AF398" s="156"/>
      <c r="AG398" s="156"/>
      <c r="AH398" s="156"/>
      <c r="AI398" s="156"/>
      <c r="AJ398" s="156"/>
      <c r="AK398" s="156"/>
      <c r="AL398" s="156"/>
      <c r="AM398" s="156"/>
      <c r="AN398" s="156"/>
      <c r="AO398" s="156"/>
      <c r="AP398" s="156"/>
      <c r="AQ398" s="156"/>
      <c r="AR398" s="156"/>
      <c r="AS398" s="156"/>
      <c r="AT398" s="156"/>
      <c r="AU398" s="156"/>
      <c r="AV398" s="156"/>
      <c r="AW398" s="156"/>
      <c r="AX398" s="156"/>
      <c r="AY398" s="156"/>
      <c r="AZ398" s="156"/>
      <c r="BA398" s="156"/>
      <c r="BB398" s="156"/>
      <c r="BC398" s="156"/>
      <c r="BD398" s="156"/>
      <c r="BE398" s="156"/>
      <c r="BF398" s="156"/>
      <c r="BG398" s="156"/>
      <c r="BH398" s="156"/>
      <c r="BI398" s="156"/>
      <c r="BJ398" s="156"/>
      <c r="BK398" s="156"/>
      <c r="BL398" s="156"/>
      <c r="BM398" s="156"/>
      <c r="BN398" s="156"/>
      <c r="BO398" s="156"/>
      <c r="BP398" s="156"/>
      <c r="BQ398" s="156"/>
      <c r="BR398" s="156"/>
      <c r="BS398" s="156"/>
      <c r="BT398" s="156"/>
      <c r="BU398" s="156"/>
      <c r="BV398" s="156"/>
      <c r="BW398" s="156"/>
      <c r="BX398" s="156"/>
      <c r="BY398" s="156"/>
      <c r="BZ398" s="156"/>
      <c r="CA398" s="156"/>
      <c r="CB398" s="156"/>
      <c r="CC398" s="156"/>
      <c r="CD398" s="156"/>
      <c r="CE398" s="156"/>
      <c r="CF398" s="156"/>
      <c r="CG398" s="156"/>
    </row>
    <row r="399" spans="2:85" x14ac:dyDescent="0.2">
      <c r="B399" s="173"/>
      <c r="C399" s="173"/>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c r="AA399" s="156"/>
      <c r="AB399" s="156"/>
      <c r="AC399" s="156"/>
      <c r="AD399" s="156"/>
      <c r="AE399" s="156"/>
      <c r="AF399" s="156"/>
      <c r="AG399" s="156"/>
      <c r="AH399" s="156"/>
      <c r="AI399" s="156"/>
      <c r="AJ399" s="156"/>
      <c r="AK399" s="156"/>
      <c r="AL399" s="156"/>
      <c r="AM399" s="156"/>
      <c r="AN399" s="156"/>
      <c r="AO399" s="156"/>
      <c r="AP399" s="156"/>
      <c r="AQ399" s="156"/>
      <c r="AR399" s="156"/>
      <c r="AS399" s="156"/>
      <c r="AT399" s="156"/>
      <c r="AU399" s="156"/>
      <c r="AV399" s="156"/>
      <c r="AW399" s="156"/>
      <c r="AX399" s="156"/>
      <c r="AY399" s="156"/>
      <c r="AZ399" s="156"/>
      <c r="BA399" s="156"/>
      <c r="BB399" s="156"/>
      <c r="BC399" s="156"/>
      <c r="BD399" s="156"/>
      <c r="BE399" s="156"/>
      <c r="BF399" s="156"/>
      <c r="BG399" s="156"/>
      <c r="BH399" s="156"/>
      <c r="BI399" s="156"/>
      <c r="BJ399" s="156"/>
      <c r="BK399" s="156"/>
      <c r="BL399" s="156"/>
      <c r="BM399" s="156"/>
      <c r="BN399" s="156"/>
      <c r="BO399" s="156"/>
      <c r="BP399" s="156"/>
      <c r="BQ399" s="156"/>
      <c r="BR399" s="156"/>
      <c r="BS399" s="156"/>
      <c r="BT399" s="156"/>
      <c r="BU399" s="156"/>
      <c r="BV399" s="156"/>
      <c r="BW399" s="156"/>
      <c r="BX399" s="156"/>
      <c r="BY399" s="156"/>
      <c r="BZ399" s="156"/>
      <c r="CA399" s="156"/>
      <c r="CB399" s="156"/>
      <c r="CC399" s="156"/>
      <c r="CD399" s="156"/>
      <c r="CE399" s="156"/>
      <c r="CF399" s="156"/>
      <c r="CG399" s="156"/>
    </row>
    <row r="400" spans="2:85" x14ac:dyDescent="0.2">
      <c r="B400" s="173"/>
      <c r="C400" s="173"/>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c r="AB400" s="156"/>
      <c r="AC400" s="156"/>
      <c r="AD400" s="156"/>
      <c r="AE400" s="156"/>
      <c r="AF400" s="156"/>
      <c r="AG400" s="156"/>
      <c r="AH400" s="156"/>
      <c r="AI400" s="156"/>
      <c r="AJ400" s="156"/>
      <c r="AK400" s="156"/>
      <c r="AL400" s="156"/>
      <c r="AM400" s="156"/>
      <c r="AN400" s="156"/>
      <c r="AO400" s="156"/>
      <c r="AP400" s="156"/>
      <c r="AQ400" s="156"/>
      <c r="AR400" s="156"/>
      <c r="AS400" s="156"/>
      <c r="AT400" s="156"/>
      <c r="AU400" s="156"/>
      <c r="AV400" s="156"/>
      <c r="AW400" s="156"/>
      <c r="AX400" s="156"/>
      <c r="AY400" s="156"/>
      <c r="AZ400" s="156"/>
      <c r="BA400" s="156"/>
      <c r="BB400" s="156"/>
      <c r="BC400" s="156"/>
      <c r="BD400" s="156"/>
      <c r="BE400" s="156"/>
      <c r="BF400" s="156"/>
      <c r="BG400" s="156"/>
      <c r="BH400" s="156"/>
      <c r="BI400" s="156"/>
      <c r="BJ400" s="156"/>
      <c r="BK400" s="156"/>
      <c r="BL400" s="156"/>
      <c r="BM400" s="156"/>
      <c r="BN400" s="156"/>
      <c r="BO400" s="156"/>
      <c r="BP400" s="156"/>
      <c r="BQ400" s="156"/>
      <c r="BR400" s="156"/>
      <c r="BS400" s="156"/>
      <c r="BT400" s="156"/>
      <c r="BU400" s="156"/>
      <c r="BV400" s="156"/>
      <c r="BW400" s="156"/>
      <c r="BX400" s="156"/>
      <c r="BY400" s="156"/>
      <c r="BZ400" s="156"/>
      <c r="CA400" s="156"/>
      <c r="CB400" s="156"/>
      <c r="CC400" s="156"/>
      <c r="CD400" s="156"/>
      <c r="CE400" s="156"/>
      <c r="CF400" s="156"/>
      <c r="CG400" s="156"/>
    </row>
    <row r="401" spans="2:85" x14ac:dyDescent="0.2">
      <c r="B401" s="173"/>
      <c r="C401" s="173"/>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c r="AA401" s="156"/>
      <c r="AB401" s="156"/>
      <c r="AC401" s="156"/>
      <c r="AD401" s="156"/>
      <c r="AE401" s="156"/>
      <c r="AF401" s="156"/>
      <c r="AG401" s="156"/>
      <c r="AH401" s="156"/>
      <c r="AI401" s="156"/>
      <c r="AJ401" s="156"/>
      <c r="AK401" s="156"/>
      <c r="AL401" s="156"/>
      <c r="AM401" s="156"/>
      <c r="AN401" s="156"/>
      <c r="AO401" s="156"/>
      <c r="AP401" s="156"/>
      <c r="AQ401" s="156"/>
      <c r="AR401" s="156"/>
      <c r="AS401" s="156"/>
      <c r="AT401" s="156"/>
      <c r="AU401" s="156"/>
      <c r="AV401" s="156"/>
      <c r="AW401" s="156"/>
      <c r="AX401" s="156"/>
      <c r="AY401" s="156"/>
      <c r="AZ401" s="156"/>
      <c r="BA401" s="156"/>
      <c r="BB401" s="156"/>
      <c r="BC401" s="156"/>
      <c r="BD401" s="156"/>
      <c r="BE401" s="156"/>
      <c r="BF401" s="156"/>
      <c r="BG401" s="156"/>
      <c r="BH401" s="156"/>
      <c r="BI401" s="156"/>
      <c r="BJ401" s="156"/>
      <c r="BK401" s="156"/>
      <c r="BL401" s="156"/>
      <c r="BM401" s="156"/>
      <c r="BN401" s="156"/>
      <c r="BO401" s="156"/>
      <c r="BP401" s="156"/>
      <c r="BQ401" s="156"/>
      <c r="BR401" s="156"/>
      <c r="BS401" s="156"/>
      <c r="BT401" s="156"/>
      <c r="BU401" s="156"/>
      <c r="BV401" s="156"/>
      <c r="BW401" s="156"/>
      <c r="BX401" s="156"/>
      <c r="BY401" s="156"/>
      <c r="BZ401" s="156"/>
      <c r="CA401" s="156"/>
      <c r="CB401" s="156"/>
      <c r="CC401" s="156"/>
      <c r="CD401" s="156"/>
      <c r="CE401" s="156"/>
      <c r="CF401" s="156"/>
      <c r="CG401" s="156"/>
    </row>
    <row r="402" spans="2:85" x14ac:dyDescent="0.2">
      <c r="B402" s="173"/>
      <c r="C402" s="173"/>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156"/>
      <c r="AL402" s="156"/>
      <c r="AM402" s="156"/>
      <c r="AN402" s="156"/>
      <c r="AO402" s="156"/>
      <c r="AP402" s="156"/>
      <c r="AQ402" s="156"/>
      <c r="AR402" s="156"/>
      <c r="AS402" s="156"/>
      <c r="AT402" s="156"/>
      <c r="AU402" s="156"/>
      <c r="AV402" s="156"/>
      <c r="AW402" s="156"/>
      <c r="AX402" s="156"/>
      <c r="AY402" s="156"/>
      <c r="AZ402" s="156"/>
      <c r="BA402" s="156"/>
      <c r="BB402" s="156"/>
      <c r="BC402" s="156"/>
      <c r="BD402" s="156"/>
      <c r="BE402" s="156"/>
      <c r="BF402" s="156"/>
      <c r="BG402" s="156"/>
      <c r="BH402" s="156"/>
      <c r="BI402" s="156"/>
      <c r="BJ402" s="156"/>
      <c r="BK402" s="156"/>
      <c r="BL402" s="156"/>
      <c r="BM402" s="156"/>
      <c r="BN402" s="156"/>
      <c r="BO402" s="156"/>
      <c r="BP402" s="156"/>
      <c r="BQ402" s="156"/>
      <c r="BR402" s="156"/>
      <c r="BS402" s="156"/>
      <c r="BT402" s="156"/>
      <c r="BU402" s="156"/>
      <c r="BV402" s="156"/>
      <c r="BW402" s="156"/>
      <c r="BX402" s="156"/>
      <c r="BY402" s="156"/>
      <c r="BZ402" s="156"/>
      <c r="CA402" s="156"/>
      <c r="CB402" s="156"/>
      <c r="CC402" s="156"/>
      <c r="CD402" s="156"/>
      <c r="CE402" s="156"/>
      <c r="CF402" s="156"/>
      <c r="CG402" s="156"/>
    </row>
    <row r="403" spans="2:85" x14ac:dyDescent="0.2">
      <c r="B403" s="173"/>
      <c r="C403" s="173"/>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c r="AB403" s="156"/>
      <c r="AC403" s="156"/>
      <c r="AD403" s="156"/>
      <c r="AE403" s="156"/>
      <c r="AF403" s="156"/>
      <c r="AG403" s="156"/>
      <c r="AH403" s="156"/>
      <c r="AI403" s="156"/>
      <c r="AJ403" s="156"/>
      <c r="AK403" s="156"/>
      <c r="AL403" s="156"/>
      <c r="AM403" s="156"/>
      <c r="AN403" s="156"/>
      <c r="AO403" s="156"/>
      <c r="AP403" s="156"/>
      <c r="AQ403" s="156"/>
      <c r="AR403" s="156"/>
      <c r="AS403" s="156"/>
      <c r="AT403" s="156"/>
      <c r="AU403" s="156"/>
      <c r="AV403" s="156"/>
      <c r="AW403" s="156"/>
      <c r="AX403" s="156"/>
      <c r="AY403" s="156"/>
      <c r="AZ403" s="156"/>
      <c r="BA403" s="156"/>
      <c r="BB403" s="156"/>
      <c r="BC403" s="156"/>
      <c r="BD403" s="156"/>
      <c r="BE403" s="156"/>
      <c r="BF403" s="156"/>
      <c r="BG403" s="156"/>
      <c r="BH403" s="156"/>
      <c r="BI403" s="156"/>
      <c r="BJ403" s="156"/>
      <c r="BK403" s="156"/>
      <c r="BL403" s="156"/>
      <c r="BM403" s="156"/>
      <c r="BN403" s="156"/>
      <c r="BO403" s="156"/>
      <c r="BP403" s="156"/>
      <c r="BQ403" s="156"/>
      <c r="BR403" s="156"/>
      <c r="BS403" s="156"/>
      <c r="BT403" s="156"/>
      <c r="BU403" s="156"/>
      <c r="BV403" s="156"/>
      <c r="BW403" s="156"/>
      <c r="BX403" s="156"/>
      <c r="BY403" s="156"/>
      <c r="BZ403" s="156"/>
      <c r="CA403" s="156"/>
      <c r="CB403" s="156"/>
      <c r="CC403" s="156"/>
      <c r="CD403" s="156"/>
      <c r="CE403" s="156"/>
      <c r="CF403" s="156"/>
      <c r="CG403" s="156"/>
    </row>
    <row r="404" spans="2:85" x14ac:dyDescent="0.2">
      <c r="B404" s="173"/>
      <c r="C404" s="173"/>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c r="AC404" s="156"/>
      <c r="AD404" s="156"/>
      <c r="AE404" s="156"/>
      <c r="AF404" s="156"/>
      <c r="AG404" s="156"/>
      <c r="AH404" s="156"/>
      <c r="AI404" s="156"/>
      <c r="AJ404" s="156"/>
      <c r="AK404" s="156"/>
      <c r="AL404" s="156"/>
      <c r="AM404" s="156"/>
      <c r="AN404" s="156"/>
      <c r="AO404" s="156"/>
      <c r="AP404" s="156"/>
      <c r="AQ404" s="156"/>
      <c r="AR404" s="156"/>
      <c r="AS404" s="156"/>
      <c r="AT404" s="156"/>
      <c r="AU404" s="156"/>
      <c r="AV404" s="156"/>
      <c r="AW404" s="156"/>
      <c r="AX404" s="156"/>
      <c r="AY404" s="156"/>
      <c r="AZ404" s="156"/>
      <c r="BA404" s="156"/>
      <c r="BB404" s="156"/>
      <c r="BC404" s="156"/>
      <c r="BD404" s="156"/>
      <c r="BE404" s="156"/>
      <c r="BF404" s="156"/>
      <c r="BG404" s="156"/>
      <c r="BH404" s="156"/>
      <c r="BI404" s="156"/>
      <c r="BJ404" s="156"/>
      <c r="BK404" s="156"/>
      <c r="BL404" s="156"/>
      <c r="BM404" s="156"/>
      <c r="BN404" s="156"/>
      <c r="BO404" s="156"/>
      <c r="BP404" s="156"/>
      <c r="BQ404" s="156"/>
      <c r="BR404" s="156"/>
      <c r="BS404" s="156"/>
      <c r="BT404" s="156"/>
      <c r="BU404" s="156"/>
      <c r="BV404" s="156"/>
      <c r="BW404" s="156"/>
      <c r="BX404" s="156"/>
      <c r="BY404" s="156"/>
      <c r="BZ404" s="156"/>
      <c r="CA404" s="156"/>
      <c r="CB404" s="156"/>
      <c r="CC404" s="156"/>
      <c r="CD404" s="156"/>
      <c r="CE404" s="156"/>
      <c r="CF404" s="156"/>
      <c r="CG404" s="156"/>
    </row>
    <row r="405" spans="2:85" x14ac:dyDescent="0.2">
      <c r="B405" s="173"/>
      <c r="C405" s="173"/>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c r="AH405" s="156"/>
      <c r="AI405" s="156"/>
      <c r="AJ405" s="156"/>
      <c r="AK405" s="156"/>
      <c r="AL405" s="156"/>
      <c r="AM405" s="156"/>
      <c r="AN405" s="156"/>
      <c r="AO405" s="156"/>
      <c r="AP405" s="156"/>
      <c r="AQ405" s="156"/>
      <c r="AR405" s="156"/>
      <c r="AS405" s="156"/>
      <c r="AT405" s="156"/>
      <c r="AU405" s="156"/>
      <c r="AV405" s="156"/>
      <c r="AW405" s="156"/>
      <c r="AX405" s="156"/>
      <c r="AY405" s="156"/>
      <c r="AZ405" s="156"/>
      <c r="BA405" s="156"/>
      <c r="BB405" s="156"/>
      <c r="BC405" s="156"/>
      <c r="BD405" s="156"/>
      <c r="BE405" s="156"/>
      <c r="BF405" s="156"/>
      <c r="BG405" s="156"/>
      <c r="BH405" s="156"/>
      <c r="BI405" s="156"/>
      <c r="BJ405" s="156"/>
      <c r="BK405" s="156"/>
      <c r="BL405" s="156"/>
      <c r="BM405" s="156"/>
      <c r="BN405" s="156"/>
      <c r="BO405" s="156"/>
      <c r="BP405" s="156"/>
      <c r="BQ405" s="156"/>
      <c r="BR405" s="156"/>
      <c r="BS405" s="156"/>
      <c r="BT405" s="156"/>
      <c r="BU405" s="156"/>
      <c r="BV405" s="156"/>
      <c r="BW405" s="156"/>
      <c r="BX405" s="156"/>
      <c r="BY405" s="156"/>
      <c r="BZ405" s="156"/>
      <c r="CA405" s="156"/>
      <c r="CB405" s="156"/>
      <c r="CC405" s="156"/>
      <c r="CD405" s="156"/>
      <c r="CE405" s="156"/>
      <c r="CF405" s="156"/>
      <c r="CG405" s="156"/>
    </row>
    <row r="406" spans="2:85" x14ac:dyDescent="0.2">
      <c r="B406" s="173"/>
      <c r="C406" s="173"/>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c r="AH406" s="156"/>
      <c r="AI406" s="156"/>
      <c r="AJ406" s="156"/>
      <c r="AK406" s="156"/>
      <c r="AL406" s="156"/>
      <c r="AM406" s="156"/>
      <c r="AN406" s="156"/>
      <c r="AO406" s="156"/>
      <c r="AP406" s="156"/>
      <c r="AQ406" s="156"/>
      <c r="AR406" s="156"/>
      <c r="AS406" s="156"/>
      <c r="AT406" s="156"/>
      <c r="AU406" s="156"/>
      <c r="AV406" s="156"/>
      <c r="AW406" s="156"/>
      <c r="AX406" s="156"/>
      <c r="AY406" s="156"/>
      <c r="AZ406" s="156"/>
      <c r="BA406" s="156"/>
      <c r="BB406" s="156"/>
      <c r="BC406" s="156"/>
      <c r="BD406" s="156"/>
      <c r="BE406" s="156"/>
      <c r="BF406" s="156"/>
      <c r="BG406" s="156"/>
      <c r="BH406" s="156"/>
      <c r="BI406" s="156"/>
      <c r="BJ406" s="156"/>
      <c r="BK406" s="156"/>
      <c r="BL406" s="156"/>
      <c r="BM406" s="156"/>
      <c r="BN406" s="156"/>
      <c r="BO406" s="156"/>
      <c r="BP406" s="156"/>
      <c r="BQ406" s="156"/>
      <c r="BR406" s="156"/>
      <c r="BS406" s="156"/>
      <c r="BT406" s="156"/>
      <c r="BU406" s="156"/>
      <c r="BV406" s="156"/>
      <c r="BW406" s="156"/>
      <c r="BX406" s="156"/>
      <c r="BY406" s="156"/>
      <c r="BZ406" s="156"/>
      <c r="CA406" s="156"/>
      <c r="CB406" s="156"/>
      <c r="CC406" s="156"/>
      <c r="CD406" s="156"/>
      <c r="CE406" s="156"/>
      <c r="CF406" s="156"/>
      <c r="CG406" s="156"/>
    </row>
    <row r="407" spans="2:85" x14ac:dyDescent="0.2">
      <c r="B407" s="173"/>
      <c r="C407" s="173"/>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c r="AH407" s="156"/>
      <c r="AI407" s="156"/>
      <c r="AJ407" s="156"/>
      <c r="AK407" s="156"/>
      <c r="AL407" s="156"/>
      <c r="AM407" s="156"/>
      <c r="AN407" s="156"/>
      <c r="AO407" s="156"/>
      <c r="AP407" s="156"/>
      <c r="AQ407" s="156"/>
      <c r="AR407" s="156"/>
      <c r="AS407" s="156"/>
      <c r="AT407" s="156"/>
      <c r="AU407" s="156"/>
      <c r="AV407" s="156"/>
      <c r="AW407" s="156"/>
      <c r="AX407" s="156"/>
      <c r="AY407" s="156"/>
      <c r="AZ407" s="156"/>
      <c r="BA407" s="156"/>
      <c r="BB407" s="156"/>
      <c r="BC407" s="156"/>
      <c r="BD407" s="156"/>
      <c r="BE407" s="156"/>
      <c r="BF407" s="156"/>
      <c r="BG407" s="156"/>
      <c r="BH407" s="156"/>
      <c r="BI407" s="156"/>
      <c r="BJ407" s="156"/>
      <c r="BK407" s="156"/>
      <c r="BL407" s="156"/>
      <c r="BM407" s="156"/>
      <c r="BN407" s="156"/>
      <c r="BO407" s="156"/>
      <c r="BP407" s="156"/>
      <c r="BQ407" s="156"/>
      <c r="BR407" s="156"/>
      <c r="BS407" s="156"/>
      <c r="BT407" s="156"/>
      <c r="BU407" s="156"/>
      <c r="BV407" s="156"/>
      <c r="BW407" s="156"/>
      <c r="BX407" s="156"/>
      <c r="BY407" s="156"/>
      <c r="BZ407" s="156"/>
      <c r="CA407" s="156"/>
      <c r="CB407" s="156"/>
      <c r="CC407" s="156"/>
      <c r="CD407" s="156"/>
      <c r="CE407" s="156"/>
      <c r="CF407" s="156"/>
      <c r="CG407" s="156"/>
    </row>
    <row r="408" spans="2:85" x14ac:dyDescent="0.2">
      <c r="B408" s="173"/>
      <c r="C408" s="173"/>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6"/>
      <c r="AL408" s="156"/>
      <c r="AM408" s="156"/>
      <c r="AN408" s="156"/>
      <c r="AO408" s="156"/>
      <c r="AP408" s="156"/>
      <c r="AQ408" s="156"/>
      <c r="AR408" s="156"/>
      <c r="AS408" s="156"/>
      <c r="AT408" s="156"/>
      <c r="AU408" s="156"/>
      <c r="AV408" s="156"/>
      <c r="AW408" s="156"/>
      <c r="AX408" s="156"/>
      <c r="AY408" s="156"/>
      <c r="AZ408" s="156"/>
      <c r="BA408" s="156"/>
      <c r="BB408" s="156"/>
      <c r="BC408" s="156"/>
      <c r="BD408" s="156"/>
      <c r="BE408" s="156"/>
      <c r="BF408" s="156"/>
      <c r="BG408" s="156"/>
      <c r="BH408" s="156"/>
      <c r="BI408" s="156"/>
      <c r="BJ408" s="156"/>
      <c r="BK408" s="156"/>
      <c r="BL408" s="156"/>
      <c r="BM408" s="156"/>
      <c r="BN408" s="156"/>
      <c r="BO408" s="156"/>
      <c r="BP408" s="156"/>
      <c r="BQ408" s="156"/>
      <c r="BR408" s="156"/>
      <c r="BS408" s="156"/>
      <c r="BT408" s="156"/>
      <c r="BU408" s="156"/>
      <c r="BV408" s="156"/>
      <c r="BW408" s="156"/>
      <c r="BX408" s="156"/>
      <c r="BY408" s="156"/>
      <c r="BZ408" s="156"/>
      <c r="CA408" s="156"/>
      <c r="CB408" s="156"/>
      <c r="CC408" s="156"/>
      <c r="CD408" s="156"/>
      <c r="CE408" s="156"/>
      <c r="CF408" s="156"/>
      <c r="CG408" s="156"/>
    </row>
    <row r="409" spans="2:85" x14ac:dyDescent="0.2">
      <c r="B409" s="173"/>
      <c r="C409" s="173"/>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c r="AJ409" s="156"/>
      <c r="AK409" s="156"/>
      <c r="AL409" s="156"/>
      <c r="AM409" s="156"/>
      <c r="AN409" s="156"/>
      <c r="AO409" s="156"/>
      <c r="AP409" s="156"/>
      <c r="AQ409" s="156"/>
      <c r="AR409" s="156"/>
      <c r="AS409" s="156"/>
      <c r="AT409" s="156"/>
      <c r="AU409" s="156"/>
      <c r="AV409" s="156"/>
      <c r="AW409" s="156"/>
      <c r="AX409" s="156"/>
      <c r="AY409" s="156"/>
      <c r="AZ409" s="156"/>
      <c r="BA409" s="156"/>
      <c r="BB409" s="156"/>
      <c r="BC409" s="156"/>
      <c r="BD409" s="156"/>
      <c r="BE409" s="156"/>
      <c r="BF409" s="156"/>
      <c r="BG409" s="156"/>
      <c r="BH409" s="156"/>
      <c r="BI409" s="156"/>
      <c r="BJ409" s="156"/>
      <c r="BK409" s="156"/>
      <c r="BL409" s="156"/>
      <c r="BM409" s="156"/>
      <c r="BN409" s="156"/>
      <c r="BO409" s="156"/>
      <c r="BP409" s="156"/>
      <c r="BQ409" s="156"/>
      <c r="BR409" s="156"/>
      <c r="BS409" s="156"/>
      <c r="BT409" s="156"/>
      <c r="BU409" s="156"/>
      <c r="BV409" s="156"/>
      <c r="BW409" s="156"/>
      <c r="BX409" s="156"/>
      <c r="BY409" s="156"/>
      <c r="BZ409" s="156"/>
      <c r="CA409" s="156"/>
      <c r="CB409" s="156"/>
      <c r="CC409" s="156"/>
      <c r="CD409" s="156"/>
      <c r="CE409" s="156"/>
      <c r="CF409" s="156"/>
      <c r="CG409" s="156"/>
    </row>
    <row r="410" spans="2:85" x14ac:dyDescent="0.2">
      <c r="B410" s="173"/>
      <c r="C410" s="173"/>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c r="AJ410" s="156"/>
      <c r="AK410" s="156"/>
      <c r="AL410" s="156"/>
      <c r="AM410" s="156"/>
      <c r="AN410" s="156"/>
      <c r="AO410" s="156"/>
      <c r="AP410" s="156"/>
      <c r="AQ410" s="156"/>
      <c r="AR410" s="156"/>
      <c r="AS410" s="156"/>
      <c r="AT410" s="156"/>
      <c r="AU410" s="156"/>
      <c r="AV410" s="156"/>
      <c r="AW410" s="156"/>
      <c r="AX410" s="156"/>
      <c r="AY410" s="156"/>
      <c r="AZ410" s="156"/>
      <c r="BA410" s="156"/>
      <c r="BB410" s="156"/>
      <c r="BC410" s="156"/>
      <c r="BD410" s="156"/>
      <c r="BE410" s="156"/>
      <c r="BF410" s="156"/>
      <c r="BG410" s="156"/>
      <c r="BH410" s="156"/>
      <c r="BI410" s="156"/>
      <c r="BJ410" s="156"/>
      <c r="BK410" s="156"/>
      <c r="BL410" s="156"/>
      <c r="BM410" s="156"/>
      <c r="BN410" s="156"/>
      <c r="BO410" s="156"/>
      <c r="BP410" s="156"/>
      <c r="BQ410" s="156"/>
      <c r="BR410" s="156"/>
      <c r="BS410" s="156"/>
      <c r="BT410" s="156"/>
      <c r="BU410" s="156"/>
      <c r="BV410" s="156"/>
      <c r="BW410" s="156"/>
      <c r="BX410" s="156"/>
      <c r="BY410" s="156"/>
      <c r="BZ410" s="156"/>
      <c r="CA410" s="156"/>
      <c r="CB410" s="156"/>
      <c r="CC410" s="156"/>
      <c r="CD410" s="156"/>
      <c r="CE410" s="156"/>
      <c r="CF410" s="156"/>
      <c r="CG410" s="156"/>
    </row>
    <row r="411" spans="2:85" x14ac:dyDescent="0.2">
      <c r="B411" s="173"/>
      <c r="C411" s="173"/>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c r="AH411" s="156"/>
      <c r="AI411" s="156"/>
      <c r="AJ411" s="156"/>
      <c r="AK411" s="156"/>
      <c r="AL411" s="156"/>
      <c r="AM411" s="156"/>
      <c r="AN411" s="156"/>
      <c r="AO411" s="156"/>
      <c r="AP411" s="156"/>
      <c r="AQ411" s="156"/>
      <c r="AR411" s="156"/>
      <c r="AS411" s="156"/>
      <c r="AT411" s="156"/>
      <c r="AU411" s="156"/>
      <c r="AV411" s="156"/>
      <c r="AW411" s="156"/>
      <c r="AX411" s="156"/>
      <c r="AY411" s="156"/>
      <c r="AZ411" s="156"/>
      <c r="BA411" s="156"/>
      <c r="BB411" s="156"/>
      <c r="BC411" s="156"/>
      <c r="BD411" s="156"/>
      <c r="BE411" s="156"/>
      <c r="BF411" s="156"/>
      <c r="BG411" s="156"/>
      <c r="BH411" s="156"/>
      <c r="BI411" s="156"/>
      <c r="BJ411" s="156"/>
      <c r="BK411" s="156"/>
      <c r="BL411" s="156"/>
      <c r="BM411" s="156"/>
      <c r="BN411" s="156"/>
      <c r="BO411" s="156"/>
      <c r="BP411" s="156"/>
      <c r="BQ411" s="156"/>
      <c r="BR411" s="156"/>
      <c r="BS411" s="156"/>
      <c r="BT411" s="156"/>
      <c r="BU411" s="156"/>
      <c r="BV411" s="156"/>
      <c r="BW411" s="156"/>
      <c r="BX411" s="156"/>
      <c r="BY411" s="156"/>
      <c r="BZ411" s="156"/>
      <c r="CA411" s="156"/>
      <c r="CB411" s="156"/>
      <c r="CC411" s="156"/>
      <c r="CD411" s="156"/>
      <c r="CE411" s="156"/>
      <c r="CF411" s="156"/>
      <c r="CG411" s="156"/>
    </row>
    <row r="412" spans="2:85" x14ac:dyDescent="0.2">
      <c r="B412" s="173"/>
      <c r="C412" s="173"/>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c r="AH412" s="156"/>
      <c r="AI412" s="156"/>
      <c r="AJ412" s="156"/>
      <c r="AK412" s="156"/>
      <c r="AL412" s="156"/>
      <c r="AM412" s="156"/>
      <c r="AN412" s="156"/>
      <c r="AO412" s="156"/>
      <c r="AP412" s="156"/>
      <c r="AQ412" s="156"/>
      <c r="AR412" s="156"/>
      <c r="AS412" s="156"/>
      <c r="AT412" s="156"/>
      <c r="AU412" s="156"/>
      <c r="AV412" s="156"/>
      <c r="AW412" s="156"/>
      <c r="AX412" s="156"/>
      <c r="AY412" s="156"/>
      <c r="AZ412" s="156"/>
      <c r="BA412" s="156"/>
      <c r="BB412" s="156"/>
      <c r="BC412" s="156"/>
      <c r="BD412" s="156"/>
      <c r="BE412" s="156"/>
      <c r="BF412" s="156"/>
      <c r="BG412" s="156"/>
      <c r="BH412" s="156"/>
      <c r="BI412" s="156"/>
      <c r="BJ412" s="156"/>
      <c r="BK412" s="156"/>
      <c r="BL412" s="156"/>
      <c r="BM412" s="156"/>
      <c r="BN412" s="156"/>
      <c r="BO412" s="156"/>
      <c r="BP412" s="156"/>
      <c r="BQ412" s="156"/>
      <c r="BR412" s="156"/>
      <c r="BS412" s="156"/>
      <c r="BT412" s="156"/>
      <c r="BU412" s="156"/>
      <c r="BV412" s="156"/>
      <c r="BW412" s="156"/>
      <c r="BX412" s="156"/>
      <c r="BY412" s="156"/>
      <c r="BZ412" s="156"/>
      <c r="CA412" s="156"/>
      <c r="CB412" s="156"/>
      <c r="CC412" s="156"/>
      <c r="CD412" s="156"/>
      <c r="CE412" s="156"/>
      <c r="CF412" s="156"/>
      <c r="CG412" s="156"/>
    </row>
    <row r="413" spans="2:85" x14ac:dyDescent="0.2">
      <c r="B413" s="173"/>
      <c r="C413" s="173"/>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c r="AA413" s="156"/>
      <c r="AB413" s="156"/>
      <c r="AC413" s="156"/>
      <c r="AD413" s="156"/>
      <c r="AE413" s="156"/>
      <c r="AF413" s="156"/>
      <c r="AG413" s="156"/>
      <c r="AH413" s="156"/>
      <c r="AI413" s="156"/>
      <c r="AJ413" s="156"/>
      <c r="AK413" s="156"/>
      <c r="AL413" s="156"/>
      <c r="AM413" s="156"/>
      <c r="AN413" s="156"/>
      <c r="AO413" s="156"/>
      <c r="AP413" s="156"/>
      <c r="AQ413" s="156"/>
      <c r="AR413" s="156"/>
      <c r="AS413" s="156"/>
      <c r="AT413" s="156"/>
      <c r="AU413" s="156"/>
      <c r="AV413" s="156"/>
      <c r="AW413" s="156"/>
      <c r="AX413" s="156"/>
      <c r="AY413" s="156"/>
      <c r="AZ413" s="156"/>
      <c r="BA413" s="156"/>
      <c r="BB413" s="156"/>
      <c r="BC413" s="156"/>
      <c r="BD413" s="156"/>
      <c r="BE413" s="156"/>
      <c r="BF413" s="156"/>
      <c r="BG413" s="156"/>
      <c r="BH413" s="156"/>
      <c r="BI413" s="156"/>
      <c r="BJ413" s="156"/>
      <c r="BK413" s="156"/>
      <c r="BL413" s="156"/>
      <c r="BM413" s="156"/>
      <c r="BN413" s="156"/>
      <c r="BO413" s="156"/>
      <c r="BP413" s="156"/>
      <c r="BQ413" s="156"/>
      <c r="BR413" s="156"/>
      <c r="BS413" s="156"/>
      <c r="BT413" s="156"/>
      <c r="BU413" s="156"/>
      <c r="BV413" s="156"/>
      <c r="BW413" s="156"/>
      <c r="BX413" s="156"/>
      <c r="BY413" s="156"/>
      <c r="BZ413" s="156"/>
      <c r="CA413" s="156"/>
      <c r="CB413" s="156"/>
      <c r="CC413" s="156"/>
      <c r="CD413" s="156"/>
      <c r="CE413" s="156"/>
      <c r="CF413" s="156"/>
      <c r="CG413" s="156"/>
    </row>
    <row r="414" spans="2:85" x14ac:dyDescent="0.2">
      <c r="B414" s="173"/>
      <c r="C414" s="173"/>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c r="AH414" s="156"/>
      <c r="AI414" s="156"/>
      <c r="AJ414" s="156"/>
      <c r="AK414" s="156"/>
      <c r="AL414" s="156"/>
      <c r="AM414" s="156"/>
      <c r="AN414" s="156"/>
      <c r="AO414" s="156"/>
      <c r="AP414" s="156"/>
      <c r="AQ414" s="156"/>
      <c r="AR414" s="156"/>
      <c r="AS414" s="156"/>
      <c r="AT414" s="156"/>
      <c r="AU414" s="156"/>
      <c r="AV414" s="156"/>
      <c r="AW414" s="156"/>
      <c r="AX414" s="156"/>
      <c r="AY414" s="156"/>
      <c r="AZ414" s="156"/>
      <c r="BA414" s="156"/>
      <c r="BB414" s="156"/>
      <c r="BC414" s="156"/>
      <c r="BD414" s="156"/>
      <c r="BE414" s="156"/>
      <c r="BF414" s="156"/>
      <c r="BG414" s="156"/>
      <c r="BH414" s="156"/>
      <c r="BI414" s="156"/>
      <c r="BJ414" s="156"/>
      <c r="BK414" s="156"/>
      <c r="BL414" s="156"/>
      <c r="BM414" s="156"/>
      <c r="BN414" s="156"/>
      <c r="BO414" s="156"/>
      <c r="BP414" s="156"/>
      <c r="BQ414" s="156"/>
      <c r="BR414" s="156"/>
      <c r="BS414" s="156"/>
      <c r="BT414" s="156"/>
      <c r="BU414" s="156"/>
      <c r="BV414" s="156"/>
      <c r="BW414" s="156"/>
      <c r="BX414" s="156"/>
      <c r="BY414" s="156"/>
      <c r="BZ414" s="156"/>
      <c r="CA414" s="156"/>
      <c r="CB414" s="156"/>
      <c r="CC414" s="156"/>
      <c r="CD414" s="156"/>
      <c r="CE414" s="156"/>
      <c r="CF414" s="156"/>
      <c r="CG414" s="156"/>
    </row>
    <row r="415" spans="2:85" x14ac:dyDescent="0.2">
      <c r="B415" s="173"/>
      <c r="C415" s="173"/>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c r="AB415" s="156"/>
      <c r="AC415" s="156"/>
      <c r="AD415" s="156"/>
      <c r="AE415" s="156"/>
      <c r="AF415" s="156"/>
      <c r="AG415" s="156"/>
      <c r="AH415" s="156"/>
      <c r="AI415" s="156"/>
      <c r="AJ415" s="156"/>
      <c r="AK415" s="156"/>
      <c r="AL415" s="156"/>
      <c r="AM415" s="156"/>
      <c r="AN415" s="156"/>
      <c r="AO415" s="156"/>
      <c r="AP415" s="156"/>
      <c r="AQ415" s="156"/>
      <c r="AR415" s="156"/>
      <c r="AS415" s="156"/>
      <c r="AT415" s="156"/>
      <c r="AU415" s="156"/>
      <c r="AV415" s="156"/>
      <c r="AW415" s="156"/>
      <c r="AX415" s="156"/>
      <c r="AY415" s="156"/>
      <c r="AZ415" s="156"/>
      <c r="BA415" s="156"/>
      <c r="BB415" s="156"/>
      <c r="BC415" s="156"/>
      <c r="BD415" s="156"/>
      <c r="BE415" s="156"/>
      <c r="BF415" s="156"/>
      <c r="BG415" s="156"/>
      <c r="BH415" s="156"/>
      <c r="BI415" s="156"/>
      <c r="BJ415" s="156"/>
      <c r="BK415" s="156"/>
      <c r="BL415" s="156"/>
      <c r="BM415" s="156"/>
      <c r="BN415" s="156"/>
      <c r="BO415" s="156"/>
      <c r="BP415" s="156"/>
      <c r="BQ415" s="156"/>
      <c r="BR415" s="156"/>
      <c r="BS415" s="156"/>
      <c r="BT415" s="156"/>
      <c r="BU415" s="156"/>
      <c r="BV415" s="156"/>
      <c r="BW415" s="156"/>
      <c r="BX415" s="156"/>
      <c r="BY415" s="156"/>
      <c r="BZ415" s="156"/>
      <c r="CA415" s="156"/>
      <c r="CB415" s="156"/>
      <c r="CC415" s="156"/>
      <c r="CD415" s="156"/>
      <c r="CE415" s="156"/>
      <c r="CF415" s="156"/>
      <c r="CG415" s="156"/>
    </row>
    <row r="416" spans="2:85" x14ac:dyDescent="0.2">
      <c r="B416" s="173"/>
      <c r="C416" s="173"/>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c r="AA416" s="156"/>
      <c r="AB416" s="156"/>
      <c r="AC416" s="156"/>
      <c r="AD416" s="156"/>
      <c r="AE416" s="156"/>
      <c r="AF416" s="156"/>
      <c r="AG416" s="156"/>
      <c r="AH416" s="156"/>
      <c r="AI416" s="156"/>
      <c r="AJ416" s="156"/>
      <c r="AK416" s="156"/>
      <c r="AL416" s="156"/>
      <c r="AM416" s="156"/>
      <c r="AN416" s="156"/>
      <c r="AO416" s="156"/>
      <c r="AP416" s="156"/>
      <c r="AQ416" s="156"/>
      <c r="AR416" s="156"/>
      <c r="AS416" s="156"/>
      <c r="AT416" s="156"/>
      <c r="AU416" s="156"/>
      <c r="AV416" s="156"/>
      <c r="AW416" s="156"/>
      <c r="AX416" s="156"/>
      <c r="AY416" s="156"/>
      <c r="AZ416" s="156"/>
      <c r="BA416" s="156"/>
      <c r="BB416" s="156"/>
      <c r="BC416" s="156"/>
      <c r="BD416" s="156"/>
      <c r="BE416" s="156"/>
      <c r="BF416" s="156"/>
      <c r="BG416" s="156"/>
      <c r="BH416" s="156"/>
      <c r="BI416" s="156"/>
      <c r="BJ416" s="156"/>
      <c r="BK416" s="156"/>
      <c r="BL416" s="156"/>
      <c r="BM416" s="156"/>
      <c r="BN416" s="156"/>
      <c r="BO416" s="156"/>
      <c r="BP416" s="156"/>
      <c r="BQ416" s="156"/>
      <c r="BR416" s="156"/>
      <c r="BS416" s="156"/>
      <c r="BT416" s="156"/>
      <c r="BU416" s="156"/>
      <c r="BV416" s="156"/>
      <c r="BW416" s="156"/>
      <c r="BX416" s="156"/>
      <c r="BY416" s="156"/>
      <c r="BZ416" s="156"/>
      <c r="CA416" s="156"/>
      <c r="CB416" s="156"/>
      <c r="CC416" s="156"/>
      <c r="CD416" s="156"/>
      <c r="CE416" s="156"/>
      <c r="CF416" s="156"/>
      <c r="CG416" s="156"/>
    </row>
    <row r="417" spans="2:85" x14ac:dyDescent="0.2">
      <c r="B417" s="173"/>
      <c r="C417" s="173"/>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c r="AB417" s="156"/>
      <c r="AC417" s="156"/>
      <c r="AD417" s="156"/>
      <c r="AE417" s="156"/>
      <c r="AF417" s="156"/>
      <c r="AG417" s="156"/>
      <c r="AH417" s="156"/>
      <c r="AI417" s="156"/>
      <c r="AJ417" s="156"/>
      <c r="AK417" s="156"/>
      <c r="AL417" s="156"/>
      <c r="AM417" s="156"/>
      <c r="AN417" s="156"/>
      <c r="AO417" s="156"/>
      <c r="AP417" s="156"/>
      <c r="AQ417" s="156"/>
      <c r="AR417" s="156"/>
      <c r="AS417" s="156"/>
      <c r="AT417" s="156"/>
      <c r="AU417" s="156"/>
      <c r="AV417" s="156"/>
      <c r="AW417" s="156"/>
      <c r="AX417" s="156"/>
      <c r="AY417" s="156"/>
      <c r="AZ417" s="156"/>
      <c r="BA417" s="156"/>
      <c r="BB417" s="156"/>
      <c r="BC417" s="156"/>
      <c r="BD417" s="156"/>
      <c r="BE417" s="156"/>
      <c r="BF417" s="156"/>
      <c r="BG417" s="156"/>
      <c r="BH417" s="156"/>
      <c r="BI417" s="156"/>
      <c r="BJ417" s="156"/>
      <c r="BK417" s="156"/>
      <c r="BL417" s="156"/>
      <c r="BM417" s="156"/>
      <c r="BN417" s="156"/>
      <c r="BO417" s="156"/>
      <c r="BP417" s="156"/>
      <c r="BQ417" s="156"/>
      <c r="BR417" s="156"/>
      <c r="BS417" s="156"/>
      <c r="BT417" s="156"/>
      <c r="BU417" s="156"/>
      <c r="BV417" s="156"/>
      <c r="BW417" s="156"/>
      <c r="BX417" s="156"/>
      <c r="BY417" s="156"/>
      <c r="BZ417" s="156"/>
      <c r="CA417" s="156"/>
      <c r="CB417" s="156"/>
      <c r="CC417" s="156"/>
      <c r="CD417" s="156"/>
      <c r="CE417" s="156"/>
      <c r="CF417" s="156"/>
      <c r="CG417" s="156"/>
    </row>
    <row r="418" spans="2:85" x14ac:dyDescent="0.2">
      <c r="B418" s="173"/>
      <c r="C418" s="173"/>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c r="AH418" s="156"/>
      <c r="AI418" s="156"/>
      <c r="AJ418" s="156"/>
      <c r="AK418" s="156"/>
      <c r="AL418" s="156"/>
      <c r="AM418" s="156"/>
      <c r="AN418" s="156"/>
      <c r="AO418" s="156"/>
      <c r="AP418" s="156"/>
      <c r="AQ418" s="156"/>
      <c r="AR418" s="156"/>
      <c r="AS418" s="156"/>
      <c r="AT418" s="156"/>
      <c r="AU418" s="156"/>
      <c r="AV418" s="156"/>
      <c r="AW418" s="156"/>
      <c r="AX418" s="156"/>
      <c r="AY418" s="156"/>
      <c r="AZ418" s="156"/>
      <c r="BA418" s="156"/>
      <c r="BB418" s="156"/>
      <c r="BC418" s="156"/>
      <c r="BD418" s="156"/>
      <c r="BE418" s="156"/>
      <c r="BF418" s="156"/>
      <c r="BG418" s="156"/>
      <c r="BH418" s="156"/>
      <c r="BI418" s="156"/>
      <c r="BJ418" s="156"/>
      <c r="BK418" s="156"/>
      <c r="BL418" s="156"/>
      <c r="BM418" s="156"/>
      <c r="BN418" s="156"/>
      <c r="BO418" s="156"/>
      <c r="BP418" s="156"/>
      <c r="BQ418" s="156"/>
      <c r="BR418" s="156"/>
      <c r="BS418" s="156"/>
      <c r="BT418" s="156"/>
      <c r="BU418" s="156"/>
      <c r="BV418" s="156"/>
      <c r="BW418" s="156"/>
      <c r="BX418" s="156"/>
      <c r="BY418" s="156"/>
      <c r="BZ418" s="156"/>
      <c r="CA418" s="156"/>
      <c r="CB418" s="156"/>
      <c r="CC418" s="156"/>
      <c r="CD418" s="156"/>
      <c r="CE418" s="156"/>
      <c r="CF418" s="156"/>
      <c r="CG418" s="156"/>
    </row>
    <row r="419" spans="2:85" x14ac:dyDescent="0.2">
      <c r="B419" s="173"/>
      <c r="C419" s="173"/>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c r="AH419" s="156"/>
      <c r="AI419" s="156"/>
      <c r="AJ419" s="156"/>
      <c r="AK419" s="156"/>
      <c r="AL419" s="156"/>
      <c r="AM419" s="156"/>
      <c r="AN419" s="156"/>
      <c r="AO419" s="156"/>
      <c r="AP419" s="156"/>
      <c r="AQ419" s="156"/>
      <c r="AR419" s="156"/>
      <c r="AS419" s="156"/>
      <c r="AT419" s="156"/>
      <c r="AU419" s="156"/>
      <c r="AV419" s="156"/>
      <c r="AW419" s="156"/>
      <c r="AX419" s="156"/>
      <c r="AY419" s="156"/>
      <c r="AZ419" s="156"/>
      <c r="BA419" s="156"/>
      <c r="BB419" s="156"/>
      <c r="BC419" s="156"/>
      <c r="BD419" s="156"/>
      <c r="BE419" s="156"/>
      <c r="BF419" s="156"/>
      <c r="BG419" s="156"/>
      <c r="BH419" s="156"/>
      <c r="BI419" s="156"/>
      <c r="BJ419" s="156"/>
      <c r="BK419" s="156"/>
      <c r="BL419" s="156"/>
      <c r="BM419" s="156"/>
      <c r="BN419" s="156"/>
      <c r="BO419" s="156"/>
      <c r="BP419" s="156"/>
      <c r="BQ419" s="156"/>
      <c r="BR419" s="156"/>
      <c r="BS419" s="156"/>
      <c r="BT419" s="156"/>
      <c r="BU419" s="156"/>
      <c r="BV419" s="156"/>
      <c r="BW419" s="156"/>
      <c r="BX419" s="156"/>
      <c r="BY419" s="156"/>
      <c r="BZ419" s="156"/>
      <c r="CA419" s="156"/>
      <c r="CB419" s="156"/>
      <c r="CC419" s="156"/>
      <c r="CD419" s="156"/>
      <c r="CE419" s="156"/>
      <c r="CF419" s="156"/>
      <c r="CG419" s="156"/>
    </row>
    <row r="420" spans="2:85" x14ac:dyDescent="0.2">
      <c r="B420" s="173"/>
      <c r="C420" s="173"/>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c r="AC420" s="156"/>
      <c r="AD420" s="156"/>
      <c r="AE420" s="156"/>
      <c r="AF420" s="156"/>
      <c r="AG420" s="156"/>
      <c r="AH420" s="156"/>
      <c r="AI420" s="156"/>
      <c r="AJ420" s="156"/>
      <c r="AK420" s="156"/>
      <c r="AL420" s="156"/>
      <c r="AM420" s="156"/>
      <c r="AN420" s="156"/>
      <c r="AO420" s="156"/>
      <c r="AP420" s="156"/>
      <c r="AQ420" s="156"/>
      <c r="AR420" s="156"/>
      <c r="AS420" s="156"/>
      <c r="AT420" s="156"/>
      <c r="AU420" s="156"/>
      <c r="AV420" s="156"/>
      <c r="AW420" s="156"/>
      <c r="AX420" s="156"/>
      <c r="AY420" s="156"/>
      <c r="AZ420" s="156"/>
      <c r="BA420" s="156"/>
      <c r="BB420" s="156"/>
      <c r="BC420" s="156"/>
      <c r="BD420" s="156"/>
      <c r="BE420" s="156"/>
      <c r="BF420" s="156"/>
      <c r="BG420" s="156"/>
      <c r="BH420" s="156"/>
      <c r="BI420" s="156"/>
      <c r="BJ420" s="156"/>
      <c r="BK420" s="156"/>
      <c r="BL420" s="156"/>
      <c r="BM420" s="156"/>
      <c r="BN420" s="156"/>
      <c r="BO420" s="156"/>
      <c r="BP420" s="156"/>
      <c r="BQ420" s="156"/>
      <c r="BR420" s="156"/>
      <c r="BS420" s="156"/>
      <c r="BT420" s="156"/>
      <c r="BU420" s="156"/>
      <c r="BV420" s="156"/>
      <c r="BW420" s="156"/>
      <c r="BX420" s="156"/>
      <c r="BY420" s="156"/>
      <c r="BZ420" s="156"/>
      <c r="CA420" s="156"/>
      <c r="CB420" s="156"/>
      <c r="CC420" s="156"/>
      <c r="CD420" s="156"/>
      <c r="CE420" s="156"/>
      <c r="CF420" s="156"/>
      <c r="CG420" s="156"/>
    </row>
    <row r="421" spans="2:85" x14ac:dyDescent="0.2">
      <c r="B421" s="173"/>
      <c r="C421" s="173"/>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c r="AC421" s="156"/>
      <c r="AD421" s="156"/>
      <c r="AE421" s="156"/>
      <c r="AF421" s="156"/>
      <c r="AG421" s="156"/>
      <c r="AH421" s="156"/>
      <c r="AI421" s="156"/>
      <c r="AJ421" s="156"/>
      <c r="AK421" s="156"/>
      <c r="AL421" s="156"/>
      <c r="AM421" s="156"/>
      <c r="AN421" s="156"/>
      <c r="AO421" s="156"/>
      <c r="AP421" s="156"/>
      <c r="AQ421" s="156"/>
      <c r="AR421" s="156"/>
      <c r="AS421" s="156"/>
      <c r="AT421" s="156"/>
      <c r="AU421" s="156"/>
      <c r="AV421" s="156"/>
      <c r="AW421" s="156"/>
      <c r="AX421" s="156"/>
      <c r="AY421" s="156"/>
      <c r="AZ421" s="156"/>
      <c r="BA421" s="156"/>
      <c r="BB421" s="156"/>
      <c r="BC421" s="156"/>
      <c r="BD421" s="156"/>
      <c r="BE421" s="156"/>
      <c r="BF421" s="156"/>
      <c r="BG421" s="156"/>
      <c r="BH421" s="156"/>
      <c r="BI421" s="156"/>
      <c r="BJ421" s="156"/>
      <c r="BK421" s="156"/>
      <c r="BL421" s="156"/>
      <c r="BM421" s="156"/>
      <c r="BN421" s="156"/>
      <c r="BO421" s="156"/>
      <c r="BP421" s="156"/>
      <c r="BQ421" s="156"/>
      <c r="BR421" s="156"/>
      <c r="BS421" s="156"/>
      <c r="BT421" s="156"/>
      <c r="BU421" s="156"/>
      <c r="BV421" s="156"/>
      <c r="BW421" s="156"/>
      <c r="BX421" s="156"/>
      <c r="BY421" s="156"/>
      <c r="BZ421" s="156"/>
      <c r="CA421" s="156"/>
      <c r="CB421" s="156"/>
      <c r="CC421" s="156"/>
      <c r="CD421" s="156"/>
      <c r="CE421" s="156"/>
      <c r="CF421" s="156"/>
      <c r="CG421" s="156"/>
    </row>
    <row r="422" spans="2:85" x14ac:dyDescent="0.2">
      <c r="B422" s="173"/>
      <c r="C422" s="173"/>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6"/>
      <c r="AL422" s="156"/>
      <c r="AM422" s="156"/>
      <c r="AN422" s="156"/>
      <c r="AO422" s="156"/>
      <c r="AP422" s="156"/>
      <c r="AQ422" s="156"/>
      <c r="AR422" s="156"/>
      <c r="AS422" s="156"/>
      <c r="AT422" s="156"/>
      <c r="AU422" s="156"/>
      <c r="AV422" s="156"/>
      <c r="AW422" s="156"/>
      <c r="AX422" s="156"/>
      <c r="AY422" s="156"/>
      <c r="AZ422" s="156"/>
      <c r="BA422" s="156"/>
      <c r="BB422" s="156"/>
      <c r="BC422" s="156"/>
      <c r="BD422" s="156"/>
      <c r="BE422" s="156"/>
      <c r="BF422" s="156"/>
      <c r="BG422" s="156"/>
      <c r="BH422" s="156"/>
      <c r="BI422" s="156"/>
      <c r="BJ422" s="156"/>
      <c r="BK422" s="156"/>
      <c r="BL422" s="156"/>
      <c r="BM422" s="156"/>
      <c r="BN422" s="156"/>
      <c r="BO422" s="156"/>
      <c r="BP422" s="156"/>
      <c r="BQ422" s="156"/>
      <c r="BR422" s="156"/>
      <c r="BS422" s="156"/>
      <c r="BT422" s="156"/>
      <c r="BU422" s="156"/>
      <c r="BV422" s="156"/>
      <c r="BW422" s="156"/>
      <c r="BX422" s="156"/>
      <c r="BY422" s="156"/>
      <c r="BZ422" s="156"/>
      <c r="CA422" s="156"/>
      <c r="CB422" s="156"/>
      <c r="CC422" s="156"/>
      <c r="CD422" s="156"/>
      <c r="CE422" s="156"/>
      <c r="CF422" s="156"/>
      <c r="CG422" s="156"/>
    </row>
    <row r="423" spans="2:85" x14ac:dyDescent="0.2">
      <c r="B423" s="173"/>
      <c r="C423" s="173"/>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c r="AC423" s="156"/>
      <c r="AD423" s="156"/>
      <c r="AE423" s="156"/>
      <c r="AF423" s="156"/>
      <c r="AG423" s="156"/>
      <c r="AH423" s="156"/>
      <c r="AI423" s="156"/>
      <c r="AJ423" s="156"/>
      <c r="AK423" s="156"/>
      <c r="AL423" s="156"/>
      <c r="AM423" s="156"/>
      <c r="AN423" s="156"/>
      <c r="AO423" s="156"/>
      <c r="AP423" s="156"/>
      <c r="AQ423" s="156"/>
      <c r="AR423" s="156"/>
      <c r="AS423" s="156"/>
      <c r="AT423" s="156"/>
      <c r="AU423" s="156"/>
      <c r="AV423" s="156"/>
      <c r="AW423" s="156"/>
      <c r="AX423" s="156"/>
      <c r="AY423" s="156"/>
      <c r="AZ423" s="156"/>
      <c r="BA423" s="156"/>
      <c r="BB423" s="156"/>
      <c r="BC423" s="156"/>
      <c r="BD423" s="156"/>
      <c r="BE423" s="156"/>
      <c r="BF423" s="156"/>
      <c r="BG423" s="156"/>
      <c r="BH423" s="156"/>
      <c r="BI423" s="156"/>
      <c r="BJ423" s="156"/>
      <c r="BK423" s="156"/>
      <c r="BL423" s="156"/>
      <c r="BM423" s="156"/>
      <c r="BN423" s="156"/>
      <c r="BO423" s="156"/>
      <c r="BP423" s="156"/>
      <c r="BQ423" s="156"/>
      <c r="BR423" s="156"/>
      <c r="BS423" s="156"/>
      <c r="BT423" s="156"/>
      <c r="BU423" s="156"/>
      <c r="BV423" s="156"/>
      <c r="BW423" s="156"/>
      <c r="BX423" s="156"/>
      <c r="BY423" s="156"/>
      <c r="BZ423" s="156"/>
      <c r="CA423" s="156"/>
      <c r="CB423" s="156"/>
      <c r="CC423" s="156"/>
      <c r="CD423" s="156"/>
      <c r="CE423" s="156"/>
      <c r="CF423" s="156"/>
      <c r="CG423" s="156"/>
    </row>
    <row r="424" spans="2:85" x14ac:dyDescent="0.2">
      <c r="B424" s="173"/>
      <c r="C424" s="173"/>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c r="AC424" s="156"/>
      <c r="AD424" s="156"/>
      <c r="AE424" s="156"/>
      <c r="AF424" s="156"/>
      <c r="AG424" s="156"/>
      <c r="AH424" s="156"/>
      <c r="AI424" s="156"/>
      <c r="AJ424" s="156"/>
      <c r="AK424" s="156"/>
      <c r="AL424" s="156"/>
      <c r="AM424" s="156"/>
      <c r="AN424" s="156"/>
      <c r="AO424" s="156"/>
      <c r="AP424" s="156"/>
      <c r="AQ424" s="156"/>
      <c r="AR424" s="156"/>
      <c r="AS424" s="156"/>
      <c r="AT424" s="156"/>
      <c r="AU424" s="156"/>
      <c r="AV424" s="156"/>
      <c r="AW424" s="156"/>
      <c r="AX424" s="156"/>
      <c r="AY424" s="156"/>
      <c r="AZ424" s="156"/>
      <c r="BA424" s="156"/>
      <c r="BB424" s="156"/>
      <c r="BC424" s="156"/>
      <c r="BD424" s="156"/>
      <c r="BE424" s="156"/>
      <c r="BF424" s="156"/>
      <c r="BG424" s="156"/>
      <c r="BH424" s="156"/>
      <c r="BI424" s="156"/>
      <c r="BJ424" s="156"/>
      <c r="BK424" s="156"/>
      <c r="BL424" s="156"/>
      <c r="BM424" s="156"/>
      <c r="BN424" s="156"/>
      <c r="BO424" s="156"/>
      <c r="BP424" s="156"/>
      <c r="BQ424" s="156"/>
      <c r="BR424" s="156"/>
      <c r="BS424" s="156"/>
      <c r="BT424" s="156"/>
      <c r="BU424" s="156"/>
      <c r="BV424" s="156"/>
      <c r="BW424" s="156"/>
      <c r="BX424" s="156"/>
      <c r="BY424" s="156"/>
      <c r="BZ424" s="156"/>
      <c r="CA424" s="156"/>
      <c r="CB424" s="156"/>
      <c r="CC424" s="156"/>
      <c r="CD424" s="156"/>
      <c r="CE424" s="156"/>
      <c r="CF424" s="156"/>
      <c r="CG424" s="156"/>
    </row>
    <row r="425" spans="2:85" x14ac:dyDescent="0.2">
      <c r="B425" s="173"/>
      <c r="C425" s="173"/>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c r="AH425" s="156"/>
      <c r="AI425" s="156"/>
      <c r="AJ425" s="156"/>
      <c r="AK425" s="156"/>
      <c r="AL425" s="156"/>
      <c r="AM425" s="156"/>
      <c r="AN425" s="156"/>
      <c r="AO425" s="156"/>
      <c r="AP425" s="156"/>
      <c r="AQ425" s="156"/>
      <c r="AR425" s="156"/>
      <c r="AS425" s="156"/>
      <c r="AT425" s="156"/>
      <c r="AU425" s="156"/>
      <c r="AV425" s="156"/>
      <c r="AW425" s="156"/>
      <c r="AX425" s="156"/>
      <c r="AY425" s="156"/>
      <c r="AZ425" s="156"/>
      <c r="BA425" s="156"/>
      <c r="BB425" s="156"/>
      <c r="BC425" s="156"/>
      <c r="BD425" s="156"/>
      <c r="BE425" s="156"/>
      <c r="BF425" s="156"/>
      <c r="BG425" s="156"/>
      <c r="BH425" s="156"/>
      <c r="BI425" s="156"/>
      <c r="BJ425" s="156"/>
      <c r="BK425" s="156"/>
      <c r="BL425" s="156"/>
      <c r="BM425" s="156"/>
      <c r="BN425" s="156"/>
      <c r="BO425" s="156"/>
      <c r="BP425" s="156"/>
      <c r="BQ425" s="156"/>
      <c r="BR425" s="156"/>
      <c r="BS425" s="156"/>
      <c r="BT425" s="156"/>
      <c r="BU425" s="156"/>
      <c r="BV425" s="156"/>
      <c r="BW425" s="156"/>
      <c r="BX425" s="156"/>
      <c r="BY425" s="156"/>
      <c r="BZ425" s="156"/>
      <c r="CA425" s="156"/>
      <c r="CB425" s="156"/>
      <c r="CC425" s="156"/>
      <c r="CD425" s="156"/>
      <c r="CE425" s="156"/>
      <c r="CF425" s="156"/>
      <c r="CG425" s="156"/>
    </row>
    <row r="426" spans="2:85" x14ac:dyDescent="0.2">
      <c r="B426" s="173"/>
      <c r="C426" s="173"/>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c r="AJ426" s="156"/>
      <c r="AK426" s="156"/>
      <c r="AL426" s="156"/>
      <c r="AM426" s="156"/>
      <c r="AN426" s="156"/>
      <c r="AO426" s="156"/>
      <c r="AP426" s="156"/>
      <c r="AQ426" s="156"/>
      <c r="AR426" s="156"/>
      <c r="AS426" s="156"/>
      <c r="AT426" s="156"/>
      <c r="AU426" s="156"/>
      <c r="AV426" s="156"/>
      <c r="AW426" s="156"/>
      <c r="AX426" s="156"/>
      <c r="AY426" s="156"/>
      <c r="AZ426" s="156"/>
      <c r="BA426" s="156"/>
      <c r="BB426" s="156"/>
      <c r="BC426" s="156"/>
      <c r="BD426" s="156"/>
      <c r="BE426" s="156"/>
      <c r="BF426" s="156"/>
      <c r="BG426" s="156"/>
      <c r="BH426" s="156"/>
      <c r="BI426" s="156"/>
      <c r="BJ426" s="156"/>
      <c r="BK426" s="156"/>
      <c r="BL426" s="156"/>
      <c r="BM426" s="156"/>
      <c r="BN426" s="156"/>
      <c r="BO426" s="156"/>
      <c r="BP426" s="156"/>
      <c r="BQ426" s="156"/>
      <c r="BR426" s="156"/>
      <c r="BS426" s="156"/>
      <c r="BT426" s="156"/>
      <c r="BU426" s="156"/>
      <c r="BV426" s="156"/>
      <c r="BW426" s="156"/>
      <c r="BX426" s="156"/>
      <c r="BY426" s="156"/>
      <c r="BZ426" s="156"/>
      <c r="CA426" s="156"/>
      <c r="CB426" s="156"/>
      <c r="CC426" s="156"/>
      <c r="CD426" s="156"/>
      <c r="CE426" s="156"/>
      <c r="CF426" s="156"/>
      <c r="CG426" s="156"/>
    </row>
    <row r="427" spans="2:85" x14ac:dyDescent="0.2">
      <c r="B427" s="173"/>
      <c r="C427" s="173"/>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6"/>
      <c r="AY427" s="156"/>
      <c r="AZ427" s="156"/>
      <c r="BA427" s="156"/>
      <c r="BB427" s="156"/>
      <c r="BC427" s="156"/>
      <c r="BD427" s="156"/>
      <c r="BE427" s="156"/>
      <c r="BF427" s="156"/>
      <c r="BG427" s="156"/>
      <c r="BH427" s="156"/>
      <c r="BI427" s="156"/>
      <c r="BJ427" s="156"/>
      <c r="BK427" s="156"/>
      <c r="BL427" s="156"/>
      <c r="BM427" s="156"/>
      <c r="BN427" s="156"/>
      <c r="BO427" s="156"/>
      <c r="BP427" s="156"/>
      <c r="BQ427" s="156"/>
      <c r="BR427" s="156"/>
      <c r="BS427" s="156"/>
      <c r="BT427" s="156"/>
      <c r="BU427" s="156"/>
      <c r="BV427" s="156"/>
      <c r="BW427" s="156"/>
      <c r="BX427" s="156"/>
      <c r="BY427" s="156"/>
      <c r="BZ427" s="156"/>
      <c r="CA427" s="156"/>
      <c r="CB427" s="156"/>
      <c r="CC427" s="156"/>
      <c r="CD427" s="156"/>
      <c r="CE427" s="156"/>
      <c r="CF427" s="156"/>
      <c r="CG427" s="156"/>
    </row>
    <row r="428" spans="2:85" x14ac:dyDescent="0.2">
      <c r="B428" s="173"/>
      <c r="C428" s="173"/>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6"/>
      <c r="AY428" s="156"/>
      <c r="AZ428" s="156"/>
      <c r="BA428" s="156"/>
      <c r="BB428" s="156"/>
      <c r="BC428" s="156"/>
      <c r="BD428" s="156"/>
      <c r="BE428" s="156"/>
      <c r="BF428" s="156"/>
      <c r="BG428" s="156"/>
      <c r="BH428" s="156"/>
      <c r="BI428" s="156"/>
      <c r="BJ428" s="156"/>
      <c r="BK428" s="156"/>
      <c r="BL428" s="156"/>
      <c r="BM428" s="156"/>
      <c r="BN428" s="156"/>
      <c r="BO428" s="156"/>
      <c r="BP428" s="156"/>
      <c r="BQ428" s="156"/>
      <c r="BR428" s="156"/>
      <c r="BS428" s="156"/>
      <c r="BT428" s="156"/>
      <c r="BU428" s="156"/>
      <c r="BV428" s="156"/>
      <c r="BW428" s="156"/>
      <c r="BX428" s="156"/>
      <c r="BY428" s="156"/>
      <c r="BZ428" s="156"/>
      <c r="CA428" s="156"/>
      <c r="CB428" s="156"/>
      <c r="CC428" s="156"/>
      <c r="CD428" s="156"/>
      <c r="CE428" s="156"/>
      <c r="CF428" s="156"/>
      <c r="CG428" s="156"/>
    </row>
    <row r="429" spans="2:85" x14ac:dyDescent="0.2">
      <c r="B429" s="173"/>
      <c r="C429" s="173"/>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6"/>
      <c r="AY429" s="156"/>
      <c r="AZ429" s="156"/>
      <c r="BA429" s="156"/>
      <c r="BB429" s="156"/>
      <c r="BC429" s="156"/>
      <c r="BD429" s="156"/>
      <c r="BE429" s="156"/>
      <c r="BF429" s="156"/>
      <c r="BG429" s="156"/>
      <c r="BH429" s="156"/>
      <c r="BI429" s="156"/>
      <c r="BJ429" s="156"/>
      <c r="BK429" s="156"/>
      <c r="BL429" s="156"/>
      <c r="BM429" s="156"/>
      <c r="BN429" s="156"/>
      <c r="BO429" s="156"/>
      <c r="BP429" s="156"/>
      <c r="BQ429" s="156"/>
      <c r="BR429" s="156"/>
      <c r="BS429" s="156"/>
      <c r="BT429" s="156"/>
      <c r="BU429" s="156"/>
      <c r="BV429" s="156"/>
      <c r="BW429" s="156"/>
      <c r="BX429" s="156"/>
      <c r="BY429" s="156"/>
      <c r="BZ429" s="156"/>
      <c r="CA429" s="156"/>
      <c r="CB429" s="156"/>
      <c r="CC429" s="156"/>
      <c r="CD429" s="156"/>
      <c r="CE429" s="156"/>
      <c r="CF429" s="156"/>
      <c r="CG429" s="156"/>
    </row>
    <row r="430" spans="2:85" x14ac:dyDescent="0.2">
      <c r="B430" s="173"/>
      <c r="C430" s="173"/>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c r="AB430" s="156"/>
      <c r="AC430" s="156"/>
      <c r="AD430" s="156"/>
      <c r="AE430" s="156"/>
      <c r="AF430" s="156"/>
      <c r="AG430" s="156"/>
      <c r="AH430" s="156"/>
      <c r="AI430" s="156"/>
      <c r="AJ430" s="156"/>
      <c r="AK430" s="156"/>
      <c r="AL430" s="156"/>
      <c r="AM430" s="156"/>
      <c r="AN430" s="156"/>
      <c r="AO430" s="156"/>
      <c r="AP430" s="156"/>
      <c r="AQ430" s="156"/>
      <c r="AR430" s="156"/>
      <c r="AS430" s="156"/>
      <c r="AT430" s="156"/>
      <c r="AU430" s="156"/>
      <c r="AV430" s="156"/>
      <c r="AW430" s="156"/>
      <c r="AX430" s="156"/>
      <c r="AY430" s="156"/>
      <c r="AZ430" s="156"/>
      <c r="BA430" s="156"/>
      <c r="BB430" s="156"/>
      <c r="BC430" s="156"/>
      <c r="BD430" s="156"/>
      <c r="BE430" s="156"/>
      <c r="BF430" s="156"/>
      <c r="BG430" s="156"/>
      <c r="BH430" s="156"/>
      <c r="BI430" s="156"/>
      <c r="BJ430" s="156"/>
      <c r="BK430" s="156"/>
      <c r="BL430" s="156"/>
      <c r="BM430" s="156"/>
      <c r="BN430" s="156"/>
      <c r="BO430" s="156"/>
      <c r="BP430" s="156"/>
      <c r="BQ430" s="156"/>
      <c r="BR430" s="156"/>
      <c r="BS430" s="156"/>
      <c r="BT430" s="156"/>
      <c r="BU430" s="156"/>
      <c r="BV430" s="156"/>
      <c r="BW430" s="156"/>
      <c r="BX430" s="156"/>
      <c r="BY430" s="156"/>
      <c r="BZ430" s="156"/>
      <c r="CA430" s="156"/>
      <c r="CB430" s="156"/>
      <c r="CC430" s="156"/>
      <c r="CD430" s="156"/>
      <c r="CE430" s="156"/>
      <c r="CF430" s="156"/>
      <c r="CG430" s="156"/>
    </row>
    <row r="431" spans="2:85" x14ac:dyDescent="0.2">
      <c r="B431" s="173"/>
      <c r="C431" s="173"/>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c r="AB431" s="156"/>
      <c r="AC431" s="156"/>
      <c r="AD431" s="156"/>
      <c r="AE431" s="156"/>
      <c r="AF431" s="156"/>
      <c r="AG431" s="156"/>
      <c r="AH431" s="156"/>
      <c r="AI431" s="156"/>
      <c r="AJ431" s="156"/>
      <c r="AK431" s="156"/>
      <c r="AL431" s="156"/>
      <c r="AM431" s="156"/>
      <c r="AN431" s="156"/>
      <c r="AO431" s="156"/>
      <c r="AP431" s="156"/>
      <c r="AQ431" s="156"/>
      <c r="AR431" s="156"/>
      <c r="AS431" s="156"/>
      <c r="AT431" s="156"/>
      <c r="AU431" s="156"/>
      <c r="AV431" s="156"/>
      <c r="AW431" s="156"/>
      <c r="AX431" s="156"/>
      <c r="AY431" s="156"/>
      <c r="AZ431" s="156"/>
      <c r="BA431" s="156"/>
      <c r="BB431" s="156"/>
      <c r="BC431" s="156"/>
      <c r="BD431" s="156"/>
      <c r="BE431" s="156"/>
      <c r="BF431" s="156"/>
      <c r="BG431" s="156"/>
      <c r="BH431" s="156"/>
      <c r="BI431" s="156"/>
      <c r="BJ431" s="156"/>
      <c r="BK431" s="156"/>
      <c r="BL431" s="156"/>
      <c r="BM431" s="156"/>
      <c r="BN431" s="156"/>
      <c r="BO431" s="156"/>
      <c r="BP431" s="156"/>
      <c r="BQ431" s="156"/>
      <c r="BR431" s="156"/>
      <c r="BS431" s="156"/>
      <c r="BT431" s="156"/>
      <c r="BU431" s="156"/>
      <c r="BV431" s="156"/>
      <c r="BW431" s="156"/>
      <c r="BX431" s="156"/>
      <c r="BY431" s="156"/>
      <c r="BZ431" s="156"/>
      <c r="CA431" s="156"/>
      <c r="CB431" s="156"/>
      <c r="CC431" s="156"/>
      <c r="CD431" s="156"/>
      <c r="CE431" s="156"/>
      <c r="CF431" s="156"/>
      <c r="CG431" s="156"/>
    </row>
    <row r="432" spans="2:85" x14ac:dyDescent="0.2">
      <c r="B432" s="173"/>
      <c r="C432" s="173"/>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c r="AA432" s="156"/>
      <c r="AB432" s="156"/>
      <c r="AC432" s="156"/>
      <c r="AD432" s="156"/>
      <c r="AE432" s="156"/>
      <c r="AF432" s="156"/>
      <c r="AG432" s="156"/>
      <c r="AH432" s="156"/>
      <c r="AI432" s="156"/>
      <c r="AJ432" s="156"/>
      <c r="AK432" s="156"/>
      <c r="AL432" s="156"/>
      <c r="AM432" s="156"/>
      <c r="AN432" s="156"/>
      <c r="AO432" s="156"/>
      <c r="AP432" s="156"/>
      <c r="AQ432" s="156"/>
      <c r="AR432" s="156"/>
      <c r="AS432" s="156"/>
      <c r="AT432" s="156"/>
      <c r="AU432" s="156"/>
      <c r="AV432" s="156"/>
      <c r="AW432" s="156"/>
      <c r="AX432" s="156"/>
      <c r="AY432" s="156"/>
      <c r="AZ432" s="156"/>
      <c r="BA432" s="156"/>
      <c r="BB432" s="156"/>
      <c r="BC432" s="156"/>
      <c r="BD432" s="156"/>
      <c r="BE432" s="156"/>
      <c r="BF432" s="156"/>
      <c r="BG432" s="156"/>
      <c r="BH432" s="156"/>
      <c r="BI432" s="156"/>
      <c r="BJ432" s="156"/>
      <c r="BK432" s="156"/>
      <c r="BL432" s="156"/>
      <c r="BM432" s="156"/>
      <c r="BN432" s="156"/>
      <c r="BO432" s="156"/>
      <c r="BP432" s="156"/>
      <c r="BQ432" s="156"/>
      <c r="BR432" s="156"/>
      <c r="BS432" s="156"/>
      <c r="BT432" s="156"/>
      <c r="BU432" s="156"/>
      <c r="BV432" s="156"/>
      <c r="BW432" s="156"/>
      <c r="BX432" s="156"/>
      <c r="BY432" s="156"/>
      <c r="BZ432" s="156"/>
      <c r="CA432" s="156"/>
      <c r="CB432" s="156"/>
      <c r="CC432" s="156"/>
      <c r="CD432" s="156"/>
      <c r="CE432" s="156"/>
      <c r="CF432" s="156"/>
      <c r="CG432" s="156"/>
    </row>
    <row r="433" spans="2:85" x14ac:dyDescent="0.2">
      <c r="B433" s="173"/>
      <c r="C433" s="173"/>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c r="AB433" s="156"/>
      <c r="AC433" s="156"/>
      <c r="AD433" s="156"/>
      <c r="AE433" s="156"/>
      <c r="AF433" s="156"/>
      <c r="AG433" s="156"/>
      <c r="AH433" s="156"/>
      <c r="AI433" s="156"/>
      <c r="AJ433" s="156"/>
      <c r="AK433" s="156"/>
      <c r="AL433" s="156"/>
      <c r="AM433" s="156"/>
      <c r="AN433" s="156"/>
      <c r="AO433" s="156"/>
      <c r="AP433" s="156"/>
      <c r="AQ433" s="156"/>
      <c r="AR433" s="156"/>
      <c r="AS433" s="156"/>
      <c r="AT433" s="156"/>
      <c r="AU433" s="156"/>
      <c r="AV433" s="156"/>
      <c r="AW433" s="156"/>
      <c r="AX433" s="156"/>
      <c r="AY433" s="156"/>
      <c r="AZ433" s="156"/>
      <c r="BA433" s="156"/>
      <c r="BB433" s="156"/>
      <c r="BC433" s="156"/>
      <c r="BD433" s="156"/>
      <c r="BE433" s="156"/>
      <c r="BF433" s="156"/>
      <c r="BG433" s="156"/>
      <c r="BH433" s="156"/>
      <c r="BI433" s="156"/>
      <c r="BJ433" s="156"/>
      <c r="BK433" s="156"/>
      <c r="BL433" s="156"/>
      <c r="BM433" s="156"/>
      <c r="BN433" s="156"/>
      <c r="BO433" s="156"/>
      <c r="BP433" s="156"/>
      <c r="BQ433" s="156"/>
      <c r="BR433" s="156"/>
      <c r="BS433" s="156"/>
      <c r="BT433" s="156"/>
      <c r="BU433" s="156"/>
      <c r="BV433" s="156"/>
      <c r="BW433" s="156"/>
      <c r="BX433" s="156"/>
      <c r="BY433" s="156"/>
      <c r="BZ433" s="156"/>
      <c r="CA433" s="156"/>
      <c r="CB433" s="156"/>
      <c r="CC433" s="156"/>
      <c r="CD433" s="156"/>
      <c r="CE433" s="156"/>
      <c r="CF433" s="156"/>
      <c r="CG433" s="156"/>
    </row>
    <row r="434" spans="2:85" x14ac:dyDescent="0.2">
      <c r="B434" s="173"/>
      <c r="C434" s="173"/>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c r="AC434" s="156"/>
      <c r="AD434" s="156"/>
      <c r="AE434" s="156"/>
      <c r="AF434" s="156"/>
      <c r="AG434" s="156"/>
      <c r="AH434" s="156"/>
      <c r="AI434" s="156"/>
      <c r="AJ434" s="156"/>
      <c r="AK434" s="156"/>
      <c r="AL434" s="156"/>
      <c r="AM434" s="156"/>
      <c r="AN434" s="156"/>
      <c r="AO434" s="156"/>
      <c r="AP434" s="156"/>
      <c r="AQ434" s="156"/>
      <c r="AR434" s="156"/>
      <c r="AS434" s="156"/>
      <c r="AT434" s="156"/>
      <c r="AU434" s="156"/>
      <c r="AV434" s="156"/>
      <c r="AW434" s="156"/>
      <c r="AX434" s="156"/>
      <c r="AY434" s="156"/>
      <c r="AZ434" s="156"/>
      <c r="BA434" s="156"/>
      <c r="BB434" s="156"/>
      <c r="BC434" s="156"/>
      <c r="BD434" s="156"/>
      <c r="BE434" s="156"/>
      <c r="BF434" s="156"/>
      <c r="BG434" s="156"/>
      <c r="BH434" s="156"/>
      <c r="BI434" s="156"/>
      <c r="BJ434" s="156"/>
      <c r="BK434" s="156"/>
      <c r="BL434" s="156"/>
      <c r="BM434" s="156"/>
      <c r="BN434" s="156"/>
      <c r="BO434" s="156"/>
      <c r="BP434" s="156"/>
      <c r="BQ434" s="156"/>
      <c r="BR434" s="156"/>
      <c r="BS434" s="156"/>
      <c r="BT434" s="156"/>
      <c r="BU434" s="156"/>
      <c r="BV434" s="156"/>
      <c r="BW434" s="156"/>
      <c r="BX434" s="156"/>
      <c r="BY434" s="156"/>
      <c r="BZ434" s="156"/>
      <c r="CA434" s="156"/>
      <c r="CB434" s="156"/>
      <c r="CC434" s="156"/>
      <c r="CD434" s="156"/>
      <c r="CE434" s="156"/>
      <c r="CF434" s="156"/>
      <c r="CG434" s="156"/>
    </row>
    <row r="435" spans="2:85" x14ac:dyDescent="0.2">
      <c r="B435" s="173"/>
      <c r="C435" s="173"/>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c r="AC435" s="156"/>
      <c r="AD435" s="156"/>
      <c r="AE435" s="156"/>
      <c r="AF435" s="156"/>
      <c r="AG435" s="156"/>
      <c r="AH435" s="156"/>
      <c r="AI435" s="156"/>
      <c r="AJ435" s="156"/>
      <c r="AK435" s="156"/>
      <c r="AL435" s="156"/>
      <c r="AM435" s="156"/>
      <c r="AN435" s="156"/>
      <c r="AO435" s="156"/>
      <c r="AP435" s="156"/>
      <c r="AQ435" s="156"/>
      <c r="AR435" s="156"/>
      <c r="AS435" s="156"/>
      <c r="AT435" s="156"/>
      <c r="AU435" s="156"/>
      <c r="AV435" s="156"/>
      <c r="AW435" s="156"/>
      <c r="AX435" s="156"/>
      <c r="AY435" s="156"/>
      <c r="AZ435" s="156"/>
      <c r="BA435" s="156"/>
      <c r="BB435" s="156"/>
      <c r="BC435" s="156"/>
      <c r="BD435" s="156"/>
      <c r="BE435" s="156"/>
      <c r="BF435" s="156"/>
      <c r="BG435" s="156"/>
      <c r="BH435" s="156"/>
      <c r="BI435" s="156"/>
      <c r="BJ435" s="156"/>
      <c r="BK435" s="156"/>
      <c r="BL435" s="156"/>
      <c r="BM435" s="156"/>
      <c r="BN435" s="156"/>
      <c r="BO435" s="156"/>
      <c r="BP435" s="156"/>
      <c r="BQ435" s="156"/>
      <c r="BR435" s="156"/>
      <c r="BS435" s="156"/>
      <c r="BT435" s="156"/>
      <c r="BU435" s="156"/>
      <c r="BV435" s="156"/>
      <c r="BW435" s="156"/>
      <c r="BX435" s="156"/>
      <c r="BY435" s="156"/>
      <c r="BZ435" s="156"/>
      <c r="CA435" s="156"/>
      <c r="CB435" s="156"/>
      <c r="CC435" s="156"/>
      <c r="CD435" s="156"/>
      <c r="CE435" s="156"/>
      <c r="CF435" s="156"/>
      <c r="CG435" s="156"/>
    </row>
    <row r="436" spans="2:85" x14ac:dyDescent="0.2">
      <c r="B436" s="173"/>
      <c r="C436" s="173"/>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c r="AC436" s="156"/>
      <c r="AD436" s="156"/>
      <c r="AE436" s="156"/>
      <c r="AF436" s="156"/>
      <c r="AG436" s="156"/>
      <c r="AH436" s="156"/>
      <c r="AI436" s="156"/>
      <c r="AJ436" s="156"/>
      <c r="AK436" s="156"/>
      <c r="AL436" s="156"/>
      <c r="AM436" s="156"/>
      <c r="AN436" s="156"/>
      <c r="AO436" s="156"/>
      <c r="AP436" s="156"/>
      <c r="AQ436" s="156"/>
      <c r="AR436" s="156"/>
      <c r="AS436" s="156"/>
      <c r="AT436" s="156"/>
      <c r="AU436" s="156"/>
      <c r="AV436" s="156"/>
      <c r="AW436" s="156"/>
      <c r="AX436" s="156"/>
      <c r="AY436" s="156"/>
      <c r="AZ436" s="156"/>
      <c r="BA436" s="156"/>
      <c r="BB436" s="156"/>
      <c r="BC436" s="156"/>
      <c r="BD436" s="156"/>
      <c r="BE436" s="156"/>
      <c r="BF436" s="156"/>
      <c r="BG436" s="156"/>
      <c r="BH436" s="156"/>
      <c r="BI436" s="156"/>
      <c r="BJ436" s="156"/>
      <c r="BK436" s="156"/>
      <c r="BL436" s="156"/>
      <c r="BM436" s="156"/>
      <c r="BN436" s="156"/>
      <c r="BO436" s="156"/>
      <c r="BP436" s="156"/>
      <c r="BQ436" s="156"/>
      <c r="BR436" s="156"/>
      <c r="BS436" s="156"/>
      <c r="BT436" s="156"/>
      <c r="BU436" s="156"/>
      <c r="BV436" s="156"/>
      <c r="BW436" s="156"/>
      <c r="BX436" s="156"/>
      <c r="BY436" s="156"/>
      <c r="BZ436" s="156"/>
      <c r="CA436" s="156"/>
      <c r="CB436" s="156"/>
      <c r="CC436" s="156"/>
      <c r="CD436" s="156"/>
      <c r="CE436" s="156"/>
      <c r="CF436" s="156"/>
      <c r="CG436" s="156"/>
    </row>
    <row r="437" spans="2:85" x14ac:dyDescent="0.2">
      <c r="B437" s="173"/>
      <c r="C437" s="173"/>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c r="AF437" s="156"/>
      <c r="AG437" s="156"/>
      <c r="AH437" s="156"/>
      <c r="AI437" s="156"/>
      <c r="AJ437" s="156"/>
      <c r="AK437" s="156"/>
      <c r="AL437" s="156"/>
      <c r="AM437" s="156"/>
      <c r="AN437" s="156"/>
      <c r="AO437" s="156"/>
      <c r="AP437" s="156"/>
      <c r="AQ437" s="156"/>
      <c r="AR437" s="156"/>
      <c r="AS437" s="156"/>
      <c r="AT437" s="156"/>
      <c r="AU437" s="156"/>
      <c r="AV437" s="156"/>
      <c r="AW437" s="156"/>
      <c r="AX437" s="156"/>
      <c r="AY437" s="156"/>
      <c r="AZ437" s="156"/>
      <c r="BA437" s="156"/>
      <c r="BB437" s="156"/>
      <c r="BC437" s="156"/>
      <c r="BD437" s="156"/>
      <c r="BE437" s="156"/>
      <c r="BF437" s="156"/>
      <c r="BG437" s="156"/>
      <c r="BH437" s="156"/>
      <c r="BI437" s="156"/>
      <c r="BJ437" s="156"/>
      <c r="BK437" s="156"/>
      <c r="BL437" s="156"/>
      <c r="BM437" s="156"/>
      <c r="BN437" s="156"/>
      <c r="BO437" s="156"/>
      <c r="BP437" s="156"/>
      <c r="BQ437" s="156"/>
      <c r="BR437" s="156"/>
      <c r="BS437" s="156"/>
      <c r="BT437" s="156"/>
      <c r="BU437" s="156"/>
      <c r="BV437" s="156"/>
      <c r="BW437" s="156"/>
      <c r="BX437" s="156"/>
      <c r="BY437" s="156"/>
      <c r="BZ437" s="156"/>
      <c r="CA437" s="156"/>
      <c r="CB437" s="156"/>
      <c r="CC437" s="156"/>
      <c r="CD437" s="156"/>
      <c r="CE437" s="156"/>
      <c r="CF437" s="156"/>
      <c r="CG437" s="156"/>
    </row>
    <row r="438" spans="2:85" x14ac:dyDescent="0.2">
      <c r="B438" s="173"/>
      <c r="C438" s="173"/>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c r="AC438" s="156"/>
      <c r="AD438" s="156"/>
      <c r="AE438" s="156"/>
      <c r="AF438" s="156"/>
      <c r="AG438" s="156"/>
      <c r="AH438" s="156"/>
      <c r="AI438" s="156"/>
      <c r="AJ438" s="156"/>
      <c r="AK438" s="156"/>
      <c r="AL438" s="156"/>
      <c r="AM438" s="156"/>
      <c r="AN438" s="156"/>
      <c r="AO438" s="156"/>
      <c r="AP438" s="156"/>
      <c r="AQ438" s="156"/>
      <c r="AR438" s="156"/>
      <c r="AS438" s="156"/>
      <c r="AT438" s="156"/>
      <c r="AU438" s="156"/>
      <c r="AV438" s="156"/>
      <c r="AW438" s="156"/>
      <c r="AX438" s="156"/>
      <c r="AY438" s="156"/>
      <c r="AZ438" s="156"/>
      <c r="BA438" s="156"/>
      <c r="BB438" s="156"/>
      <c r="BC438" s="156"/>
      <c r="BD438" s="156"/>
      <c r="BE438" s="156"/>
      <c r="BF438" s="156"/>
      <c r="BG438" s="156"/>
      <c r="BH438" s="156"/>
      <c r="BI438" s="156"/>
      <c r="BJ438" s="156"/>
      <c r="BK438" s="156"/>
      <c r="BL438" s="156"/>
      <c r="BM438" s="156"/>
      <c r="BN438" s="156"/>
      <c r="BO438" s="156"/>
      <c r="BP438" s="156"/>
      <c r="BQ438" s="156"/>
      <c r="BR438" s="156"/>
      <c r="BS438" s="156"/>
      <c r="BT438" s="156"/>
      <c r="BU438" s="156"/>
      <c r="BV438" s="156"/>
      <c r="BW438" s="156"/>
      <c r="BX438" s="156"/>
      <c r="BY438" s="156"/>
      <c r="BZ438" s="156"/>
      <c r="CA438" s="156"/>
      <c r="CB438" s="156"/>
      <c r="CC438" s="156"/>
      <c r="CD438" s="156"/>
      <c r="CE438" s="156"/>
      <c r="CF438" s="156"/>
      <c r="CG438" s="156"/>
    </row>
    <row r="439" spans="2:85" x14ac:dyDescent="0.2">
      <c r="B439" s="173"/>
      <c r="C439" s="173"/>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c r="AH439" s="156"/>
      <c r="AI439" s="156"/>
      <c r="AJ439" s="156"/>
      <c r="AK439" s="156"/>
      <c r="AL439" s="156"/>
      <c r="AM439" s="156"/>
      <c r="AN439" s="156"/>
      <c r="AO439" s="156"/>
      <c r="AP439" s="156"/>
      <c r="AQ439" s="156"/>
      <c r="AR439" s="156"/>
      <c r="AS439" s="156"/>
      <c r="AT439" s="156"/>
      <c r="AU439" s="156"/>
      <c r="AV439" s="156"/>
      <c r="AW439" s="156"/>
      <c r="AX439" s="156"/>
      <c r="AY439" s="156"/>
      <c r="AZ439" s="156"/>
      <c r="BA439" s="156"/>
      <c r="BB439" s="156"/>
      <c r="BC439" s="156"/>
      <c r="BD439" s="156"/>
      <c r="BE439" s="156"/>
      <c r="BF439" s="156"/>
      <c r="BG439" s="156"/>
      <c r="BH439" s="156"/>
      <c r="BI439" s="156"/>
      <c r="BJ439" s="156"/>
      <c r="BK439" s="156"/>
      <c r="BL439" s="156"/>
      <c r="BM439" s="156"/>
      <c r="BN439" s="156"/>
      <c r="BO439" s="156"/>
      <c r="BP439" s="156"/>
      <c r="BQ439" s="156"/>
      <c r="BR439" s="156"/>
      <c r="BS439" s="156"/>
      <c r="BT439" s="156"/>
      <c r="BU439" s="156"/>
      <c r="BV439" s="156"/>
      <c r="BW439" s="156"/>
      <c r="BX439" s="156"/>
      <c r="BY439" s="156"/>
      <c r="BZ439" s="156"/>
      <c r="CA439" s="156"/>
      <c r="CB439" s="156"/>
      <c r="CC439" s="156"/>
      <c r="CD439" s="156"/>
      <c r="CE439" s="156"/>
      <c r="CF439" s="156"/>
      <c r="CG439" s="156"/>
    </row>
    <row r="440" spans="2:85" x14ac:dyDescent="0.2">
      <c r="B440" s="173"/>
      <c r="C440" s="173"/>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c r="AH440" s="156"/>
      <c r="AI440" s="156"/>
      <c r="AJ440" s="156"/>
      <c r="AK440" s="156"/>
      <c r="AL440" s="156"/>
      <c r="AM440" s="156"/>
      <c r="AN440" s="156"/>
      <c r="AO440" s="156"/>
      <c r="AP440" s="156"/>
      <c r="AQ440" s="156"/>
      <c r="AR440" s="156"/>
      <c r="AS440" s="156"/>
      <c r="AT440" s="156"/>
      <c r="AU440" s="156"/>
      <c r="AV440" s="156"/>
      <c r="AW440" s="156"/>
      <c r="AX440" s="156"/>
      <c r="AY440" s="156"/>
      <c r="AZ440" s="156"/>
      <c r="BA440" s="156"/>
      <c r="BB440" s="156"/>
      <c r="BC440" s="156"/>
      <c r="BD440" s="156"/>
      <c r="BE440" s="156"/>
      <c r="BF440" s="156"/>
      <c r="BG440" s="156"/>
      <c r="BH440" s="156"/>
      <c r="BI440" s="156"/>
      <c r="BJ440" s="156"/>
      <c r="BK440" s="156"/>
      <c r="BL440" s="156"/>
      <c r="BM440" s="156"/>
      <c r="BN440" s="156"/>
      <c r="BO440" s="156"/>
      <c r="BP440" s="156"/>
      <c r="BQ440" s="156"/>
      <c r="BR440" s="156"/>
      <c r="BS440" s="156"/>
      <c r="BT440" s="156"/>
      <c r="BU440" s="156"/>
      <c r="BV440" s="156"/>
      <c r="BW440" s="156"/>
      <c r="BX440" s="156"/>
      <c r="BY440" s="156"/>
      <c r="BZ440" s="156"/>
      <c r="CA440" s="156"/>
      <c r="CB440" s="156"/>
      <c r="CC440" s="156"/>
      <c r="CD440" s="156"/>
      <c r="CE440" s="156"/>
      <c r="CF440" s="156"/>
      <c r="CG440" s="156"/>
    </row>
    <row r="441" spans="2:85" x14ac:dyDescent="0.2">
      <c r="B441" s="173"/>
      <c r="C441" s="173"/>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c r="AH441" s="156"/>
      <c r="AI441" s="156"/>
      <c r="AJ441" s="156"/>
      <c r="AK441" s="156"/>
      <c r="AL441" s="156"/>
      <c r="AM441" s="156"/>
      <c r="AN441" s="156"/>
      <c r="AO441" s="156"/>
      <c r="AP441" s="156"/>
      <c r="AQ441" s="156"/>
      <c r="AR441" s="156"/>
      <c r="AS441" s="156"/>
      <c r="AT441" s="156"/>
      <c r="AU441" s="156"/>
      <c r="AV441" s="156"/>
      <c r="AW441" s="156"/>
      <c r="AX441" s="156"/>
      <c r="AY441" s="156"/>
      <c r="AZ441" s="156"/>
      <c r="BA441" s="156"/>
      <c r="BB441" s="156"/>
      <c r="BC441" s="156"/>
      <c r="BD441" s="156"/>
      <c r="BE441" s="156"/>
      <c r="BF441" s="156"/>
      <c r="BG441" s="156"/>
      <c r="BH441" s="156"/>
      <c r="BI441" s="156"/>
      <c r="BJ441" s="156"/>
      <c r="BK441" s="156"/>
      <c r="BL441" s="156"/>
      <c r="BM441" s="156"/>
      <c r="BN441" s="156"/>
      <c r="BO441" s="156"/>
      <c r="BP441" s="156"/>
      <c r="BQ441" s="156"/>
      <c r="BR441" s="156"/>
      <c r="BS441" s="156"/>
      <c r="BT441" s="156"/>
      <c r="BU441" s="156"/>
      <c r="BV441" s="156"/>
      <c r="BW441" s="156"/>
      <c r="BX441" s="156"/>
      <c r="BY441" s="156"/>
      <c r="BZ441" s="156"/>
      <c r="CA441" s="156"/>
      <c r="CB441" s="156"/>
      <c r="CC441" s="156"/>
      <c r="CD441" s="156"/>
      <c r="CE441" s="156"/>
      <c r="CF441" s="156"/>
      <c r="CG441" s="156"/>
    </row>
    <row r="442" spans="2:85" x14ac:dyDescent="0.2">
      <c r="B442" s="173"/>
      <c r="C442" s="173"/>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c r="AH442" s="156"/>
      <c r="AI442" s="156"/>
      <c r="AJ442" s="156"/>
      <c r="AK442" s="156"/>
      <c r="AL442" s="156"/>
      <c r="AM442" s="156"/>
      <c r="AN442" s="156"/>
      <c r="AO442" s="156"/>
      <c r="AP442" s="156"/>
      <c r="AQ442" s="156"/>
      <c r="AR442" s="156"/>
      <c r="AS442" s="156"/>
      <c r="AT442" s="156"/>
      <c r="AU442" s="156"/>
      <c r="AV442" s="156"/>
      <c r="AW442" s="156"/>
      <c r="AX442" s="156"/>
      <c r="AY442" s="156"/>
      <c r="AZ442" s="156"/>
      <c r="BA442" s="156"/>
      <c r="BB442" s="156"/>
      <c r="BC442" s="156"/>
      <c r="BD442" s="156"/>
      <c r="BE442" s="156"/>
      <c r="BF442" s="156"/>
      <c r="BG442" s="156"/>
      <c r="BH442" s="156"/>
      <c r="BI442" s="156"/>
      <c r="BJ442" s="156"/>
      <c r="BK442" s="156"/>
      <c r="BL442" s="156"/>
      <c r="BM442" s="156"/>
      <c r="BN442" s="156"/>
      <c r="BO442" s="156"/>
      <c r="BP442" s="156"/>
      <c r="BQ442" s="156"/>
      <c r="BR442" s="156"/>
      <c r="BS442" s="156"/>
      <c r="BT442" s="156"/>
      <c r="BU442" s="156"/>
      <c r="BV442" s="156"/>
      <c r="BW442" s="156"/>
      <c r="BX442" s="156"/>
      <c r="BY442" s="156"/>
      <c r="BZ442" s="156"/>
      <c r="CA442" s="156"/>
      <c r="CB442" s="156"/>
      <c r="CC442" s="156"/>
      <c r="CD442" s="156"/>
      <c r="CE442" s="156"/>
      <c r="CF442" s="156"/>
      <c r="CG442" s="156"/>
    </row>
    <row r="443" spans="2:85" x14ac:dyDescent="0.2">
      <c r="B443" s="173"/>
      <c r="C443" s="173"/>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c r="AC443" s="156"/>
      <c r="AD443" s="156"/>
      <c r="AE443" s="156"/>
      <c r="AF443" s="156"/>
      <c r="AG443" s="156"/>
      <c r="AH443" s="156"/>
      <c r="AI443" s="156"/>
      <c r="AJ443" s="156"/>
      <c r="AK443" s="156"/>
      <c r="AL443" s="156"/>
      <c r="AM443" s="156"/>
      <c r="AN443" s="156"/>
      <c r="AO443" s="156"/>
      <c r="AP443" s="156"/>
      <c r="AQ443" s="156"/>
      <c r="AR443" s="156"/>
      <c r="AS443" s="156"/>
      <c r="AT443" s="156"/>
      <c r="AU443" s="156"/>
      <c r="AV443" s="156"/>
      <c r="AW443" s="156"/>
      <c r="AX443" s="156"/>
      <c r="AY443" s="156"/>
      <c r="AZ443" s="156"/>
      <c r="BA443" s="156"/>
      <c r="BB443" s="156"/>
      <c r="BC443" s="156"/>
      <c r="BD443" s="156"/>
      <c r="BE443" s="156"/>
      <c r="BF443" s="156"/>
      <c r="BG443" s="156"/>
      <c r="BH443" s="156"/>
      <c r="BI443" s="156"/>
      <c r="BJ443" s="156"/>
      <c r="BK443" s="156"/>
      <c r="BL443" s="156"/>
      <c r="BM443" s="156"/>
      <c r="BN443" s="156"/>
      <c r="BO443" s="156"/>
      <c r="BP443" s="156"/>
      <c r="BQ443" s="156"/>
      <c r="BR443" s="156"/>
      <c r="BS443" s="156"/>
      <c r="BT443" s="156"/>
      <c r="BU443" s="156"/>
      <c r="BV443" s="156"/>
      <c r="BW443" s="156"/>
      <c r="BX443" s="156"/>
      <c r="BY443" s="156"/>
      <c r="BZ443" s="156"/>
      <c r="CA443" s="156"/>
      <c r="CB443" s="156"/>
      <c r="CC443" s="156"/>
      <c r="CD443" s="156"/>
      <c r="CE443" s="156"/>
      <c r="CF443" s="156"/>
      <c r="CG443" s="156"/>
    </row>
    <row r="444" spans="2:85" x14ac:dyDescent="0.2">
      <c r="B444" s="173"/>
      <c r="C444" s="173"/>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c r="AB444" s="156"/>
      <c r="AC444" s="156"/>
      <c r="AD444" s="156"/>
      <c r="AE444" s="156"/>
      <c r="AF444" s="156"/>
      <c r="AG444" s="156"/>
      <c r="AH444" s="156"/>
      <c r="AI444" s="156"/>
      <c r="AJ444" s="156"/>
      <c r="AK444" s="156"/>
      <c r="AL444" s="156"/>
      <c r="AM444" s="156"/>
      <c r="AN444" s="156"/>
      <c r="AO444" s="156"/>
      <c r="AP444" s="156"/>
      <c r="AQ444" s="156"/>
      <c r="AR444" s="156"/>
      <c r="AS444" s="156"/>
      <c r="AT444" s="156"/>
      <c r="AU444" s="156"/>
      <c r="AV444" s="156"/>
      <c r="AW444" s="156"/>
      <c r="AX444" s="156"/>
      <c r="AY444" s="156"/>
      <c r="AZ444" s="156"/>
      <c r="BA444" s="156"/>
      <c r="BB444" s="156"/>
      <c r="BC444" s="156"/>
      <c r="BD444" s="156"/>
      <c r="BE444" s="156"/>
      <c r="BF444" s="156"/>
      <c r="BG444" s="156"/>
      <c r="BH444" s="156"/>
      <c r="BI444" s="156"/>
      <c r="BJ444" s="156"/>
      <c r="BK444" s="156"/>
      <c r="BL444" s="156"/>
      <c r="BM444" s="156"/>
      <c r="BN444" s="156"/>
      <c r="BO444" s="156"/>
      <c r="BP444" s="156"/>
      <c r="BQ444" s="156"/>
      <c r="BR444" s="156"/>
      <c r="BS444" s="156"/>
      <c r="BT444" s="156"/>
      <c r="BU444" s="156"/>
      <c r="BV444" s="156"/>
      <c r="BW444" s="156"/>
      <c r="BX444" s="156"/>
      <c r="BY444" s="156"/>
      <c r="BZ444" s="156"/>
      <c r="CA444" s="156"/>
      <c r="CB444" s="156"/>
      <c r="CC444" s="156"/>
      <c r="CD444" s="156"/>
      <c r="CE444" s="156"/>
      <c r="CF444" s="156"/>
      <c r="CG444" s="156"/>
    </row>
    <row r="445" spans="2:85" x14ac:dyDescent="0.2">
      <c r="B445" s="173"/>
      <c r="C445" s="173"/>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c r="AH445" s="156"/>
      <c r="AI445" s="156"/>
      <c r="AJ445" s="156"/>
      <c r="AK445" s="156"/>
      <c r="AL445" s="156"/>
      <c r="AM445" s="156"/>
      <c r="AN445" s="156"/>
      <c r="AO445" s="156"/>
      <c r="AP445" s="156"/>
      <c r="AQ445" s="156"/>
      <c r="AR445" s="156"/>
      <c r="AS445" s="156"/>
      <c r="AT445" s="156"/>
      <c r="AU445" s="156"/>
      <c r="AV445" s="156"/>
      <c r="AW445" s="156"/>
      <c r="AX445" s="156"/>
      <c r="AY445" s="156"/>
      <c r="AZ445" s="156"/>
      <c r="BA445" s="156"/>
      <c r="BB445" s="156"/>
      <c r="BC445" s="156"/>
      <c r="BD445" s="156"/>
      <c r="BE445" s="156"/>
      <c r="BF445" s="156"/>
      <c r="BG445" s="156"/>
      <c r="BH445" s="156"/>
      <c r="BI445" s="156"/>
      <c r="BJ445" s="156"/>
      <c r="BK445" s="156"/>
      <c r="BL445" s="156"/>
      <c r="BM445" s="156"/>
      <c r="BN445" s="156"/>
      <c r="BO445" s="156"/>
      <c r="BP445" s="156"/>
      <c r="BQ445" s="156"/>
      <c r="BR445" s="156"/>
      <c r="BS445" s="156"/>
      <c r="BT445" s="156"/>
      <c r="BU445" s="156"/>
      <c r="BV445" s="156"/>
      <c r="BW445" s="156"/>
      <c r="BX445" s="156"/>
      <c r="BY445" s="156"/>
      <c r="BZ445" s="156"/>
      <c r="CA445" s="156"/>
      <c r="CB445" s="156"/>
      <c r="CC445" s="156"/>
      <c r="CD445" s="156"/>
      <c r="CE445" s="156"/>
      <c r="CF445" s="156"/>
      <c r="CG445" s="156"/>
    </row>
    <row r="446" spans="2:85" x14ac:dyDescent="0.2">
      <c r="B446" s="173"/>
      <c r="C446" s="173"/>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c r="AB446" s="156"/>
      <c r="AC446" s="156"/>
      <c r="AD446" s="156"/>
      <c r="AE446" s="156"/>
      <c r="AF446" s="156"/>
      <c r="AG446" s="156"/>
      <c r="AH446" s="156"/>
      <c r="AI446" s="156"/>
      <c r="AJ446" s="156"/>
      <c r="AK446" s="156"/>
      <c r="AL446" s="156"/>
      <c r="AM446" s="156"/>
      <c r="AN446" s="156"/>
      <c r="AO446" s="156"/>
      <c r="AP446" s="156"/>
      <c r="AQ446" s="156"/>
      <c r="AR446" s="156"/>
      <c r="AS446" s="156"/>
      <c r="AT446" s="156"/>
      <c r="AU446" s="156"/>
      <c r="AV446" s="156"/>
      <c r="AW446" s="156"/>
      <c r="AX446" s="156"/>
      <c r="AY446" s="156"/>
      <c r="AZ446" s="156"/>
      <c r="BA446" s="156"/>
      <c r="BB446" s="156"/>
      <c r="BC446" s="156"/>
      <c r="BD446" s="156"/>
      <c r="BE446" s="156"/>
      <c r="BF446" s="156"/>
      <c r="BG446" s="156"/>
      <c r="BH446" s="156"/>
      <c r="BI446" s="156"/>
      <c r="BJ446" s="156"/>
      <c r="BK446" s="156"/>
      <c r="BL446" s="156"/>
      <c r="BM446" s="156"/>
      <c r="BN446" s="156"/>
      <c r="BO446" s="156"/>
      <c r="BP446" s="156"/>
      <c r="BQ446" s="156"/>
      <c r="BR446" s="156"/>
      <c r="BS446" s="156"/>
      <c r="BT446" s="156"/>
      <c r="BU446" s="156"/>
      <c r="BV446" s="156"/>
      <c r="BW446" s="156"/>
      <c r="BX446" s="156"/>
      <c r="BY446" s="156"/>
      <c r="BZ446" s="156"/>
      <c r="CA446" s="156"/>
      <c r="CB446" s="156"/>
      <c r="CC446" s="156"/>
      <c r="CD446" s="156"/>
      <c r="CE446" s="156"/>
      <c r="CF446" s="156"/>
      <c r="CG446" s="156"/>
    </row>
    <row r="447" spans="2:85" x14ac:dyDescent="0.2">
      <c r="B447" s="173"/>
      <c r="C447" s="173"/>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c r="AB447" s="156"/>
      <c r="AC447" s="156"/>
      <c r="AD447" s="156"/>
      <c r="AE447" s="156"/>
      <c r="AF447" s="156"/>
      <c r="AG447" s="156"/>
      <c r="AH447" s="156"/>
      <c r="AI447" s="156"/>
      <c r="AJ447" s="156"/>
      <c r="AK447" s="156"/>
      <c r="AL447" s="156"/>
      <c r="AM447" s="156"/>
      <c r="AN447" s="156"/>
      <c r="AO447" s="156"/>
      <c r="AP447" s="156"/>
      <c r="AQ447" s="156"/>
      <c r="AR447" s="156"/>
      <c r="AS447" s="156"/>
      <c r="AT447" s="156"/>
      <c r="AU447" s="156"/>
      <c r="AV447" s="156"/>
      <c r="AW447" s="156"/>
      <c r="AX447" s="156"/>
      <c r="AY447" s="156"/>
      <c r="AZ447" s="156"/>
      <c r="BA447" s="156"/>
      <c r="BB447" s="156"/>
      <c r="BC447" s="156"/>
      <c r="BD447" s="156"/>
      <c r="BE447" s="156"/>
      <c r="BF447" s="156"/>
      <c r="BG447" s="156"/>
      <c r="BH447" s="156"/>
      <c r="BI447" s="156"/>
      <c r="BJ447" s="156"/>
      <c r="BK447" s="156"/>
      <c r="BL447" s="156"/>
      <c r="BM447" s="156"/>
      <c r="BN447" s="156"/>
      <c r="BO447" s="156"/>
      <c r="BP447" s="156"/>
      <c r="BQ447" s="156"/>
      <c r="BR447" s="156"/>
      <c r="BS447" s="156"/>
      <c r="BT447" s="156"/>
      <c r="BU447" s="156"/>
      <c r="BV447" s="156"/>
      <c r="BW447" s="156"/>
      <c r="BX447" s="156"/>
      <c r="BY447" s="156"/>
      <c r="BZ447" s="156"/>
      <c r="CA447" s="156"/>
      <c r="CB447" s="156"/>
      <c r="CC447" s="156"/>
      <c r="CD447" s="156"/>
      <c r="CE447" s="156"/>
      <c r="CF447" s="156"/>
      <c r="CG447" s="156"/>
    </row>
    <row r="448" spans="2:85" x14ac:dyDescent="0.2">
      <c r="B448" s="173"/>
      <c r="C448" s="173"/>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c r="AA448" s="156"/>
      <c r="AB448" s="156"/>
      <c r="AC448" s="156"/>
      <c r="AD448" s="156"/>
      <c r="AE448" s="156"/>
      <c r="AF448" s="156"/>
      <c r="AG448" s="156"/>
      <c r="AH448" s="156"/>
      <c r="AI448" s="156"/>
      <c r="AJ448" s="156"/>
      <c r="AK448" s="156"/>
      <c r="AL448" s="156"/>
      <c r="AM448" s="156"/>
      <c r="AN448" s="156"/>
      <c r="AO448" s="156"/>
      <c r="AP448" s="156"/>
      <c r="AQ448" s="156"/>
      <c r="AR448" s="156"/>
      <c r="AS448" s="156"/>
      <c r="AT448" s="156"/>
      <c r="AU448" s="156"/>
      <c r="AV448" s="156"/>
      <c r="AW448" s="156"/>
      <c r="AX448" s="156"/>
      <c r="AY448" s="156"/>
      <c r="AZ448" s="156"/>
      <c r="BA448" s="156"/>
      <c r="BB448" s="156"/>
      <c r="BC448" s="156"/>
      <c r="BD448" s="156"/>
      <c r="BE448" s="156"/>
      <c r="BF448" s="156"/>
      <c r="BG448" s="156"/>
      <c r="BH448" s="156"/>
      <c r="BI448" s="156"/>
      <c r="BJ448" s="156"/>
      <c r="BK448" s="156"/>
      <c r="BL448" s="156"/>
      <c r="BM448" s="156"/>
      <c r="BN448" s="156"/>
      <c r="BO448" s="156"/>
      <c r="BP448" s="156"/>
      <c r="BQ448" s="156"/>
      <c r="BR448" s="156"/>
      <c r="BS448" s="156"/>
      <c r="BT448" s="156"/>
      <c r="BU448" s="156"/>
      <c r="BV448" s="156"/>
      <c r="BW448" s="156"/>
      <c r="BX448" s="156"/>
      <c r="BY448" s="156"/>
      <c r="BZ448" s="156"/>
      <c r="CA448" s="156"/>
      <c r="CB448" s="156"/>
      <c r="CC448" s="156"/>
      <c r="CD448" s="156"/>
      <c r="CE448" s="156"/>
      <c r="CF448" s="156"/>
      <c r="CG448" s="156"/>
    </row>
    <row r="449" spans="2:85" x14ac:dyDescent="0.2">
      <c r="B449" s="173"/>
      <c r="C449" s="173"/>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c r="AH449" s="156"/>
      <c r="AI449" s="156"/>
      <c r="AJ449" s="156"/>
      <c r="AK449" s="156"/>
      <c r="AL449" s="156"/>
      <c r="AM449" s="156"/>
      <c r="AN449" s="156"/>
      <c r="AO449" s="156"/>
      <c r="AP449" s="156"/>
      <c r="AQ449" s="156"/>
      <c r="AR449" s="156"/>
      <c r="AS449" s="156"/>
      <c r="AT449" s="156"/>
      <c r="AU449" s="156"/>
      <c r="AV449" s="156"/>
      <c r="AW449" s="156"/>
      <c r="AX449" s="156"/>
      <c r="AY449" s="156"/>
      <c r="AZ449" s="156"/>
      <c r="BA449" s="156"/>
      <c r="BB449" s="156"/>
      <c r="BC449" s="156"/>
      <c r="BD449" s="156"/>
      <c r="BE449" s="156"/>
      <c r="BF449" s="156"/>
      <c r="BG449" s="156"/>
      <c r="BH449" s="156"/>
      <c r="BI449" s="156"/>
      <c r="BJ449" s="156"/>
      <c r="BK449" s="156"/>
      <c r="BL449" s="156"/>
      <c r="BM449" s="156"/>
      <c r="BN449" s="156"/>
      <c r="BO449" s="156"/>
      <c r="BP449" s="156"/>
      <c r="BQ449" s="156"/>
      <c r="BR449" s="156"/>
      <c r="BS449" s="156"/>
      <c r="BT449" s="156"/>
      <c r="BU449" s="156"/>
      <c r="BV449" s="156"/>
      <c r="BW449" s="156"/>
      <c r="BX449" s="156"/>
      <c r="BY449" s="156"/>
      <c r="BZ449" s="156"/>
      <c r="CA449" s="156"/>
      <c r="CB449" s="156"/>
      <c r="CC449" s="156"/>
      <c r="CD449" s="156"/>
      <c r="CE449" s="156"/>
      <c r="CF449" s="156"/>
      <c r="CG449" s="156"/>
    </row>
    <row r="450" spans="2:85" x14ac:dyDescent="0.2">
      <c r="B450" s="173"/>
      <c r="C450" s="173"/>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c r="AB450" s="156"/>
      <c r="AC450" s="156"/>
      <c r="AD450" s="156"/>
      <c r="AE450" s="156"/>
      <c r="AF450" s="156"/>
      <c r="AG450" s="156"/>
      <c r="AH450" s="156"/>
      <c r="AI450" s="156"/>
      <c r="AJ450" s="156"/>
      <c r="AK450" s="156"/>
      <c r="AL450" s="156"/>
      <c r="AM450" s="156"/>
      <c r="AN450" s="156"/>
      <c r="AO450" s="156"/>
      <c r="AP450" s="156"/>
      <c r="AQ450" s="156"/>
      <c r="AR450" s="156"/>
      <c r="AS450" s="156"/>
      <c r="AT450" s="156"/>
      <c r="AU450" s="156"/>
      <c r="AV450" s="156"/>
      <c r="AW450" s="156"/>
      <c r="AX450" s="156"/>
      <c r="AY450" s="156"/>
      <c r="AZ450" s="156"/>
      <c r="BA450" s="156"/>
      <c r="BB450" s="156"/>
      <c r="BC450" s="156"/>
      <c r="BD450" s="156"/>
      <c r="BE450" s="156"/>
      <c r="BF450" s="156"/>
      <c r="BG450" s="156"/>
      <c r="BH450" s="156"/>
      <c r="BI450" s="156"/>
      <c r="BJ450" s="156"/>
      <c r="BK450" s="156"/>
      <c r="BL450" s="156"/>
      <c r="BM450" s="156"/>
      <c r="BN450" s="156"/>
      <c r="BO450" s="156"/>
      <c r="BP450" s="156"/>
      <c r="BQ450" s="156"/>
      <c r="BR450" s="156"/>
      <c r="BS450" s="156"/>
      <c r="BT450" s="156"/>
      <c r="BU450" s="156"/>
      <c r="BV450" s="156"/>
      <c r="BW450" s="156"/>
      <c r="BX450" s="156"/>
      <c r="BY450" s="156"/>
      <c r="BZ450" s="156"/>
      <c r="CA450" s="156"/>
      <c r="CB450" s="156"/>
      <c r="CC450" s="156"/>
      <c r="CD450" s="156"/>
      <c r="CE450" s="156"/>
      <c r="CF450" s="156"/>
      <c r="CG450" s="156"/>
    </row>
    <row r="451" spans="2:85" x14ac:dyDescent="0.2">
      <c r="B451" s="173"/>
      <c r="C451" s="173"/>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156"/>
      <c r="AC451" s="156"/>
      <c r="AD451" s="156"/>
      <c r="AE451" s="156"/>
      <c r="AF451" s="156"/>
      <c r="AG451" s="156"/>
      <c r="AH451" s="156"/>
      <c r="AI451" s="156"/>
      <c r="AJ451" s="156"/>
      <c r="AK451" s="156"/>
      <c r="AL451" s="156"/>
      <c r="AM451" s="156"/>
      <c r="AN451" s="156"/>
      <c r="AO451" s="156"/>
      <c r="AP451" s="156"/>
      <c r="AQ451" s="156"/>
      <c r="AR451" s="156"/>
      <c r="AS451" s="156"/>
      <c r="AT451" s="156"/>
      <c r="AU451" s="156"/>
      <c r="AV451" s="156"/>
      <c r="AW451" s="156"/>
      <c r="AX451" s="156"/>
      <c r="AY451" s="156"/>
      <c r="AZ451" s="156"/>
      <c r="BA451" s="156"/>
      <c r="BB451" s="156"/>
      <c r="BC451" s="156"/>
      <c r="BD451" s="156"/>
      <c r="BE451" s="156"/>
      <c r="BF451" s="156"/>
      <c r="BG451" s="156"/>
      <c r="BH451" s="156"/>
      <c r="BI451" s="156"/>
      <c r="BJ451" s="156"/>
      <c r="BK451" s="156"/>
      <c r="BL451" s="156"/>
      <c r="BM451" s="156"/>
      <c r="BN451" s="156"/>
      <c r="BO451" s="156"/>
      <c r="BP451" s="156"/>
      <c r="BQ451" s="156"/>
      <c r="BR451" s="156"/>
      <c r="BS451" s="156"/>
      <c r="BT451" s="156"/>
      <c r="BU451" s="156"/>
      <c r="BV451" s="156"/>
      <c r="BW451" s="156"/>
      <c r="BX451" s="156"/>
      <c r="BY451" s="156"/>
      <c r="BZ451" s="156"/>
      <c r="CA451" s="156"/>
      <c r="CB451" s="156"/>
      <c r="CC451" s="156"/>
      <c r="CD451" s="156"/>
      <c r="CE451" s="156"/>
      <c r="CF451" s="156"/>
      <c r="CG451" s="156"/>
    </row>
    <row r="452" spans="2:85" x14ac:dyDescent="0.2">
      <c r="B452" s="173"/>
      <c r="C452" s="173"/>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c r="AA452" s="156"/>
      <c r="AB452" s="156"/>
      <c r="AC452" s="156"/>
      <c r="AD452" s="156"/>
      <c r="AE452" s="156"/>
      <c r="AF452" s="156"/>
      <c r="AG452" s="156"/>
      <c r="AH452" s="156"/>
      <c r="AI452" s="156"/>
      <c r="AJ452" s="156"/>
      <c r="AK452" s="156"/>
      <c r="AL452" s="156"/>
      <c r="AM452" s="156"/>
      <c r="AN452" s="156"/>
      <c r="AO452" s="156"/>
      <c r="AP452" s="156"/>
      <c r="AQ452" s="156"/>
      <c r="AR452" s="156"/>
      <c r="AS452" s="156"/>
      <c r="AT452" s="156"/>
      <c r="AU452" s="156"/>
      <c r="AV452" s="156"/>
      <c r="AW452" s="156"/>
      <c r="AX452" s="156"/>
      <c r="AY452" s="156"/>
      <c r="AZ452" s="156"/>
      <c r="BA452" s="156"/>
      <c r="BB452" s="156"/>
      <c r="BC452" s="156"/>
      <c r="BD452" s="156"/>
      <c r="BE452" s="156"/>
      <c r="BF452" s="156"/>
      <c r="BG452" s="156"/>
      <c r="BH452" s="156"/>
      <c r="BI452" s="156"/>
      <c r="BJ452" s="156"/>
      <c r="BK452" s="156"/>
      <c r="BL452" s="156"/>
      <c r="BM452" s="156"/>
      <c r="BN452" s="156"/>
      <c r="BO452" s="156"/>
      <c r="BP452" s="156"/>
      <c r="BQ452" s="156"/>
      <c r="BR452" s="156"/>
      <c r="BS452" s="156"/>
      <c r="BT452" s="156"/>
      <c r="BU452" s="156"/>
      <c r="BV452" s="156"/>
      <c r="BW452" s="156"/>
      <c r="BX452" s="156"/>
      <c r="BY452" s="156"/>
      <c r="BZ452" s="156"/>
      <c r="CA452" s="156"/>
      <c r="CB452" s="156"/>
      <c r="CC452" s="156"/>
      <c r="CD452" s="156"/>
      <c r="CE452" s="156"/>
      <c r="CF452" s="156"/>
      <c r="CG452" s="156"/>
    </row>
    <row r="453" spans="2:85" x14ac:dyDescent="0.2">
      <c r="B453" s="173"/>
      <c r="C453" s="173"/>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c r="AA453" s="156"/>
      <c r="AB453" s="156"/>
      <c r="AC453" s="156"/>
      <c r="AD453" s="156"/>
      <c r="AE453" s="156"/>
      <c r="AF453" s="156"/>
      <c r="AG453" s="156"/>
      <c r="AH453" s="156"/>
      <c r="AI453" s="156"/>
      <c r="AJ453" s="156"/>
      <c r="AK453" s="156"/>
      <c r="AL453" s="156"/>
      <c r="AM453" s="156"/>
      <c r="AN453" s="156"/>
      <c r="AO453" s="156"/>
      <c r="AP453" s="156"/>
      <c r="AQ453" s="156"/>
      <c r="AR453" s="156"/>
      <c r="AS453" s="156"/>
      <c r="AT453" s="156"/>
      <c r="AU453" s="156"/>
      <c r="AV453" s="156"/>
      <c r="AW453" s="156"/>
      <c r="AX453" s="156"/>
      <c r="AY453" s="156"/>
      <c r="AZ453" s="156"/>
      <c r="BA453" s="156"/>
      <c r="BB453" s="156"/>
      <c r="BC453" s="156"/>
      <c r="BD453" s="156"/>
      <c r="BE453" s="156"/>
      <c r="BF453" s="156"/>
      <c r="BG453" s="156"/>
      <c r="BH453" s="156"/>
      <c r="BI453" s="156"/>
      <c r="BJ453" s="156"/>
      <c r="BK453" s="156"/>
      <c r="BL453" s="156"/>
      <c r="BM453" s="156"/>
      <c r="BN453" s="156"/>
      <c r="BO453" s="156"/>
      <c r="BP453" s="156"/>
      <c r="BQ453" s="156"/>
      <c r="BR453" s="156"/>
      <c r="BS453" s="156"/>
      <c r="BT453" s="156"/>
      <c r="BU453" s="156"/>
      <c r="BV453" s="156"/>
      <c r="BW453" s="156"/>
      <c r="BX453" s="156"/>
      <c r="BY453" s="156"/>
      <c r="BZ453" s="156"/>
      <c r="CA453" s="156"/>
      <c r="CB453" s="156"/>
      <c r="CC453" s="156"/>
      <c r="CD453" s="156"/>
      <c r="CE453" s="156"/>
      <c r="CF453" s="156"/>
      <c r="CG453" s="156"/>
    </row>
    <row r="454" spans="2:85" x14ac:dyDescent="0.2">
      <c r="B454" s="173"/>
      <c r="C454" s="173"/>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c r="AA454" s="156"/>
      <c r="AB454" s="156"/>
      <c r="AC454" s="156"/>
      <c r="AD454" s="156"/>
      <c r="AE454" s="156"/>
      <c r="AF454" s="156"/>
      <c r="AG454" s="156"/>
      <c r="AH454" s="156"/>
      <c r="AI454" s="156"/>
      <c r="AJ454" s="156"/>
      <c r="AK454" s="156"/>
      <c r="AL454" s="156"/>
      <c r="AM454" s="156"/>
      <c r="AN454" s="156"/>
      <c r="AO454" s="156"/>
      <c r="AP454" s="156"/>
      <c r="AQ454" s="156"/>
      <c r="AR454" s="156"/>
      <c r="AS454" s="156"/>
      <c r="AT454" s="156"/>
      <c r="AU454" s="156"/>
      <c r="AV454" s="156"/>
      <c r="AW454" s="156"/>
      <c r="AX454" s="156"/>
      <c r="AY454" s="156"/>
      <c r="AZ454" s="156"/>
      <c r="BA454" s="156"/>
      <c r="BB454" s="156"/>
      <c r="BC454" s="156"/>
      <c r="BD454" s="156"/>
      <c r="BE454" s="156"/>
      <c r="BF454" s="156"/>
      <c r="BG454" s="156"/>
      <c r="BH454" s="156"/>
      <c r="BI454" s="156"/>
      <c r="BJ454" s="156"/>
      <c r="BK454" s="156"/>
      <c r="BL454" s="156"/>
      <c r="BM454" s="156"/>
      <c r="BN454" s="156"/>
      <c r="BO454" s="156"/>
      <c r="BP454" s="156"/>
      <c r="BQ454" s="156"/>
      <c r="BR454" s="156"/>
      <c r="BS454" s="156"/>
      <c r="BT454" s="156"/>
      <c r="BU454" s="156"/>
      <c r="BV454" s="156"/>
      <c r="BW454" s="156"/>
      <c r="BX454" s="156"/>
      <c r="BY454" s="156"/>
      <c r="BZ454" s="156"/>
      <c r="CA454" s="156"/>
      <c r="CB454" s="156"/>
      <c r="CC454" s="156"/>
      <c r="CD454" s="156"/>
      <c r="CE454" s="156"/>
      <c r="CF454" s="156"/>
      <c r="CG454" s="156"/>
    </row>
    <row r="455" spans="2:85" x14ac:dyDescent="0.2">
      <c r="B455" s="173"/>
      <c r="C455" s="173"/>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c r="AA455" s="156"/>
      <c r="AB455" s="156"/>
      <c r="AC455" s="156"/>
      <c r="AD455" s="156"/>
      <c r="AE455" s="156"/>
      <c r="AF455" s="156"/>
      <c r="AG455" s="156"/>
      <c r="AH455" s="156"/>
      <c r="AI455" s="156"/>
      <c r="AJ455" s="156"/>
      <c r="AK455" s="156"/>
      <c r="AL455" s="156"/>
      <c r="AM455" s="156"/>
      <c r="AN455" s="156"/>
      <c r="AO455" s="156"/>
      <c r="AP455" s="156"/>
      <c r="AQ455" s="156"/>
      <c r="AR455" s="156"/>
      <c r="AS455" s="156"/>
      <c r="AT455" s="156"/>
      <c r="AU455" s="156"/>
      <c r="AV455" s="156"/>
      <c r="AW455" s="156"/>
      <c r="AX455" s="156"/>
      <c r="AY455" s="156"/>
      <c r="AZ455" s="156"/>
      <c r="BA455" s="156"/>
      <c r="BB455" s="156"/>
      <c r="BC455" s="156"/>
      <c r="BD455" s="156"/>
      <c r="BE455" s="156"/>
      <c r="BF455" s="156"/>
      <c r="BG455" s="156"/>
      <c r="BH455" s="156"/>
      <c r="BI455" s="156"/>
      <c r="BJ455" s="156"/>
      <c r="BK455" s="156"/>
      <c r="BL455" s="156"/>
      <c r="BM455" s="156"/>
      <c r="BN455" s="156"/>
      <c r="BO455" s="156"/>
      <c r="BP455" s="156"/>
      <c r="BQ455" s="156"/>
      <c r="BR455" s="156"/>
      <c r="BS455" s="156"/>
      <c r="BT455" s="156"/>
      <c r="BU455" s="156"/>
      <c r="BV455" s="156"/>
      <c r="BW455" s="156"/>
      <c r="BX455" s="156"/>
      <c r="BY455" s="156"/>
      <c r="BZ455" s="156"/>
      <c r="CA455" s="156"/>
      <c r="CB455" s="156"/>
      <c r="CC455" s="156"/>
      <c r="CD455" s="156"/>
      <c r="CE455" s="156"/>
      <c r="CF455" s="156"/>
      <c r="CG455" s="156"/>
    </row>
    <row r="456" spans="2:85" x14ac:dyDescent="0.2">
      <c r="B456" s="173"/>
      <c r="C456" s="173"/>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c r="AA456" s="156"/>
      <c r="AB456" s="156"/>
      <c r="AC456" s="156"/>
      <c r="AD456" s="156"/>
      <c r="AE456" s="156"/>
      <c r="AF456" s="156"/>
      <c r="AG456" s="156"/>
      <c r="AH456" s="156"/>
      <c r="AI456" s="156"/>
      <c r="AJ456" s="156"/>
      <c r="AK456" s="156"/>
      <c r="AL456" s="156"/>
      <c r="AM456" s="156"/>
      <c r="AN456" s="156"/>
      <c r="AO456" s="156"/>
      <c r="AP456" s="156"/>
      <c r="AQ456" s="156"/>
      <c r="AR456" s="156"/>
      <c r="AS456" s="156"/>
      <c r="AT456" s="156"/>
      <c r="AU456" s="156"/>
      <c r="AV456" s="156"/>
      <c r="AW456" s="156"/>
      <c r="AX456" s="156"/>
      <c r="AY456" s="156"/>
      <c r="AZ456" s="156"/>
      <c r="BA456" s="156"/>
      <c r="BB456" s="156"/>
      <c r="BC456" s="156"/>
      <c r="BD456" s="156"/>
      <c r="BE456" s="156"/>
      <c r="BF456" s="156"/>
      <c r="BG456" s="156"/>
      <c r="BH456" s="156"/>
      <c r="BI456" s="156"/>
      <c r="BJ456" s="156"/>
      <c r="BK456" s="156"/>
      <c r="BL456" s="156"/>
      <c r="BM456" s="156"/>
      <c r="BN456" s="156"/>
      <c r="BO456" s="156"/>
      <c r="BP456" s="156"/>
      <c r="BQ456" s="156"/>
      <c r="BR456" s="156"/>
      <c r="BS456" s="156"/>
      <c r="BT456" s="156"/>
      <c r="BU456" s="156"/>
      <c r="BV456" s="156"/>
      <c r="BW456" s="156"/>
      <c r="BX456" s="156"/>
      <c r="BY456" s="156"/>
      <c r="BZ456" s="156"/>
      <c r="CA456" s="156"/>
      <c r="CB456" s="156"/>
      <c r="CC456" s="156"/>
      <c r="CD456" s="156"/>
      <c r="CE456" s="156"/>
      <c r="CF456" s="156"/>
      <c r="CG456" s="156"/>
    </row>
    <row r="457" spans="2:85" x14ac:dyDescent="0.2">
      <c r="B457" s="173"/>
      <c r="C457" s="173"/>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c r="AA457" s="156"/>
      <c r="AB457" s="156"/>
      <c r="AC457" s="156"/>
      <c r="AD457" s="156"/>
      <c r="AE457" s="156"/>
      <c r="AF457" s="156"/>
      <c r="AG457" s="156"/>
      <c r="AH457" s="156"/>
      <c r="AI457" s="156"/>
      <c r="AJ457" s="156"/>
      <c r="AK457" s="156"/>
      <c r="AL457" s="156"/>
      <c r="AM457" s="156"/>
      <c r="AN457" s="156"/>
      <c r="AO457" s="156"/>
      <c r="AP457" s="156"/>
      <c r="AQ457" s="156"/>
      <c r="AR457" s="156"/>
      <c r="AS457" s="156"/>
      <c r="AT457" s="156"/>
      <c r="AU457" s="156"/>
      <c r="AV457" s="156"/>
      <c r="AW457" s="156"/>
      <c r="AX457" s="156"/>
      <c r="AY457" s="156"/>
      <c r="AZ457" s="156"/>
      <c r="BA457" s="156"/>
      <c r="BB457" s="156"/>
      <c r="BC457" s="156"/>
      <c r="BD457" s="156"/>
      <c r="BE457" s="156"/>
      <c r="BF457" s="156"/>
      <c r="BG457" s="156"/>
      <c r="BH457" s="156"/>
      <c r="BI457" s="156"/>
      <c r="BJ457" s="156"/>
      <c r="BK457" s="156"/>
      <c r="BL457" s="156"/>
      <c r="BM457" s="156"/>
      <c r="BN457" s="156"/>
      <c r="BO457" s="156"/>
      <c r="BP457" s="156"/>
      <c r="BQ457" s="156"/>
      <c r="BR457" s="156"/>
      <c r="BS457" s="156"/>
      <c r="BT457" s="156"/>
      <c r="BU457" s="156"/>
      <c r="BV457" s="156"/>
      <c r="BW457" s="156"/>
      <c r="BX457" s="156"/>
      <c r="BY457" s="156"/>
      <c r="BZ457" s="156"/>
      <c r="CA457" s="156"/>
      <c r="CB457" s="156"/>
      <c r="CC457" s="156"/>
      <c r="CD457" s="156"/>
      <c r="CE457" s="156"/>
      <c r="CF457" s="156"/>
      <c r="CG457" s="156"/>
    </row>
    <row r="458" spans="2:85" x14ac:dyDescent="0.2">
      <c r="B458" s="173"/>
      <c r="C458" s="173"/>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c r="AA458" s="156"/>
      <c r="AB458" s="156"/>
      <c r="AC458" s="156"/>
      <c r="AD458" s="156"/>
      <c r="AE458" s="156"/>
      <c r="AF458" s="156"/>
      <c r="AG458" s="156"/>
      <c r="AH458" s="156"/>
      <c r="AI458" s="156"/>
      <c r="AJ458" s="156"/>
      <c r="AK458" s="156"/>
      <c r="AL458" s="156"/>
      <c r="AM458" s="156"/>
      <c r="AN458" s="156"/>
      <c r="AO458" s="156"/>
      <c r="AP458" s="156"/>
      <c r="AQ458" s="156"/>
      <c r="AR458" s="156"/>
      <c r="AS458" s="156"/>
      <c r="AT458" s="156"/>
      <c r="AU458" s="156"/>
      <c r="AV458" s="156"/>
      <c r="AW458" s="156"/>
      <c r="AX458" s="156"/>
      <c r="AY458" s="156"/>
      <c r="AZ458" s="156"/>
      <c r="BA458" s="156"/>
      <c r="BB458" s="156"/>
      <c r="BC458" s="156"/>
      <c r="BD458" s="156"/>
      <c r="BE458" s="156"/>
      <c r="BF458" s="156"/>
      <c r="BG458" s="156"/>
      <c r="BH458" s="156"/>
      <c r="BI458" s="156"/>
      <c r="BJ458" s="156"/>
      <c r="BK458" s="156"/>
      <c r="BL458" s="156"/>
      <c r="BM458" s="156"/>
      <c r="BN458" s="156"/>
      <c r="BO458" s="156"/>
      <c r="BP458" s="156"/>
      <c r="BQ458" s="156"/>
      <c r="BR458" s="156"/>
      <c r="BS458" s="156"/>
      <c r="BT458" s="156"/>
      <c r="BU458" s="156"/>
      <c r="BV458" s="156"/>
      <c r="BW458" s="156"/>
      <c r="BX458" s="156"/>
      <c r="BY458" s="156"/>
      <c r="BZ458" s="156"/>
      <c r="CA458" s="156"/>
      <c r="CB458" s="156"/>
      <c r="CC458" s="156"/>
      <c r="CD458" s="156"/>
      <c r="CE458" s="156"/>
      <c r="CF458" s="156"/>
      <c r="CG458" s="156"/>
    </row>
    <row r="459" spans="2:85" x14ac:dyDescent="0.2">
      <c r="B459" s="173"/>
      <c r="C459" s="173"/>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c r="AA459" s="156"/>
      <c r="AB459" s="156"/>
      <c r="AC459" s="156"/>
      <c r="AD459" s="156"/>
      <c r="AE459" s="156"/>
      <c r="AF459" s="156"/>
      <c r="AG459" s="156"/>
      <c r="AH459" s="156"/>
      <c r="AI459" s="156"/>
      <c r="AJ459" s="156"/>
      <c r="AK459" s="156"/>
      <c r="AL459" s="156"/>
      <c r="AM459" s="156"/>
      <c r="AN459" s="156"/>
      <c r="AO459" s="156"/>
      <c r="AP459" s="156"/>
      <c r="AQ459" s="156"/>
      <c r="AR459" s="156"/>
      <c r="AS459" s="156"/>
      <c r="AT459" s="156"/>
      <c r="AU459" s="156"/>
      <c r="AV459" s="156"/>
      <c r="AW459" s="156"/>
      <c r="AX459" s="156"/>
      <c r="AY459" s="156"/>
      <c r="AZ459" s="156"/>
      <c r="BA459" s="156"/>
      <c r="BB459" s="156"/>
      <c r="BC459" s="156"/>
      <c r="BD459" s="156"/>
      <c r="BE459" s="156"/>
      <c r="BF459" s="156"/>
      <c r="BG459" s="156"/>
      <c r="BH459" s="156"/>
      <c r="BI459" s="156"/>
      <c r="BJ459" s="156"/>
      <c r="BK459" s="156"/>
      <c r="BL459" s="156"/>
      <c r="BM459" s="156"/>
      <c r="BN459" s="156"/>
      <c r="BO459" s="156"/>
      <c r="BP459" s="156"/>
      <c r="BQ459" s="156"/>
      <c r="BR459" s="156"/>
      <c r="BS459" s="156"/>
      <c r="BT459" s="156"/>
      <c r="BU459" s="156"/>
      <c r="BV459" s="156"/>
      <c r="BW459" s="156"/>
      <c r="BX459" s="156"/>
      <c r="BY459" s="156"/>
      <c r="BZ459" s="156"/>
      <c r="CA459" s="156"/>
      <c r="CB459" s="156"/>
      <c r="CC459" s="156"/>
      <c r="CD459" s="156"/>
      <c r="CE459" s="156"/>
      <c r="CF459" s="156"/>
      <c r="CG459" s="156"/>
    </row>
    <row r="460" spans="2:85" x14ac:dyDescent="0.2">
      <c r="B460" s="173"/>
      <c r="C460" s="173"/>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c r="AA460" s="156"/>
      <c r="AB460" s="156"/>
      <c r="AC460" s="156"/>
      <c r="AD460" s="156"/>
      <c r="AE460" s="156"/>
      <c r="AF460" s="156"/>
      <c r="AG460" s="156"/>
      <c r="AH460" s="156"/>
      <c r="AI460" s="156"/>
      <c r="AJ460" s="156"/>
      <c r="AK460" s="156"/>
      <c r="AL460" s="156"/>
      <c r="AM460" s="156"/>
      <c r="AN460" s="156"/>
      <c r="AO460" s="156"/>
      <c r="AP460" s="156"/>
      <c r="AQ460" s="156"/>
      <c r="AR460" s="156"/>
      <c r="AS460" s="156"/>
      <c r="AT460" s="156"/>
      <c r="AU460" s="156"/>
      <c r="AV460" s="156"/>
      <c r="AW460" s="156"/>
      <c r="AX460" s="156"/>
      <c r="AY460" s="156"/>
      <c r="AZ460" s="156"/>
      <c r="BA460" s="156"/>
      <c r="BB460" s="156"/>
      <c r="BC460" s="156"/>
      <c r="BD460" s="156"/>
      <c r="BE460" s="156"/>
      <c r="BF460" s="156"/>
      <c r="BG460" s="156"/>
      <c r="BH460" s="156"/>
      <c r="BI460" s="156"/>
      <c r="BJ460" s="156"/>
      <c r="BK460" s="156"/>
      <c r="BL460" s="156"/>
      <c r="BM460" s="156"/>
      <c r="BN460" s="156"/>
      <c r="BO460" s="156"/>
      <c r="BP460" s="156"/>
      <c r="BQ460" s="156"/>
      <c r="BR460" s="156"/>
      <c r="BS460" s="156"/>
      <c r="BT460" s="156"/>
      <c r="BU460" s="156"/>
      <c r="BV460" s="156"/>
      <c r="BW460" s="156"/>
      <c r="BX460" s="156"/>
      <c r="BY460" s="156"/>
      <c r="BZ460" s="156"/>
      <c r="CA460" s="156"/>
      <c r="CB460" s="156"/>
      <c r="CC460" s="156"/>
      <c r="CD460" s="156"/>
      <c r="CE460" s="156"/>
      <c r="CF460" s="156"/>
      <c r="CG460" s="156"/>
    </row>
    <row r="461" spans="2:85" x14ac:dyDescent="0.2">
      <c r="B461" s="173"/>
      <c r="C461" s="173"/>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c r="AA461" s="156"/>
      <c r="AB461" s="156"/>
      <c r="AC461" s="156"/>
      <c r="AD461" s="156"/>
      <c r="AE461" s="156"/>
      <c r="AF461" s="156"/>
      <c r="AG461" s="156"/>
      <c r="AH461" s="156"/>
      <c r="AI461" s="156"/>
      <c r="AJ461" s="156"/>
      <c r="AK461" s="156"/>
      <c r="AL461" s="156"/>
      <c r="AM461" s="156"/>
      <c r="AN461" s="156"/>
      <c r="AO461" s="156"/>
      <c r="AP461" s="156"/>
      <c r="AQ461" s="156"/>
      <c r="AR461" s="156"/>
      <c r="AS461" s="156"/>
      <c r="AT461" s="156"/>
      <c r="AU461" s="156"/>
      <c r="AV461" s="156"/>
      <c r="AW461" s="156"/>
      <c r="AX461" s="156"/>
      <c r="AY461" s="156"/>
      <c r="AZ461" s="156"/>
      <c r="BA461" s="156"/>
      <c r="BB461" s="156"/>
      <c r="BC461" s="156"/>
      <c r="BD461" s="156"/>
      <c r="BE461" s="156"/>
      <c r="BF461" s="156"/>
      <c r="BG461" s="156"/>
      <c r="BH461" s="156"/>
      <c r="BI461" s="156"/>
      <c r="BJ461" s="156"/>
      <c r="BK461" s="156"/>
      <c r="BL461" s="156"/>
      <c r="BM461" s="156"/>
      <c r="BN461" s="156"/>
      <c r="BO461" s="156"/>
      <c r="BP461" s="156"/>
      <c r="BQ461" s="156"/>
      <c r="BR461" s="156"/>
      <c r="BS461" s="156"/>
      <c r="BT461" s="156"/>
      <c r="BU461" s="156"/>
      <c r="BV461" s="156"/>
      <c r="BW461" s="156"/>
      <c r="BX461" s="156"/>
      <c r="BY461" s="156"/>
      <c r="BZ461" s="156"/>
      <c r="CA461" s="156"/>
      <c r="CB461" s="156"/>
      <c r="CC461" s="156"/>
      <c r="CD461" s="156"/>
      <c r="CE461" s="156"/>
      <c r="CF461" s="156"/>
      <c r="CG461" s="156"/>
    </row>
    <row r="462" spans="2:85" x14ac:dyDescent="0.2">
      <c r="B462" s="173"/>
      <c r="C462" s="173"/>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c r="AH462" s="156"/>
      <c r="AI462" s="156"/>
      <c r="AJ462" s="156"/>
      <c r="AK462" s="156"/>
      <c r="AL462" s="156"/>
      <c r="AM462" s="156"/>
      <c r="AN462" s="156"/>
      <c r="AO462" s="156"/>
      <c r="AP462" s="156"/>
      <c r="AQ462" s="156"/>
      <c r="AR462" s="156"/>
      <c r="AS462" s="156"/>
      <c r="AT462" s="156"/>
      <c r="AU462" s="156"/>
      <c r="AV462" s="156"/>
      <c r="AW462" s="156"/>
      <c r="AX462" s="156"/>
      <c r="AY462" s="156"/>
      <c r="AZ462" s="156"/>
      <c r="BA462" s="156"/>
      <c r="BB462" s="156"/>
      <c r="BC462" s="156"/>
      <c r="BD462" s="156"/>
      <c r="BE462" s="156"/>
      <c r="BF462" s="156"/>
      <c r="BG462" s="156"/>
      <c r="BH462" s="156"/>
      <c r="BI462" s="156"/>
      <c r="BJ462" s="156"/>
      <c r="BK462" s="156"/>
      <c r="BL462" s="156"/>
      <c r="BM462" s="156"/>
      <c r="BN462" s="156"/>
      <c r="BO462" s="156"/>
      <c r="BP462" s="156"/>
      <c r="BQ462" s="156"/>
      <c r="BR462" s="156"/>
      <c r="BS462" s="156"/>
      <c r="BT462" s="156"/>
      <c r="BU462" s="156"/>
      <c r="BV462" s="156"/>
      <c r="BW462" s="156"/>
      <c r="BX462" s="156"/>
      <c r="BY462" s="156"/>
      <c r="BZ462" s="156"/>
      <c r="CA462" s="156"/>
      <c r="CB462" s="156"/>
      <c r="CC462" s="156"/>
      <c r="CD462" s="156"/>
      <c r="CE462" s="156"/>
      <c r="CF462" s="156"/>
      <c r="CG462" s="156"/>
    </row>
    <row r="463" spans="2:85" x14ac:dyDescent="0.2">
      <c r="B463" s="173"/>
      <c r="C463" s="173"/>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c r="AC463" s="156"/>
      <c r="AD463" s="156"/>
      <c r="AE463" s="156"/>
      <c r="AF463" s="156"/>
      <c r="AG463" s="156"/>
      <c r="AH463" s="156"/>
      <c r="AI463" s="156"/>
      <c r="AJ463" s="156"/>
      <c r="AK463" s="156"/>
      <c r="AL463" s="156"/>
      <c r="AM463" s="156"/>
      <c r="AN463" s="156"/>
      <c r="AO463" s="156"/>
      <c r="AP463" s="156"/>
      <c r="AQ463" s="156"/>
      <c r="AR463" s="156"/>
      <c r="AS463" s="156"/>
      <c r="AT463" s="156"/>
      <c r="AU463" s="156"/>
      <c r="AV463" s="156"/>
      <c r="AW463" s="156"/>
      <c r="AX463" s="156"/>
      <c r="AY463" s="156"/>
      <c r="AZ463" s="156"/>
      <c r="BA463" s="156"/>
      <c r="BB463" s="156"/>
      <c r="BC463" s="156"/>
      <c r="BD463" s="156"/>
      <c r="BE463" s="156"/>
      <c r="BF463" s="156"/>
      <c r="BG463" s="156"/>
      <c r="BH463" s="156"/>
      <c r="BI463" s="156"/>
      <c r="BJ463" s="156"/>
      <c r="BK463" s="156"/>
      <c r="BL463" s="156"/>
      <c r="BM463" s="156"/>
      <c r="BN463" s="156"/>
      <c r="BO463" s="156"/>
      <c r="BP463" s="156"/>
      <c r="BQ463" s="156"/>
      <c r="BR463" s="156"/>
      <c r="BS463" s="156"/>
      <c r="BT463" s="156"/>
      <c r="BU463" s="156"/>
      <c r="BV463" s="156"/>
      <c r="BW463" s="156"/>
      <c r="BX463" s="156"/>
      <c r="BY463" s="156"/>
      <c r="BZ463" s="156"/>
      <c r="CA463" s="156"/>
      <c r="CB463" s="156"/>
      <c r="CC463" s="156"/>
      <c r="CD463" s="156"/>
      <c r="CE463" s="156"/>
      <c r="CF463" s="156"/>
      <c r="CG463" s="156"/>
    </row>
    <row r="464" spans="2:85" x14ac:dyDescent="0.2">
      <c r="B464" s="173"/>
      <c r="C464" s="173"/>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c r="AF464" s="156"/>
      <c r="AG464" s="156"/>
      <c r="AH464" s="156"/>
      <c r="AI464" s="156"/>
      <c r="AJ464" s="156"/>
      <c r="AK464" s="156"/>
      <c r="AL464" s="156"/>
      <c r="AM464" s="156"/>
      <c r="AN464" s="156"/>
      <c r="AO464" s="156"/>
      <c r="AP464" s="156"/>
      <c r="AQ464" s="156"/>
      <c r="AR464" s="156"/>
      <c r="AS464" s="156"/>
      <c r="AT464" s="156"/>
      <c r="AU464" s="156"/>
      <c r="AV464" s="156"/>
      <c r="AW464" s="156"/>
      <c r="AX464" s="156"/>
      <c r="AY464" s="156"/>
      <c r="AZ464" s="156"/>
      <c r="BA464" s="156"/>
      <c r="BB464" s="156"/>
      <c r="BC464" s="156"/>
      <c r="BD464" s="156"/>
      <c r="BE464" s="156"/>
      <c r="BF464" s="156"/>
      <c r="BG464" s="156"/>
      <c r="BH464" s="156"/>
      <c r="BI464" s="156"/>
      <c r="BJ464" s="156"/>
      <c r="BK464" s="156"/>
      <c r="BL464" s="156"/>
      <c r="BM464" s="156"/>
      <c r="BN464" s="156"/>
      <c r="BO464" s="156"/>
      <c r="BP464" s="156"/>
      <c r="BQ464" s="156"/>
      <c r="BR464" s="156"/>
      <c r="BS464" s="156"/>
      <c r="BT464" s="156"/>
      <c r="BU464" s="156"/>
      <c r="BV464" s="156"/>
      <c r="BW464" s="156"/>
      <c r="BX464" s="156"/>
      <c r="BY464" s="156"/>
      <c r="BZ464" s="156"/>
      <c r="CA464" s="156"/>
      <c r="CB464" s="156"/>
      <c r="CC464" s="156"/>
      <c r="CD464" s="156"/>
      <c r="CE464" s="156"/>
      <c r="CF464" s="156"/>
      <c r="CG464" s="156"/>
    </row>
    <row r="465" spans="2:85" x14ac:dyDescent="0.2">
      <c r="B465" s="173"/>
      <c r="C465" s="173"/>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c r="AA465" s="156"/>
      <c r="AB465" s="156"/>
      <c r="AC465" s="156"/>
      <c r="AD465" s="156"/>
      <c r="AE465" s="156"/>
      <c r="AF465" s="156"/>
      <c r="AG465" s="156"/>
      <c r="AH465" s="156"/>
      <c r="AI465" s="156"/>
      <c r="AJ465" s="156"/>
      <c r="AK465" s="156"/>
      <c r="AL465" s="156"/>
      <c r="AM465" s="156"/>
      <c r="AN465" s="156"/>
      <c r="AO465" s="156"/>
      <c r="AP465" s="156"/>
      <c r="AQ465" s="156"/>
      <c r="AR465" s="156"/>
      <c r="AS465" s="156"/>
      <c r="AT465" s="156"/>
      <c r="AU465" s="156"/>
      <c r="AV465" s="156"/>
      <c r="AW465" s="156"/>
      <c r="AX465" s="156"/>
      <c r="AY465" s="156"/>
      <c r="AZ465" s="156"/>
      <c r="BA465" s="156"/>
      <c r="BB465" s="156"/>
      <c r="BC465" s="156"/>
      <c r="BD465" s="156"/>
      <c r="BE465" s="156"/>
      <c r="BF465" s="156"/>
      <c r="BG465" s="156"/>
      <c r="BH465" s="156"/>
      <c r="BI465" s="156"/>
      <c r="BJ465" s="156"/>
      <c r="BK465" s="156"/>
      <c r="BL465" s="156"/>
      <c r="BM465" s="156"/>
      <c r="BN465" s="156"/>
      <c r="BO465" s="156"/>
      <c r="BP465" s="156"/>
      <c r="BQ465" s="156"/>
      <c r="BR465" s="156"/>
      <c r="BS465" s="156"/>
      <c r="BT465" s="156"/>
      <c r="BU465" s="156"/>
      <c r="BV465" s="156"/>
      <c r="BW465" s="156"/>
      <c r="BX465" s="156"/>
      <c r="BY465" s="156"/>
      <c r="BZ465" s="156"/>
      <c r="CA465" s="156"/>
      <c r="CB465" s="156"/>
      <c r="CC465" s="156"/>
      <c r="CD465" s="156"/>
      <c r="CE465" s="156"/>
      <c r="CF465" s="156"/>
      <c r="CG465" s="156"/>
    </row>
    <row r="466" spans="2:85" x14ac:dyDescent="0.2">
      <c r="B466" s="173"/>
      <c r="C466" s="173"/>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c r="AF466" s="156"/>
      <c r="AG466" s="156"/>
      <c r="AH466" s="156"/>
      <c r="AI466" s="156"/>
      <c r="AJ466" s="156"/>
      <c r="AK466" s="156"/>
      <c r="AL466" s="156"/>
      <c r="AM466" s="156"/>
      <c r="AN466" s="156"/>
      <c r="AO466" s="156"/>
      <c r="AP466" s="156"/>
      <c r="AQ466" s="156"/>
      <c r="AR466" s="156"/>
      <c r="AS466" s="156"/>
      <c r="AT466" s="156"/>
      <c r="AU466" s="156"/>
      <c r="AV466" s="156"/>
      <c r="AW466" s="156"/>
      <c r="AX466" s="156"/>
      <c r="AY466" s="156"/>
      <c r="AZ466" s="156"/>
      <c r="BA466" s="156"/>
      <c r="BB466" s="156"/>
      <c r="BC466" s="156"/>
      <c r="BD466" s="156"/>
      <c r="BE466" s="156"/>
      <c r="BF466" s="156"/>
      <c r="BG466" s="156"/>
      <c r="BH466" s="156"/>
      <c r="BI466" s="156"/>
      <c r="BJ466" s="156"/>
      <c r="BK466" s="156"/>
      <c r="BL466" s="156"/>
      <c r="BM466" s="156"/>
      <c r="BN466" s="156"/>
      <c r="BO466" s="156"/>
      <c r="BP466" s="156"/>
      <c r="BQ466" s="156"/>
      <c r="BR466" s="156"/>
      <c r="BS466" s="156"/>
      <c r="BT466" s="156"/>
      <c r="BU466" s="156"/>
      <c r="BV466" s="156"/>
      <c r="BW466" s="156"/>
      <c r="BX466" s="156"/>
      <c r="BY466" s="156"/>
      <c r="BZ466" s="156"/>
      <c r="CA466" s="156"/>
      <c r="CB466" s="156"/>
      <c r="CC466" s="156"/>
      <c r="CD466" s="156"/>
      <c r="CE466" s="156"/>
      <c r="CF466" s="156"/>
      <c r="CG466" s="156"/>
    </row>
    <row r="467" spans="2:85" x14ac:dyDescent="0.2">
      <c r="B467" s="173"/>
      <c r="C467" s="173"/>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c r="AA467" s="156"/>
      <c r="AB467" s="156"/>
      <c r="AC467" s="156"/>
      <c r="AD467" s="156"/>
      <c r="AE467" s="156"/>
      <c r="AF467" s="156"/>
      <c r="AG467" s="156"/>
      <c r="AH467" s="156"/>
      <c r="AI467" s="156"/>
      <c r="AJ467" s="156"/>
      <c r="AK467" s="156"/>
      <c r="AL467" s="156"/>
      <c r="AM467" s="156"/>
      <c r="AN467" s="156"/>
      <c r="AO467" s="156"/>
      <c r="AP467" s="156"/>
      <c r="AQ467" s="156"/>
      <c r="AR467" s="156"/>
      <c r="AS467" s="156"/>
      <c r="AT467" s="156"/>
      <c r="AU467" s="156"/>
      <c r="AV467" s="156"/>
      <c r="AW467" s="156"/>
      <c r="AX467" s="156"/>
      <c r="AY467" s="156"/>
      <c r="AZ467" s="156"/>
      <c r="BA467" s="156"/>
      <c r="BB467" s="156"/>
      <c r="BC467" s="156"/>
      <c r="BD467" s="156"/>
      <c r="BE467" s="156"/>
      <c r="BF467" s="156"/>
      <c r="BG467" s="156"/>
      <c r="BH467" s="156"/>
      <c r="BI467" s="156"/>
      <c r="BJ467" s="156"/>
      <c r="BK467" s="156"/>
      <c r="BL467" s="156"/>
      <c r="BM467" s="156"/>
      <c r="BN467" s="156"/>
      <c r="BO467" s="156"/>
      <c r="BP467" s="156"/>
      <c r="BQ467" s="156"/>
      <c r="BR467" s="156"/>
      <c r="BS467" s="156"/>
      <c r="BT467" s="156"/>
      <c r="BU467" s="156"/>
      <c r="BV467" s="156"/>
      <c r="BW467" s="156"/>
      <c r="BX467" s="156"/>
      <c r="BY467" s="156"/>
      <c r="BZ467" s="156"/>
      <c r="CA467" s="156"/>
      <c r="CB467" s="156"/>
      <c r="CC467" s="156"/>
      <c r="CD467" s="156"/>
      <c r="CE467" s="156"/>
      <c r="CF467" s="156"/>
      <c r="CG467" s="156"/>
    </row>
    <row r="468" spans="2:85" x14ac:dyDescent="0.2">
      <c r="B468" s="173"/>
      <c r="C468" s="173"/>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c r="AC468" s="156"/>
      <c r="AD468" s="156"/>
      <c r="AE468" s="156"/>
      <c r="AF468" s="156"/>
      <c r="AG468" s="156"/>
      <c r="AH468" s="156"/>
      <c r="AI468" s="156"/>
      <c r="AJ468" s="156"/>
      <c r="AK468" s="156"/>
      <c r="AL468" s="156"/>
      <c r="AM468" s="156"/>
      <c r="AN468" s="156"/>
      <c r="AO468" s="156"/>
      <c r="AP468" s="156"/>
      <c r="AQ468" s="156"/>
      <c r="AR468" s="156"/>
      <c r="AS468" s="156"/>
      <c r="AT468" s="156"/>
      <c r="AU468" s="156"/>
      <c r="AV468" s="156"/>
      <c r="AW468" s="156"/>
      <c r="AX468" s="156"/>
      <c r="AY468" s="156"/>
      <c r="AZ468" s="156"/>
      <c r="BA468" s="156"/>
      <c r="BB468" s="156"/>
      <c r="BC468" s="156"/>
      <c r="BD468" s="156"/>
      <c r="BE468" s="156"/>
      <c r="BF468" s="156"/>
      <c r="BG468" s="156"/>
      <c r="BH468" s="156"/>
      <c r="BI468" s="156"/>
      <c r="BJ468" s="156"/>
      <c r="BK468" s="156"/>
      <c r="BL468" s="156"/>
      <c r="BM468" s="156"/>
      <c r="BN468" s="156"/>
      <c r="BO468" s="156"/>
      <c r="BP468" s="156"/>
      <c r="BQ468" s="156"/>
      <c r="BR468" s="156"/>
      <c r="BS468" s="156"/>
      <c r="BT468" s="156"/>
      <c r="BU468" s="156"/>
      <c r="BV468" s="156"/>
      <c r="BW468" s="156"/>
      <c r="BX468" s="156"/>
      <c r="BY468" s="156"/>
      <c r="BZ468" s="156"/>
      <c r="CA468" s="156"/>
      <c r="CB468" s="156"/>
      <c r="CC468" s="156"/>
      <c r="CD468" s="156"/>
      <c r="CE468" s="156"/>
      <c r="CF468" s="156"/>
      <c r="CG468" s="156"/>
    </row>
    <row r="469" spans="2:85" x14ac:dyDescent="0.2">
      <c r="B469" s="173"/>
      <c r="C469" s="173"/>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c r="AA469" s="156"/>
      <c r="AB469" s="156"/>
      <c r="AC469" s="156"/>
      <c r="AD469" s="156"/>
      <c r="AE469" s="156"/>
      <c r="AF469" s="156"/>
      <c r="AG469" s="156"/>
      <c r="AH469" s="156"/>
      <c r="AI469" s="156"/>
      <c r="AJ469" s="156"/>
      <c r="AK469" s="156"/>
      <c r="AL469" s="156"/>
      <c r="AM469" s="156"/>
      <c r="AN469" s="156"/>
      <c r="AO469" s="156"/>
      <c r="AP469" s="156"/>
      <c r="AQ469" s="156"/>
      <c r="AR469" s="156"/>
      <c r="AS469" s="156"/>
      <c r="AT469" s="156"/>
      <c r="AU469" s="156"/>
      <c r="AV469" s="156"/>
      <c r="AW469" s="156"/>
      <c r="AX469" s="156"/>
      <c r="AY469" s="156"/>
      <c r="AZ469" s="156"/>
      <c r="BA469" s="156"/>
      <c r="BB469" s="156"/>
      <c r="BC469" s="156"/>
      <c r="BD469" s="156"/>
      <c r="BE469" s="156"/>
      <c r="BF469" s="156"/>
      <c r="BG469" s="156"/>
      <c r="BH469" s="156"/>
      <c r="BI469" s="156"/>
      <c r="BJ469" s="156"/>
      <c r="BK469" s="156"/>
      <c r="BL469" s="156"/>
      <c r="BM469" s="156"/>
      <c r="BN469" s="156"/>
      <c r="BO469" s="156"/>
      <c r="BP469" s="156"/>
      <c r="BQ469" s="156"/>
      <c r="BR469" s="156"/>
      <c r="BS469" s="156"/>
      <c r="BT469" s="156"/>
      <c r="BU469" s="156"/>
      <c r="BV469" s="156"/>
      <c r="BW469" s="156"/>
      <c r="BX469" s="156"/>
      <c r="BY469" s="156"/>
      <c r="BZ469" s="156"/>
      <c r="CA469" s="156"/>
      <c r="CB469" s="156"/>
      <c r="CC469" s="156"/>
      <c r="CD469" s="156"/>
      <c r="CE469" s="156"/>
      <c r="CF469" s="156"/>
      <c r="CG469" s="156"/>
    </row>
    <row r="470" spans="2:85" x14ac:dyDescent="0.2">
      <c r="B470" s="173"/>
      <c r="C470" s="173"/>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c r="AA470" s="156"/>
      <c r="AB470" s="156"/>
      <c r="AC470" s="156"/>
      <c r="AD470" s="156"/>
      <c r="AE470" s="156"/>
      <c r="AF470" s="156"/>
      <c r="AG470" s="156"/>
      <c r="AH470" s="156"/>
      <c r="AI470" s="156"/>
      <c r="AJ470" s="156"/>
      <c r="AK470" s="156"/>
      <c r="AL470" s="156"/>
      <c r="AM470" s="156"/>
      <c r="AN470" s="156"/>
      <c r="AO470" s="156"/>
      <c r="AP470" s="156"/>
      <c r="AQ470" s="156"/>
      <c r="AR470" s="156"/>
      <c r="AS470" s="156"/>
      <c r="AT470" s="156"/>
      <c r="AU470" s="156"/>
      <c r="AV470" s="156"/>
      <c r="AW470" s="156"/>
      <c r="AX470" s="156"/>
      <c r="AY470" s="156"/>
      <c r="AZ470" s="156"/>
      <c r="BA470" s="156"/>
      <c r="BB470" s="156"/>
      <c r="BC470" s="156"/>
      <c r="BD470" s="156"/>
      <c r="BE470" s="156"/>
      <c r="BF470" s="156"/>
      <c r="BG470" s="156"/>
      <c r="BH470" s="156"/>
      <c r="BI470" s="156"/>
      <c r="BJ470" s="156"/>
      <c r="BK470" s="156"/>
      <c r="BL470" s="156"/>
      <c r="BM470" s="156"/>
      <c r="BN470" s="156"/>
      <c r="BO470" s="156"/>
      <c r="BP470" s="156"/>
      <c r="BQ470" s="156"/>
      <c r="BR470" s="156"/>
      <c r="BS470" s="156"/>
      <c r="BT470" s="156"/>
      <c r="BU470" s="156"/>
      <c r="BV470" s="156"/>
      <c r="BW470" s="156"/>
      <c r="BX470" s="156"/>
      <c r="BY470" s="156"/>
      <c r="BZ470" s="156"/>
      <c r="CA470" s="156"/>
      <c r="CB470" s="156"/>
      <c r="CC470" s="156"/>
      <c r="CD470" s="156"/>
      <c r="CE470" s="156"/>
      <c r="CF470" s="156"/>
      <c r="CG470" s="156"/>
    </row>
    <row r="471" spans="2:85" x14ac:dyDescent="0.2">
      <c r="B471" s="173"/>
      <c r="C471" s="173"/>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c r="AA471" s="156"/>
      <c r="AB471" s="156"/>
      <c r="AC471" s="156"/>
      <c r="AD471" s="156"/>
      <c r="AE471" s="156"/>
      <c r="AF471" s="156"/>
      <c r="AG471" s="156"/>
      <c r="AH471" s="156"/>
      <c r="AI471" s="156"/>
      <c r="AJ471" s="156"/>
      <c r="AK471" s="156"/>
      <c r="AL471" s="156"/>
      <c r="AM471" s="156"/>
      <c r="AN471" s="156"/>
      <c r="AO471" s="156"/>
      <c r="AP471" s="156"/>
      <c r="AQ471" s="156"/>
      <c r="AR471" s="156"/>
      <c r="AS471" s="156"/>
      <c r="AT471" s="156"/>
      <c r="AU471" s="156"/>
      <c r="AV471" s="156"/>
      <c r="AW471" s="156"/>
      <c r="AX471" s="156"/>
      <c r="AY471" s="156"/>
      <c r="AZ471" s="156"/>
      <c r="BA471" s="156"/>
      <c r="BB471" s="156"/>
      <c r="BC471" s="156"/>
      <c r="BD471" s="156"/>
      <c r="BE471" s="156"/>
      <c r="BF471" s="156"/>
      <c r="BG471" s="156"/>
      <c r="BH471" s="156"/>
      <c r="BI471" s="156"/>
      <c r="BJ471" s="156"/>
      <c r="BK471" s="156"/>
      <c r="BL471" s="156"/>
      <c r="BM471" s="156"/>
      <c r="BN471" s="156"/>
      <c r="BO471" s="156"/>
      <c r="BP471" s="156"/>
      <c r="BQ471" s="156"/>
      <c r="BR471" s="156"/>
      <c r="BS471" s="156"/>
      <c r="BT471" s="156"/>
      <c r="BU471" s="156"/>
      <c r="BV471" s="156"/>
      <c r="BW471" s="156"/>
      <c r="BX471" s="156"/>
      <c r="BY471" s="156"/>
      <c r="BZ471" s="156"/>
      <c r="CA471" s="156"/>
      <c r="CB471" s="156"/>
      <c r="CC471" s="156"/>
      <c r="CD471" s="156"/>
      <c r="CE471" s="156"/>
      <c r="CF471" s="156"/>
      <c r="CG471" s="156"/>
    </row>
    <row r="472" spans="2:85" x14ac:dyDescent="0.2">
      <c r="B472" s="173"/>
      <c r="C472" s="173"/>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c r="AA472" s="156"/>
      <c r="AB472" s="156"/>
      <c r="AC472" s="156"/>
      <c r="AD472" s="156"/>
      <c r="AE472" s="156"/>
      <c r="AF472" s="156"/>
      <c r="AG472" s="156"/>
      <c r="AH472" s="156"/>
      <c r="AI472" s="156"/>
      <c r="AJ472" s="156"/>
      <c r="AK472" s="156"/>
      <c r="AL472" s="156"/>
      <c r="AM472" s="156"/>
      <c r="AN472" s="156"/>
      <c r="AO472" s="156"/>
      <c r="AP472" s="156"/>
      <c r="AQ472" s="156"/>
      <c r="AR472" s="156"/>
      <c r="AS472" s="156"/>
      <c r="AT472" s="156"/>
      <c r="AU472" s="156"/>
      <c r="AV472" s="156"/>
      <c r="AW472" s="156"/>
      <c r="AX472" s="156"/>
      <c r="AY472" s="156"/>
      <c r="AZ472" s="156"/>
      <c r="BA472" s="156"/>
      <c r="BB472" s="156"/>
      <c r="BC472" s="156"/>
      <c r="BD472" s="156"/>
      <c r="BE472" s="156"/>
      <c r="BF472" s="156"/>
      <c r="BG472" s="156"/>
      <c r="BH472" s="156"/>
      <c r="BI472" s="156"/>
      <c r="BJ472" s="156"/>
      <c r="BK472" s="156"/>
      <c r="BL472" s="156"/>
      <c r="BM472" s="156"/>
      <c r="BN472" s="156"/>
      <c r="BO472" s="156"/>
      <c r="BP472" s="156"/>
      <c r="BQ472" s="156"/>
      <c r="BR472" s="156"/>
      <c r="BS472" s="156"/>
      <c r="BT472" s="156"/>
      <c r="BU472" s="156"/>
      <c r="BV472" s="156"/>
      <c r="BW472" s="156"/>
      <c r="BX472" s="156"/>
      <c r="BY472" s="156"/>
      <c r="BZ472" s="156"/>
      <c r="CA472" s="156"/>
      <c r="CB472" s="156"/>
      <c r="CC472" s="156"/>
      <c r="CD472" s="156"/>
      <c r="CE472" s="156"/>
      <c r="CF472" s="156"/>
      <c r="CG472" s="156"/>
    </row>
    <row r="473" spans="2:85" x14ac:dyDescent="0.2">
      <c r="B473" s="173"/>
      <c r="C473" s="173"/>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c r="AC473" s="156"/>
      <c r="AD473" s="156"/>
      <c r="AE473" s="156"/>
      <c r="AF473" s="156"/>
      <c r="AG473" s="156"/>
      <c r="AH473" s="156"/>
      <c r="AI473" s="156"/>
      <c r="AJ473" s="156"/>
      <c r="AK473" s="156"/>
      <c r="AL473" s="156"/>
      <c r="AM473" s="156"/>
      <c r="AN473" s="156"/>
      <c r="AO473" s="156"/>
      <c r="AP473" s="156"/>
      <c r="AQ473" s="156"/>
      <c r="AR473" s="156"/>
      <c r="AS473" s="156"/>
      <c r="AT473" s="156"/>
      <c r="AU473" s="156"/>
      <c r="AV473" s="156"/>
      <c r="AW473" s="156"/>
      <c r="AX473" s="156"/>
      <c r="AY473" s="156"/>
      <c r="AZ473" s="156"/>
      <c r="BA473" s="156"/>
      <c r="BB473" s="156"/>
      <c r="BC473" s="156"/>
      <c r="BD473" s="156"/>
      <c r="BE473" s="156"/>
      <c r="BF473" s="156"/>
      <c r="BG473" s="156"/>
      <c r="BH473" s="156"/>
      <c r="BI473" s="156"/>
      <c r="BJ473" s="156"/>
      <c r="BK473" s="156"/>
      <c r="BL473" s="156"/>
      <c r="BM473" s="156"/>
      <c r="BN473" s="156"/>
      <c r="BO473" s="156"/>
      <c r="BP473" s="156"/>
      <c r="BQ473" s="156"/>
      <c r="BR473" s="156"/>
      <c r="BS473" s="156"/>
      <c r="BT473" s="156"/>
      <c r="BU473" s="156"/>
      <c r="BV473" s="156"/>
      <c r="BW473" s="156"/>
      <c r="BX473" s="156"/>
      <c r="BY473" s="156"/>
      <c r="BZ473" s="156"/>
      <c r="CA473" s="156"/>
      <c r="CB473" s="156"/>
      <c r="CC473" s="156"/>
      <c r="CD473" s="156"/>
      <c r="CE473" s="156"/>
      <c r="CF473" s="156"/>
      <c r="CG473" s="156"/>
    </row>
    <row r="474" spans="2:85" x14ac:dyDescent="0.2">
      <c r="B474" s="173"/>
      <c r="C474" s="173"/>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c r="AA474" s="156"/>
      <c r="AB474" s="156"/>
      <c r="AC474" s="156"/>
      <c r="AD474" s="156"/>
      <c r="AE474" s="156"/>
      <c r="AF474" s="156"/>
      <c r="AG474" s="156"/>
      <c r="AH474" s="156"/>
      <c r="AI474" s="156"/>
      <c r="AJ474" s="156"/>
      <c r="AK474" s="156"/>
      <c r="AL474" s="156"/>
      <c r="AM474" s="156"/>
      <c r="AN474" s="156"/>
      <c r="AO474" s="156"/>
      <c r="AP474" s="156"/>
      <c r="AQ474" s="156"/>
      <c r="AR474" s="156"/>
      <c r="AS474" s="156"/>
      <c r="AT474" s="156"/>
      <c r="AU474" s="156"/>
      <c r="AV474" s="156"/>
      <c r="AW474" s="156"/>
      <c r="AX474" s="156"/>
      <c r="AY474" s="156"/>
      <c r="AZ474" s="156"/>
      <c r="BA474" s="156"/>
      <c r="BB474" s="156"/>
      <c r="BC474" s="156"/>
      <c r="BD474" s="156"/>
      <c r="BE474" s="156"/>
      <c r="BF474" s="156"/>
      <c r="BG474" s="156"/>
      <c r="BH474" s="156"/>
      <c r="BI474" s="156"/>
      <c r="BJ474" s="156"/>
      <c r="BK474" s="156"/>
      <c r="BL474" s="156"/>
      <c r="BM474" s="156"/>
      <c r="BN474" s="156"/>
      <c r="BO474" s="156"/>
      <c r="BP474" s="156"/>
      <c r="BQ474" s="156"/>
      <c r="BR474" s="156"/>
      <c r="BS474" s="156"/>
      <c r="BT474" s="156"/>
      <c r="BU474" s="156"/>
      <c r="BV474" s="156"/>
      <c r="BW474" s="156"/>
      <c r="BX474" s="156"/>
      <c r="BY474" s="156"/>
      <c r="BZ474" s="156"/>
      <c r="CA474" s="156"/>
      <c r="CB474" s="156"/>
      <c r="CC474" s="156"/>
      <c r="CD474" s="156"/>
      <c r="CE474" s="156"/>
      <c r="CF474" s="156"/>
      <c r="CG474" s="156"/>
    </row>
    <row r="475" spans="2:85" x14ac:dyDescent="0.2">
      <c r="B475" s="173"/>
      <c r="C475" s="173"/>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c r="AA475" s="156"/>
      <c r="AB475" s="156"/>
      <c r="AC475" s="156"/>
      <c r="AD475" s="156"/>
      <c r="AE475" s="156"/>
      <c r="AF475" s="156"/>
      <c r="AG475" s="156"/>
      <c r="AH475" s="156"/>
      <c r="AI475" s="156"/>
      <c r="AJ475" s="156"/>
      <c r="AK475" s="156"/>
      <c r="AL475" s="156"/>
      <c r="AM475" s="156"/>
      <c r="AN475" s="156"/>
      <c r="AO475" s="156"/>
      <c r="AP475" s="156"/>
      <c r="AQ475" s="156"/>
      <c r="AR475" s="156"/>
      <c r="AS475" s="156"/>
      <c r="AT475" s="156"/>
      <c r="AU475" s="156"/>
      <c r="AV475" s="156"/>
      <c r="AW475" s="156"/>
      <c r="AX475" s="156"/>
      <c r="AY475" s="156"/>
      <c r="AZ475" s="156"/>
      <c r="BA475" s="156"/>
      <c r="BB475" s="156"/>
      <c r="BC475" s="156"/>
      <c r="BD475" s="156"/>
      <c r="BE475" s="156"/>
      <c r="BF475" s="156"/>
      <c r="BG475" s="156"/>
      <c r="BH475" s="156"/>
      <c r="BI475" s="156"/>
      <c r="BJ475" s="156"/>
      <c r="BK475" s="156"/>
      <c r="BL475" s="156"/>
      <c r="BM475" s="156"/>
      <c r="BN475" s="156"/>
      <c r="BO475" s="156"/>
      <c r="BP475" s="156"/>
      <c r="BQ475" s="156"/>
      <c r="BR475" s="156"/>
      <c r="BS475" s="156"/>
      <c r="BT475" s="156"/>
      <c r="BU475" s="156"/>
      <c r="BV475" s="156"/>
      <c r="BW475" s="156"/>
      <c r="BX475" s="156"/>
      <c r="BY475" s="156"/>
      <c r="BZ475" s="156"/>
      <c r="CA475" s="156"/>
      <c r="CB475" s="156"/>
      <c r="CC475" s="156"/>
      <c r="CD475" s="156"/>
      <c r="CE475" s="156"/>
      <c r="CF475" s="156"/>
      <c r="CG475" s="156"/>
    </row>
    <row r="476" spans="2:85" x14ac:dyDescent="0.2">
      <c r="B476" s="173"/>
      <c r="C476" s="173"/>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c r="AC476" s="156"/>
      <c r="AD476" s="156"/>
      <c r="AE476" s="156"/>
      <c r="AF476" s="156"/>
      <c r="AG476" s="156"/>
      <c r="AH476" s="156"/>
      <c r="AI476" s="156"/>
      <c r="AJ476" s="156"/>
      <c r="AK476" s="156"/>
      <c r="AL476" s="156"/>
      <c r="AM476" s="156"/>
      <c r="AN476" s="156"/>
      <c r="AO476" s="156"/>
      <c r="AP476" s="156"/>
      <c r="AQ476" s="156"/>
      <c r="AR476" s="156"/>
      <c r="AS476" s="156"/>
      <c r="AT476" s="156"/>
      <c r="AU476" s="156"/>
      <c r="AV476" s="156"/>
      <c r="AW476" s="156"/>
      <c r="AX476" s="156"/>
      <c r="AY476" s="156"/>
      <c r="AZ476" s="156"/>
      <c r="BA476" s="156"/>
      <c r="BB476" s="156"/>
      <c r="BC476" s="156"/>
      <c r="BD476" s="156"/>
      <c r="BE476" s="156"/>
      <c r="BF476" s="156"/>
      <c r="BG476" s="156"/>
      <c r="BH476" s="156"/>
      <c r="BI476" s="156"/>
      <c r="BJ476" s="156"/>
      <c r="BK476" s="156"/>
      <c r="BL476" s="156"/>
      <c r="BM476" s="156"/>
      <c r="BN476" s="156"/>
      <c r="BO476" s="156"/>
      <c r="BP476" s="156"/>
      <c r="BQ476" s="156"/>
      <c r="BR476" s="156"/>
      <c r="BS476" s="156"/>
      <c r="BT476" s="156"/>
      <c r="BU476" s="156"/>
      <c r="BV476" s="156"/>
      <c r="BW476" s="156"/>
      <c r="BX476" s="156"/>
      <c r="BY476" s="156"/>
      <c r="BZ476" s="156"/>
      <c r="CA476" s="156"/>
      <c r="CB476" s="156"/>
      <c r="CC476" s="156"/>
      <c r="CD476" s="156"/>
      <c r="CE476" s="156"/>
      <c r="CF476" s="156"/>
      <c r="CG476" s="156"/>
    </row>
    <row r="477" spans="2:85" x14ac:dyDescent="0.2">
      <c r="B477" s="173"/>
      <c r="C477" s="173"/>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c r="AC477" s="156"/>
      <c r="AD477" s="156"/>
      <c r="AE477" s="156"/>
      <c r="AF477" s="156"/>
      <c r="AG477" s="156"/>
      <c r="AH477" s="156"/>
      <c r="AI477" s="156"/>
      <c r="AJ477" s="156"/>
      <c r="AK477" s="156"/>
      <c r="AL477" s="156"/>
      <c r="AM477" s="156"/>
      <c r="AN477" s="156"/>
      <c r="AO477" s="156"/>
      <c r="AP477" s="156"/>
      <c r="AQ477" s="156"/>
      <c r="AR477" s="156"/>
      <c r="AS477" s="156"/>
      <c r="AT477" s="156"/>
      <c r="AU477" s="156"/>
      <c r="AV477" s="156"/>
      <c r="AW477" s="156"/>
      <c r="AX477" s="156"/>
      <c r="AY477" s="156"/>
      <c r="AZ477" s="156"/>
      <c r="BA477" s="156"/>
      <c r="BB477" s="156"/>
      <c r="BC477" s="156"/>
      <c r="BD477" s="156"/>
      <c r="BE477" s="156"/>
      <c r="BF477" s="156"/>
      <c r="BG477" s="156"/>
      <c r="BH477" s="156"/>
      <c r="BI477" s="156"/>
      <c r="BJ477" s="156"/>
      <c r="BK477" s="156"/>
      <c r="BL477" s="156"/>
      <c r="BM477" s="156"/>
      <c r="BN477" s="156"/>
      <c r="BO477" s="156"/>
      <c r="BP477" s="156"/>
      <c r="BQ477" s="156"/>
      <c r="BR477" s="156"/>
      <c r="BS477" s="156"/>
      <c r="BT477" s="156"/>
      <c r="BU477" s="156"/>
      <c r="BV477" s="156"/>
      <c r="BW477" s="156"/>
      <c r="BX477" s="156"/>
      <c r="BY477" s="156"/>
      <c r="BZ477" s="156"/>
      <c r="CA477" s="156"/>
      <c r="CB477" s="156"/>
      <c r="CC477" s="156"/>
      <c r="CD477" s="156"/>
      <c r="CE477" s="156"/>
      <c r="CF477" s="156"/>
      <c r="CG477" s="156"/>
    </row>
    <row r="478" spans="2:85" x14ac:dyDescent="0.2">
      <c r="B478" s="173"/>
      <c r="C478" s="173"/>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c r="AC478" s="156"/>
      <c r="AD478" s="156"/>
      <c r="AE478" s="156"/>
      <c r="AF478" s="156"/>
      <c r="AG478" s="156"/>
      <c r="AH478" s="156"/>
      <c r="AI478" s="156"/>
      <c r="AJ478" s="156"/>
      <c r="AK478" s="156"/>
      <c r="AL478" s="156"/>
      <c r="AM478" s="156"/>
      <c r="AN478" s="156"/>
      <c r="AO478" s="156"/>
      <c r="AP478" s="156"/>
      <c r="AQ478" s="156"/>
      <c r="AR478" s="156"/>
      <c r="AS478" s="156"/>
      <c r="AT478" s="156"/>
      <c r="AU478" s="156"/>
      <c r="AV478" s="156"/>
      <c r="AW478" s="156"/>
      <c r="AX478" s="156"/>
      <c r="AY478" s="156"/>
      <c r="AZ478" s="156"/>
      <c r="BA478" s="156"/>
      <c r="BB478" s="156"/>
      <c r="BC478" s="156"/>
      <c r="BD478" s="156"/>
      <c r="BE478" s="156"/>
      <c r="BF478" s="156"/>
      <c r="BG478" s="156"/>
      <c r="BH478" s="156"/>
      <c r="BI478" s="156"/>
      <c r="BJ478" s="156"/>
      <c r="BK478" s="156"/>
      <c r="BL478" s="156"/>
      <c r="BM478" s="156"/>
      <c r="BN478" s="156"/>
      <c r="BO478" s="156"/>
      <c r="BP478" s="156"/>
      <c r="BQ478" s="156"/>
      <c r="BR478" s="156"/>
      <c r="BS478" s="156"/>
      <c r="BT478" s="156"/>
      <c r="BU478" s="156"/>
      <c r="BV478" s="156"/>
      <c r="BW478" s="156"/>
      <c r="BX478" s="156"/>
      <c r="BY478" s="156"/>
      <c r="BZ478" s="156"/>
      <c r="CA478" s="156"/>
      <c r="CB478" s="156"/>
      <c r="CC478" s="156"/>
      <c r="CD478" s="156"/>
      <c r="CE478" s="156"/>
      <c r="CF478" s="156"/>
      <c r="CG478" s="156"/>
    </row>
    <row r="479" spans="2:85" x14ac:dyDescent="0.2">
      <c r="B479" s="173"/>
      <c r="C479" s="173"/>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c r="AA479" s="156"/>
      <c r="AB479" s="156"/>
      <c r="AC479" s="156"/>
      <c r="AD479" s="156"/>
      <c r="AE479" s="156"/>
      <c r="AF479" s="156"/>
      <c r="AG479" s="156"/>
      <c r="AH479" s="156"/>
      <c r="AI479" s="156"/>
      <c r="AJ479" s="156"/>
      <c r="AK479" s="156"/>
      <c r="AL479" s="156"/>
      <c r="AM479" s="156"/>
      <c r="AN479" s="156"/>
      <c r="AO479" s="156"/>
      <c r="AP479" s="156"/>
      <c r="AQ479" s="156"/>
      <c r="AR479" s="156"/>
      <c r="AS479" s="156"/>
      <c r="AT479" s="156"/>
      <c r="AU479" s="156"/>
      <c r="AV479" s="156"/>
      <c r="AW479" s="156"/>
      <c r="AX479" s="156"/>
      <c r="AY479" s="156"/>
      <c r="AZ479" s="156"/>
      <c r="BA479" s="156"/>
      <c r="BB479" s="156"/>
      <c r="BC479" s="156"/>
      <c r="BD479" s="156"/>
      <c r="BE479" s="156"/>
      <c r="BF479" s="156"/>
      <c r="BG479" s="156"/>
      <c r="BH479" s="156"/>
      <c r="BI479" s="156"/>
      <c r="BJ479" s="156"/>
      <c r="BK479" s="156"/>
      <c r="BL479" s="156"/>
      <c r="BM479" s="156"/>
      <c r="BN479" s="156"/>
      <c r="BO479" s="156"/>
      <c r="BP479" s="156"/>
      <c r="BQ479" s="156"/>
      <c r="BR479" s="156"/>
      <c r="BS479" s="156"/>
      <c r="BT479" s="156"/>
      <c r="BU479" s="156"/>
      <c r="BV479" s="156"/>
      <c r="BW479" s="156"/>
      <c r="BX479" s="156"/>
      <c r="BY479" s="156"/>
      <c r="BZ479" s="156"/>
      <c r="CA479" s="156"/>
      <c r="CB479" s="156"/>
      <c r="CC479" s="156"/>
      <c r="CD479" s="156"/>
      <c r="CE479" s="156"/>
      <c r="CF479" s="156"/>
      <c r="CG479" s="156"/>
    </row>
    <row r="480" spans="2:85" x14ac:dyDescent="0.2">
      <c r="B480" s="173"/>
      <c r="C480" s="173"/>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c r="AA480" s="156"/>
      <c r="AB480" s="156"/>
      <c r="AC480" s="156"/>
      <c r="AD480" s="156"/>
      <c r="AE480" s="156"/>
      <c r="AF480" s="156"/>
      <c r="AG480" s="156"/>
      <c r="AH480" s="156"/>
      <c r="AI480" s="156"/>
      <c r="AJ480" s="156"/>
      <c r="AK480" s="156"/>
      <c r="AL480" s="156"/>
      <c r="AM480" s="156"/>
      <c r="AN480" s="156"/>
      <c r="AO480" s="156"/>
      <c r="AP480" s="156"/>
      <c r="AQ480" s="156"/>
      <c r="AR480" s="156"/>
      <c r="AS480" s="156"/>
      <c r="AT480" s="156"/>
      <c r="AU480" s="156"/>
      <c r="AV480" s="156"/>
      <c r="AW480" s="156"/>
      <c r="AX480" s="156"/>
      <c r="AY480" s="156"/>
      <c r="AZ480" s="156"/>
      <c r="BA480" s="156"/>
      <c r="BB480" s="156"/>
      <c r="BC480" s="156"/>
      <c r="BD480" s="156"/>
      <c r="BE480" s="156"/>
      <c r="BF480" s="156"/>
      <c r="BG480" s="156"/>
      <c r="BH480" s="156"/>
      <c r="BI480" s="156"/>
      <c r="BJ480" s="156"/>
      <c r="BK480" s="156"/>
      <c r="BL480" s="156"/>
      <c r="BM480" s="156"/>
      <c r="BN480" s="156"/>
      <c r="BO480" s="156"/>
      <c r="BP480" s="156"/>
      <c r="BQ480" s="156"/>
      <c r="BR480" s="156"/>
      <c r="BS480" s="156"/>
      <c r="BT480" s="156"/>
      <c r="BU480" s="156"/>
      <c r="BV480" s="156"/>
      <c r="BW480" s="156"/>
      <c r="BX480" s="156"/>
      <c r="BY480" s="156"/>
      <c r="BZ480" s="156"/>
      <c r="CA480" s="156"/>
      <c r="CB480" s="156"/>
      <c r="CC480" s="156"/>
      <c r="CD480" s="156"/>
      <c r="CE480" s="156"/>
      <c r="CF480" s="156"/>
      <c r="CG480" s="156"/>
    </row>
    <row r="481" spans="2:85" x14ac:dyDescent="0.2">
      <c r="B481" s="173"/>
      <c r="C481" s="173"/>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6"/>
      <c r="AY481" s="156"/>
      <c r="AZ481" s="156"/>
      <c r="BA481" s="156"/>
      <c r="BB481" s="156"/>
      <c r="BC481" s="156"/>
      <c r="BD481" s="156"/>
      <c r="BE481" s="156"/>
      <c r="BF481" s="156"/>
      <c r="BG481" s="156"/>
      <c r="BH481" s="156"/>
      <c r="BI481" s="156"/>
      <c r="BJ481" s="156"/>
      <c r="BK481" s="156"/>
      <c r="BL481" s="156"/>
      <c r="BM481" s="156"/>
      <c r="BN481" s="156"/>
      <c r="BO481" s="156"/>
      <c r="BP481" s="156"/>
      <c r="BQ481" s="156"/>
      <c r="BR481" s="156"/>
      <c r="BS481" s="156"/>
      <c r="BT481" s="156"/>
      <c r="BU481" s="156"/>
      <c r="BV481" s="156"/>
      <c r="BW481" s="156"/>
      <c r="BX481" s="156"/>
      <c r="BY481" s="156"/>
      <c r="BZ481" s="156"/>
      <c r="CA481" s="156"/>
      <c r="CB481" s="156"/>
      <c r="CC481" s="156"/>
      <c r="CD481" s="156"/>
      <c r="CE481" s="156"/>
      <c r="CF481" s="156"/>
      <c r="CG481" s="156"/>
    </row>
    <row r="482" spans="2:85" x14ac:dyDescent="0.2">
      <c r="B482" s="173"/>
      <c r="C482" s="173"/>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6"/>
      <c r="AY482" s="156"/>
      <c r="AZ482" s="156"/>
      <c r="BA482" s="156"/>
      <c r="BB482" s="156"/>
      <c r="BC482" s="156"/>
      <c r="BD482" s="156"/>
      <c r="BE482" s="156"/>
      <c r="BF482" s="156"/>
      <c r="BG482" s="156"/>
      <c r="BH482" s="156"/>
      <c r="BI482" s="156"/>
      <c r="BJ482" s="156"/>
      <c r="BK482" s="156"/>
      <c r="BL482" s="156"/>
      <c r="BM482" s="156"/>
      <c r="BN482" s="156"/>
      <c r="BO482" s="156"/>
      <c r="BP482" s="156"/>
      <c r="BQ482" s="156"/>
      <c r="BR482" s="156"/>
      <c r="BS482" s="156"/>
      <c r="BT482" s="156"/>
      <c r="BU482" s="156"/>
      <c r="BV482" s="156"/>
      <c r="BW482" s="156"/>
      <c r="BX482" s="156"/>
      <c r="BY482" s="156"/>
      <c r="BZ482" s="156"/>
      <c r="CA482" s="156"/>
      <c r="CB482" s="156"/>
      <c r="CC482" s="156"/>
      <c r="CD482" s="156"/>
      <c r="CE482" s="156"/>
      <c r="CF482" s="156"/>
      <c r="CG482" s="156"/>
    </row>
    <row r="483" spans="2:85" x14ac:dyDescent="0.2">
      <c r="B483" s="173"/>
      <c r="C483" s="173"/>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6"/>
      <c r="AY483" s="156"/>
      <c r="AZ483" s="156"/>
      <c r="BA483" s="156"/>
      <c r="BB483" s="156"/>
      <c r="BC483" s="156"/>
      <c r="BD483" s="156"/>
      <c r="BE483" s="156"/>
      <c r="BF483" s="156"/>
      <c r="BG483" s="156"/>
      <c r="BH483" s="156"/>
      <c r="BI483" s="156"/>
      <c r="BJ483" s="156"/>
      <c r="BK483" s="156"/>
      <c r="BL483" s="156"/>
      <c r="BM483" s="156"/>
      <c r="BN483" s="156"/>
      <c r="BO483" s="156"/>
      <c r="BP483" s="156"/>
      <c r="BQ483" s="156"/>
      <c r="BR483" s="156"/>
      <c r="BS483" s="156"/>
      <c r="BT483" s="156"/>
      <c r="BU483" s="156"/>
      <c r="BV483" s="156"/>
      <c r="BW483" s="156"/>
      <c r="BX483" s="156"/>
      <c r="BY483" s="156"/>
      <c r="BZ483" s="156"/>
      <c r="CA483" s="156"/>
      <c r="CB483" s="156"/>
      <c r="CC483" s="156"/>
      <c r="CD483" s="156"/>
      <c r="CE483" s="156"/>
      <c r="CF483" s="156"/>
      <c r="CG483" s="156"/>
    </row>
    <row r="484" spans="2:85" x14ac:dyDescent="0.2">
      <c r="B484" s="173"/>
      <c r="C484" s="173"/>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c r="AA484" s="156"/>
      <c r="AB484" s="156"/>
      <c r="AC484" s="156"/>
      <c r="AD484" s="156"/>
      <c r="AE484" s="156"/>
      <c r="AF484" s="156"/>
      <c r="AG484" s="156"/>
      <c r="AH484" s="156"/>
      <c r="AI484" s="156"/>
      <c r="AJ484" s="156"/>
      <c r="AK484" s="156"/>
      <c r="AL484" s="156"/>
      <c r="AM484" s="156"/>
      <c r="AN484" s="156"/>
      <c r="AO484" s="156"/>
      <c r="AP484" s="156"/>
      <c r="AQ484" s="156"/>
      <c r="AR484" s="156"/>
      <c r="AS484" s="156"/>
      <c r="AT484" s="156"/>
      <c r="AU484" s="156"/>
      <c r="AV484" s="156"/>
      <c r="AW484" s="156"/>
      <c r="AX484" s="156"/>
      <c r="AY484" s="156"/>
      <c r="AZ484" s="156"/>
      <c r="BA484" s="156"/>
      <c r="BB484" s="156"/>
      <c r="BC484" s="156"/>
      <c r="BD484" s="156"/>
      <c r="BE484" s="156"/>
      <c r="BF484" s="156"/>
      <c r="BG484" s="156"/>
      <c r="BH484" s="156"/>
      <c r="BI484" s="156"/>
      <c r="BJ484" s="156"/>
      <c r="BK484" s="156"/>
      <c r="BL484" s="156"/>
      <c r="BM484" s="156"/>
      <c r="BN484" s="156"/>
      <c r="BO484" s="156"/>
      <c r="BP484" s="156"/>
      <c r="BQ484" s="156"/>
      <c r="BR484" s="156"/>
      <c r="BS484" s="156"/>
      <c r="BT484" s="156"/>
      <c r="BU484" s="156"/>
      <c r="BV484" s="156"/>
      <c r="BW484" s="156"/>
      <c r="BX484" s="156"/>
      <c r="BY484" s="156"/>
      <c r="BZ484" s="156"/>
      <c r="CA484" s="156"/>
      <c r="CB484" s="156"/>
      <c r="CC484" s="156"/>
      <c r="CD484" s="156"/>
      <c r="CE484" s="156"/>
      <c r="CF484" s="156"/>
      <c r="CG484" s="156"/>
    </row>
    <row r="485" spans="2:85" x14ac:dyDescent="0.2">
      <c r="B485" s="173"/>
      <c r="C485" s="173"/>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c r="AA485" s="156"/>
      <c r="AB485" s="156"/>
      <c r="AC485" s="156"/>
      <c r="AD485" s="156"/>
      <c r="AE485" s="156"/>
      <c r="AF485" s="156"/>
      <c r="AG485" s="156"/>
      <c r="AH485" s="156"/>
      <c r="AI485" s="156"/>
      <c r="AJ485" s="156"/>
      <c r="AK485" s="156"/>
      <c r="AL485" s="156"/>
      <c r="AM485" s="156"/>
      <c r="AN485" s="156"/>
      <c r="AO485" s="156"/>
      <c r="AP485" s="156"/>
      <c r="AQ485" s="156"/>
      <c r="AR485" s="156"/>
      <c r="AS485" s="156"/>
      <c r="AT485" s="156"/>
      <c r="AU485" s="156"/>
      <c r="AV485" s="156"/>
      <c r="AW485" s="156"/>
      <c r="AX485" s="156"/>
      <c r="AY485" s="156"/>
      <c r="AZ485" s="156"/>
      <c r="BA485" s="156"/>
      <c r="BB485" s="156"/>
      <c r="BC485" s="156"/>
      <c r="BD485" s="156"/>
      <c r="BE485" s="156"/>
      <c r="BF485" s="156"/>
      <c r="BG485" s="156"/>
      <c r="BH485" s="156"/>
      <c r="BI485" s="156"/>
      <c r="BJ485" s="156"/>
      <c r="BK485" s="156"/>
      <c r="BL485" s="156"/>
      <c r="BM485" s="156"/>
      <c r="BN485" s="156"/>
      <c r="BO485" s="156"/>
      <c r="BP485" s="156"/>
      <c r="BQ485" s="156"/>
      <c r="BR485" s="156"/>
      <c r="BS485" s="156"/>
      <c r="BT485" s="156"/>
      <c r="BU485" s="156"/>
      <c r="BV485" s="156"/>
      <c r="BW485" s="156"/>
      <c r="BX485" s="156"/>
      <c r="BY485" s="156"/>
      <c r="BZ485" s="156"/>
      <c r="CA485" s="156"/>
      <c r="CB485" s="156"/>
      <c r="CC485" s="156"/>
      <c r="CD485" s="156"/>
      <c r="CE485" s="156"/>
      <c r="CF485" s="156"/>
      <c r="CG485" s="156"/>
    </row>
    <row r="486" spans="2:85" x14ac:dyDescent="0.2">
      <c r="B486" s="173"/>
      <c r="C486" s="173"/>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c r="AA486" s="156"/>
      <c r="AB486" s="156"/>
      <c r="AC486" s="156"/>
      <c r="AD486" s="156"/>
      <c r="AE486" s="156"/>
      <c r="AF486" s="156"/>
      <c r="AG486" s="156"/>
      <c r="AH486" s="156"/>
      <c r="AI486" s="156"/>
      <c r="AJ486" s="156"/>
      <c r="AK486" s="156"/>
      <c r="AL486" s="156"/>
      <c r="AM486" s="156"/>
      <c r="AN486" s="156"/>
      <c r="AO486" s="156"/>
      <c r="AP486" s="156"/>
      <c r="AQ486" s="156"/>
      <c r="AR486" s="156"/>
      <c r="AS486" s="156"/>
      <c r="AT486" s="156"/>
      <c r="AU486" s="156"/>
      <c r="AV486" s="156"/>
      <c r="AW486" s="156"/>
      <c r="AX486" s="156"/>
      <c r="AY486" s="156"/>
      <c r="AZ486" s="156"/>
      <c r="BA486" s="156"/>
      <c r="BB486" s="156"/>
      <c r="BC486" s="156"/>
      <c r="BD486" s="156"/>
      <c r="BE486" s="156"/>
      <c r="BF486" s="156"/>
      <c r="BG486" s="156"/>
      <c r="BH486" s="156"/>
      <c r="BI486" s="156"/>
      <c r="BJ486" s="156"/>
      <c r="BK486" s="156"/>
      <c r="BL486" s="156"/>
      <c r="BM486" s="156"/>
      <c r="BN486" s="156"/>
      <c r="BO486" s="156"/>
      <c r="BP486" s="156"/>
      <c r="BQ486" s="156"/>
      <c r="BR486" s="156"/>
      <c r="BS486" s="156"/>
      <c r="BT486" s="156"/>
      <c r="BU486" s="156"/>
      <c r="BV486" s="156"/>
      <c r="BW486" s="156"/>
      <c r="BX486" s="156"/>
      <c r="BY486" s="156"/>
      <c r="BZ486" s="156"/>
      <c r="CA486" s="156"/>
      <c r="CB486" s="156"/>
      <c r="CC486" s="156"/>
      <c r="CD486" s="156"/>
      <c r="CE486" s="156"/>
      <c r="CF486" s="156"/>
      <c r="CG486" s="156"/>
    </row>
    <row r="487" spans="2:85" x14ac:dyDescent="0.2">
      <c r="B487" s="173"/>
      <c r="C487" s="173"/>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c r="AA487" s="156"/>
      <c r="AB487" s="156"/>
      <c r="AC487" s="156"/>
      <c r="AD487" s="156"/>
      <c r="AE487" s="156"/>
      <c r="AF487" s="156"/>
      <c r="AG487" s="156"/>
      <c r="AH487" s="156"/>
      <c r="AI487" s="156"/>
      <c r="AJ487" s="156"/>
      <c r="AK487" s="156"/>
      <c r="AL487" s="156"/>
      <c r="AM487" s="156"/>
      <c r="AN487" s="156"/>
      <c r="AO487" s="156"/>
      <c r="AP487" s="156"/>
      <c r="AQ487" s="156"/>
      <c r="AR487" s="156"/>
      <c r="AS487" s="156"/>
      <c r="AT487" s="156"/>
      <c r="AU487" s="156"/>
      <c r="AV487" s="156"/>
      <c r="AW487" s="156"/>
      <c r="AX487" s="156"/>
      <c r="AY487" s="156"/>
      <c r="AZ487" s="156"/>
      <c r="BA487" s="156"/>
      <c r="BB487" s="156"/>
      <c r="BC487" s="156"/>
      <c r="BD487" s="156"/>
      <c r="BE487" s="156"/>
      <c r="BF487" s="156"/>
      <c r="BG487" s="156"/>
      <c r="BH487" s="156"/>
      <c r="BI487" s="156"/>
      <c r="BJ487" s="156"/>
      <c r="BK487" s="156"/>
      <c r="BL487" s="156"/>
      <c r="BM487" s="156"/>
      <c r="BN487" s="156"/>
      <c r="BO487" s="156"/>
      <c r="BP487" s="156"/>
      <c r="BQ487" s="156"/>
      <c r="BR487" s="156"/>
      <c r="BS487" s="156"/>
      <c r="BT487" s="156"/>
      <c r="BU487" s="156"/>
      <c r="BV487" s="156"/>
      <c r="BW487" s="156"/>
      <c r="BX487" s="156"/>
      <c r="BY487" s="156"/>
      <c r="BZ487" s="156"/>
      <c r="CA487" s="156"/>
      <c r="CB487" s="156"/>
      <c r="CC487" s="156"/>
      <c r="CD487" s="156"/>
      <c r="CE487" s="156"/>
      <c r="CF487" s="156"/>
      <c r="CG487" s="156"/>
    </row>
    <row r="488" spans="2:85" x14ac:dyDescent="0.2">
      <c r="B488" s="173"/>
      <c r="C488" s="173"/>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c r="AA488" s="156"/>
      <c r="AB488" s="156"/>
      <c r="AC488" s="156"/>
      <c r="AD488" s="156"/>
      <c r="AE488" s="156"/>
      <c r="AF488" s="156"/>
      <c r="AG488" s="156"/>
      <c r="AH488" s="156"/>
      <c r="AI488" s="156"/>
      <c r="AJ488" s="156"/>
      <c r="AK488" s="156"/>
      <c r="AL488" s="156"/>
      <c r="AM488" s="156"/>
      <c r="AN488" s="156"/>
      <c r="AO488" s="156"/>
      <c r="AP488" s="156"/>
      <c r="AQ488" s="156"/>
      <c r="AR488" s="156"/>
      <c r="AS488" s="156"/>
      <c r="AT488" s="156"/>
      <c r="AU488" s="156"/>
      <c r="AV488" s="156"/>
      <c r="AW488" s="156"/>
      <c r="AX488" s="156"/>
      <c r="AY488" s="156"/>
      <c r="AZ488" s="156"/>
      <c r="BA488" s="156"/>
      <c r="BB488" s="156"/>
      <c r="BC488" s="156"/>
      <c r="BD488" s="156"/>
      <c r="BE488" s="156"/>
      <c r="BF488" s="156"/>
      <c r="BG488" s="156"/>
      <c r="BH488" s="156"/>
      <c r="BI488" s="156"/>
      <c r="BJ488" s="156"/>
      <c r="BK488" s="156"/>
      <c r="BL488" s="156"/>
      <c r="BM488" s="156"/>
      <c r="BN488" s="156"/>
      <c r="BO488" s="156"/>
      <c r="BP488" s="156"/>
      <c r="BQ488" s="156"/>
      <c r="BR488" s="156"/>
      <c r="BS488" s="156"/>
      <c r="BT488" s="156"/>
      <c r="BU488" s="156"/>
      <c r="BV488" s="156"/>
      <c r="BW488" s="156"/>
      <c r="BX488" s="156"/>
      <c r="BY488" s="156"/>
      <c r="BZ488" s="156"/>
      <c r="CA488" s="156"/>
      <c r="CB488" s="156"/>
      <c r="CC488" s="156"/>
      <c r="CD488" s="156"/>
      <c r="CE488" s="156"/>
      <c r="CF488" s="156"/>
      <c r="CG488" s="156"/>
    </row>
    <row r="489" spans="2:85" x14ac:dyDescent="0.2">
      <c r="B489" s="173"/>
      <c r="C489" s="173"/>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c r="AA489" s="156"/>
      <c r="AB489" s="156"/>
      <c r="AC489" s="156"/>
      <c r="AD489" s="156"/>
      <c r="AE489" s="156"/>
      <c r="AF489" s="156"/>
      <c r="AG489" s="156"/>
      <c r="AH489" s="156"/>
      <c r="AI489" s="156"/>
      <c r="AJ489" s="156"/>
      <c r="AK489" s="156"/>
      <c r="AL489" s="156"/>
      <c r="AM489" s="156"/>
      <c r="AN489" s="156"/>
      <c r="AO489" s="156"/>
      <c r="AP489" s="156"/>
      <c r="AQ489" s="156"/>
      <c r="AR489" s="156"/>
      <c r="AS489" s="156"/>
      <c r="AT489" s="156"/>
      <c r="AU489" s="156"/>
      <c r="AV489" s="156"/>
      <c r="AW489" s="156"/>
      <c r="AX489" s="156"/>
      <c r="AY489" s="156"/>
      <c r="AZ489" s="156"/>
      <c r="BA489" s="156"/>
      <c r="BB489" s="156"/>
      <c r="BC489" s="156"/>
      <c r="BD489" s="156"/>
      <c r="BE489" s="156"/>
      <c r="BF489" s="156"/>
      <c r="BG489" s="156"/>
      <c r="BH489" s="156"/>
      <c r="BI489" s="156"/>
      <c r="BJ489" s="156"/>
      <c r="BK489" s="156"/>
      <c r="BL489" s="156"/>
      <c r="BM489" s="156"/>
      <c r="BN489" s="156"/>
      <c r="BO489" s="156"/>
      <c r="BP489" s="156"/>
      <c r="BQ489" s="156"/>
      <c r="BR489" s="156"/>
      <c r="BS489" s="156"/>
      <c r="BT489" s="156"/>
      <c r="BU489" s="156"/>
      <c r="BV489" s="156"/>
      <c r="BW489" s="156"/>
      <c r="BX489" s="156"/>
      <c r="BY489" s="156"/>
      <c r="BZ489" s="156"/>
      <c r="CA489" s="156"/>
      <c r="CB489" s="156"/>
      <c r="CC489" s="156"/>
      <c r="CD489" s="156"/>
      <c r="CE489" s="156"/>
      <c r="CF489" s="156"/>
      <c r="CG489" s="156"/>
    </row>
    <row r="490" spans="2:85" x14ac:dyDescent="0.2">
      <c r="B490" s="173"/>
      <c r="C490" s="173"/>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c r="AA490" s="156"/>
      <c r="AB490" s="156"/>
      <c r="AC490" s="156"/>
      <c r="AD490" s="156"/>
      <c r="AE490" s="156"/>
      <c r="AF490" s="156"/>
      <c r="AG490" s="156"/>
      <c r="AH490" s="156"/>
      <c r="AI490" s="156"/>
      <c r="AJ490" s="156"/>
      <c r="AK490" s="156"/>
      <c r="AL490" s="156"/>
      <c r="AM490" s="156"/>
      <c r="AN490" s="156"/>
      <c r="AO490" s="156"/>
      <c r="AP490" s="156"/>
      <c r="AQ490" s="156"/>
      <c r="AR490" s="156"/>
      <c r="AS490" s="156"/>
      <c r="AT490" s="156"/>
      <c r="AU490" s="156"/>
      <c r="AV490" s="156"/>
      <c r="AW490" s="156"/>
      <c r="AX490" s="156"/>
      <c r="AY490" s="156"/>
      <c r="AZ490" s="156"/>
      <c r="BA490" s="156"/>
      <c r="BB490" s="156"/>
      <c r="BC490" s="156"/>
      <c r="BD490" s="156"/>
      <c r="BE490" s="156"/>
      <c r="BF490" s="156"/>
      <c r="BG490" s="156"/>
      <c r="BH490" s="156"/>
      <c r="BI490" s="156"/>
      <c r="BJ490" s="156"/>
      <c r="BK490" s="156"/>
      <c r="BL490" s="156"/>
      <c r="BM490" s="156"/>
      <c r="BN490" s="156"/>
      <c r="BO490" s="156"/>
      <c r="BP490" s="156"/>
      <c r="BQ490" s="156"/>
      <c r="BR490" s="156"/>
      <c r="BS490" s="156"/>
      <c r="BT490" s="156"/>
      <c r="BU490" s="156"/>
      <c r="BV490" s="156"/>
      <c r="BW490" s="156"/>
      <c r="BX490" s="156"/>
      <c r="BY490" s="156"/>
      <c r="BZ490" s="156"/>
      <c r="CA490" s="156"/>
      <c r="CB490" s="156"/>
      <c r="CC490" s="156"/>
      <c r="CD490" s="156"/>
      <c r="CE490" s="156"/>
      <c r="CF490" s="156"/>
      <c r="CG490" s="156"/>
    </row>
    <row r="491" spans="2:85" x14ac:dyDescent="0.2">
      <c r="B491" s="173"/>
      <c r="C491" s="173"/>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c r="AA491" s="156"/>
      <c r="AB491" s="156"/>
      <c r="AC491" s="156"/>
      <c r="AD491" s="156"/>
      <c r="AE491" s="156"/>
      <c r="AF491" s="156"/>
      <c r="AG491" s="156"/>
      <c r="AH491" s="156"/>
      <c r="AI491" s="156"/>
      <c r="AJ491" s="156"/>
      <c r="AK491" s="156"/>
      <c r="AL491" s="156"/>
      <c r="AM491" s="156"/>
      <c r="AN491" s="156"/>
      <c r="AO491" s="156"/>
      <c r="AP491" s="156"/>
      <c r="AQ491" s="156"/>
      <c r="AR491" s="156"/>
      <c r="AS491" s="156"/>
      <c r="AT491" s="156"/>
      <c r="AU491" s="156"/>
      <c r="AV491" s="156"/>
      <c r="AW491" s="156"/>
      <c r="AX491" s="156"/>
      <c r="AY491" s="156"/>
      <c r="AZ491" s="156"/>
      <c r="BA491" s="156"/>
      <c r="BB491" s="156"/>
      <c r="BC491" s="156"/>
      <c r="BD491" s="156"/>
      <c r="BE491" s="156"/>
      <c r="BF491" s="156"/>
      <c r="BG491" s="156"/>
      <c r="BH491" s="156"/>
      <c r="BI491" s="156"/>
      <c r="BJ491" s="156"/>
      <c r="BK491" s="156"/>
      <c r="BL491" s="156"/>
      <c r="BM491" s="156"/>
      <c r="BN491" s="156"/>
      <c r="BO491" s="156"/>
      <c r="BP491" s="156"/>
      <c r="BQ491" s="156"/>
      <c r="BR491" s="156"/>
      <c r="BS491" s="156"/>
      <c r="BT491" s="156"/>
      <c r="BU491" s="156"/>
      <c r="BV491" s="156"/>
      <c r="BW491" s="156"/>
      <c r="BX491" s="156"/>
      <c r="BY491" s="156"/>
      <c r="BZ491" s="156"/>
      <c r="CA491" s="156"/>
      <c r="CB491" s="156"/>
      <c r="CC491" s="156"/>
      <c r="CD491" s="156"/>
      <c r="CE491" s="156"/>
      <c r="CF491" s="156"/>
      <c r="CG491" s="156"/>
    </row>
    <row r="492" spans="2:85" x14ac:dyDescent="0.2">
      <c r="B492" s="173"/>
      <c r="C492" s="173"/>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c r="AA492" s="156"/>
      <c r="AB492" s="156"/>
      <c r="AC492" s="156"/>
      <c r="AD492" s="156"/>
      <c r="AE492" s="156"/>
      <c r="AF492" s="156"/>
      <c r="AG492" s="156"/>
      <c r="AH492" s="156"/>
      <c r="AI492" s="156"/>
      <c r="AJ492" s="156"/>
      <c r="AK492" s="156"/>
      <c r="AL492" s="156"/>
      <c r="AM492" s="156"/>
      <c r="AN492" s="156"/>
      <c r="AO492" s="156"/>
      <c r="AP492" s="156"/>
      <c r="AQ492" s="156"/>
      <c r="AR492" s="156"/>
      <c r="AS492" s="156"/>
      <c r="AT492" s="156"/>
      <c r="AU492" s="156"/>
      <c r="AV492" s="156"/>
      <c r="AW492" s="156"/>
      <c r="AX492" s="156"/>
      <c r="AY492" s="156"/>
      <c r="AZ492" s="156"/>
      <c r="BA492" s="156"/>
      <c r="BB492" s="156"/>
      <c r="BC492" s="156"/>
      <c r="BD492" s="156"/>
      <c r="BE492" s="156"/>
      <c r="BF492" s="156"/>
      <c r="BG492" s="156"/>
      <c r="BH492" s="156"/>
      <c r="BI492" s="156"/>
      <c r="BJ492" s="156"/>
      <c r="BK492" s="156"/>
      <c r="BL492" s="156"/>
      <c r="BM492" s="156"/>
      <c r="BN492" s="156"/>
      <c r="BO492" s="156"/>
      <c r="BP492" s="156"/>
      <c r="BQ492" s="156"/>
      <c r="BR492" s="156"/>
      <c r="BS492" s="156"/>
      <c r="BT492" s="156"/>
      <c r="BU492" s="156"/>
      <c r="BV492" s="156"/>
      <c r="BW492" s="156"/>
      <c r="BX492" s="156"/>
      <c r="BY492" s="156"/>
      <c r="BZ492" s="156"/>
      <c r="CA492" s="156"/>
      <c r="CB492" s="156"/>
      <c r="CC492" s="156"/>
      <c r="CD492" s="156"/>
      <c r="CE492" s="156"/>
      <c r="CF492" s="156"/>
      <c r="CG492" s="156"/>
    </row>
    <row r="493" spans="2:85" x14ac:dyDescent="0.2">
      <c r="B493" s="173"/>
      <c r="C493" s="173"/>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c r="AA493" s="156"/>
      <c r="AB493" s="156"/>
      <c r="AC493" s="156"/>
      <c r="AD493" s="156"/>
      <c r="AE493" s="156"/>
      <c r="AF493" s="156"/>
      <c r="AG493" s="156"/>
      <c r="AH493" s="156"/>
      <c r="AI493" s="156"/>
      <c r="AJ493" s="156"/>
      <c r="AK493" s="156"/>
      <c r="AL493" s="156"/>
      <c r="AM493" s="156"/>
      <c r="AN493" s="156"/>
      <c r="AO493" s="156"/>
      <c r="AP493" s="156"/>
      <c r="AQ493" s="156"/>
      <c r="AR493" s="156"/>
      <c r="AS493" s="156"/>
      <c r="AT493" s="156"/>
      <c r="AU493" s="156"/>
      <c r="AV493" s="156"/>
      <c r="AW493" s="156"/>
      <c r="AX493" s="156"/>
      <c r="AY493" s="156"/>
      <c r="AZ493" s="156"/>
      <c r="BA493" s="156"/>
      <c r="BB493" s="156"/>
      <c r="BC493" s="156"/>
      <c r="BD493" s="156"/>
      <c r="BE493" s="156"/>
      <c r="BF493" s="156"/>
      <c r="BG493" s="156"/>
      <c r="BH493" s="156"/>
      <c r="BI493" s="156"/>
      <c r="BJ493" s="156"/>
      <c r="BK493" s="156"/>
      <c r="BL493" s="156"/>
      <c r="BM493" s="156"/>
      <c r="BN493" s="156"/>
      <c r="BO493" s="156"/>
      <c r="BP493" s="156"/>
      <c r="BQ493" s="156"/>
      <c r="BR493" s="156"/>
      <c r="BS493" s="156"/>
      <c r="BT493" s="156"/>
      <c r="BU493" s="156"/>
      <c r="BV493" s="156"/>
      <c r="BW493" s="156"/>
      <c r="BX493" s="156"/>
      <c r="BY493" s="156"/>
      <c r="BZ493" s="156"/>
      <c r="CA493" s="156"/>
      <c r="CB493" s="156"/>
      <c r="CC493" s="156"/>
      <c r="CD493" s="156"/>
      <c r="CE493" s="156"/>
      <c r="CF493" s="156"/>
      <c r="CG493" s="156"/>
    </row>
    <row r="494" spans="2:85" x14ac:dyDescent="0.2">
      <c r="B494" s="173"/>
      <c r="C494" s="173"/>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c r="AA494" s="156"/>
      <c r="AB494" s="156"/>
      <c r="AC494" s="156"/>
      <c r="AD494" s="156"/>
      <c r="AE494" s="156"/>
      <c r="AF494" s="156"/>
      <c r="AG494" s="156"/>
      <c r="AH494" s="156"/>
      <c r="AI494" s="156"/>
      <c r="AJ494" s="156"/>
      <c r="AK494" s="156"/>
      <c r="AL494" s="156"/>
      <c r="AM494" s="156"/>
      <c r="AN494" s="156"/>
      <c r="AO494" s="156"/>
      <c r="AP494" s="156"/>
      <c r="AQ494" s="156"/>
      <c r="AR494" s="156"/>
      <c r="AS494" s="156"/>
      <c r="AT494" s="156"/>
      <c r="AU494" s="156"/>
      <c r="AV494" s="156"/>
      <c r="AW494" s="156"/>
      <c r="AX494" s="156"/>
      <c r="AY494" s="156"/>
      <c r="AZ494" s="156"/>
      <c r="BA494" s="156"/>
      <c r="BB494" s="156"/>
      <c r="BC494" s="156"/>
      <c r="BD494" s="156"/>
      <c r="BE494" s="156"/>
      <c r="BF494" s="156"/>
      <c r="BG494" s="156"/>
      <c r="BH494" s="156"/>
      <c r="BI494" s="156"/>
      <c r="BJ494" s="156"/>
      <c r="BK494" s="156"/>
      <c r="BL494" s="156"/>
      <c r="BM494" s="156"/>
      <c r="BN494" s="156"/>
      <c r="BO494" s="156"/>
      <c r="BP494" s="156"/>
      <c r="BQ494" s="156"/>
      <c r="BR494" s="156"/>
      <c r="BS494" s="156"/>
      <c r="BT494" s="156"/>
      <c r="BU494" s="156"/>
      <c r="BV494" s="156"/>
      <c r="BW494" s="156"/>
      <c r="BX494" s="156"/>
      <c r="BY494" s="156"/>
      <c r="BZ494" s="156"/>
      <c r="CA494" s="156"/>
      <c r="CB494" s="156"/>
      <c r="CC494" s="156"/>
      <c r="CD494" s="156"/>
      <c r="CE494" s="156"/>
      <c r="CF494" s="156"/>
      <c r="CG494" s="156"/>
    </row>
    <row r="495" spans="2:85" x14ac:dyDescent="0.2">
      <c r="B495" s="173"/>
      <c r="C495" s="173"/>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6"/>
      <c r="AF495" s="156"/>
      <c r="AG495" s="156"/>
      <c r="AH495" s="156"/>
      <c r="AI495" s="156"/>
      <c r="AJ495" s="156"/>
      <c r="AK495" s="156"/>
      <c r="AL495" s="156"/>
      <c r="AM495" s="156"/>
      <c r="AN495" s="156"/>
      <c r="AO495" s="156"/>
      <c r="AP495" s="156"/>
      <c r="AQ495" s="156"/>
      <c r="AR495" s="156"/>
      <c r="AS495" s="156"/>
      <c r="AT495" s="156"/>
      <c r="AU495" s="156"/>
      <c r="AV495" s="156"/>
      <c r="AW495" s="156"/>
      <c r="AX495" s="156"/>
      <c r="AY495" s="156"/>
      <c r="AZ495" s="156"/>
      <c r="BA495" s="156"/>
      <c r="BB495" s="156"/>
      <c r="BC495" s="156"/>
      <c r="BD495" s="156"/>
      <c r="BE495" s="156"/>
      <c r="BF495" s="156"/>
      <c r="BG495" s="156"/>
      <c r="BH495" s="156"/>
      <c r="BI495" s="156"/>
      <c r="BJ495" s="156"/>
      <c r="BK495" s="156"/>
      <c r="BL495" s="156"/>
      <c r="BM495" s="156"/>
      <c r="BN495" s="156"/>
      <c r="BO495" s="156"/>
      <c r="BP495" s="156"/>
      <c r="BQ495" s="156"/>
      <c r="BR495" s="156"/>
      <c r="BS495" s="156"/>
      <c r="BT495" s="156"/>
      <c r="BU495" s="156"/>
      <c r="BV495" s="156"/>
      <c r="BW495" s="156"/>
      <c r="BX495" s="156"/>
      <c r="BY495" s="156"/>
      <c r="BZ495" s="156"/>
      <c r="CA495" s="156"/>
      <c r="CB495" s="156"/>
      <c r="CC495" s="156"/>
      <c r="CD495" s="156"/>
      <c r="CE495" s="156"/>
      <c r="CF495" s="156"/>
      <c r="CG495" s="156"/>
    </row>
    <row r="496" spans="2:85" x14ac:dyDescent="0.2">
      <c r="B496" s="173"/>
      <c r="C496" s="173"/>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c r="AA496" s="156"/>
      <c r="AB496" s="156"/>
      <c r="AC496" s="156"/>
      <c r="AD496" s="156"/>
      <c r="AE496" s="156"/>
      <c r="AF496" s="156"/>
      <c r="AG496" s="156"/>
      <c r="AH496" s="156"/>
      <c r="AI496" s="156"/>
      <c r="AJ496" s="156"/>
      <c r="AK496" s="156"/>
      <c r="AL496" s="156"/>
      <c r="AM496" s="156"/>
      <c r="AN496" s="156"/>
      <c r="AO496" s="156"/>
      <c r="AP496" s="156"/>
      <c r="AQ496" s="156"/>
      <c r="AR496" s="156"/>
      <c r="AS496" s="156"/>
      <c r="AT496" s="156"/>
      <c r="AU496" s="156"/>
      <c r="AV496" s="156"/>
      <c r="AW496" s="156"/>
      <c r="AX496" s="156"/>
      <c r="AY496" s="156"/>
      <c r="AZ496" s="156"/>
      <c r="BA496" s="156"/>
      <c r="BB496" s="156"/>
      <c r="BC496" s="156"/>
      <c r="BD496" s="156"/>
      <c r="BE496" s="156"/>
      <c r="BF496" s="156"/>
      <c r="BG496" s="156"/>
      <c r="BH496" s="156"/>
      <c r="BI496" s="156"/>
      <c r="BJ496" s="156"/>
      <c r="BK496" s="156"/>
      <c r="BL496" s="156"/>
      <c r="BM496" s="156"/>
      <c r="BN496" s="156"/>
      <c r="BO496" s="156"/>
      <c r="BP496" s="156"/>
      <c r="BQ496" s="156"/>
      <c r="BR496" s="156"/>
      <c r="BS496" s="156"/>
      <c r="BT496" s="156"/>
      <c r="BU496" s="156"/>
      <c r="BV496" s="156"/>
      <c r="BW496" s="156"/>
      <c r="BX496" s="156"/>
      <c r="BY496" s="156"/>
      <c r="BZ496" s="156"/>
      <c r="CA496" s="156"/>
      <c r="CB496" s="156"/>
      <c r="CC496" s="156"/>
      <c r="CD496" s="156"/>
      <c r="CE496" s="156"/>
      <c r="CF496" s="156"/>
      <c r="CG496" s="156"/>
    </row>
    <row r="497" spans="2:85" x14ac:dyDescent="0.2">
      <c r="B497" s="173"/>
      <c r="C497" s="173"/>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c r="AA497" s="156"/>
      <c r="AB497" s="156"/>
      <c r="AC497" s="156"/>
      <c r="AD497" s="156"/>
      <c r="AE497" s="156"/>
      <c r="AF497" s="156"/>
      <c r="AG497" s="156"/>
      <c r="AH497" s="156"/>
      <c r="AI497" s="156"/>
      <c r="AJ497" s="156"/>
      <c r="AK497" s="156"/>
      <c r="AL497" s="156"/>
      <c r="AM497" s="156"/>
      <c r="AN497" s="156"/>
      <c r="AO497" s="156"/>
      <c r="AP497" s="156"/>
      <c r="AQ497" s="156"/>
      <c r="AR497" s="156"/>
      <c r="AS497" s="156"/>
      <c r="AT497" s="156"/>
      <c r="AU497" s="156"/>
      <c r="AV497" s="156"/>
      <c r="AW497" s="156"/>
      <c r="AX497" s="156"/>
      <c r="AY497" s="156"/>
      <c r="AZ497" s="156"/>
      <c r="BA497" s="156"/>
      <c r="BB497" s="156"/>
      <c r="BC497" s="156"/>
      <c r="BD497" s="156"/>
      <c r="BE497" s="156"/>
      <c r="BF497" s="156"/>
      <c r="BG497" s="156"/>
      <c r="BH497" s="156"/>
      <c r="BI497" s="156"/>
      <c r="BJ497" s="156"/>
      <c r="BK497" s="156"/>
      <c r="BL497" s="156"/>
      <c r="BM497" s="156"/>
      <c r="BN497" s="156"/>
      <c r="BO497" s="156"/>
      <c r="BP497" s="156"/>
      <c r="BQ497" s="156"/>
      <c r="BR497" s="156"/>
      <c r="BS497" s="156"/>
      <c r="BT497" s="156"/>
      <c r="BU497" s="156"/>
      <c r="BV497" s="156"/>
      <c r="BW497" s="156"/>
      <c r="BX497" s="156"/>
      <c r="BY497" s="156"/>
      <c r="BZ497" s="156"/>
      <c r="CA497" s="156"/>
      <c r="CB497" s="156"/>
      <c r="CC497" s="156"/>
      <c r="CD497" s="156"/>
      <c r="CE497" s="156"/>
      <c r="CF497" s="156"/>
      <c r="CG497" s="156"/>
    </row>
    <row r="498" spans="2:85" x14ac:dyDescent="0.2">
      <c r="B498" s="173"/>
      <c r="C498" s="173"/>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c r="AA498" s="156"/>
      <c r="AB498" s="156"/>
      <c r="AC498" s="156"/>
      <c r="AD498" s="156"/>
      <c r="AE498" s="156"/>
      <c r="AF498" s="156"/>
      <c r="AG498" s="156"/>
      <c r="AH498" s="156"/>
      <c r="AI498" s="156"/>
      <c r="AJ498" s="156"/>
      <c r="AK498" s="156"/>
      <c r="AL498" s="156"/>
      <c r="AM498" s="156"/>
      <c r="AN498" s="156"/>
      <c r="AO498" s="156"/>
      <c r="AP498" s="156"/>
      <c r="AQ498" s="156"/>
      <c r="AR498" s="156"/>
      <c r="AS498" s="156"/>
      <c r="AT498" s="156"/>
      <c r="AU498" s="156"/>
      <c r="AV498" s="156"/>
      <c r="AW498" s="156"/>
      <c r="AX498" s="156"/>
      <c r="AY498" s="156"/>
      <c r="AZ498" s="156"/>
      <c r="BA498" s="156"/>
      <c r="BB498" s="156"/>
      <c r="BC498" s="156"/>
      <c r="BD498" s="156"/>
      <c r="BE498" s="156"/>
      <c r="BF498" s="156"/>
      <c r="BG498" s="156"/>
      <c r="BH498" s="156"/>
      <c r="BI498" s="156"/>
      <c r="BJ498" s="156"/>
      <c r="BK498" s="156"/>
      <c r="BL498" s="156"/>
      <c r="BM498" s="156"/>
      <c r="BN498" s="156"/>
      <c r="BO498" s="156"/>
      <c r="BP498" s="156"/>
      <c r="BQ498" s="156"/>
      <c r="BR498" s="156"/>
      <c r="BS498" s="156"/>
      <c r="BT498" s="156"/>
      <c r="BU498" s="156"/>
      <c r="BV498" s="156"/>
      <c r="BW498" s="156"/>
      <c r="BX498" s="156"/>
      <c r="BY498" s="156"/>
      <c r="BZ498" s="156"/>
      <c r="CA498" s="156"/>
      <c r="CB498" s="156"/>
      <c r="CC498" s="156"/>
      <c r="CD498" s="156"/>
      <c r="CE498" s="156"/>
      <c r="CF498" s="156"/>
      <c r="CG498" s="156"/>
    </row>
    <row r="499" spans="2:85" x14ac:dyDescent="0.2">
      <c r="B499" s="173"/>
      <c r="C499" s="173"/>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c r="AH499" s="156"/>
      <c r="AI499" s="156"/>
      <c r="AJ499" s="156"/>
      <c r="AK499" s="156"/>
      <c r="AL499" s="156"/>
      <c r="AM499" s="156"/>
      <c r="AN499" s="156"/>
      <c r="AO499" s="156"/>
      <c r="AP499" s="156"/>
      <c r="AQ499" s="156"/>
      <c r="AR499" s="156"/>
      <c r="AS499" s="156"/>
      <c r="AT499" s="156"/>
      <c r="AU499" s="156"/>
      <c r="AV499" s="156"/>
      <c r="AW499" s="156"/>
      <c r="AX499" s="156"/>
      <c r="AY499" s="156"/>
      <c r="AZ499" s="156"/>
      <c r="BA499" s="156"/>
      <c r="BB499" s="156"/>
      <c r="BC499" s="156"/>
      <c r="BD499" s="156"/>
      <c r="BE499" s="156"/>
      <c r="BF499" s="156"/>
      <c r="BG499" s="156"/>
      <c r="BH499" s="156"/>
      <c r="BI499" s="156"/>
      <c r="BJ499" s="156"/>
      <c r="BK499" s="156"/>
      <c r="BL499" s="156"/>
      <c r="BM499" s="156"/>
      <c r="BN499" s="156"/>
      <c r="BO499" s="156"/>
      <c r="BP499" s="156"/>
      <c r="BQ499" s="156"/>
      <c r="BR499" s="156"/>
      <c r="BS499" s="156"/>
      <c r="BT499" s="156"/>
      <c r="BU499" s="156"/>
      <c r="BV499" s="156"/>
      <c r="BW499" s="156"/>
      <c r="BX499" s="156"/>
      <c r="BY499" s="156"/>
      <c r="BZ499" s="156"/>
      <c r="CA499" s="156"/>
      <c r="CB499" s="156"/>
      <c r="CC499" s="156"/>
      <c r="CD499" s="156"/>
      <c r="CE499" s="156"/>
      <c r="CF499" s="156"/>
      <c r="CG499" s="156"/>
    </row>
    <row r="500" spans="2:85" x14ac:dyDescent="0.2">
      <c r="B500" s="173"/>
      <c r="C500" s="173"/>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c r="AA500" s="156"/>
      <c r="AB500" s="156"/>
      <c r="AC500" s="156"/>
      <c r="AD500" s="156"/>
      <c r="AE500" s="156"/>
      <c r="AF500" s="156"/>
      <c r="AG500" s="156"/>
      <c r="AH500" s="156"/>
      <c r="AI500" s="156"/>
      <c r="AJ500" s="156"/>
      <c r="AK500" s="156"/>
      <c r="AL500" s="156"/>
      <c r="AM500" s="156"/>
      <c r="AN500" s="156"/>
      <c r="AO500" s="156"/>
      <c r="AP500" s="156"/>
      <c r="AQ500" s="156"/>
      <c r="AR500" s="156"/>
      <c r="AS500" s="156"/>
      <c r="AT500" s="156"/>
      <c r="AU500" s="156"/>
      <c r="AV500" s="156"/>
      <c r="AW500" s="156"/>
      <c r="AX500" s="156"/>
      <c r="AY500" s="156"/>
      <c r="AZ500" s="156"/>
      <c r="BA500" s="156"/>
      <c r="BB500" s="156"/>
      <c r="BC500" s="156"/>
      <c r="BD500" s="156"/>
      <c r="BE500" s="156"/>
      <c r="BF500" s="156"/>
      <c r="BG500" s="156"/>
      <c r="BH500" s="156"/>
      <c r="BI500" s="156"/>
      <c r="BJ500" s="156"/>
      <c r="BK500" s="156"/>
      <c r="BL500" s="156"/>
      <c r="BM500" s="156"/>
      <c r="BN500" s="156"/>
      <c r="BO500" s="156"/>
      <c r="BP500" s="156"/>
      <c r="BQ500" s="156"/>
      <c r="BR500" s="156"/>
      <c r="BS500" s="156"/>
      <c r="BT500" s="156"/>
      <c r="BU500" s="156"/>
      <c r="BV500" s="156"/>
      <c r="BW500" s="156"/>
      <c r="BX500" s="156"/>
      <c r="BY500" s="156"/>
      <c r="BZ500" s="156"/>
      <c r="CA500" s="156"/>
      <c r="CB500" s="156"/>
      <c r="CC500" s="156"/>
      <c r="CD500" s="156"/>
      <c r="CE500" s="156"/>
      <c r="CF500" s="156"/>
      <c r="CG500" s="156"/>
    </row>
    <row r="501" spans="2:85" x14ac:dyDescent="0.2">
      <c r="B501" s="173"/>
      <c r="C501" s="173"/>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c r="AA501" s="156"/>
      <c r="AB501" s="156"/>
      <c r="AC501" s="156"/>
      <c r="AD501" s="156"/>
      <c r="AE501" s="156"/>
      <c r="AF501" s="156"/>
      <c r="AG501" s="156"/>
      <c r="AH501" s="156"/>
      <c r="AI501" s="156"/>
      <c r="AJ501" s="156"/>
      <c r="AK501" s="156"/>
      <c r="AL501" s="156"/>
      <c r="AM501" s="156"/>
      <c r="AN501" s="156"/>
      <c r="AO501" s="156"/>
      <c r="AP501" s="156"/>
      <c r="AQ501" s="156"/>
      <c r="AR501" s="156"/>
      <c r="AS501" s="156"/>
      <c r="AT501" s="156"/>
      <c r="AU501" s="156"/>
      <c r="AV501" s="156"/>
      <c r="AW501" s="156"/>
      <c r="AX501" s="156"/>
      <c r="AY501" s="156"/>
      <c r="AZ501" s="156"/>
      <c r="BA501" s="156"/>
      <c r="BB501" s="156"/>
      <c r="BC501" s="156"/>
      <c r="BD501" s="156"/>
      <c r="BE501" s="156"/>
      <c r="BF501" s="156"/>
      <c r="BG501" s="156"/>
      <c r="BH501" s="156"/>
      <c r="BI501" s="156"/>
      <c r="BJ501" s="156"/>
      <c r="BK501" s="156"/>
      <c r="BL501" s="156"/>
      <c r="BM501" s="156"/>
      <c r="BN501" s="156"/>
      <c r="BO501" s="156"/>
      <c r="BP501" s="156"/>
      <c r="BQ501" s="156"/>
      <c r="BR501" s="156"/>
      <c r="BS501" s="156"/>
      <c r="BT501" s="156"/>
      <c r="BU501" s="156"/>
      <c r="BV501" s="156"/>
      <c r="BW501" s="156"/>
      <c r="BX501" s="156"/>
      <c r="BY501" s="156"/>
      <c r="BZ501" s="156"/>
      <c r="CA501" s="156"/>
      <c r="CB501" s="156"/>
      <c r="CC501" s="156"/>
      <c r="CD501" s="156"/>
      <c r="CE501" s="156"/>
      <c r="CF501" s="156"/>
      <c r="CG501" s="156"/>
    </row>
    <row r="502" spans="2:85" x14ac:dyDescent="0.2">
      <c r="B502" s="173"/>
      <c r="C502" s="173"/>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c r="AH502" s="156"/>
      <c r="AI502" s="156"/>
      <c r="AJ502" s="156"/>
      <c r="AK502" s="156"/>
      <c r="AL502" s="156"/>
      <c r="AM502" s="156"/>
      <c r="AN502" s="156"/>
      <c r="AO502" s="156"/>
      <c r="AP502" s="156"/>
      <c r="AQ502" s="156"/>
      <c r="AR502" s="156"/>
      <c r="AS502" s="156"/>
      <c r="AT502" s="156"/>
      <c r="AU502" s="156"/>
      <c r="AV502" s="156"/>
      <c r="AW502" s="156"/>
      <c r="AX502" s="156"/>
      <c r="AY502" s="156"/>
      <c r="AZ502" s="156"/>
      <c r="BA502" s="156"/>
      <c r="BB502" s="156"/>
      <c r="BC502" s="156"/>
      <c r="BD502" s="156"/>
      <c r="BE502" s="156"/>
      <c r="BF502" s="156"/>
      <c r="BG502" s="156"/>
      <c r="BH502" s="156"/>
      <c r="BI502" s="156"/>
      <c r="BJ502" s="156"/>
      <c r="BK502" s="156"/>
      <c r="BL502" s="156"/>
      <c r="BM502" s="156"/>
      <c r="BN502" s="156"/>
      <c r="BO502" s="156"/>
      <c r="BP502" s="156"/>
      <c r="BQ502" s="156"/>
      <c r="BR502" s="156"/>
      <c r="BS502" s="156"/>
      <c r="BT502" s="156"/>
      <c r="BU502" s="156"/>
      <c r="BV502" s="156"/>
      <c r="BW502" s="156"/>
      <c r="BX502" s="156"/>
      <c r="BY502" s="156"/>
      <c r="BZ502" s="156"/>
      <c r="CA502" s="156"/>
      <c r="CB502" s="156"/>
      <c r="CC502" s="156"/>
      <c r="CD502" s="156"/>
      <c r="CE502" s="156"/>
      <c r="CF502" s="156"/>
      <c r="CG502" s="156"/>
    </row>
    <row r="503" spans="2:85" x14ac:dyDescent="0.2">
      <c r="B503" s="173"/>
      <c r="C503" s="173"/>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c r="AA503" s="156"/>
      <c r="AB503" s="156"/>
      <c r="AC503" s="156"/>
      <c r="AD503" s="156"/>
      <c r="AE503" s="156"/>
      <c r="AF503" s="156"/>
      <c r="AG503" s="156"/>
      <c r="AH503" s="156"/>
      <c r="AI503" s="156"/>
      <c r="AJ503" s="156"/>
      <c r="AK503" s="156"/>
      <c r="AL503" s="156"/>
      <c r="AM503" s="156"/>
      <c r="AN503" s="156"/>
      <c r="AO503" s="156"/>
      <c r="AP503" s="156"/>
      <c r="AQ503" s="156"/>
      <c r="AR503" s="156"/>
      <c r="AS503" s="156"/>
      <c r="AT503" s="156"/>
      <c r="AU503" s="156"/>
      <c r="AV503" s="156"/>
      <c r="AW503" s="156"/>
      <c r="AX503" s="156"/>
      <c r="AY503" s="156"/>
      <c r="AZ503" s="156"/>
      <c r="BA503" s="156"/>
      <c r="BB503" s="156"/>
      <c r="BC503" s="156"/>
      <c r="BD503" s="156"/>
      <c r="BE503" s="156"/>
      <c r="BF503" s="156"/>
      <c r="BG503" s="156"/>
      <c r="BH503" s="156"/>
      <c r="BI503" s="156"/>
      <c r="BJ503" s="156"/>
      <c r="BK503" s="156"/>
      <c r="BL503" s="156"/>
      <c r="BM503" s="156"/>
      <c r="BN503" s="156"/>
      <c r="BO503" s="156"/>
      <c r="BP503" s="156"/>
      <c r="BQ503" s="156"/>
      <c r="BR503" s="156"/>
      <c r="BS503" s="156"/>
      <c r="BT503" s="156"/>
      <c r="BU503" s="156"/>
      <c r="BV503" s="156"/>
      <c r="BW503" s="156"/>
      <c r="BX503" s="156"/>
      <c r="BY503" s="156"/>
      <c r="BZ503" s="156"/>
      <c r="CA503" s="156"/>
      <c r="CB503" s="156"/>
      <c r="CC503" s="156"/>
      <c r="CD503" s="156"/>
      <c r="CE503" s="156"/>
      <c r="CF503" s="156"/>
      <c r="CG503" s="156"/>
    </row>
    <row r="504" spans="2:85" x14ac:dyDescent="0.2">
      <c r="B504" s="173"/>
      <c r="C504" s="173"/>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c r="AA504" s="156"/>
      <c r="AB504" s="156"/>
      <c r="AC504" s="156"/>
      <c r="AD504" s="156"/>
      <c r="AE504" s="156"/>
      <c r="AF504" s="156"/>
      <c r="AG504" s="156"/>
      <c r="AH504" s="156"/>
      <c r="AI504" s="156"/>
      <c r="AJ504" s="156"/>
      <c r="AK504" s="156"/>
      <c r="AL504" s="156"/>
      <c r="AM504" s="156"/>
      <c r="AN504" s="156"/>
      <c r="AO504" s="156"/>
      <c r="AP504" s="156"/>
      <c r="AQ504" s="156"/>
      <c r="AR504" s="156"/>
      <c r="AS504" s="156"/>
      <c r="AT504" s="156"/>
      <c r="AU504" s="156"/>
      <c r="AV504" s="156"/>
      <c r="AW504" s="156"/>
      <c r="AX504" s="156"/>
      <c r="AY504" s="156"/>
      <c r="AZ504" s="156"/>
      <c r="BA504" s="156"/>
      <c r="BB504" s="156"/>
      <c r="BC504" s="156"/>
      <c r="BD504" s="156"/>
      <c r="BE504" s="156"/>
      <c r="BF504" s="156"/>
      <c r="BG504" s="156"/>
      <c r="BH504" s="156"/>
      <c r="BI504" s="156"/>
      <c r="BJ504" s="156"/>
      <c r="BK504" s="156"/>
      <c r="BL504" s="156"/>
      <c r="BM504" s="156"/>
      <c r="BN504" s="156"/>
      <c r="BO504" s="156"/>
      <c r="BP504" s="156"/>
      <c r="BQ504" s="156"/>
      <c r="BR504" s="156"/>
      <c r="BS504" s="156"/>
      <c r="BT504" s="156"/>
      <c r="BU504" s="156"/>
      <c r="BV504" s="156"/>
      <c r="BW504" s="156"/>
      <c r="BX504" s="156"/>
      <c r="BY504" s="156"/>
      <c r="BZ504" s="156"/>
      <c r="CA504" s="156"/>
      <c r="CB504" s="156"/>
      <c r="CC504" s="156"/>
      <c r="CD504" s="156"/>
      <c r="CE504" s="156"/>
      <c r="CF504" s="156"/>
      <c r="CG504" s="156"/>
    </row>
    <row r="505" spans="2:85" x14ac:dyDescent="0.2">
      <c r="B505" s="173"/>
      <c r="C505" s="173"/>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c r="AA505" s="156"/>
      <c r="AB505" s="156"/>
      <c r="AC505" s="156"/>
      <c r="AD505" s="156"/>
      <c r="AE505" s="156"/>
      <c r="AF505" s="156"/>
      <c r="AG505" s="156"/>
      <c r="AH505" s="156"/>
      <c r="AI505" s="156"/>
      <c r="AJ505" s="156"/>
      <c r="AK505" s="156"/>
      <c r="AL505" s="156"/>
      <c r="AM505" s="156"/>
      <c r="AN505" s="156"/>
      <c r="AO505" s="156"/>
      <c r="AP505" s="156"/>
      <c r="AQ505" s="156"/>
      <c r="AR505" s="156"/>
      <c r="AS505" s="156"/>
      <c r="AT505" s="156"/>
      <c r="AU505" s="156"/>
      <c r="AV505" s="156"/>
      <c r="AW505" s="156"/>
      <c r="AX505" s="156"/>
      <c r="AY505" s="156"/>
      <c r="AZ505" s="156"/>
      <c r="BA505" s="156"/>
      <c r="BB505" s="156"/>
      <c r="BC505" s="156"/>
      <c r="BD505" s="156"/>
      <c r="BE505" s="156"/>
      <c r="BF505" s="156"/>
      <c r="BG505" s="156"/>
      <c r="BH505" s="156"/>
      <c r="BI505" s="156"/>
      <c r="BJ505" s="156"/>
      <c r="BK505" s="156"/>
      <c r="BL505" s="156"/>
      <c r="BM505" s="156"/>
      <c r="BN505" s="156"/>
      <c r="BO505" s="156"/>
      <c r="BP505" s="156"/>
      <c r="BQ505" s="156"/>
      <c r="BR505" s="156"/>
      <c r="BS505" s="156"/>
      <c r="BT505" s="156"/>
      <c r="BU505" s="156"/>
      <c r="BV505" s="156"/>
      <c r="BW505" s="156"/>
      <c r="BX505" s="156"/>
      <c r="BY505" s="156"/>
      <c r="BZ505" s="156"/>
      <c r="CA505" s="156"/>
      <c r="CB505" s="156"/>
      <c r="CC505" s="156"/>
      <c r="CD505" s="156"/>
      <c r="CE505" s="156"/>
      <c r="CF505" s="156"/>
      <c r="CG505" s="156"/>
    </row>
    <row r="506" spans="2:85" x14ac:dyDescent="0.2">
      <c r="B506" s="173"/>
      <c r="C506" s="173"/>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c r="AA506" s="156"/>
      <c r="AB506" s="156"/>
      <c r="AC506" s="156"/>
      <c r="AD506" s="156"/>
      <c r="AE506" s="156"/>
      <c r="AF506" s="156"/>
      <c r="AG506" s="156"/>
      <c r="AH506" s="156"/>
      <c r="AI506" s="156"/>
      <c r="AJ506" s="156"/>
      <c r="AK506" s="156"/>
      <c r="AL506" s="156"/>
      <c r="AM506" s="156"/>
      <c r="AN506" s="156"/>
      <c r="AO506" s="156"/>
      <c r="AP506" s="156"/>
      <c r="AQ506" s="156"/>
      <c r="AR506" s="156"/>
      <c r="AS506" s="156"/>
      <c r="AT506" s="156"/>
      <c r="AU506" s="156"/>
      <c r="AV506" s="156"/>
      <c r="AW506" s="156"/>
      <c r="AX506" s="156"/>
      <c r="AY506" s="156"/>
      <c r="AZ506" s="156"/>
      <c r="BA506" s="156"/>
      <c r="BB506" s="156"/>
      <c r="BC506" s="156"/>
      <c r="BD506" s="156"/>
      <c r="BE506" s="156"/>
      <c r="BF506" s="156"/>
      <c r="BG506" s="156"/>
      <c r="BH506" s="156"/>
      <c r="BI506" s="156"/>
      <c r="BJ506" s="156"/>
      <c r="BK506" s="156"/>
      <c r="BL506" s="156"/>
      <c r="BM506" s="156"/>
      <c r="BN506" s="156"/>
      <c r="BO506" s="156"/>
      <c r="BP506" s="156"/>
      <c r="BQ506" s="156"/>
      <c r="BR506" s="156"/>
      <c r="BS506" s="156"/>
      <c r="BT506" s="156"/>
      <c r="BU506" s="156"/>
      <c r="BV506" s="156"/>
      <c r="BW506" s="156"/>
      <c r="BX506" s="156"/>
      <c r="BY506" s="156"/>
      <c r="BZ506" s="156"/>
      <c r="CA506" s="156"/>
      <c r="CB506" s="156"/>
      <c r="CC506" s="156"/>
      <c r="CD506" s="156"/>
      <c r="CE506" s="156"/>
      <c r="CF506" s="156"/>
      <c r="CG506" s="156"/>
    </row>
    <row r="507" spans="2:85" x14ac:dyDescent="0.2">
      <c r="B507" s="173"/>
      <c r="C507" s="173"/>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c r="AA507" s="156"/>
      <c r="AB507" s="156"/>
      <c r="AC507" s="156"/>
      <c r="AD507" s="156"/>
      <c r="AE507" s="156"/>
      <c r="AF507" s="156"/>
      <c r="AG507" s="156"/>
      <c r="AH507" s="156"/>
      <c r="AI507" s="156"/>
      <c r="AJ507" s="156"/>
      <c r="AK507" s="156"/>
      <c r="AL507" s="156"/>
      <c r="AM507" s="156"/>
      <c r="AN507" s="156"/>
      <c r="AO507" s="156"/>
      <c r="AP507" s="156"/>
      <c r="AQ507" s="156"/>
      <c r="AR507" s="156"/>
      <c r="AS507" s="156"/>
      <c r="AT507" s="156"/>
      <c r="AU507" s="156"/>
      <c r="AV507" s="156"/>
      <c r="AW507" s="156"/>
      <c r="AX507" s="156"/>
      <c r="AY507" s="156"/>
      <c r="AZ507" s="156"/>
      <c r="BA507" s="156"/>
      <c r="BB507" s="156"/>
      <c r="BC507" s="156"/>
      <c r="BD507" s="156"/>
      <c r="BE507" s="156"/>
      <c r="BF507" s="156"/>
      <c r="BG507" s="156"/>
      <c r="BH507" s="156"/>
      <c r="BI507" s="156"/>
      <c r="BJ507" s="156"/>
      <c r="BK507" s="156"/>
      <c r="BL507" s="156"/>
      <c r="BM507" s="156"/>
      <c r="BN507" s="156"/>
      <c r="BO507" s="156"/>
      <c r="BP507" s="156"/>
      <c r="BQ507" s="156"/>
      <c r="BR507" s="156"/>
      <c r="BS507" s="156"/>
      <c r="BT507" s="156"/>
      <c r="BU507" s="156"/>
      <c r="BV507" s="156"/>
      <c r="BW507" s="156"/>
      <c r="BX507" s="156"/>
      <c r="BY507" s="156"/>
      <c r="BZ507" s="156"/>
      <c r="CA507" s="156"/>
      <c r="CB507" s="156"/>
      <c r="CC507" s="156"/>
      <c r="CD507" s="156"/>
      <c r="CE507" s="156"/>
      <c r="CF507" s="156"/>
      <c r="CG507" s="156"/>
    </row>
    <row r="508" spans="2:85" x14ac:dyDescent="0.2">
      <c r="B508" s="173"/>
      <c r="C508" s="173"/>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c r="AA508" s="156"/>
      <c r="AB508" s="156"/>
      <c r="AC508" s="156"/>
      <c r="AD508" s="156"/>
      <c r="AE508" s="156"/>
      <c r="AF508" s="156"/>
      <c r="AG508" s="156"/>
      <c r="AH508" s="156"/>
      <c r="AI508" s="156"/>
      <c r="AJ508" s="156"/>
      <c r="AK508" s="156"/>
      <c r="AL508" s="156"/>
      <c r="AM508" s="156"/>
      <c r="AN508" s="156"/>
      <c r="AO508" s="156"/>
      <c r="AP508" s="156"/>
      <c r="AQ508" s="156"/>
      <c r="AR508" s="156"/>
      <c r="AS508" s="156"/>
      <c r="AT508" s="156"/>
      <c r="AU508" s="156"/>
      <c r="AV508" s="156"/>
      <c r="AW508" s="156"/>
      <c r="AX508" s="156"/>
      <c r="AY508" s="156"/>
      <c r="AZ508" s="156"/>
      <c r="BA508" s="156"/>
      <c r="BB508" s="156"/>
      <c r="BC508" s="156"/>
      <c r="BD508" s="156"/>
      <c r="BE508" s="156"/>
      <c r="BF508" s="156"/>
      <c r="BG508" s="156"/>
      <c r="BH508" s="156"/>
      <c r="BI508" s="156"/>
      <c r="BJ508" s="156"/>
      <c r="BK508" s="156"/>
      <c r="BL508" s="156"/>
      <c r="BM508" s="156"/>
      <c r="BN508" s="156"/>
      <c r="BO508" s="156"/>
      <c r="BP508" s="156"/>
      <c r="BQ508" s="156"/>
      <c r="BR508" s="156"/>
      <c r="BS508" s="156"/>
      <c r="BT508" s="156"/>
      <c r="BU508" s="156"/>
      <c r="BV508" s="156"/>
      <c r="BW508" s="156"/>
      <c r="BX508" s="156"/>
      <c r="BY508" s="156"/>
      <c r="BZ508" s="156"/>
      <c r="CA508" s="156"/>
      <c r="CB508" s="156"/>
      <c r="CC508" s="156"/>
      <c r="CD508" s="156"/>
      <c r="CE508" s="156"/>
      <c r="CF508" s="156"/>
      <c r="CG508" s="156"/>
    </row>
    <row r="509" spans="2:85" x14ac:dyDescent="0.2">
      <c r="B509" s="173"/>
      <c r="C509" s="173"/>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c r="AA509" s="156"/>
      <c r="AB509" s="156"/>
      <c r="AC509" s="156"/>
      <c r="AD509" s="156"/>
      <c r="AE509" s="156"/>
      <c r="AF509" s="156"/>
      <c r="AG509" s="156"/>
      <c r="AH509" s="156"/>
      <c r="AI509" s="156"/>
      <c r="AJ509" s="156"/>
      <c r="AK509" s="156"/>
      <c r="AL509" s="156"/>
      <c r="AM509" s="156"/>
      <c r="AN509" s="156"/>
      <c r="AO509" s="156"/>
      <c r="AP509" s="156"/>
      <c r="AQ509" s="156"/>
      <c r="AR509" s="156"/>
      <c r="AS509" s="156"/>
      <c r="AT509" s="156"/>
      <c r="AU509" s="156"/>
      <c r="AV509" s="156"/>
      <c r="AW509" s="156"/>
      <c r="AX509" s="156"/>
      <c r="AY509" s="156"/>
      <c r="AZ509" s="156"/>
      <c r="BA509" s="156"/>
      <c r="BB509" s="156"/>
      <c r="BC509" s="156"/>
      <c r="BD509" s="156"/>
      <c r="BE509" s="156"/>
      <c r="BF509" s="156"/>
      <c r="BG509" s="156"/>
      <c r="BH509" s="156"/>
      <c r="BI509" s="156"/>
      <c r="BJ509" s="156"/>
      <c r="BK509" s="156"/>
      <c r="BL509" s="156"/>
      <c r="BM509" s="156"/>
      <c r="BN509" s="156"/>
      <c r="BO509" s="156"/>
      <c r="BP509" s="156"/>
      <c r="BQ509" s="156"/>
      <c r="BR509" s="156"/>
      <c r="BS509" s="156"/>
      <c r="BT509" s="156"/>
      <c r="BU509" s="156"/>
      <c r="BV509" s="156"/>
      <c r="BW509" s="156"/>
      <c r="BX509" s="156"/>
      <c r="BY509" s="156"/>
      <c r="BZ509" s="156"/>
      <c r="CA509" s="156"/>
      <c r="CB509" s="156"/>
      <c r="CC509" s="156"/>
      <c r="CD509" s="156"/>
      <c r="CE509" s="156"/>
      <c r="CF509" s="156"/>
      <c r="CG509" s="156"/>
    </row>
    <row r="510" spans="2:85" x14ac:dyDescent="0.2">
      <c r="B510" s="173"/>
      <c r="C510" s="173"/>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c r="AA510" s="156"/>
      <c r="AB510" s="156"/>
      <c r="AC510" s="156"/>
      <c r="AD510" s="156"/>
      <c r="AE510" s="156"/>
      <c r="AF510" s="156"/>
      <c r="AG510" s="156"/>
      <c r="AH510" s="156"/>
      <c r="AI510" s="156"/>
      <c r="AJ510" s="156"/>
      <c r="AK510" s="156"/>
      <c r="AL510" s="156"/>
      <c r="AM510" s="156"/>
      <c r="AN510" s="156"/>
      <c r="AO510" s="156"/>
      <c r="AP510" s="156"/>
      <c r="AQ510" s="156"/>
      <c r="AR510" s="156"/>
      <c r="AS510" s="156"/>
      <c r="AT510" s="156"/>
      <c r="AU510" s="156"/>
      <c r="AV510" s="156"/>
      <c r="AW510" s="156"/>
      <c r="AX510" s="156"/>
      <c r="AY510" s="156"/>
      <c r="AZ510" s="156"/>
      <c r="BA510" s="156"/>
      <c r="BB510" s="156"/>
      <c r="BC510" s="156"/>
      <c r="BD510" s="156"/>
      <c r="BE510" s="156"/>
      <c r="BF510" s="156"/>
      <c r="BG510" s="156"/>
      <c r="BH510" s="156"/>
      <c r="BI510" s="156"/>
      <c r="BJ510" s="156"/>
      <c r="BK510" s="156"/>
      <c r="BL510" s="156"/>
      <c r="BM510" s="156"/>
      <c r="BN510" s="156"/>
      <c r="BO510" s="156"/>
      <c r="BP510" s="156"/>
      <c r="BQ510" s="156"/>
      <c r="BR510" s="156"/>
      <c r="BS510" s="156"/>
      <c r="BT510" s="156"/>
      <c r="BU510" s="156"/>
      <c r="BV510" s="156"/>
      <c r="BW510" s="156"/>
      <c r="BX510" s="156"/>
      <c r="BY510" s="156"/>
      <c r="BZ510" s="156"/>
      <c r="CA510" s="156"/>
      <c r="CB510" s="156"/>
      <c r="CC510" s="156"/>
      <c r="CD510" s="156"/>
      <c r="CE510" s="156"/>
      <c r="CF510" s="156"/>
      <c r="CG510" s="156"/>
    </row>
    <row r="511" spans="2:85" x14ac:dyDescent="0.2">
      <c r="B511" s="173"/>
      <c r="C511" s="173"/>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c r="AA511" s="156"/>
      <c r="AB511" s="156"/>
      <c r="AC511" s="156"/>
      <c r="AD511" s="156"/>
      <c r="AE511" s="156"/>
      <c r="AF511" s="156"/>
      <c r="AG511" s="156"/>
      <c r="AH511" s="156"/>
      <c r="AI511" s="156"/>
      <c r="AJ511" s="156"/>
      <c r="AK511" s="156"/>
      <c r="AL511" s="156"/>
      <c r="AM511" s="156"/>
      <c r="AN511" s="156"/>
      <c r="AO511" s="156"/>
      <c r="AP511" s="156"/>
      <c r="AQ511" s="156"/>
      <c r="AR511" s="156"/>
      <c r="AS511" s="156"/>
      <c r="AT511" s="156"/>
      <c r="AU511" s="156"/>
      <c r="AV511" s="156"/>
      <c r="AW511" s="156"/>
      <c r="AX511" s="156"/>
      <c r="AY511" s="156"/>
      <c r="AZ511" s="156"/>
      <c r="BA511" s="156"/>
      <c r="BB511" s="156"/>
      <c r="BC511" s="156"/>
      <c r="BD511" s="156"/>
      <c r="BE511" s="156"/>
      <c r="BF511" s="156"/>
      <c r="BG511" s="156"/>
      <c r="BH511" s="156"/>
      <c r="BI511" s="156"/>
      <c r="BJ511" s="156"/>
      <c r="BK511" s="156"/>
      <c r="BL511" s="156"/>
      <c r="BM511" s="156"/>
      <c r="BN511" s="156"/>
      <c r="BO511" s="156"/>
      <c r="BP511" s="156"/>
      <c r="BQ511" s="156"/>
      <c r="BR511" s="156"/>
      <c r="BS511" s="156"/>
      <c r="BT511" s="156"/>
      <c r="BU511" s="156"/>
      <c r="BV511" s="156"/>
      <c r="BW511" s="156"/>
      <c r="BX511" s="156"/>
      <c r="BY511" s="156"/>
      <c r="BZ511" s="156"/>
      <c r="CA511" s="156"/>
      <c r="CB511" s="156"/>
      <c r="CC511" s="156"/>
      <c r="CD511" s="156"/>
      <c r="CE511" s="156"/>
      <c r="CF511" s="156"/>
      <c r="CG511" s="156"/>
    </row>
    <row r="512" spans="2:85" x14ac:dyDescent="0.2">
      <c r="B512" s="173"/>
      <c r="C512" s="173"/>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c r="AA512" s="156"/>
      <c r="AB512" s="156"/>
      <c r="AC512" s="156"/>
      <c r="AD512" s="156"/>
      <c r="AE512" s="156"/>
      <c r="AF512" s="156"/>
      <c r="AG512" s="156"/>
      <c r="AH512" s="156"/>
      <c r="AI512" s="156"/>
      <c r="AJ512" s="156"/>
      <c r="AK512" s="156"/>
      <c r="AL512" s="156"/>
      <c r="AM512" s="156"/>
      <c r="AN512" s="156"/>
      <c r="AO512" s="156"/>
      <c r="AP512" s="156"/>
      <c r="AQ512" s="156"/>
      <c r="AR512" s="156"/>
      <c r="AS512" s="156"/>
      <c r="AT512" s="156"/>
      <c r="AU512" s="156"/>
      <c r="AV512" s="156"/>
      <c r="AW512" s="156"/>
      <c r="AX512" s="156"/>
      <c r="AY512" s="156"/>
      <c r="AZ512" s="156"/>
      <c r="BA512" s="156"/>
      <c r="BB512" s="156"/>
      <c r="BC512" s="156"/>
      <c r="BD512" s="156"/>
      <c r="BE512" s="156"/>
      <c r="BF512" s="156"/>
      <c r="BG512" s="156"/>
      <c r="BH512" s="156"/>
      <c r="BI512" s="156"/>
      <c r="BJ512" s="156"/>
      <c r="BK512" s="156"/>
      <c r="BL512" s="156"/>
      <c r="BM512" s="156"/>
      <c r="BN512" s="156"/>
      <c r="BO512" s="156"/>
      <c r="BP512" s="156"/>
      <c r="BQ512" s="156"/>
      <c r="BR512" s="156"/>
      <c r="BS512" s="156"/>
      <c r="BT512" s="156"/>
      <c r="BU512" s="156"/>
      <c r="BV512" s="156"/>
      <c r="BW512" s="156"/>
      <c r="BX512" s="156"/>
      <c r="BY512" s="156"/>
      <c r="BZ512" s="156"/>
      <c r="CA512" s="156"/>
      <c r="CB512" s="156"/>
      <c r="CC512" s="156"/>
      <c r="CD512" s="156"/>
      <c r="CE512" s="156"/>
      <c r="CF512" s="156"/>
      <c r="CG512" s="156"/>
    </row>
    <row r="513" spans="2:85" x14ac:dyDescent="0.2">
      <c r="B513" s="173"/>
      <c r="C513" s="173"/>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c r="AA513" s="156"/>
      <c r="AB513" s="156"/>
      <c r="AC513" s="156"/>
      <c r="AD513" s="156"/>
      <c r="AE513" s="156"/>
      <c r="AF513" s="156"/>
      <c r="AG513" s="156"/>
      <c r="AH513" s="156"/>
      <c r="AI513" s="156"/>
      <c r="AJ513" s="156"/>
      <c r="AK513" s="156"/>
      <c r="AL513" s="156"/>
      <c r="AM513" s="156"/>
      <c r="AN513" s="156"/>
      <c r="AO513" s="156"/>
      <c r="AP513" s="156"/>
      <c r="AQ513" s="156"/>
      <c r="AR513" s="156"/>
      <c r="AS513" s="156"/>
      <c r="AT513" s="156"/>
      <c r="AU513" s="156"/>
      <c r="AV513" s="156"/>
      <c r="AW513" s="156"/>
      <c r="AX513" s="156"/>
      <c r="AY513" s="156"/>
      <c r="AZ513" s="156"/>
      <c r="BA513" s="156"/>
      <c r="BB513" s="156"/>
      <c r="BC513" s="156"/>
      <c r="BD513" s="156"/>
      <c r="BE513" s="156"/>
      <c r="BF513" s="156"/>
      <c r="BG513" s="156"/>
      <c r="BH513" s="156"/>
      <c r="BI513" s="156"/>
      <c r="BJ513" s="156"/>
      <c r="BK513" s="156"/>
      <c r="BL513" s="156"/>
      <c r="BM513" s="156"/>
      <c r="BN513" s="156"/>
      <c r="BO513" s="156"/>
      <c r="BP513" s="156"/>
      <c r="BQ513" s="156"/>
      <c r="BR513" s="156"/>
      <c r="BS513" s="156"/>
      <c r="BT513" s="156"/>
      <c r="BU513" s="156"/>
      <c r="BV513" s="156"/>
      <c r="BW513" s="156"/>
      <c r="BX513" s="156"/>
      <c r="BY513" s="156"/>
      <c r="BZ513" s="156"/>
      <c r="CA513" s="156"/>
      <c r="CB513" s="156"/>
      <c r="CC513" s="156"/>
      <c r="CD513" s="156"/>
      <c r="CE513" s="156"/>
      <c r="CF513" s="156"/>
      <c r="CG513" s="156"/>
    </row>
    <row r="514" spans="2:85" x14ac:dyDescent="0.2">
      <c r="B514" s="173"/>
      <c r="C514" s="173"/>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c r="AA514" s="156"/>
      <c r="AB514" s="156"/>
      <c r="AC514" s="156"/>
      <c r="AD514" s="156"/>
      <c r="AE514" s="156"/>
      <c r="AF514" s="156"/>
      <c r="AG514" s="156"/>
      <c r="AH514" s="156"/>
      <c r="AI514" s="156"/>
      <c r="AJ514" s="156"/>
      <c r="AK514" s="156"/>
      <c r="AL514" s="156"/>
      <c r="AM514" s="156"/>
      <c r="AN514" s="156"/>
      <c r="AO514" s="156"/>
      <c r="AP514" s="156"/>
      <c r="AQ514" s="156"/>
      <c r="AR514" s="156"/>
      <c r="AS514" s="156"/>
      <c r="AT514" s="156"/>
      <c r="AU514" s="156"/>
      <c r="AV514" s="156"/>
      <c r="AW514" s="156"/>
      <c r="AX514" s="156"/>
      <c r="AY514" s="156"/>
      <c r="AZ514" s="156"/>
      <c r="BA514" s="156"/>
      <c r="BB514" s="156"/>
      <c r="BC514" s="156"/>
      <c r="BD514" s="156"/>
      <c r="BE514" s="156"/>
      <c r="BF514" s="156"/>
      <c r="BG514" s="156"/>
      <c r="BH514" s="156"/>
      <c r="BI514" s="156"/>
      <c r="BJ514" s="156"/>
      <c r="BK514" s="156"/>
      <c r="BL514" s="156"/>
      <c r="BM514" s="156"/>
      <c r="BN514" s="156"/>
      <c r="BO514" s="156"/>
      <c r="BP514" s="156"/>
      <c r="BQ514" s="156"/>
      <c r="BR514" s="156"/>
      <c r="BS514" s="156"/>
      <c r="BT514" s="156"/>
      <c r="BU514" s="156"/>
      <c r="BV514" s="156"/>
      <c r="BW514" s="156"/>
      <c r="BX514" s="156"/>
      <c r="BY514" s="156"/>
      <c r="BZ514" s="156"/>
      <c r="CA514" s="156"/>
      <c r="CB514" s="156"/>
      <c r="CC514" s="156"/>
      <c r="CD514" s="156"/>
      <c r="CE514" s="156"/>
      <c r="CF514" s="156"/>
      <c r="CG514" s="156"/>
    </row>
    <row r="515" spans="2:85" x14ac:dyDescent="0.2">
      <c r="B515" s="173"/>
      <c r="C515" s="173"/>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c r="AA515" s="156"/>
      <c r="AB515" s="156"/>
      <c r="AC515" s="156"/>
      <c r="AD515" s="156"/>
      <c r="AE515" s="156"/>
      <c r="AF515" s="156"/>
      <c r="AG515" s="156"/>
      <c r="AH515" s="156"/>
      <c r="AI515" s="156"/>
      <c r="AJ515" s="156"/>
      <c r="AK515" s="156"/>
      <c r="AL515" s="156"/>
      <c r="AM515" s="156"/>
      <c r="AN515" s="156"/>
      <c r="AO515" s="156"/>
      <c r="AP515" s="156"/>
      <c r="AQ515" s="156"/>
      <c r="AR515" s="156"/>
      <c r="AS515" s="156"/>
      <c r="AT515" s="156"/>
      <c r="AU515" s="156"/>
      <c r="AV515" s="156"/>
      <c r="AW515" s="156"/>
      <c r="AX515" s="156"/>
      <c r="AY515" s="156"/>
      <c r="AZ515" s="156"/>
      <c r="BA515" s="156"/>
      <c r="BB515" s="156"/>
      <c r="BC515" s="156"/>
      <c r="BD515" s="156"/>
      <c r="BE515" s="156"/>
      <c r="BF515" s="156"/>
      <c r="BG515" s="156"/>
      <c r="BH515" s="156"/>
      <c r="BI515" s="156"/>
      <c r="BJ515" s="156"/>
      <c r="BK515" s="156"/>
      <c r="BL515" s="156"/>
      <c r="BM515" s="156"/>
      <c r="BN515" s="156"/>
      <c r="BO515" s="156"/>
      <c r="BP515" s="156"/>
      <c r="BQ515" s="156"/>
      <c r="BR515" s="156"/>
      <c r="BS515" s="156"/>
      <c r="BT515" s="156"/>
      <c r="BU515" s="156"/>
      <c r="BV515" s="156"/>
      <c r="BW515" s="156"/>
      <c r="BX515" s="156"/>
      <c r="BY515" s="156"/>
      <c r="BZ515" s="156"/>
      <c r="CA515" s="156"/>
      <c r="CB515" s="156"/>
      <c r="CC515" s="156"/>
      <c r="CD515" s="156"/>
      <c r="CE515" s="156"/>
      <c r="CF515" s="156"/>
      <c r="CG515" s="156"/>
    </row>
    <row r="516" spans="2:85" x14ac:dyDescent="0.2">
      <c r="B516" s="173"/>
      <c r="C516" s="173"/>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c r="AH516" s="156"/>
      <c r="AI516" s="156"/>
      <c r="AJ516" s="156"/>
      <c r="AK516" s="156"/>
      <c r="AL516" s="156"/>
      <c r="AM516" s="156"/>
      <c r="AN516" s="156"/>
      <c r="AO516" s="156"/>
      <c r="AP516" s="156"/>
      <c r="AQ516" s="156"/>
      <c r="AR516" s="156"/>
      <c r="AS516" s="156"/>
      <c r="AT516" s="156"/>
      <c r="AU516" s="156"/>
      <c r="AV516" s="156"/>
      <c r="AW516" s="156"/>
      <c r="AX516" s="156"/>
      <c r="AY516" s="156"/>
      <c r="AZ516" s="156"/>
      <c r="BA516" s="156"/>
      <c r="BB516" s="156"/>
      <c r="BC516" s="156"/>
      <c r="BD516" s="156"/>
      <c r="BE516" s="156"/>
      <c r="BF516" s="156"/>
      <c r="BG516" s="156"/>
      <c r="BH516" s="156"/>
      <c r="BI516" s="156"/>
      <c r="BJ516" s="156"/>
      <c r="BK516" s="156"/>
      <c r="BL516" s="156"/>
      <c r="BM516" s="156"/>
      <c r="BN516" s="156"/>
      <c r="BO516" s="156"/>
      <c r="BP516" s="156"/>
      <c r="BQ516" s="156"/>
      <c r="BR516" s="156"/>
      <c r="BS516" s="156"/>
      <c r="BT516" s="156"/>
      <c r="BU516" s="156"/>
      <c r="BV516" s="156"/>
      <c r="BW516" s="156"/>
      <c r="BX516" s="156"/>
      <c r="BY516" s="156"/>
      <c r="BZ516" s="156"/>
      <c r="CA516" s="156"/>
      <c r="CB516" s="156"/>
      <c r="CC516" s="156"/>
      <c r="CD516" s="156"/>
      <c r="CE516" s="156"/>
      <c r="CF516" s="156"/>
      <c r="CG516" s="156"/>
    </row>
    <row r="517" spans="2:85" x14ac:dyDescent="0.2">
      <c r="B517" s="173"/>
      <c r="C517" s="173"/>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c r="AA517" s="156"/>
      <c r="AB517" s="156"/>
      <c r="AC517" s="156"/>
      <c r="AD517" s="156"/>
      <c r="AE517" s="156"/>
      <c r="AF517" s="156"/>
      <c r="AG517" s="156"/>
      <c r="AH517" s="156"/>
      <c r="AI517" s="156"/>
      <c r="AJ517" s="156"/>
      <c r="AK517" s="156"/>
      <c r="AL517" s="156"/>
      <c r="AM517" s="156"/>
      <c r="AN517" s="156"/>
      <c r="AO517" s="156"/>
      <c r="AP517" s="156"/>
      <c r="AQ517" s="156"/>
      <c r="AR517" s="156"/>
      <c r="AS517" s="156"/>
      <c r="AT517" s="156"/>
      <c r="AU517" s="156"/>
      <c r="AV517" s="156"/>
      <c r="AW517" s="156"/>
      <c r="AX517" s="156"/>
      <c r="AY517" s="156"/>
      <c r="AZ517" s="156"/>
      <c r="BA517" s="156"/>
      <c r="BB517" s="156"/>
      <c r="BC517" s="156"/>
      <c r="BD517" s="156"/>
      <c r="BE517" s="156"/>
      <c r="BF517" s="156"/>
      <c r="BG517" s="156"/>
      <c r="BH517" s="156"/>
      <c r="BI517" s="156"/>
      <c r="BJ517" s="156"/>
      <c r="BK517" s="156"/>
      <c r="BL517" s="156"/>
      <c r="BM517" s="156"/>
      <c r="BN517" s="156"/>
      <c r="BO517" s="156"/>
      <c r="BP517" s="156"/>
      <c r="BQ517" s="156"/>
      <c r="BR517" s="156"/>
      <c r="BS517" s="156"/>
      <c r="BT517" s="156"/>
      <c r="BU517" s="156"/>
      <c r="BV517" s="156"/>
      <c r="BW517" s="156"/>
      <c r="BX517" s="156"/>
      <c r="BY517" s="156"/>
      <c r="BZ517" s="156"/>
      <c r="CA517" s="156"/>
      <c r="CB517" s="156"/>
      <c r="CC517" s="156"/>
      <c r="CD517" s="156"/>
      <c r="CE517" s="156"/>
      <c r="CF517" s="156"/>
      <c r="CG517" s="156"/>
    </row>
    <row r="518" spans="2:85" x14ac:dyDescent="0.2">
      <c r="B518" s="173"/>
      <c r="C518" s="173"/>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c r="AC518" s="156"/>
      <c r="AD518" s="156"/>
      <c r="AE518" s="156"/>
      <c r="AF518" s="156"/>
      <c r="AG518" s="156"/>
      <c r="AH518" s="156"/>
      <c r="AI518" s="156"/>
      <c r="AJ518" s="156"/>
      <c r="AK518" s="156"/>
      <c r="AL518" s="156"/>
      <c r="AM518" s="156"/>
      <c r="AN518" s="156"/>
      <c r="AO518" s="156"/>
      <c r="AP518" s="156"/>
      <c r="AQ518" s="156"/>
      <c r="AR518" s="156"/>
      <c r="AS518" s="156"/>
      <c r="AT518" s="156"/>
      <c r="AU518" s="156"/>
      <c r="AV518" s="156"/>
      <c r="AW518" s="156"/>
      <c r="AX518" s="156"/>
      <c r="AY518" s="156"/>
      <c r="AZ518" s="156"/>
      <c r="BA518" s="156"/>
      <c r="BB518" s="156"/>
      <c r="BC518" s="156"/>
      <c r="BD518" s="156"/>
      <c r="BE518" s="156"/>
      <c r="BF518" s="156"/>
      <c r="BG518" s="156"/>
      <c r="BH518" s="156"/>
      <c r="BI518" s="156"/>
      <c r="BJ518" s="156"/>
      <c r="BK518" s="156"/>
      <c r="BL518" s="156"/>
      <c r="BM518" s="156"/>
      <c r="BN518" s="156"/>
      <c r="BO518" s="156"/>
      <c r="BP518" s="156"/>
      <c r="BQ518" s="156"/>
      <c r="BR518" s="156"/>
      <c r="BS518" s="156"/>
      <c r="BT518" s="156"/>
      <c r="BU518" s="156"/>
      <c r="BV518" s="156"/>
      <c r="BW518" s="156"/>
      <c r="BX518" s="156"/>
      <c r="BY518" s="156"/>
      <c r="BZ518" s="156"/>
      <c r="CA518" s="156"/>
      <c r="CB518" s="156"/>
      <c r="CC518" s="156"/>
      <c r="CD518" s="156"/>
      <c r="CE518" s="156"/>
      <c r="CF518" s="156"/>
      <c r="CG518" s="156"/>
    </row>
    <row r="519" spans="2:85" x14ac:dyDescent="0.2">
      <c r="B519" s="173"/>
      <c r="C519" s="173"/>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c r="AR519" s="156"/>
      <c r="AS519" s="156"/>
      <c r="AT519" s="156"/>
      <c r="AU519" s="156"/>
      <c r="AV519" s="156"/>
      <c r="AW519" s="156"/>
      <c r="AX519" s="156"/>
      <c r="AY519" s="156"/>
      <c r="AZ519" s="156"/>
      <c r="BA519" s="156"/>
      <c r="BB519" s="156"/>
      <c r="BC519" s="156"/>
      <c r="BD519" s="156"/>
      <c r="BE519" s="156"/>
      <c r="BF519" s="156"/>
      <c r="BG519" s="156"/>
      <c r="BH519" s="156"/>
      <c r="BI519" s="156"/>
      <c r="BJ519" s="156"/>
      <c r="BK519" s="156"/>
      <c r="BL519" s="156"/>
      <c r="BM519" s="156"/>
      <c r="BN519" s="156"/>
      <c r="BO519" s="156"/>
      <c r="BP519" s="156"/>
      <c r="BQ519" s="156"/>
      <c r="BR519" s="156"/>
      <c r="BS519" s="156"/>
      <c r="BT519" s="156"/>
      <c r="BU519" s="156"/>
      <c r="BV519" s="156"/>
      <c r="BW519" s="156"/>
      <c r="BX519" s="156"/>
      <c r="BY519" s="156"/>
      <c r="BZ519" s="156"/>
      <c r="CA519" s="156"/>
      <c r="CB519" s="156"/>
      <c r="CC519" s="156"/>
      <c r="CD519" s="156"/>
      <c r="CE519" s="156"/>
      <c r="CF519" s="156"/>
      <c r="CG519" s="156"/>
    </row>
    <row r="520" spans="2:85" x14ac:dyDescent="0.2">
      <c r="B520" s="173"/>
      <c r="C520" s="173"/>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c r="AA520" s="156"/>
      <c r="AB520" s="156"/>
      <c r="AC520" s="156"/>
      <c r="AD520" s="156"/>
      <c r="AE520" s="156"/>
      <c r="AF520" s="156"/>
      <c r="AG520" s="156"/>
      <c r="AH520" s="156"/>
      <c r="AI520" s="156"/>
      <c r="AJ520" s="156"/>
      <c r="AK520" s="156"/>
      <c r="AL520" s="156"/>
      <c r="AM520" s="156"/>
      <c r="AN520" s="156"/>
      <c r="AO520" s="156"/>
      <c r="AP520" s="156"/>
      <c r="AQ520" s="156"/>
      <c r="AR520" s="156"/>
      <c r="AS520" s="156"/>
      <c r="AT520" s="156"/>
      <c r="AU520" s="156"/>
      <c r="AV520" s="156"/>
      <c r="AW520" s="156"/>
      <c r="AX520" s="156"/>
      <c r="AY520" s="156"/>
      <c r="AZ520" s="156"/>
      <c r="BA520" s="156"/>
      <c r="BB520" s="156"/>
      <c r="BC520" s="156"/>
      <c r="BD520" s="156"/>
      <c r="BE520" s="156"/>
      <c r="BF520" s="156"/>
      <c r="BG520" s="156"/>
      <c r="BH520" s="156"/>
      <c r="BI520" s="156"/>
      <c r="BJ520" s="156"/>
      <c r="BK520" s="156"/>
      <c r="BL520" s="156"/>
      <c r="BM520" s="156"/>
      <c r="BN520" s="156"/>
      <c r="BO520" s="156"/>
      <c r="BP520" s="156"/>
      <c r="BQ520" s="156"/>
      <c r="BR520" s="156"/>
      <c r="BS520" s="156"/>
      <c r="BT520" s="156"/>
      <c r="BU520" s="156"/>
      <c r="BV520" s="156"/>
      <c r="BW520" s="156"/>
      <c r="BX520" s="156"/>
      <c r="BY520" s="156"/>
      <c r="BZ520" s="156"/>
      <c r="CA520" s="156"/>
      <c r="CB520" s="156"/>
      <c r="CC520" s="156"/>
      <c r="CD520" s="156"/>
      <c r="CE520" s="156"/>
      <c r="CF520" s="156"/>
      <c r="CG520" s="156"/>
    </row>
    <row r="521" spans="2:85" x14ac:dyDescent="0.2">
      <c r="B521" s="173"/>
      <c r="C521" s="173"/>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c r="AA521" s="156"/>
      <c r="AB521" s="156"/>
      <c r="AC521" s="156"/>
      <c r="AD521" s="156"/>
      <c r="AE521" s="156"/>
      <c r="AF521" s="156"/>
      <c r="AG521" s="156"/>
      <c r="AH521" s="156"/>
      <c r="AI521" s="156"/>
      <c r="AJ521" s="156"/>
      <c r="AK521" s="156"/>
      <c r="AL521" s="156"/>
      <c r="AM521" s="156"/>
      <c r="AN521" s="156"/>
      <c r="AO521" s="156"/>
      <c r="AP521" s="156"/>
      <c r="AQ521" s="156"/>
      <c r="AR521" s="156"/>
      <c r="AS521" s="156"/>
      <c r="AT521" s="156"/>
      <c r="AU521" s="156"/>
      <c r="AV521" s="156"/>
      <c r="AW521" s="156"/>
      <c r="AX521" s="156"/>
      <c r="AY521" s="156"/>
      <c r="AZ521" s="156"/>
      <c r="BA521" s="156"/>
      <c r="BB521" s="156"/>
      <c r="BC521" s="156"/>
      <c r="BD521" s="156"/>
      <c r="BE521" s="156"/>
      <c r="BF521" s="156"/>
      <c r="BG521" s="156"/>
      <c r="BH521" s="156"/>
      <c r="BI521" s="156"/>
      <c r="BJ521" s="156"/>
      <c r="BK521" s="156"/>
      <c r="BL521" s="156"/>
      <c r="BM521" s="156"/>
      <c r="BN521" s="156"/>
      <c r="BO521" s="156"/>
      <c r="BP521" s="156"/>
      <c r="BQ521" s="156"/>
      <c r="BR521" s="156"/>
      <c r="BS521" s="156"/>
      <c r="BT521" s="156"/>
      <c r="BU521" s="156"/>
      <c r="BV521" s="156"/>
      <c r="BW521" s="156"/>
      <c r="BX521" s="156"/>
      <c r="BY521" s="156"/>
      <c r="BZ521" s="156"/>
      <c r="CA521" s="156"/>
      <c r="CB521" s="156"/>
      <c r="CC521" s="156"/>
      <c r="CD521" s="156"/>
      <c r="CE521" s="156"/>
      <c r="CF521" s="156"/>
      <c r="CG521" s="156"/>
    </row>
    <row r="522" spans="2:85" x14ac:dyDescent="0.2">
      <c r="B522" s="173"/>
      <c r="C522" s="173"/>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c r="AA522" s="156"/>
      <c r="AB522" s="156"/>
      <c r="AC522" s="156"/>
      <c r="AD522" s="156"/>
      <c r="AE522" s="156"/>
      <c r="AF522" s="156"/>
      <c r="AG522" s="156"/>
      <c r="AH522" s="156"/>
      <c r="AI522" s="156"/>
      <c r="AJ522" s="156"/>
      <c r="AK522" s="156"/>
      <c r="AL522" s="156"/>
      <c r="AM522" s="156"/>
      <c r="AN522" s="156"/>
      <c r="AO522" s="156"/>
      <c r="AP522" s="156"/>
      <c r="AQ522" s="156"/>
      <c r="AR522" s="156"/>
      <c r="AS522" s="156"/>
      <c r="AT522" s="156"/>
      <c r="AU522" s="156"/>
      <c r="AV522" s="156"/>
      <c r="AW522" s="156"/>
      <c r="AX522" s="156"/>
      <c r="AY522" s="156"/>
      <c r="AZ522" s="156"/>
      <c r="BA522" s="156"/>
      <c r="BB522" s="156"/>
      <c r="BC522" s="156"/>
      <c r="BD522" s="156"/>
      <c r="BE522" s="156"/>
      <c r="BF522" s="156"/>
      <c r="BG522" s="156"/>
      <c r="BH522" s="156"/>
      <c r="BI522" s="156"/>
      <c r="BJ522" s="156"/>
      <c r="BK522" s="156"/>
      <c r="BL522" s="156"/>
      <c r="BM522" s="156"/>
      <c r="BN522" s="156"/>
      <c r="BO522" s="156"/>
      <c r="BP522" s="156"/>
      <c r="BQ522" s="156"/>
      <c r="BR522" s="156"/>
      <c r="BS522" s="156"/>
      <c r="BT522" s="156"/>
      <c r="BU522" s="156"/>
      <c r="BV522" s="156"/>
      <c r="BW522" s="156"/>
      <c r="BX522" s="156"/>
      <c r="BY522" s="156"/>
      <c r="BZ522" s="156"/>
      <c r="CA522" s="156"/>
      <c r="CB522" s="156"/>
      <c r="CC522" s="156"/>
      <c r="CD522" s="156"/>
      <c r="CE522" s="156"/>
      <c r="CF522" s="156"/>
      <c r="CG522" s="156"/>
    </row>
    <row r="523" spans="2:85" x14ac:dyDescent="0.2">
      <c r="B523" s="173"/>
      <c r="C523" s="173"/>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c r="AA523" s="156"/>
      <c r="AB523" s="156"/>
      <c r="AC523" s="156"/>
      <c r="AD523" s="156"/>
      <c r="AE523" s="156"/>
      <c r="AF523" s="156"/>
      <c r="AG523" s="156"/>
      <c r="AH523" s="156"/>
      <c r="AI523" s="156"/>
      <c r="AJ523" s="156"/>
      <c r="AK523" s="156"/>
      <c r="AL523" s="156"/>
      <c r="AM523" s="156"/>
      <c r="AN523" s="156"/>
      <c r="AO523" s="156"/>
      <c r="AP523" s="156"/>
      <c r="AQ523" s="156"/>
      <c r="AR523" s="156"/>
      <c r="AS523" s="156"/>
      <c r="AT523" s="156"/>
      <c r="AU523" s="156"/>
      <c r="AV523" s="156"/>
      <c r="AW523" s="156"/>
      <c r="AX523" s="156"/>
      <c r="AY523" s="156"/>
      <c r="AZ523" s="156"/>
      <c r="BA523" s="156"/>
      <c r="BB523" s="156"/>
      <c r="BC523" s="156"/>
      <c r="BD523" s="156"/>
      <c r="BE523" s="156"/>
      <c r="BF523" s="156"/>
      <c r="BG523" s="156"/>
      <c r="BH523" s="156"/>
      <c r="BI523" s="156"/>
      <c r="BJ523" s="156"/>
      <c r="BK523" s="156"/>
      <c r="BL523" s="156"/>
      <c r="BM523" s="156"/>
      <c r="BN523" s="156"/>
      <c r="BO523" s="156"/>
      <c r="BP523" s="156"/>
      <c r="BQ523" s="156"/>
      <c r="BR523" s="156"/>
      <c r="BS523" s="156"/>
      <c r="BT523" s="156"/>
      <c r="BU523" s="156"/>
      <c r="BV523" s="156"/>
      <c r="BW523" s="156"/>
      <c r="BX523" s="156"/>
      <c r="BY523" s="156"/>
      <c r="BZ523" s="156"/>
      <c r="CA523" s="156"/>
      <c r="CB523" s="156"/>
      <c r="CC523" s="156"/>
      <c r="CD523" s="156"/>
      <c r="CE523" s="156"/>
      <c r="CF523" s="156"/>
      <c r="CG523" s="156"/>
    </row>
    <row r="524" spans="2:85" x14ac:dyDescent="0.2">
      <c r="B524" s="173"/>
      <c r="C524" s="173"/>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c r="AA524" s="156"/>
      <c r="AB524" s="156"/>
      <c r="AC524" s="156"/>
      <c r="AD524" s="156"/>
      <c r="AE524" s="156"/>
      <c r="AF524" s="156"/>
      <c r="AG524" s="156"/>
      <c r="AH524" s="156"/>
      <c r="AI524" s="156"/>
      <c r="AJ524" s="156"/>
      <c r="AK524" s="156"/>
      <c r="AL524" s="156"/>
      <c r="AM524" s="156"/>
      <c r="AN524" s="156"/>
      <c r="AO524" s="156"/>
      <c r="AP524" s="156"/>
      <c r="AQ524" s="156"/>
      <c r="AR524" s="156"/>
      <c r="AS524" s="156"/>
      <c r="AT524" s="156"/>
      <c r="AU524" s="156"/>
      <c r="AV524" s="156"/>
      <c r="AW524" s="156"/>
      <c r="AX524" s="156"/>
      <c r="AY524" s="156"/>
      <c r="AZ524" s="156"/>
      <c r="BA524" s="156"/>
      <c r="BB524" s="156"/>
      <c r="BC524" s="156"/>
      <c r="BD524" s="156"/>
      <c r="BE524" s="156"/>
      <c r="BF524" s="156"/>
      <c r="BG524" s="156"/>
      <c r="BH524" s="156"/>
      <c r="BI524" s="156"/>
      <c r="BJ524" s="156"/>
      <c r="BK524" s="156"/>
      <c r="BL524" s="156"/>
      <c r="BM524" s="156"/>
      <c r="BN524" s="156"/>
      <c r="BO524" s="156"/>
      <c r="BP524" s="156"/>
      <c r="BQ524" s="156"/>
      <c r="BR524" s="156"/>
      <c r="BS524" s="156"/>
      <c r="BT524" s="156"/>
      <c r="BU524" s="156"/>
      <c r="BV524" s="156"/>
      <c r="BW524" s="156"/>
      <c r="BX524" s="156"/>
      <c r="BY524" s="156"/>
      <c r="BZ524" s="156"/>
      <c r="CA524" s="156"/>
      <c r="CB524" s="156"/>
      <c r="CC524" s="156"/>
      <c r="CD524" s="156"/>
      <c r="CE524" s="156"/>
      <c r="CF524" s="156"/>
      <c r="CG524" s="156"/>
    </row>
    <row r="525" spans="2:85" x14ac:dyDescent="0.2">
      <c r="B525" s="173"/>
      <c r="C525" s="173"/>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c r="AA525" s="156"/>
      <c r="AB525" s="156"/>
      <c r="AC525" s="156"/>
      <c r="AD525" s="156"/>
      <c r="AE525" s="156"/>
      <c r="AF525" s="156"/>
      <c r="AG525" s="156"/>
      <c r="AH525" s="156"/>
      <c r="AI525" s="156"/>
      <c r="AJ525" s="156"/>
      <c r="AK525" s="156"/>
      <c r="AL525" s="156"/>
      <c r="AM525" s="156"/>
      <c r="AN525" s="156"/>
      <c r="AO525" s="156"/>
      <c r="AP525" s="156"/>
      <c r="AQ525" s="156"/>
      <c r="AR525" s="156"/>
      <c r="AS525" s="156"/>
      <c r="AT525" s="156"/>
      <c r="AU525" s="156"/>
      <c r="AV525" s="156"/>
      <c r="AW525" s="156"/>
      <c r="AX525" s="156"/>
      <c r="AY525" s="156"/>
      <c r="AZ525" s="156"/>
      <c r="BA525" s="156"/>
      <c r="BB525" s="156"/>
      <c r="BC525" s="156"/>
      <c r="BD525" s="156"/>
      <c r="BE525" s="156"/>
      <c r="BF525" s="156"/>
      <c r="BG525" s="156"/>
      <c r="BH525" s="156"/>
      <c r="BI525" s="156"/>
      <c r="BJ525" s="156"/>
      <c r="BK525" s="156"/>
      <c r="BL525" s="156"/>
      <c r="BM525" s="156"/>
      <c r="BN525" s="156"/>
      <c r="BO525" s="156"/>
      <c r="BP525" s="156"/>
      <c r="BQ525" s="156"/>
      <c r="BR525" s="156"/>
      <c r="BS525" s="156"/>
      <c r="BT525" s="156"/>
      <c r="BU525" s="156"/>
      <c r="BV525" s="156"/>
      <c r="BW525" s="156"/>
      <c r="BX525" s="156"/>
      <c r="BY525" s="156"/>
      <c r="BZ525" s="156"/>
      <c r="CA525" s="156"/>
      <c r="CB525" s="156"/>
      <c r="CC525" s="156"/>
      <c r="CD525" s="156"/>
      <c r="CE525" s="156"/>
      <c r="CF525" s="156"/>
      <c r="CG525" s="156"/>
    </row>
    <row r="526" spans="2:85" x14ac:dyDescent="0.2">
      <c r="B526" s="173"/>
      <c r="C526" s="173"/>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c r="AA526" s="156"/>
      <c r="AB526" s="156"/>
      <c r="AC526" s="156"/>
      <c r="AD526" s="156"/>
      <c r="AE526" s="156"/>
      <c r="AF526" s="156"/>
      <c r="AG526" s="156"/>
      <c r="AH526" s="156"/>
      <c r="AI526" s="156"/>
      <c r="AJ526" s="156"/>
      <c r="AK526" s="156"/>
      <c r="AL526" s="156"/>
      <c r="AM526" s="156"/>
      <c r="AN526" s="156"/>
      <c r="AO526" s="156"/>
      <c r="AP526" s="156"/>
      <c r="AQ526" s="156"/>
      <c r="AR526" s="156"/>
      <c r="AS526" s="156"/>
      <c r="AT526" s="156"/>
      <c r="AU526" s="156"/>
      <c r="AV526" s="156"/>
      <c r="AW526" s="156"/>
      <c r="AX526" s="156"/>
      <c r="AY526" s="156"/>
      <c r="AZ526" s="156"/>
      <c r="BA526" s="156"/>
      <c r="BB526" s="156"/>
      <c r="BC526" s="156"/>
      <c r="BD526" s="156"/>
      <c r="BE526" s="156"/>
      <c r="BF526" s="156"/>
      <c r="BG526" s="156"/>
      <c r="BH526" s="156"/>
      <c r="BI526" s="156"/>
      <c r="BJ526" s="156"/>
      <c r="BK526" s="156"/>
      <c r="BL526" s="156"/>
      <c r="BM526" s="156"/>
      <c r="BN526" s="156"/>
      <c r="BO526" s="156"/>
      <c r="BP526" s="156"/>
      <c r="BQ526" s="156"/>
      <c r="BR526" s="156"/>
      <c r="BS526" s="156"/>
      <c r="BT526" s="156"/>
      <c r="BU526" s="156"/>
      <c r="BV526" s="156"/>
      <c r="BW526" s="156"/>
      <c r="BX526" s="156"/>
      <c r="BY526" s="156"/>
      <c r="BZ526" s="156"/>
      <c r="CA526" s="156"/>
      <c r="CB526" s="156"/>
      <c r="CC526" s="156"/>
      <c r="CD526" s="156"/>
      <c r="CE526" s="156"/>
      <c r="CF526" s="156"/>
      <c r="CG526" s="156"/>
    </row>
    <row r="527" spans="2:85" x14ac:dyDescent="0.2">
      <c r="B527" s="173"/>
      <c r="C527" s="173"/>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c r="AA527" s="156"/>
      <c r="AB527" s="156"/>
      <c r="AC527" s="156"/>
      <c r="AD527" s="156"/>
      <c r="AE527" s="156"/>
      <c r="AF527" s="156"/>
      <c r="AG527" s="156"/>
      <c r="AH527" s="156"/>
      <c r="AI527" s="156"/>
      <c r="AJ527" s="156"/>
      <c r="AK527" s="156"/>
      <c r="AL527" s="156"/>
      <c r="AM527" s="156"/>
      <c r="AN527" s="156"/>
      <c r="AO527" s="156"/>
      <c r="AP527" s="156"/>
      <c r="AQ527" s="156"/>
      <c r="AR527" s="156"/>
      <c r="AS527" s="156"/>
      <c r="AT527" s="156"/>
      <c r="AU527" s="156"/>
      <c r="AV527" s="156"/>
      <c r="AW527" s="156"/>
      <c r="AX527" s="156"/>
      <c r="AY527" s="156"/>
      <c r="AZ527" s="156"/>
      <c r="BA527" s="156"/>
      <c r="BB527" s="156"/>
      <c r="BC527" s="156"/>
      <c r="BD527" s="156"/>
      <c r="BE527" s="156"/>
      <c r="BF527" s="156"/>
      <c r="BG527" s="156"/>
      <c r="BH527" s="156"/>
      <c r="BI527" s="156"/>
      <c r="BJ527" s="156"/>
      <c r="BK527" s="156"/>
      <c r="BL527" s="156"/>
      <c r="BM527" s="156"/>
      <c r="BN527" s="156"/>
      <c r="BO527" s="156"/>
      <c r="BP527" s="156"/>
      <c r="BQ527" s="156"/>
      <c r="BR527" s="156"/>
      <c r="BS527" s="156"/>
      <c r="BT527" s="156"/>
      <c r="BU527" s="156"/>
      <c r="BV527" s="156"/>
      <c r="BW527" s="156"/>
      <c r="BX527" s="156"/>
      <c r="BY527" s="156"/>
      <c r="BZ527" s="156"/>
      <c r="CA527" s="156"/>
      <c r="CB527" s="156"/>
      <c r="CC527" s="156"/>
      <c r="CD527" s="156"/>
      <c r="CE527" s="156"/>
      <c r="CF527" s="156"/>
      <c r="CG527" s="156"/>
    </row>
    <row r="528" spans="2:85" x14ac:dyDescent="0.2">
      <c r="B528" s="173"/>
      <c r="C528" s="173"/>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c r="AA528" s="156"/>
      <c r="AB528" s="156"/>
      <c r="AC528" s="156"/>
      <c r="AD528" s="156"/>
      <c r="AE528" s="156"/>
      <c r="AF528" s="156"/>
      <c r="AG528" s="156"/>
      <c r="AH528" s="156"/>
      <c r="AI528" s="156"/>
      <c r="AJ528" s="156"/>
      <c r="AK528" s="156"/>
      <c r="AL528" s="156"/>
      <c r="AM528" s="156"/>
      <c r="AN528" s="156"/>
      <c r="AO528" s="156"/>
      <c r="AP528" s="156"/>
      <c r="AQ528" s="156"/>
      <c r="AR528" s="156"/>
      <c r="AS528" s="156"/>
      <c r="AT528" s="156"/>
      <c r="AU528" s="156"/>
      <c r="AV528" s="156"/>
      <c r="AW528" s="156"/>
      <c r="AX528" s="156"/>
      <c r="AY528" s="156"/>
      <c r="AZ528" s="156"/>
      <c r="BA528" s="156"/>
      <c r="BB528" s="156"/>
      <c r="BC528" s="156"/>
      <c r="BD528" s="156"/>
      <c r="BE528" s="156"/>
      <c r="BF528" s="156"/>
      <c r="BG528" s="156"/>
      <c r="BH528" s="156"/>
      <c r="BI528" s="156"/>
      <c r="BJ528" s="156"/>
      <c r="BK528" s="156"/>
      <c r="BL528" s="156"/>
      <c r="BM528" s="156"/>
      <c r="BN528" s="156"/>
      <c r="BO528" s="156"/>
      <c r="BP528" s="156"/>
      <c r="BQ528" s="156"/>
      <c r="BR528" s="156"/>
      <c r="BS528" s="156"/>
      <c r="BT528" s="156"/>
      <c r="BU528" s="156"/>
      <c r="BV528" s="156"/>
      <c r="BW528" s="156"/>
      <c r="BX528" s="156"/>
      <c r="BY528" s="156"/>
      <c r="BZ528" s="156"/>
      <c r="CA528" s="156"/>
      <c r="CB528" s="156"/>
      <c r="CC528" s="156"/>
      <c r="CD528" s="156"/>
      <c r="CE528" s="156"/>
      <c r="CF528" s="156"/>
      <c r="CG528" s="156"/>
    </row>
    <row r="529" spans="2:85" x14ac:dyDescent="0.2">
      <c r="B529" s="173"/>
      <c r="C529" s="173"/>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c r="AA529" s="156"/>
      <c r="AB529" s="156"/>
      <c r="AC529" s="156"/>
      <c r="AD529" s="156"/>
      <c r="AE529" s="156"/>
      <c r="AF529" s="156"/>
      <c r="AG529" s="156"/>
      <c r="AH529" s="156"/>
      <c r="AI529" s="156"/>
      <c r="AJ529" s="156"/>
      <c r="AK529" s="156"/>
      <c r="AL529" s="156"/>
      <c r="AM529" s="156"/>
      <c r="AN529" s="156"/>
      <c r="AO529" s="156"/>
      <c r="AP529" s="156"/>
      <c r="AQ529" s="156"/>
      <c r="AR529" s="156"/>
      <c r="AS529" s="156"/>
      <c r="AT529" s="156"/>
      <c r="AU529" s="156"/>
      <c r="AV529" s="156"/>
      <c r="AW529" s="156"/>
      <c r="AX529" s="156"/>
      <c r="AY529" s="156"/>
      <c r="AZ529" s="156"/>
      <c r="BA529" s="156"/>
      <c r="BB529" s="156"/>
      <c r="BC529" s="156"/>
      <c r="BD529" s="156"/>
      <c r="BE529" s="156"/>
      <c r="BF529" s="156"/>
      <c r="BG529" s="156"/>
      <c r="BH529" s="156"/>
      <c r="BI529" s="156"/>
      <c r="BJ529" s="156"/>
      <c r="BK529" s="156"/>
      <c r="BL529" s="156"/>
      <c r="BM529" s="156"/>
      <c r="BN529" s="156"/>
      <c r="BO529" s="156"/>
      <c r="BP529" s="156"/>
      <c r="BQ529" s="156"/>
      <c r="BR529" s="156"/>
      <c r="BS529" s="156"/>
      <c r="BT529" s="156"/>
      <c r="BU529" s="156"/>
      <c r="BV529" s="156"/>
      <c r="BW529" s="156"/>
      <c r="BX529" s="156"/>
      <c r="BY529" s="156"/>
      <c r="BZ529" s="156"/>
      <c r="CA529" s="156"/>
      <c r="CB529" s="156"/>
      <c r="CC529" s="156"/>
      <c r="CD529" s="156"/>
      <c r="CE529" s="156"/>
      <c r="CF529" s="156"/>
      <c r="CG529" s="156"/>
    </row>
    <row r="530" spans="2:85" x14ac:dyDescent="0.2">
      <c r="B530" s="173"/>
      <c r="C530" s="173"/>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c r="AA530" s="156"/>
      <c r="AB530" s="156"/>
      <c r="AC530" s="156"/>
      <c r="AD530" s="156"/>
      <c r="AE530" s="156"/>
      <c r="AF530" s="156"/>
      <c r="AG530" s="156"/>
      <c r="AH530" s="156"/>
      <c r="AI530" s="156"/>
      <c r="AJ530" s="156"/>
      <c r="AK530" s="156"/>
      <c r="AL530" s="156"/>
      <c r="AM530" s="156"/>
      <c r="AN530" s="156"/>
      <c r="AO530" s="156"/>
      <c r="AP530" s="156"/>
      <c r="AQ530" s="156"/>
      <c r="AR530" s="156"/>
      <c r="AS530" s="156"/>
      <c r="AT530" s="156"/>
      <c r="AU530" s="156"/>
      <c r="AV530" s="156"/>
      <c r="AW530" s="156"/>
      <c r="AX530" s="156"/>
      <c r="AY530" s="156"/>
      <c r="AZ530" s="156"/>
      <c r="BA530" s="156"/>
      <c r="BB530" s="156"/>
      <c r="BC530" s="156"/>
      <c r="BD530" s="156"/>
      <c r="BE530" s="156"/>
      <c r="BF530" s="156"/>
      <c r="BG530" s="156"/>
      <c r="BH530" s="156"/>
      <c r="BI530" s="156"/>
      <c r="BJ530" s="156"/>
      <c r="BK530" s="156"/>
      <c r="BL530" s="156"/>
      <c r="BM530" s="156"/>
      <c r="BN530" s="156"/>
      <c r="BO530" s="156"/>
      <c r="BP530" s="156"/>
      <c r="BQ530" s="156"/>
      <c r="BR530" s="156"/>
      <c r="BS530" s="156"/>
      <c r="BT530" s="156"/>
      <c r="BU530" s="156"/>
      <c r="BV530" s="156"/>
      <c r="BW530" s="156"/>
      <c r="BX530" s="156"/>
      <c r="BY530" s="156"/>
      <c r="BZ530" s="156"/>
      <c r="CA530" s="156"/>
      <c r="CB530" s="156"/>
      <c r="CC530" s="156"/>
      <c r="CD530" s="156"/>
      <c r="CE530" s="156"/>
      <c r="CF530" s="156"/>
      <c r="CG530" s="156"/>
    </row>
    <row r="531" spans="2:85" x14ac:dyDescent="0.2">
      <c r="B531" s="173"/>
      <c r="C531" s="173"/>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c r="AA531" s="156"/>
      <c r="AB531" s="156"/>
      <c r="AC531" s="156"/>
      <c r="AD531" s="156"/>
      <c r="AE531" s="156"/>
      <c r="AF531" s="156"/>
      <c r="AG531" s="156"/>
      <c r="AH531" s="156"/>
      <c r="AI531" s="156"/>
      <c r="AJ531" s="156"/>
      <c r="AK531" s="156"/>
      <c r="AL531" s="156"/>
      <c r="AM531" s="156"/>
      <c r="AN531" s="156"/>
      <c r="AO531" s="156"/>
      <c r="AP531" s="156"/>
      <c r="AQ531" s="156"/>
      <c r="AR531" s="156"/>
      <c r="AS531" s="156"/>
      <c r="AT531" s="156"/>
      <c r="AU531" s="156"/>
      <c r="AV531" s="156"/>
      <c r="AW531" s="156"/>
      <c r="AX531" s="156"/>
      <c r="AY531" s="156"/>
      <c r="AZ531" s="156"/>
      <c r="BA531" s="156"/>
      <c r="BB531" s="156"/>
      <c r="BC531" s="156"/>
      <c r="BD531" s="156"/>
      <c r="BE531" s="156"/>
      <c r="BF531" s="156"/>
      <c r="BG531" s="156"/>
      <c r="BH531" s="156"/>
      <c r="BI531" s="156"/>
      <c r="BJ531" s="156"/>
      <c r="BK531" s="156"/>
      <c r="BL531" s="156"/>
      <c r="BM531" s="156"/>
      <c r="BN531" s="156"/>
      <c r="BO531" s="156"/>
      <c r="BP531" s="156"/>
      <c r="BQ531" s="156"/>
      <c r="BR531" s="156"/>
      <c r="BS531" s="156"/>
      <c r="BT531" s="156"/>
      <c r="BU531" s="156"/>
      <c r="BV531" s="156"/>
      <c r="BW531" s="156"/>
      <c r="BX531" s="156"/>
      <c r="BY531" s="156"/>
      <c r="BZ531" s="156"/>
      <c r="CA531" s="156"/>
      <c r="CB531" s="156"/>
      <c r="CC531" s="156"/>
      <c r="CD531" s="156"/>
      <c r="CE531" s="156"/>
      <c r="CF531" s="156"/>
      <c r="CG531" s="156"/>
    </row>
    <row r="532" spans="2:85" x14ac:dyDescent="0.2">
      <c r="B532" s="173"/>
      <c r="C532" s="173"/>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c r="AA532" s="156"/>
      <c r="AB532" s="156"/>
      <c r="AC532" s="156"/>
      <c r="AD532" s="156"/>
      <c r="AE532" s="156"/>
      <c r="AF532" s="156"/>
      <c r="AG532" s="156"/>
      <c r="AH532" s="156"/>
      <c r="AI532" s="156"/>
      <c r="AJ532" s="156"/>
      <c r="AK532" s="156"/>
      <c r="AL532" s="156"/>
      <c r="AM532" s="156"/>
      <c r="AN532" s="156"/>
      <c r="AO532" s="156"/>
      <c r="AP532" s="156"/>
      <c r="AQ532" s="156"/>
      <c r="AR532" s="156"/>
      <c r="AS532" s="156"/>
      <c r="AT532" s="156"/>
      <c r="AU532" s="156"/>
      <c r="AV532" s="156"/>
      <c r="AW532" s="156"/>
      <c r="AX532" s="156"/>
      <c r="AY532" s="156"/>
      <c r="AZ532" s="156"/>
      <c r="BA532" s="156"/>
      <c r="BB532" s="156"/>
      <c r="BC532" s="156"/>
      <c r="BD532" s="156"/>
      <c r="BE532" s="156"/>
      <c r="BF532" s="156"/>
      <c r="BG532" s="156"/>
      <c r="BH532" s="156"/>
      <c r="BI532" s="156"/>
      <c r="BJ532" s="156"/>
      <c r="BK532" s="156"/>
      <c r="BL532" s="156"/>
      <c r="BM532" s="156"/>
      <c r="BN532" s="156"/>
      <c r="BO532" s="156"/>
      <c r="BP532" s="156"/>
      <c r="BQ532" s="156"/>
      <c r="BR532" s="156"/>
      <c r="BS532" s="156"/>
      <c r="BT532" s="156"/>
      <c r="BU532" s="156"/>
      <c r="BV532" s="156"/>
      <c r="BW532" s="156"/>
      <c r="BX532" s="156"/>
      <c r="BY532" s="156"/>
      <c r="BZ532" s="156"/>
      <c r="CA532" s="156"/>
      <c r="CB532" s="156"/>
      <c r="CC532" s="156"/>
      <c r="CD532" s="156"/>
      <c r="CE532" s="156"/>
      <c r="CF532" s="156"/>
      <c r="CG532" s="156"/>
    </row>
    <row r="533" spans="2:85" x14ac:dyDescent="0.2">
      <c r="B533" s="173"/>
      <c r="C533" s="173"/>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c r="AA533" s="156"/>
      <c r="AB533" s="156"/>
      <c r="AC533" s="156"/>
      <c r="AD533" s="156"/>
      <c r="AE533" s="156"/>
      <c r="AF533" s="156"/>
      <c r="AG533" s="156"/>
      <c r="AH533" s="156"/>
      <c r="AI533" s="156"/>
      <c r="AJ533" s="156"/>
      <c r="AK533" s="156"/>
      <c r="AL533" s="156"/>
      <c r="AM533" s="156"/>
      <c r="AN533" s="156"/>
      <c r="AO533" s="156"/>
      <c r="AP533" s="156"/>
      <c r="AQ533" s="156"/>
      <c r="AR533" s="156"/>
      <c r="AS533" s="156"/>
      <c r="AT533" s="156"/>
      <c r="AU533" s="156"/>
      <c r="AV533" s="156"/>
      <c r="AW533" s="156"/>
      <c r="AX533" s="156"/>
      <c r="AY533" s="156"/>
      <c r="AZ533" s="156"/>
      <c r="BA533" s="156"/>
      <c r="BB533" s="156"/>
      <c r="BC533" s="156"/>
      <c r="BD533" s="156"/>
      <c r="BE533" s="156"/>
      <c r="BF533" s="156"/>
      <c r="BG533" s="156"/>
      <c r="BH533" s="156"/>
      <c r="BI533" s="156"/>
      <c r="BJ533" s="156"/>
      <c r="BK533" s="156"/>
      <c r="BL533" s="156"/>
      <c r="BM533" s="156"/>
      <c r="BN533" s="156"/>
      <c r="BO533" s="156"/>
      <c r="BP533" s="156"/>
      <c r="BQ533" s="156"/>
      <c r="BR533" s="156"/>
      <c r="BS533" s="156"/>
      <c r="BT533" s="156"/>
      <c r="BU533" s="156"/>
      <c r="BV533" s="156"/>
      <c r="BW533" s="156"/>
      <c r="BX533" s="156"/>
      <c r="BY533" s="156"/>
      <c r="BZ533" s="156"/>
      <c r="CA533" s="156"/>
      <c r="CB533" s="156"/>
      <c r="CC533" s="156"/>
      <c r="CD533" s="156"/>
      <c r="CE533" s="156"/>
      <c r="CF533" s="156"/>
      <c r="CG533" s="156"/>
    </row>
    <row r="534" spans="2:85" x14ac:dyDescent="0.2">
      <c r="B534" s="173"/>
      <c r="C534" s="173"/>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c r="AA534" s="156"/>
      <c r="AB534" s="156"/>
      <c r="AC534" s="156"/>
      <c r="AD534" s="156"/>
      <c r="AE534" s="156"/>
      <c r="AF534" s="156"/>
      <c r="AG534" s="156"/>
      <c r="AH534" s="156"/>
      <c r="AI534" s="156"/>
      <c r="AJ534" s="156"/>
      <c r="AK534" s="156"/>
      <c r="AL534" s="156"/>
      <c r="AM534" s="156"/>
      <c r="AN534" s="156"/>
      <c r="AO534" s="156"/>
      <c r="AP534" s="156"/>
      <c r="AQ534" s="156"/>
      <c r="AR534" s="156"/>
      <c r="AS534" s="156"/>
      <c r="AT534" s="156"/>
      <c r="AU534" s="156"/>
      <c r="AV534" s="156"/>
      <c r="AW534" s="156"/>
      <c r="AX534" s="156"/>
      <c r="AY534" s="156"/>
      <c r="AZ534" s="156"/>
      <c r="BA534" s="156"/>
      <c r="BB534" s="156"/>
      <c r="BC534" s="156"/>
      <c r="BD534" s="156"/>
      <c r="BE534" s="156"/>
      <c r="BF534" s="156"/>
      <c r="BG534" s="156"/>
      <c r="BH534" s="156"/>
      <c r="BI534" s="156"/>
      <c r="BJ534" s="156"/>
      <c r="BK534" s="156"/>
      <c r="BL534" s="156"/>
      <c r="BM534" s="156"/>
      <c r="BN534" s="156"/>
      <c r="BO534" s="156"/>
      <c r="BP534" s="156"/>
      <c r="BQ534" s="156"/>
      <c r="BR534" s="156"/>
      <c r="BS534" s="156"/>
      <c r="BT534" s="156"/>
      <c r="BU534" s="156"/>
      <c r="BV534" s="156"/>
      <c r="BW534" s="156"/>
      <c r="BX534" s="156"/>
      <c r="BY534" s="156"/>
      <c r="BZ534" s="156"/>
      <c r="CA534" s="156"/>
      <c r="CB534" s="156"/>
      <c r="CC534" s="156"/>
      <c r="CD534" s="156"/>
      <c r="CE534" s="156"/>
      <c r="CF534" s="156"/>
      <c r="CG534" s="156"/>
    </row>
    <row r="535" spans="2:85" x14ac:dyDescent="0.2">
      <c r="B535" s="173"/>
      <c r="C535" s="173"/>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6"/>
      <c r="AY535" s="156"/>
      <c r="AZ535" s="156"/>
      <c r="BA535" s="156"/>
      <c r="BB535" s="156"/>
      <c r="BC535" s="156"/>
      <c r="BD535" s="156"/>
      <c r="BE535" s="156"/>
      <c r="BF535" s="156"/>
      <c r="BG535" s="156"/>
      <c r="BH535" s="156"/>
      <c r="BI535" s="156"/>
      <c r="BJ535" s="156"/>
      <c r="BK535" s="156"/>
      <c r="BL535" s="156"/>
      <c r="BM535" s="156"/>
      <c r="BN535" s="156"/>
      <c r="BO535" s="156"/>
      <c r="BP535" s="156"/>
      <c r="BQ535" s="156"/>
      <c r="BR535" s="156"/>
      <c r="BS535" s="156"/>
      <c r="BT535" s="156"/>
      <c r="BU535" s="156"/>
      <c r="BV535" s="156"/>
      <c r="BW535" s="156"/>
      <c r="BX535" s="156"/>
      <c r="BY535" s="156"/>
      <c r="BZ535" s="156"/>
      <c r="CA535" s="156"/>
      <c r="CB535" s="156"/>
      <c r="CC535" s="156"/>
      <c r="CD535" s="156"/>
      <c r="CE535" s="156"/>
      <c r="CF535" s="156"/>
      <c r="CG535" s="156"/>
    </row>
    <row r="536" spans="2:85" x14ac:dyDescent="0.2">
      <c r="B536" s="173"/>
      <c r="C536" s="173"/>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6"/>
      <c r="AY536" s="156"/>
      <c r="AZ536" s="156"/>
      <c r="BA536" s="156"/>
      <c r="BB536" s="156"/>
      <c r="BC536" s="156"/>
      <c r="BD536" s="156"/>
      <c r="BE536" s="156"/>
      <c r="BF536" s="156"/>
      <c r="BG536" s="156"/>
      <c r="BH536" s="156"/>
      <c r="BI536" s="156"/>
      <c r="BJ536" s="156"/>
      <c r="BK536" s="156"/>
      <c r="BL536" s="156"/>
      <c r="BM536" s="156"/>
      <c r="BN536" s="156"/>
      <c r="BO536" s="156"/>
      <c r="BP536" s="156"/>
      <c r="BQ536" s="156"/>
      <c r="BR536" s="156"/>
      <c r="BS536" s="156"/>
      <c r="BT536" s="156"/>
      <c r="BU536" s="156"/>
      <c r="BV536" s="156"/>
      <c r="BW536" s="156"/>
      <c r="BX536" s="156"/>
      <c r="BY536" s="156"/>
      <c r="BZ536" s="156"/>
      <c r="CA536" s="156"/>
      <c r="CB536" s="156"/>
      <c r="CC536" s="156"/>
      <c r="CD536" s="156"/>
      <c r="CE536" s="156"/>
      <c r="CF536" s="156"/>
      <c r="CG536" s="156"/>
    </row>
    <row r="537" spans="2:85" x14ac:dyDescent="0.2">
      <c r="B537" s="173"/>
      <c r="C537" s="173"/>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6"/>
      <c r="AY537" s="156"/>
      <c r="AZ537" s="156"/>
      <c r="BA537" s="156"/>
      <c r="BB537" s="156"/>
      <c r="BC537" s="156"/>
      <c r="BD537" s="156"/>
      <c r="BE537" s="156"/>
      <c r="BF537" s="156"/>
      <c r="BG537" s="156"/>
      <c r="BH537" s="156"/>
      <c r="BI537" s="156"/>
      <c r="BJ537" s="156"/>
      <c r="BK537" s="156"/>
      <c r="BL537" s="156"/>
      <c r="BM537" s="156"/>
      <c r="BN537" s="156"/>
      <c r="BO537" s="156"/>
      <c r="BP537" s="156"/>
      <c r="BQ537" s="156"/>
      <c r="BR537" s="156"/>
      <c r="BS537" s="156"/>
      <c r="BT537" s="156"/>
      <c r="BU537" s="156"/>
      <c r="BV537" s="156"/>
      <c r="BW537" s="156"/>
      <c r="BX537" s="156"/>
      <c r="BY537" s="156"/>
      <c r="BZ537" s="156"/>
      <c r="CA537" s="156"/>
      <c r="CB537" s="156"/>
      <c r="CC537" s="156"/>
      <c r="CD537" s="156"/>
      <c r="CE537" s="156"/>
      <c r="CF537" s="156"/>
      <c r="CG537" s="156"/>
    </row>
    <row r="538" spans="2:85" x14ac:dyDescent="0.2">
      <c r="B538" s="173"/>
      <c r="C538" s="173"/>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c r="AA538" s="156"/>
      <c r="AB538" s="156"/>
      <c r="AC538" s="156"/>
      <c r="AD538" s="156"/>
      <c r="AE538" s="156"/>
      <c r="AF538" s="156"/>
      <c r="AG538" s="156"/>
      <c r="AH538" s="156"/>
      <c r="AI538" s="156"/>
      <c r="AJ538" s="156"/>
      <c r="AK538" s="156"/>
      <c r="AL538" s="156"/>
      <c r="AM538" s="156"/>
      <c r="AN538" s="156"/>
      <c r="AO538" s="156"/>
      <c r="AP538" s="156"/>
      <c r="AQ538" s="156"/>
      <c r="AR538" s="156"/>
      <c r="AS538" s="156"/>
      <c r="AT538" s="156"/>
      <c r="AU538" s="156"/>
      <c r="AV538" s="156"/>
      <c r="AW538" s="156"/>
      <c r="AX538" s="156"/>
      <c r="AY538" s="156"/>
      <c r="AZ538" s="156"/>
      <c r="BA538" s="156"/>
      <c r="BB538" s="156"/>
      <c r="BC538" s="156"/>
      <c r="BD538" s="156"/>
      <c r="BE538" s="156"/>
      <c r="BF538" s="156"/>
      <c r="BG538" s="156"/>
      <c r="BH538" s="156"/>
      <c r="BI538" s="156"/>
      <c r="BJ538" s="156"/>
      <c r="BK538" s="156"/>
      <c r="BL538" s="156"/>
      <c r="BM538" s="156"/>
      <c r="BN538" s="156"/>
      <c r="BO538" s="156"/>
      <c r="BP538" s="156"/>
      <c r="BQ538" s="156"/>
      <c r="BR538" s="156"/>
      <c r="BS538" s="156"/>
      <c r="BT538" s="156"/>
      <c r="BU538" s="156"/>
      <c r="BV538" s="156"/>
      <c r="BW538" s="156"/>
      <c r="BX538" s="156"/>
      <c r="BY538" s="156"/>
      <c r="BZ538" s="156"/>
      <c r="CA538" s="156"/>
      <c r="CB538" s="156"/>
      <c r="CC538" s="156"/>
      <c r="CD538" s="156"/>
      <c r="CE538" s="156"/>
      <c r="CF538" s="156"/>
      <c r="CG538" s="156"/>
    </row>
    <row r="539" spans="2:85" x14ac:dyDescent="0.2">
      <c r="B539" s="173"/>
      <c r="C539" s="173"/>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c r="AA539" s="156"/>
      <c r="AB539" s="156"/>
      <c r="AC539" s="156"/>
      <c r="AD539" s="156"/>
      <c r="AE539" s="156"/>
      <c r="AF539" s="156"/>
      <c r="AG539" s="156"/>
      <c r="AH539" s="156"/>
      <c r="AI539" s="156"/>
      <c r="AJ539" s="156"/>
      <c r="AK539" s="156"/>
      <c r="AL539" s="156"/>
      <c r="AM539" s="156"/>
      <c r="AN539" s="156"/>
      <c r="AO539" s="156"/>
      <c r="AP539" s="156"/>
      <c r="AQ539" s="156"/>
      <c r="AR539" s="156"/>
      <c r="AS539" s="156"/>
      <c r="AT539" s="156"/>
      <c r="AU539" s="156"/>
      <c r="AV539" s="156"/>
      <c r="AW539" s="156"/>
      <c r="AX539" s="156"/>
      <c r="AY539" s="156"/>
      <c r="AZ539" s="156"/>
      <c r="BA539" s="156"/>
      <c r="BB539" s="156"/>
      <c r="BC539" s="156"/>
      <c r="BD539" s="156"/>
      <c r="BE539" s="156"/>
      <c r="BF539" s="156"/>
      <c r="BG539" s="156"/>
      <c r="BH539" s="156"/>
      <c r="BI539" s="156"/>
      <c r="BJ539" s="156"/>
      <c r="BK539" s="156"/>
      <c r="BL539" s="156"/>
      <c r="BM539" s="156"/>
      <c r="BN539" s="156"/>
      <c r="BO539" s="156"/>
      <c r="BP539" s="156"/>
      <c r="BQ539" s="156"/>
      <c r="BR539" s="156"/>
      <c r="BS539" s="156"/>
      <c r="BT539" s="156"/>
      <c r="BU539" s="156"/>
      <c r="BV539" s="156"/>
      <c r="BW539" s="156"/>
      <c r="BX539" s="156"/>
      <c r="BY539" s="156"/>
      <c r="BZ539" s="156"/>
      <c r="CA539" s="156"/>
      <c r="CB539" s="156"/>
      <c r="CC539" s="156"/>
      <c r="CD539" s="156"/>
      <c r="CE539" s="156"/>
      <c r="CF539" s="156"/>
      <c r="CG539" s="156"/>
    </row>
    <row r="540" spans="2:85" x14ac:dyDescent="0.2">
      <c r="B540" s="173"/>
      <c r="C540" s="173"/>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c r="AA540" s="156"/>
      <c r="AB540" s="156"/>
      <c r="AC540" s="156"/>
      <c r="AD540" s="156"/>
      <c r="AE540" s="156"/>
      <c r="AF540" s="156"/>
      <c r="AG540" s="156"/>
      <c r="AH540" s="156"/>
      <c r="AI540" s="156"/>
      <c r="AJ540" s="156"/>
      <c r="AK540" s="156"/>
      <c r="AL540" s="156"/>
      <c r="AM540" s="156"/>
      <c r="AN540" s="156"/>
      <c r="AO540" s="156"/>
      <c r="AP540" s="156"/>
      <c r="AQ540" s="156"/>
      <c r="AR540" s="156"/>
      <c r="AS540" s="156"/>
      <c r="AT540" s="156"/>
      <c r="AU540" s="156"/>
      <c r="AV540" s="156"/>
      <c r="AW540" s="156"/>
      <c r="AX540" s="156"/>
      <c r="AY540" s="156"/>
      <c r="AZ540" s="156"/>
      <c r="BA540" s="156"/>
      <c r="BB540" s="156"/>
      <c r="BC540" s="156"/>
      <c r="BD540" s="156"/>
      <c r="BE540" s="156"/>
      <c r="BF540" s="156"/>
      <c r="BG540" s="156"/>
      <c r="BH540" s="156"/>
      <c r="BI540" s="156"/>
      <c r="BJ540" s="156"/>
      <c r="BK540" s="156"/>
      <c r="BL540" s="156"/>
      <c r="BM540" s="156"/>
      <c r="BN540" s="156"/>
      <c r="BO540" s="156"/>
      <c r="BP540" s="156"/>
      <c r="BQ540" s="156"/>
      <c r="BR540" s="156"/>
      <c r="BS540" s="156"/>
      <c r="BT540" s="156"/>
      <c r="BU540" s="156"/>
      <c r="BV540" s="156"/>
      <c r="BW540" s="156"/>
      <c r="BX540" s="156"/>
      <c r="BY540" s="156"/>
      <c r="BZ540" s="156"/>
      <c r="CA540" s="156"/>
      <c r="CB540" s="156"/>
      <c r="CC540" s="156"/>
      <c r="CD540" s="156"/>
      <c r="CE540" s="156"/>
      <c r="CF540" s="156"/>
      <c r="CG540" s="156"/>
    </row>
    <row r="541" spans="2:85" x14ac:dyDescent="0.2">
      <c r="B541" s="173"/>
      <c r="C541" s="173"/>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c r="AA541" s="156"/>
      <c r="AB541" s="156"/>
      <c r="AC541" s="156"/>
      <c r="AD541" s="156"/>
      <c r="AE541" s="156"/>
      <c r="AF541" s="156"/>
      <c r="AG541" s="156"/>
      <c r="AH541" s="156"/>
      <c r="AI541" s="156"/>
      <c r="AJ541" s="156"/>
      <c r="AK541" s="156"/>
      <c r="AL541" s="156"/>
      <c r="AM541" s="156"/>
      <c r="AN541" s="156"/>
      <c r="AO541" s="156"/>
      <c r="AP541" s="156"/>
      <c r="AQ541" s="156"/>
      <c r="AR541" s="156"/>
      <c r="AS541" s="156"/>
      <c r="AT541" s="156"/>
      <c r="AU541" s="156"/>
      <c r="AV541" s="156"/>
      <c r="AW541" s="156"/>
      <c r="AX541" s="156"/>
      <c r="AY541" s="156"/>
      <c r="AZ541" s="156"/>
      <c r="BA541" s="156"/>
      <c r="BB541" s="156"/>
      <c r="BC541" s="156"/>
      <c r="BD541" s="156"/>
      <c r="BE541" s="156"/>
      <c r="BF541" s="156"/>
      <c r="BG541" s="156"/>
      <c r="BH541" s="156"/>
      <c r="BI541" s="156"/>
      <c r="BJ541" s="156"/>
      <c r="BK541" s="156"/>
      <c r="BL541" s="156"/>
      <c r="BM541" s="156"/>
      <c r="BN541" s="156"/>
      <c r="BO541" s="156"/>
      <c r="BP541" s="156"/>
      <c r="BQ541" s="156"/>
      <c r="BR541" s="156"/>
      <c r="BS541" s="156"/>
      <c r="BT541" s="156"/>
      <c r="BU541" s="156"/>
      <c r="BV541" s="156"/>
      <c r="BW541" s="156"/>
      <c r="BX541" s="156"/>
      <c r="BY541" s="156"/>
      <c r="BZ541" s="156"/>
      <c r="CA541" s="156"/>
      <c r="CB541" s="156"/>
      <c r="CC541" s="156"/>
      <c r="CD541" s="156"/>
      <c r="CE541" s="156"/>
      <c r="CF541" s="156"/>
      <c r="CG541" s="156"/>
    </row>
    <row r="542" spans="2:85" x14ac:dyDescent="0.2">
      <c r="B542" s="173"/>
      <c r="C542" s="173"/>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c r="AA542" s="156"/>
      <c r="AB542" s="156"/>
      <c r="AC542" s="156"/>
      <c r="AD542" s="156"/>
      <c r="AE542" s="156"/>
      <c r="AF542" s="156"/>
      <c r="AG542" s="156"/>
      <c r="AH542" s="156"/>
      <c r="AI542" s="156"/>
      <c r="AJ542" s="156"/>
      <c r="AK542" s="156"/>
      <c r="AL542" s="156"/>
      <c r="AM542" s="156"/>
      <c r="AN542" s="156"/>
      <c r="AO542" s="156"/>
      <c r="AP542" s="156"/>
      <c r="AQ542" s="156"/>
      <c r="AR542" s="156"/>
      <c r="AS542" s="156"/>
      <c r="AT542" s="156"/>
      <c r="AU542" s="156"/>
      <c r="AV542" s="156"/>
      <c r="AW542" s="156"/>
      <c r="AX542" s="156"/>
      <c r="AY542" s="156"/>
      <c r="AZ542" s="156"/>
      <c r="BA542" s="156"/>
      <c r="BB542" s="156"/>
      <c r="BC542" s="156"/>
      <c r="BD542" s="156"/>
      <c r="BE542" s="156"/>
      <c r="BF542" s="156"/>
      <c r="BG542" s="156"/>
      <c r="BH542" s="156"/>
      <c r="BI542" s="156"/>
      <c r="BJ542" s="156"/>
      <c r="BK542" s="156"/>
      <c r="BL542" s="156"/>
      <c r="BM542" s="156"/>
      <c r="BN542" s="156"/>
      <c r="BO542" s="156"/>
      <c r="BP542" s="156"/>
      <c r="BQ542" s="156"/>
      <c r="BR542" s="156"/>
      <c r="BS542" s="156"/>
      <c r="BT542" s="156"/>
      <c r="BU542" s="156"/>
      <c r="BV542" s="156"/>
      <c r="BW542" s="156"/>
      <c r="BX542" s="156"/>
      <c r="BY542" s="156"/>
      <c r="BZ542" s="156"/>
      <c r="CA542" s="156"/>
      <c r="CB542" s="156"/>
      <c r="CC542" s="156"/>
      <c r="CD542" s="156"/>
      <c r="CE542" s="156"/>
      <c r="CF542" s="156"/>
      <c r="CG542" s="156"/>
    </row>
    <row r="543" spans="2:85" x14ac:dyDescent="0.2">
      <c r="B543" s="173"/>
      <c r="C543" s="173"/>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c r="AA543" s="156"/>
      <c r="AB543" s="156"/>
      <c r="AC543" s="156"/>
      <c r="AD543" s="156"/>
      <c r="AE543" s="156"/>
      <c r="AF543" s="156"/>
      <c r="AG543" s="156"/>
      <c r="AH543" s="156"/>
      <c r="AI543" s="156"/>
      <c r="AJ543" s="156"/>
      <c r="AK543" s="156"/>
      <c r="AL543" s="156"/>
      <c r="AM543" s="156"/>
      <c r="AN543" s="156"/>
      <c r="AO543" s="156"/>
      <c r="AP543" s="156"/>
      <c r="AQ543" s="156"/>
      <c r="AR543" s="156"/>
      <c r="AS543" s="156"/>
      <c r="AT543" s="156"/>
      <c r="AU543" s="156"/>
      <c r="AV543" s="156"/>
      <c r="AW543" s="156"/>
      <c r="AX543" s="156"/>
      <c r="AY543" s="156"/>
      <c r="AZ543" s="156"/>
      <c r="BA543" s="156"/>
      <c r="BB543" s="156"/>
      <c r="BC543" s="156"/>
      <c r="BD543" s="156"/>
      <c r="BE543" s="156"/>
      <c r="BF543" s="156"/>
      <c r="BG543" s="156"/>
      <c r="BH543" s="156"/>
      <c r="BI543" s="156"/>
      <c r="BJ543" s="156"/>
      <c r="BK543" s="156"/>
      <c r="BL543" s="156"/>
      <c r="BM543" s="156"/>
      <c r="BN543" s="156"/>
      <c r="BO543" s="156"/>
      <c r="BP543" s="156"/>
      <c r="BQ543" s="156"/>
      <c r="BR543" s="156"/>
      <c r="BS543" s="156"/>
      <c r="BT543" s="156"/>
      <c r="BU543" s="156"/>
      <c r="BV543" s="156"/>
      <c r="BW543" s="156"/>
      <c r="BX543" s="156"/>
      <c r="BY543" s="156"/>
      <c r="BZ543" s="156"/>
      <c r="CA543" s="156"/>
      <c r="CB543" s="156"/>
      <c r="CC543" s="156"/>
      <c r="CD543" s="156"/>
      <c r="CE543" s="156"/>
      <c r="CF543" s="156"/>
      <c r="CG543" s="156"/>
    </row>
    <row r="544" spans="2:85" x14ac:dyDescent="0.2">
      <c r="B544" s="173"/>
      <c r="C544" s="173"/>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c r="AA544" s="156"/>
      <c r="AB544" s="156"/>
      <c r="AC544" s="156"/>
      <c r="AD544" s="156"/>
      <c r="AE544" s="156"/>
      <c r="AF544" s="156"/>
      <c r="AG544" s="156"/>
      <c r="AH544" s="156"/>
      <c r="AI544" s="156"/>
      <c r="AJ544" s="156"/>
      <c r="AK544" s="156"/>
      <c r="AL544" s="156"/>
      <c r="AM544" s="156"/>
      <c r="AN544" s="156"/>
      <c r="AO544" s="156"/>
      <c r="AP544" s="156"/>
      <c r="AQ544" s="156"/>
      <c r="AR544" s="156"/>
      <c r="AS544" s="156"/>
      <c r="AT544" s="156"/>
      <c r="AU544" s="156"/>
      <c r="AV544" s="156"/>
      <c r="AW544" s="156"/>
      <c r="AX544" s="156"/>
      <c r="AY544" s="156"/>
      <c r="AZ544" s="156"/>
      <c r="BA544" s="156"/>
      <c r="BB544" s="156"/>
      <c r="BC544" s="156"/>
      <c r="BD544" s="156"/>
      <c r="BE544" s="156"/>
      <c r="BF544" s="156"/>
      <c r="BG544" s="156"/>
      <c r="BH544" s="156"/>
      <c r="BI544" s="156"/>
      <c r="BJ544" s="156"/>
      <c r="BK544" s="156"/>
      <c r="BL544" s="156"/>
      <c r="BM544" s="156"/>
      <c r="BN544" s="156"/>
      <c r="BO544" s="156"/>
      <c r="BP544" s="156"/>
      <c r="BQ544" s="156"/>
      <c r="BR544" s="156"/>
      <c r="BS544" s="156"/>
      <c r="BT544" s="156"/>
      <c r="BU544" s="156"/>
      <c r="BV544" s="156"/>
      <c r="BW544" s="156"/>
      <c r="BX544" s="156"/>
      <c r="BY544" s="156"/>
      <c r="BZ544" s="156"/>
      <c r="CA544" s="156"/>
      <c r="CB544" s="156"/>
      <c r="CC544" s="156"/>
      <c r="CD544" s="156"/>
      <c r="CE544" s="156"/>
      <c r="CF544" s="156"/>
      <c r="CG544" s="156"/>
    </row>
    <row r="545" spans="2:85" x14ac:dyDescent="0.2">
      <c r="B545" s="173"/>
      <c r="C545" s="173"/>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c r="AA545" s="156"/>
      <c r="AB545" s="156"/>
      <c r="AC545" s="156"/>
      <c r="AD545" s="156"/>
      <c r="AE545" s="156"/>
      <c r="AF545" s="156"/>
      <c r="AG545" s="156"/>
      <c r="AH545" s="156"/>
      <c r="AI545" s="156"/>
      <c r="AJ545" s="156"/>
      <c r="AK545" s="156"/>
      <c r="AL545" s="156"/>
      <c r="AM545" s="156"/>
      <c r="AN545" s="156"/>
      <c r="AO545" s="156"/>
      <c r="AP545" s="156"/>
      <c r="AQ545" s="156"/>
      <c r="AR545" s="156"/>
      <c r="AS545" s="156"/>
      <c r="AT545" s="156"/>
      <c r="AU545" s="156"/>
      <c r="AV545" s="156"/>
      <c r="AW545" s="156"/>
      <c r="AX545" s="156"/>
      <c r="AY545" s="156"/>
      <c r="AZ545" s="156"/>
      <c r="BA545" s="156"/>
      <c r="BB545" s="156"/>
      <c r="BC545" s="156"/>
      <c r="BD545" s="156"/>
      <c r="BE545" s="156"/>
      <c r="BF545" s="156"/>
      <c r="BG545" s="156"/>
      <c r="BH545" s="156"/>
      <c r="BI545" s="156"/>
      <c r="BJ545" s="156"/>
      <c r="BK545" s="156"/>
      <c r="BL545" s="156"/>
      <c r="BM545" s="156"/>
      <c r="BN545" s="156"/>
      <c r="BO545" s="156"/>
      <c r="BP545" s="156"/>
      <c r="BQ545" s="156"/>
      <c r="BR545" s="156"/>
      <c r="BS545" s="156"/>
      <c r="BT545" s="156"/>
      <c r="BU545" s="156"/>
      <c r="BV545" s="156"/>
      <c r="BW545" s="156"/>
      <c r="BX545" s="156"/>
      <c r="BY545" s="156"/>
      <c r="BZ545" s="156"/>
      <c r="CA545" s="156"/>
      <c r="CB545" s="156"/>
      <c r="CC545" s="156"/>
      <c r="CD545" s="156"/>
      <c r="CE545" s="156"/>
      <c r="CF545" s="156"/>
      <c r="CG545" s="156"/>
    </row>
    <row r="546" spans="2:85" x14ac:dyDescent="0.2">
      <c r="B546" s="173"/>
      <c r="C546" s="173"/>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c r="AA546" s="156"/>
      <c r="AB546" s="156"/>
      <c r="AC546" s="156"/>
      <c r="AD546" s="156"/>
      <c r="AE546" s="156"/>
      <c r="AF546" s="156"/>
      <c r="AG546" s="156"/>
      <c r="AH546" s="156"/>
      <c r="AI546" s="156"/>
      <c r="AJ546" s="156"/>
      <c r="AK546" s="156"/>
      <c r="AL546" s="156"/>
      <c r="AM546" s="156"/>
      <c r="AN546" s="156"/>
      <c r="AO546" s="156"/>
      <c r="AP546" s="156"/>
      <c r="AQ546" s="156"/>
      <c r="AR546" s="156"/>
      <c r="AS546" s="156"/>
      <c r="AT546" s="156"/>
      <c r="AU546" s="156"/>
      <c r="AV546" s="156"/>
      <c r="AW546" s="156"/>
      <c r="AX546" s="156"/>
      <c r="AY546" s="156"/>
      <c r="AZ546" s="156"/>
      <c r="BA546" s="156"/>
      <c r="BB546" s="156"/>
      <c r="BC546" s="156"/>
      <c r="BD546" s="156"/>
      <c r="BE546" s="156"/>
      <c r="BF546" s="156"/>
      <c r="BG546" s="156"/>
      <c r="BH546" s="156"/>
      <c r="BI546" s="156"/>
      <c r="BJ546" s="156"/>
      <c r="BK546" s="156"/>
      <c r="BL546" s="156"/>
      <c r="BM546" s="156"/>
      <c r="BN546" s="156"/>
      <c r="BO546" s="156"/>
      <c r="BP546" s="156"/>
      <c r="BQ546" s="156"/>
      <c r="BR546" s="156"/>
      <c r="BS546" s="156"/>
      <c r="BT546" s="156"/>
      <c r="BU546" s="156"/>
      <c r="BV546" s="156"/>
      <c r="BW546" s="156"/>
      <c r="BX546" s="156"/>
      <c r="BY546" s="156"/>
      <c r="BZ546" s="156"/>
      <c r="CA546" s="156"/>
      <c r="CB546" s="156"/>
      <c r="CC546" s="156"/>
      <c r="CD546" s="156"/>
      <c r="CE546" s="156"/>
      <c r="CF546" s="156"/>
      <c r="CG546" s="156"/>
    </row>
    <row r="547" spans="2:85" x14ac:dyDescent="0.2">
      <c r="B547" s="173"/>
      <c r="C547" s="173"/>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c r="AA547" s="156"/>
      <c r="AB547" s="156"/>
      <c r="AC547" s="156"/>
      <c r="AD547" s="156"/>
      <c r="AE547" s="156"/>
      <c r="AF547" s="156"/>
      <c r="AG547" s="156"/>
      <c r="AH547" s="156"/>
      <c r="AI547" s="156"/>
      <c r="AJ547" s="156"/>
      <c r="AK547" s="156"/>
      <c r="AL547" s="156"/>
      <c r="AM547" s="156"/>
      <c r="AN547" s="156"/>
      <c r="AO547" s="156"/>
      <c r="AP547" s="156"/>
      <c r="AQ547" s="156"/>
      <c r="AR547" s="156"/>
      <c r="AS547" s="156"/>
      <c r="AT547" s="156"/>
      <c r="AU547" s="156"/>
      <c r="AV547" s="156"/>
      <c r="AW547" s="156"/>
      <c r="AX547" s="156"/>
      <c r="AY547" s="156"/>
      <c r="AZ547" s="156"/>
      <c r="BA547" s="156"/>
      <c r="BB547" s="156"/>
      <c r="BC547" s="156"/>
      <c r="BD547" s="156"/>
      <c r="BE547" s="156"/>
      <c r="BF547" s="156"/>
      <c r="BG547" s="156"/>
      <c r="BH547" s="156"/>
      <c r="BI547" s="156"/>
      <c r="BJ547" s="156"/>
      <c r="BK547" s="156"/>
      <c r="BL547" s="156"/>
      <c r="BM547" s="156"/>
      <c r="BN547" s="156"/>
      <c r="BO547" s="156"/>
      <c r="BP547" s="156"/>
      <c r="BQ547" s="156"/>
      <c r="BR547" s="156"/>
      <c r="BS547" s="156"/>
      <c r="BT547" s="156"/>
      <c r="BU547" s="156"/>
      <c r="BV547" s="156"/>
      <c r="BW547" s="156"/>
      <c r="BX547" s="156"/>
      <c r="BY547" s="156"/>
      <c r="BZ547" s="156"/>
      <c r="CA547" s="156"/>
      <c r="CB547" s="156"/>
      <c r="CC547" s="156"/>
      <c r="CD547" s="156"/>
      <c r="CE547" s="156"/>
      <c r="CF547" s="156"/>
      <c r="CG547" s="156"/>
    </row>
    <row r="548" spans="2:85" x14ac:dyDescent="0.2">
      <c r="B548" s="173"/>
      <c r="C548" s="173"/>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c r="AA548" s="156"/>
      <c r="AB548" s="156"/>
      <c r="AC548" s="156"/>
      <c r="AD548" s="156"/>
      <c r="AE548" s="156"/>
      <c r="AF548" s="156"/>
      <c r="AG548" s="156"/>
      <c r="AH548" s="156"/>
      <c r="AI548" s="156"/>
      <c r="AJ548" s="156"/>
      <c r="AK548" s="156"/>
      <c r="AL548" s="156"/>
      <c r="AM548" s="156"/>
      <c r="AN548" s="156"/>
      <c r="AO548" s="156"/>
      <c r="AP548" s="156"/>
      <c r="AQ548" s="156"/>
      <c r="AR548" s="156"/>
      <c r="AS548" s="156"/>
      <c r="AT548" s="156"/>
      <c r="AU548" s="156"/>
      <c r="AV548" s="156"/>
      <c r="AW548" s="156"/>
      <c r="AX548" s="156"/>
      <c r="AY548" s="156"/>
      <c r="AZ548" s="156"/>
      <c r="BA548" s="156"/>
      <c r="BB548" s="156"/>
      <c r="BC548" s="156"/>
      <c r="BD548" s="156"/>
      <c r="BE548" s="156"/>
      <c r="BF548" s="156"/>
      <c r="BG548" s="156"/>
      <c r="BH548" s="156"/>
      <c r="BI548" s="156"/>
      <c r="BJ548" s="156"/>
      <c r="BK548" s="156"/>
      <c r="BL548" s="156"/>
      <c r="BM548" s="156"/>
      <c r="BN548" s="156"/>
      <c r="BO548" s="156"/>
      <c r="BP548" s="156"/>
      <c r="BQ548" s="156"/>
      <c r="BR548" s="156"/>
      <c r="BS548" s="156"/>
      <c r="BT548" s="156"/>
      <c r="BU548" s="156"/>
      <c r="BV548" s="156"/>
      <c r="BW548" s="156"/>
      <c r="BX548" s="156"/>
      <c r="BY548" s="156"/>
      <c r="BZ548" s="156"/>
      <c r="CA548" s="156"/>
      <c r="CB548" s="156"/>
      <c r="CC548" s="156"/>
      <c r="CD548" s="156"/>
      <c r="CE548" s="156"/>
      <c r="CF548" s="156"/>
      <c r="CG548" s="156"/>
    </row>
    <row r="549" spans="2:85" x14ac:dyDescent="0.2">
      <c r="B549" s="173"/>
      <c r="C549" s="173"/>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c r="AA549" s="156"/>
      <c r="AB549" s="156"/>
      <c r="AC549" s="156"/>
      <c r="AD549" s="156"/>
      <c r="AE549" s="156"/>
      <c r="AF549" s="156"/>
      <c r="AG549" s="156"/>
      <c r="AH549" s="156"/>
      <c r="AI549" s="156"/>
      <c r="AJ549" s="156"/>
      <c r="AK549" s="156"/>
      <c r="AL549" s="156"/>
      <c r="AM549" s="156"/>
      <c r="AN549" s="156"/>
      <c r="AO549" s="156"/>
      <c r="AP549" s="156"/>
      <c r="AQ549" s="156"/>
      <c r="AR549" s="156"/>
      <c r="AS549" s="156"/>
      <c r="AT549" s="156"/>
      <c r="AU549" s="156"/>
      <c r="AV549" s="156"/>
      <c r="AW549" s="156"/>
      <c r="AX549" s="156"/>
      <c r="AY549" s="156"/>
      <c r="AZ549" s="156"/>
      <c r="BA549" s="156"/>
      <c r="BB549" s="156"/>
      <c r="BC549" s="156"/>
      <c r="BD549" s="156"/>
      <c r="BE549" s="156"/>
      <c r="BF549" s="156"/>
      <c r="BG549" s="156"/>
      <c r="BH549" s="156"/>
      <c r="BI549" s="156"/>
      <c r="BJ549" s="156"/>
      <c r="BK549" s="156"/>
      <c r="BL549" s="156"/>
      <c r="BM549" s="156"/>
      <c r="BN549" s="156"/>
      <c r="BO549" s="156"/>
      <c r="BP549" s="156"/>
      <c r="BQ549" s="156"/>
      <c r="BR549" s="156"/>
      <c r="BS549" s="156"/>
      <c r="BT549" s="156"/>
      <c r="BU549" s="156"/>
      <c r="BV549" s="156"/>
      <c r="BW549" s="156"/>
      <c r="BX549" s="156"/>
      <c r="BY549" s="156"/>
      <c r="BZ549" s="156"/>
      <c r="CA549" s="156"/>
      <c r="CB549" s="156"/>
      <c r="CC549" s="156"/>
      <c r="CD549" s="156"/>
      <c r="CE549" s="156"/>
      <c r="CF549" s="156"/>
      <c r="CG549" s="156"/>
    </row>
    <row r="550" spans="2:85" x14ac:dyDescent="0.2">
      <c r="B550" s="173"/>
      <c r="C550" s="173"/>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c r="AA550" s="156"/>
      <c r="AB550" s="156"/>
      <c r="AC550" s="156"/>
      <c r="AD550" s="156"/>
      <c r="AE550" s="156"/>
      <c r="AF550" s="156"/>
      <c r="AG550" s="156"/>
      <c r="AH550" s="156"/>
      <c r="AI550" s="156"/>
      <c r="AJ550" s="156"/>
      <c r="AK550" s="156"/>
      <c r="AL550" s="156"/>
      <c r="AM550" s="156"/>
      <c r="AN550" s="156"/>
      <c r="AO550" s="156"/>
      <c r="AP550" s="156"/>
      <c r="AQ550" s="156"/>
      <c r="AR550" s="156"/>
      <c r="AS550" s="156"/>
      <c r="AT550" s="156"/>
      <c r="AU550" s="156"/>
      <c r="AV550" s="156"/>
      <c r="AW550" s="156"/>
      <c r="AX550" s="156"/>
      <c r="AY550" s="156"/>
      <c r="AZ550" s="156"/>
      <c r="BA550" s="156"/>
      <c r="BB550" s="156"/>
      <c r="BC550" s="156"/>
      <c r="BD550" s="156"/>
      <c r="BE550" s="156"/>
      <c r="BF550" s="156"/>
      <c r="BG550" s="156"/>
      <c r="BH550" s="156"/>
      <c r="BI550" s="156"/>
      <c r="BJ550" s="156"/>
      <c r="BK550" s="156"/>
      <c r="BL550" s="156"/>
      <c r="BM550" s="156"/>
      <c r="BN550" s="156"/>
      <c r="BO550" s="156"/>
      <c r="BP550" s="156"/>
      <c r="BQ550" s="156"/>
      <c r="BR550" s="156"/>
      <c r="BS550" s="156"/>
      <c r="BT550" s="156"/>
      <c r="BU550" s="156"/>
      <c r="BV550" s="156"/>
      <c r="BW550" s="156"/>
      <c r="BX550" s="156"/>
      <c r="BY550" s="156"/>
      <c r="BZ550" s="156"/>
      <c r="CA550" s="156"/>
      <c r="CB550" s="156"/>
      <c r="CC550" s="156"/>
      <c r="CD550" s="156"/>
      <c r="CE550" s="156"/>
      <c r="CF550" s="156"/>
      <c r="CG550" s="156"/>
    </row>
    <row r="551" spans="2:85" x14ac:dyDescent="0.2">
      <c r="B551" s="173"/>
      <c r="C551" s="173"/>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c r="AA551" s="156"/>
      <c r="AB551" s="156"/>
      <c r="AC551" s="156"/>
      <c r="AD551" s="156"/>
      <c r="AE551" s="156"/>
      <c r="AF551" s="156"/>
      <c r="AG551" s="156"/>
      <c r="AH551" s="156"/>
      <c r="AI551" s="156"/>
      <c r="AJ551" s="156"/>
      <c r="AK551" s="156"/>
      <c r="AL551" s="156"/>
      <c r="AM551" s="156"/>
      <c r="AN551" s="156"/>
      <c r="AO551" s="156"/>
      <c r="AP551" s="156"/>
      <c r="AQ551" s="156"/>
      <c r="AR551" s="156"/>
      <c r="AS551" s="156"/>
      <c r="AT551" s="156"/>
      <c r="AU551" s="156"/>
      <c r="AV551" s="156"/>
      <c r="AW551" s="156"/>
      <c r="AX551" s="156"/>
      <c r="AY551" s="156"/>
      <c r="AZ551" s="156"/>
      <c r="BA551" s="156"/>
      <c r="BB551" s="156"/>
      <c r="BC551" s="156"/>
      <c r="BD551" s="156"/>
      <c r="BE551" s="156"/>
      <c r="BF551" s="156"/>
      <c r="BG551" s="156"/>
      <c r="BH551" s="156"/>
      <c r="BI551" s="156"/>
      <c r="BJ551" s="156"/>
      <c r="BK551" s="156"/>
      <c r="BL551" s="156"/>
      <c r="BM551" s="156"/>
      <c r="BN551" s="156"/>
      <c r="BO551" s="156"/>
      <c r="BP551" s="156"/>
      <c r="BQ551" s="156"/>
      <c r="BR551" s="156"/>
      <c r="BS551" s="156"/>
      <c r="BT551" s="156"/>
      <c r="BU551" s="156"/>
      <c r="BV551" s="156"/>
      <c r="BW551" s="156"/>
      <c r="BX551" s="156"/>
      <c r="BY551" s="156"/>
      <c r="BZ551" s="156"/>
      <c r="CA551" s="156"/>
      <c r="CB551" s="156"/>
      <c r="CC551" s="156"/>
      <c r="CD551" s="156"/>
      <c r="CE551" s="156"/>
      <c r="CF551" s="156"/>
      <c r="CG551" s="156"/>
    </row>
    <row r="552" spans="2:85" x14ac:dyDescent="0.2">
      <c r="B552" s="173"/>
      <c r="C552" s="173"/>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c r="AA552" s="156"/>
      <c r="AB552" s="156"/>
      <c r="AC552" s="156"/>
      <c r="AD552" s="156"/>
      <c r="AE552" s="156"/>
      <c r="AF552" s="156"/>
      <c r="AG552" s="156"/>
      <c r="AH552" s="156"/>
      <c r="AI552" s="156"/>
      <c r="AJ552" s="156"/>
      <c r="AK552" s="156"/>
      <c r="AL552" s="156"/>
      <c r="AM552" s="156"/>
      <c r="AN552" s="156"/>
      <c r="AO552" s="156"/>
      <c r="AP552" s="156"/>
      <c r="AQ552" s="156"/>
      <c r="AR552" s="156"/>
      <c r="AS552" s="156"/>
      <c r="AT552" s="156"/>
      <c r="AU552" s="156"/>
      <c r="AV552" s="156"/>
      <c r="AW552" s="156"/>
      <c r="AX552" s="156"/>
      <c r="AY552" s="156"/>
      <c r="AZ552" s="156"/>
      <c r="BA552" s="156"/>
      <c r="BB552" s="156"/>
      <c r="BC552" s="156"/>
      <c r="BD552" s="156"/>
      <c r="BE552" s="156"/>
      <c r="BF552" s="156"/>
      <c r="BG552" s="156"/>
      <c r="BH552" s="156"/>
      <c r="BI552" s="156"/>
      <c r="BJ552" s="156"/>
      <c r="BK552" s="156"/>
      <c r="BL552" s="156"/>
      <c r="BM552" s="156"/>
      <c r="BN552" s="156"/>
      <c r="BO552" s="156"/>
      <c r="BP552" s="156"/>
      <c r="BQ552" s="156"/>
      <c r="BR552" s="156"/>
      <c r="BS552" s="156"/>
      <c r="BT552" s="156"/>
      <c r="BU552" s="156"/>
      <c r="BV552" s="156"/>
      <c r="BW552" s="156"/>
      <c r="BX552" s="156"/>
      <c r="BY552" s="156"/>
      <c r="BZ552" s="156"/>
      <c r="CA552" s="156"/>
      <c r="CB552" s="156"/>
      <c r="CC552" s="156"/>
      <c r="CD552" s="156"/>
      <c r="CE552" s="156"/>
      <c r="CF552" s="156"/>
      <c r="CG552" s="156"/>
    </row>
  </sheetData>
  <sheetProtection formatCells="0" formatColumns="0" formatRows="0" sort="0" autoFilter="0" pivotTables="0"/>
  <mergeCells count="273">
    <mergeCell ref="S10:S11"/>
    <mergeCell ref="S15:S26"/>
    <mergeCell ref="S28:S29"/>
    <mergeCell ref="S30:S31"/>
    <mergeCell ref="P4:P8"/>
    <mergeCell ref="Q4:Q8"/>
    <mergeCell ref="R4:R8"/>
    <mergeCell ref="AG4:AG8"/>
    <mergeCell ref="AG30:AG31"/>
    <mergeCell ref="V4:V8"/>
    <mergeCell ref="W4:W8"/>
    <mergeCell ref="Y4:Y8"/>
    <mergeCell ref="Z4:Z8"/>
    <mergeCell ref="AA4:AA8"/>
    <mergeCell ref="AB4:AB8"/>
    <mergeCell ref="AD4:AD8"/>
    <mergeCell ref="Z15:Z26"/>
    <mergeCell ref="AA15:AA26"/>
    <mergeCell ref="AB15:AB26"/>
    <mergeCell ref="AD15:AD26"/>
    <mergeCell ref="AE28:AE29"/>
    <mergeCell ref="AF10:AF11"/>
    <mergeCell ref="AH4:AH8"/>
    <mergeCell ref="AI4:AI8"/>
    <mergeCell ref="AM4:AM8"/>
    <mergeCell ref="AN4:AN8"/>
    <mergeCell ref="AO4:AO8"/>
    <mergeCell ref="AS4:AS8"/>
    <mergeCell ref="AT4:AT8"/>
    <mergeCell ref="AU4:AU8"/>
    <mergeCell ref="A2:A3"/>
    <mergeCell ref="B2:E2"/>
    <mergeCell ref="F2:F3"/>
    <mergeCell ref="G2:G3"/>
    <mergeCell ref="H2:H3"/>
    <mergeCell ref="I2:I3"/>
    <mergeCell ref="T2:X2"/>
    <mergeCell ref="AD2:AF2"/>
    <mergeCell ref="AJ2:AL2"/>
    <mergeCell ref="Y2:AC2"/>
    <mergeCell ref="J2:N2"/>
    <mergeCell ref="O2:S2"/>
    <mergeCell ref="AM2:AR2"/>
    <mergeCell ref="T4:T8"/>
    <mergeCell ref="AE4:AE8"/>
    <mergeCell ref="U4:U8"/>
    <mergeCell ref="BL1:BT1"/>
    <mergeCell ref="BR2:BT2"/>
    <mergeCell ref="AS2:AX2"/>
    <mergeCell ref="AY2:BD2"/>
    <mergeCell ref="BE2:BJ2"/>
    <mergeCell ref="BL2:BN2"/>
    <mergeCell ref="BO2:BQ2"/>
    <mergeCell ref="AG1:AI1"/>
    <mergeCell ref="AG2:AI2"/>
    <mergeCell ref="AZ15:AZ26"/>
    <mergeCell ref="BA15:BA26"/>
    <mergeCell ref="BE15:BE26"/>
    <mergeCell ref="BF15:BF26"/>
    <mergeCell ref="BG15:BG26"/>
    <mergeCell ref="AZ28:AZ29"/>
    <mergeCell ref="BA28:BA29"/>
    <mergeCell ref="BE28:BE29"/>
    <mergeCell ref="BF28:BF29"/>
    <mergeCell ref="BG28:BG29"/>
    <mergeCell ref="AY15:AY26"/>
    <mergeCell ref="J28:J29"/>
    <mergeCell ref="J15:J26"/>
    <mergeCell ref="K15:K26"/>
    <mergeCell ref="L15:L26"/>
    <mergeCell ref="M15:M26"/>
    <mergeCell ref="O15:O26"/>
    <mergeCell ref="P15:P26"/>
    <mergeCell ref="Q15:Q26"/>
    <mergeCell ref="R15:R26"/>
    <mergeCell ref="T15:T26"/>
    <mergeCell ref="U15:U26"/>
    <mergeCell ref="V15:V26"/>
    <mergeCell ref="W15:W26"/>
    <mergeCell ref="Y15:Y26"/>
    <mergeCell ref="AE15:AE26"/>
    <mergeCell ref="AF15:AF26"/>
    <mergeCell ref="K28:K29"/>
    <mergeCell ref="L28:L29"/>
    <mergeCell ref="M28:M29"/>
    <mergeCell ref="O28:O29"/>
    <mergeCell ref="P28:P29"/>
    <mergeCell ref="Q28:Q29"/>
    <mergeCell ref="R28:R29"/>
    <mergeCell ref="AS15:AS26"/>
    <mergeCell ref="AT15:AT26"/>
    <mergeCell ref="AU15:AU26"/>
    <mergeCell ref="AG10:AG11"/>
    <mergeCell ref="AH10:AH11"/>
    <mergeCell ref="AI10:AI11"/>
    <mergeCell ref="AG15:AG26"/>
    <mergeCell ref="AH15:AH26"/>
    <mergeCell ref="AI15:AI26"/>
    <mergeCell ref="BG4:BG8"/>
    <mergeCell ref="BO4:BO8"/>
    <mergeCell ref="BP4:BP8"/>
    <mergeCell ref="BQ4:BQ8"/>
    <mergeCell ref="BR4:BR8"/>
    <mergeCell ref="BS4:BS8"/>
    <mergeCell ref="BT4:BT8"/>
    <mergeCell ref="AM10:AM11"/>
    <mergeCell ref="AN10:AN11"/>
    <mergeCell ref="AO10:AO11"/>
    <mergeCell ref="AS10:AS11"/>
    <mergeCell ref="AT10:AT11"/>
    <mergeCell ref="AU10:AU11"/>
    <mergeCell ref="AY10:AY11"/>
    <mergeCell ref="AZ10:AZ11"/>
    <mergeCell ref="BA10:BA11"/>
    <mergeCell ref="BE10:BE11"/>
    <mergeCell ref="BF10:BF11"/>
    <mergeCell ref="BG10:BG11"/>
    <mergeCell ref="AY4:AY8"/>
    <mergeCell ref="AZ4:AZ8"/>
    <mergeCell ref="BA4:BA8"/>
    <mergeCell ref="BE4:BE8"/>
    <mergeCell ref="BF4:BF8"/>
    <mergeCell ref="I4:I8"/>
    <mergeCell ref="I10:I11"/>
    <mergeCell ref="I30:I31"/>
    <mergeCell ref="I15:I26"/>
    <mergeCell ref="I28:I29"/>
    <mergeCell ref="F4:F8"/>
    <mergeCell ref="G4:G8"/>
    <mergeCell ref="F10:F11"/>
    <mergeCell ref="G10:G11"/>
    <mergeCell ref="F15:F26"/>
    <mergeCell ref="G15:G26"/>
    <mergeCell ref="F28:F29"/>
    <mergeCell ref="G28:G29"/>
    <mergeCell ref="F30:F31"/>
    <mergeCell ref="G30:G31"/>
    <mergeCell ref="H4:H8"/>
    <mergeCell ref="H10:H11"/>
    <mergeCell ref="H15:H26"/>
    <mergeCell ref="H28:H29"/>
    <mergeCell ref="M4:M8"/>
    <mergeCell ref="N4:N8"/>
    <mergeCell ref="N10:N11"/>
    <mergeCell ref="N15:N26"/>
    <mergeCell ref="N28:N29"/>
    <mergeCell ref="AF4:AF8"/>
    <mergeCell ref="J10:J11"/>
    <mergeCell ref="K10:K11"/>
    <mergeCell ref="L10:L11"/>
    <mergeCell ref="O10:O11"/>
    <mergeCell ref="P10:P11"/>
    <mergeCell ref="Q10:Q11"/>
    <mergeCell ref="M10:M11"/>
    <mergeCell ref="T10:T11"/>
    <mergeCell ref="U10:U11"/>
    <mergeCell ref="V10:V11"/>
    <mergeCell ref="Y10:Y11"/>
    <mergeCell ref="Z10:Z11"/>
    <mergeCell ref="AA10:AA11"/>
    <mergeCell ref="R10:R11"/>
    <mergeCell ref="W10:W11"/>
    <mergeCell ref="AD10:AD11"/>
    <mergeCell ref="AE10:AE11"/>
    <mergeCell ref="S4:S8"/>
    <mergeCell ref="J4:J8"/>
    <mergeCell ref="K4:K8"/>
    <mergeCell ref="L4:L8"/>
    <mergeCell ref="O4:O8"/>
    <mergeCell ref="AF28:AF29"/>
    <mergeCell ref="AE30:AE31"/>
    <mergeCell ref="J30:J31"/>
    <mergeCell ref="K30:K31"/>
    <mergeCell ref="L30:L31"/>
    <mergeCell ref="M30:M31"/>
    <mergeCell ref="O30:O31"/>
    <mergeCell ref="P30:P31"/>
    <mergeCell ref="Q30:Q31"/>
    <mergeCell ref="R30:R31"/>
    <mergeCell ref="T30:T31"/>
    <mergeCell ref="T28:T29"/>
    <mergeCell ref="U28:U29"/>
    <mergeCell ref="V28:V29"/>
    <mergeCell ref="W28:W29"/>
    <mergeCell ref="Y28:Y29"/>
    <mergeCell ref="Z28:Z29"/>
    <mergeCell ref="AA28:AA29"/>
    <mergeCell ref="AB28:AB29"/>
    <mergeCell ref="AD28:AD29"/>
    <mergeCell ref="BQ30:BQ31"/>
    <mergeCell ref="BR30:BR31"/>
    <mergeCell ref="BS30:BS31"/>
    <mergeCell ref="BT30:BT31"/>
    <mergeCell ref="BR10:BR11"/>
    <mergeCell ref="BO30:BO31"/>
    <mergeCell ref="BP30:BP31"/>
    <mergeCell ref="AM28:AM29"/>
    <mergeCell ref="AN28:AN29"/>
    <mergeCell ref="AY30:AY31"/>
    <mergeCell ref="AZ30:AZ31"/>
    <mergeCell ref="BA30:BA31"/>
    <mergeCell ref="BE30:BE31"/>
    <mergeCell ref="BF30:BF31"/>
    <mergeCell ref="BG30:BG31"/>
    <mergeCell ref="AM30:AM31"/>
    <mergeCell ref="AN30:AN31"/>
    <mergeCell ref="AO30:AO31"/>
    <mergeCell ref="AS30:AS31"/>
    <mergeCell ref="AT30:AT31"/>
    <mergeCell ref="AU30:AU31"/>
    <mergeCell ref="AM15:AM26"/>
    <mergeCell ref="AN15:AN26"/>
    <mergeCell ref="AO15:AO26"/>
    <mergeCell ref="BS10:BS11"/>
    <mergeCell ref="BT10:BT11"/>
    <mergeCell ref="BR15:BR26"/>
    <mergeCell ref="BS15:BS26"/>
    <mergeCell ref="BT15:BT26"/>
    <mergeCell ref="BO15:BO26"/>
    <mergeCell ref="BP15:BP26"/>
    <mergeCell ref="BQ15:BQ26"/>
    <mergeCell ref="BR28:BR29"/>
    <mergeCell ref="BS28:BS29"/>
    <mergeCell ref="BT28:BT29"/>
    <mergeCell ref="BO28:BO29"/>
    <mergeCell ref="BP28:BP29"/>
    <mergeCell ref="BQ28:BQ29"/>
    <mergeCell ref="A4:A8"/>
    <mergeCell ref="B4:B8"/>
    <mergeCell ref="C4:C8"/>
    <mergeCell ref="D4:D8"/>
    <mergeCell ref="E4:E8"/>
    <mergeCell ref="A10:A11"/>
    <mergeCell ref="B10:B11"/>
    <mergeCell ref="C10:C11"/>
    <mergeCell ref="D10:D11"/>
    <mergeCell ref="E10:E11"/>
    <mergeCell ref="A15:A26"/>
    <mergeCell ref="B15:B26"/>
    <mergeCell ref="C15:C26"/>
    <mergeCell ref="D15:D26"/>
    <mergeCell ref="E15:E26"/>
    <mergeCell ref="A28:A29"/>
    <mergeCell ref="B28:B29"/>
    <mergeCell ref="C28:C29"/>
    <mergeCell ref="AF30:AF31"/>
    <mergeCell ref="D28:D29"/>
    <mergeCell ref="E28:E29"/>
    <mergeCell ref="A30:A31"/>
    <mergeCell ref="B30:B31"/>
    <mergeCell ref="C30:C31"/>
    <mergeCell ref="D30:D31"/>
    <mergeCell ref="E30:E31"/>
    <mergeCell ref="N30:N31"/>
    <mergeCell ref="H30:H31"/>
    <mergeCell ref="AY28:AY29"/>
    <mergeCell ref="U30:U31"/>
    <mergeCell ref="V30:V31"/>
    <mergeCell ref="W30:W31"/>
    <mergeCell ref="Y30:Y31"/>
    <mergeCell ref="Z30:Z31"/>
    <mergeCell ref="AA30:AA31"/>
    <mergeCell ref="AB30:AB31"/>
    <mergeCell ref="AD30:AD31"/>
    <mergeCell ref="AH30:AH31"/>
    <mergeCell ref="AI30:AI31"/>
    <mergeCell ref="AG28:AG29"/>
    <mergeCell ref="AH28:AH29"/>
    <mergeCell ref="AI28:AI29"/>
    <mergeCell ref="AO28:AO29"/>
    <mergeCell ref="AS28:AS29"/>
    <mergeCell ref="AT28:AT29"/>
    <mergeCell ref="AU28:AU29"/>
  </mergeCells>
  <dataValidations xWindow="798" yWindow="565"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E3" xr:uid="{00000000-0002-0000-0200-000002000000}"/>
    <dataValidation allowBlank="1" showInputMessage="1" showErrorMessage="1" prompt="Escoja el objetivo estratégico de la lista desplegable conforme a la meta." sqref="D3" xr:uid="{00000000-0002-0000-0200-000003000000}"/>
    <dataValidation allowBlank="1" showInputMessage="1" showErrorMessage="1" prompt="Escoja el componente de la lista desplegable conforme a la meta." sqref="B3:C3" xr:uid="{00000000-0002-0000-0200-000004000000}"/>
    <dataValidation errorStyle="warning" allowBlank="1" showInputMessage="1" showErrorMessage="1" sqref="AG10:AI10 AI4 AG4:AH5 AG34:AI34 AG8:AH8" xr:uid="{00000000-0002-0000-0200-000005000000}"/>
    <dataValidation allowBlank="1" showInputMessage="1" showErrorMessage="1" prompt="Muestra los resultados de la ejecución frente a la programación" sqref="AU3 AA3 V3 Q3 L3 BT3 BG3 AO3 BA3" xr:uid="{00000000-0002-0000-0200-000006000000}"/>
    <dataValidation allowBlank="1" showInputMessage="1" showErrorMessage="1" prompt="Corresponde al porcentaje total programado para la tarea en la vigencia._x000a_" sqref="BL3" xr:uid="{00000000-0002-0000-0200-000007000000}"/>
    <dataValidation allowBlank="1" showInputMessage="1" showErrorMessage="1" prompt="Corresponde al porcentaje total ejecutado para la tarea en la vigencia._x000a_" sqref="BM3" xr:uid="{00000000-0002-0000-0200-000008000000}"/>
    <dataValidation allowBlank="1" showInputMessage="1" showErrorMessage="1" prompt="Corresponde al porcentaje total programado para la actividad en la vigencia." sqref="BO3" xr:uid="{00000000-0002-0000-0200-000009000000}"/>
    <dataValidation allowBlank="1" showInputMessage="1" showErrorMessage="1" prompt="Corresponde al porcentaje total ejecutado para la actividad en la vigencia." sqref="BP3" xr:uid="{00000000-0002-0000-0200-00000A000000}"/>
    <dataValidation allowBlank="1" showInputMessage="1" showErrorMessage="1" prompt="Corresponde a la ponderación de la actividad para la vigencia." sqref="AI3" xr:uid="{00000000-0002-0000-0200-00000B000000}"/>
    <dataValidation allowBlank="1" showInputMessage="1" showErrorMessage="1" prompt="Corresponde a la ponderación de la tarea para la vigencia." sqref="AL3" xr:uid="{00000000-0002-0000-0200-00000C000000}"/>
    <dataValidation allowBlank="1" showInputMessage="1" showErrorMessage="1" prompt="Numerar las actividades con las que considera se da cumplimiento a la meta." sqref="AG3" xr:uid="{00000000-0002-0000-0200-00000D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E000000}"/>
    <dataValidation allowBlank="1" showInputMessage="1" showErrorMessage="1" prompt="Numerar las tareas con las que considera se da cumplimiento a la actividad." sqref="AJ3" xr:uid="{00000000-0002-0000-0200-00000F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10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1000000}"/>
    <dataValidation allowBlank="1" showInputMessage="1" showErrorMessage="1" prompt="Este campo se encuentra formulado, por tanto no se debe incluir ningún tipo de información." sqref="AG2:AI2" xr:uid="{00000000-0002-0000-0200-000012000000}"/>
    <dataValidation allowBlank="1" showInputMessage="1" showErrorMessage="1" prompt="Muestra la relación de la ejecución frente a la programación" sqref="AR3 BQ3 BN3 BJ3 AX3 BD3" xr:uid="{00000000-0002-0000-0200-000013000000}"/>
    <dataValidation allowBlank="1" showInputMessage="1" showErrorMessage="1" prompt="Corresponde a la ejecución de tareas para el periodo reportado" sqref="AQ3 BI3 AW3 BC3" xr:uid="{00000000-0002-0000-0200-000014000000}"/>
    <dataValidation allowBlank="1" showInputMessage="1" showErrorMessage="1" prompt="Corresponde a la programación de tareas para el periodo, conforme al cronograma de cumplimiento en la vigencia" sqref="AP3 BH3 AV3 BB3" xr:uid="{00000000-0002-0000-0200-000015000000}"/>
    <dataValidation allowBlank="1" showInputMessage="1" showErrorMessage="1" prompt="Corresponde a la sumatoria de las tareas ejecutadas para el cumplimiento de la actividad" sqref="AZ3 BF3 AN3 AT3" xr:uid="{00000000-0002-0000-0200-000016000000}"/>
    <dataValidation allowBlank="1" showInputMessage="1" showErrorMessage="1" prompt="Corresponde a la sumatoria de las tareas programadas para el cumplimiento de la actividad" sqref="AY3 BE3 AS3 AM3" xr:uid="{00000000-0002-0000-0200-000017000000}"/>
    <dataValidation allowBlank="1" showInputMessage="1" showErrorMessage="1" prompt="Relacione el nombre completo de la dependencia a la que pertenece la meta" sqref="A2:A3" xr:uid="{00000000-0002-0000-0200-000018000000}"/>
    <dataValidation allowBlank="1" showInputMessage="1" showErrorMessage="1" prompt="Relacione el número de la meta que corresponda." sqref="F2:F3" xr:uid="{00000000-0002-0000-0200-000019000000}"/>
    <dataValidation allowBlank="1" showInputMessage="1" showErrorMessage="1" prompt="Relacione la magnitud de la meta programada (vigencia y/o cuatrienio) según aplique." sqref="H2:H3" xr:uid="{00000000-0002-0000-0200-00001A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B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C000000}"/>
    <dataValidation type="list" allowBlank="1" showInputMessage="1" showErrorMessage="1" sqref="F1:O1" xr:uid="{00000000-0002-0000-0200-00001D000000}">
      <formula1>Meses</formula1>
    </dataValidation>
    <dataValidation allowBlank="1" showInputMessage="1" showErrorMessage="1" prompt="Relacione el nombre de la meta del proyecto. Debe guardar coherencia con el registrado en la hoja de vida de indicador." sqref="G2:G3" xr:uid="{00000000-0002-0000-0200-00001E000000}"/>
    <dataValidation allowBlank="1" showInputMessage="1" showErrorMessage="1" prompt="Corresponde a la magnitud programada para el primer trimestre. Tener presente si ésta depende o no del avance de las actividades de la pestaña 3." sqref="J3" xr:uid="{00000000-0002-0000-0200-00001F000000}"/>
    <dataValidation allowBlank="1" showInputMessage="1" showErrorMessage="1" prompt="Corresponde a la magnitud ejecutada para el primer trimestre. Tener presente si ésta depende o no del avance de las actividades de la pestaña 3." sqref="K3" xr:uid="{00000000-0002-0000-0200-000020000000}"/>
    <dataValidation allowBlank="1" showInputMessage="1" showErrorMessage="1" prompt="Corresponde a la magnitud programada para el segundo trimestre. Tener presente si ésta depende o no del avance de las actividades de la pestaña 3." sqref="O3" xr:uid="{00000000-0002-0000-0200-000021000000}"/>
    <dataValidation allowBlank="1" showInputMessage="1" showErrorMessage="1" prompt="Corresponde a la magnitud ejecutada para el segundo trimestre. Tener presente si ésta depende o no del avance de las actividades de la pestaña 3." sqref="P3" xr:uid="{00000000-0002-0000-0200-000022000000}"/>
    <dataValidation allowBlank="1" showInputMessage="1" showErrorMessage="1" prompt="Corresponde a la magnitud programada para el tercer trimestre. Tener presente si ésta depende o no del avance de las actividades de la pestaña 3." sqref="T3" xr:uid="{00000000-0002-0000-0200-000023000000}"/>
    <dataValidation allowBlank="1" showInputMessage="1" showErrorMessage="1" prompt="Corresponde a la magnitud ejecutada para el tercer trimestre. Tener presente si ésta depende o no del avance de las actividades de la pestaña 3." sqref="U3" xr:uid="{00000000-0002-0000-0200-000024000000}"/>
    <dataValidation allowBlank="1" showInputMessage="1" showErrorMessage="1" prompt="Corresponde a la magnitud ejecutada para el cuarto trimestre. Tener presente si ésta depende o no del avance de las actividades de la pestaña 3." sqref="Z3" xr:uid="{00000000-0002-0000-0200-000025000000}"/>
    <dataValidation allowBlank="1" showInputMessage="1" showErrorMessage="1" prompt="Corresponde a la magnitud programada para el cuarto trimestre. Tener presente si ésta depende o no del avance de las actividades de la pestaña 3." sqref="Y3" xr:uid="{00000000-0002-0000-0200-000026000000}"/>
    <dataValidation allowBlank="1" showInputMessage="1" showErrorMessage="1" prompt="Relacione el nombre de las evidencias que dan cuenta de la gestión trimestral. Deben ser cargadas por trimestre en la carpeta destinada para ello." sqref="N3 AC3 X3 S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AB3 W3 R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pageMargins left="0.7" right="0.7" top="0.75" bottom="0.75" header="0.3" footer="0.3"/>
  <pageSetup paperSize="9" orientation="portrait" r:id="rId1"/>
  <ignoredErrors>
    <ignoredError sqref="BR14:BS14" formula="1"/>
  </ignoredErrors>
  <legacyDrawing r:id="rId2"/>
  <extLst>
    <ext xmlns:x14="http://schemas.microsoft.com/office/spreadsheetml/2009/9/main" uri="{CCE6A557-97BC-4b89-ADB6-D9C93CAAB3DF}">
      <x14:dataValidations xmlns:xm="http://schemas.microsoft.com/office/excel/2006/main" xWindow="798" yWindow="565" count="5">
        <x14:dataValidation type="list" allowBlank="1" showInputMessage="1" showErrorMessage="1" xr:uid="{00000000-0002-0000-0200-00002B000000}">
          <x14:formula1>
            <xm:f>LISTAS_1!$P$2:$P$4</xm:f>
          </x14:formula1>
          <xm:sqref>B4 B20 B22 B27:B28 B30:B34 B12:B16 B9:B10</xm:sqref>
        </x14:dataValidation>
        <x14:dataValidation type="list" allowBlank="1" showInputMessage="1" showErrorMessage="1" xr:uid="{00000000-0002-0000-0200-00002C000000}">
          <x14:formula1>
            <xm:f>LISTAS_1!$R$2:$R$8</xm:f>
          </x14:formula1>
          <xm:sqref>D4 D20 D22 D27:D28 D30:D34 D12:D16 D9:D10</xm:sqref>
        </x14:dataValidation>
        <x14:dataValidation type="list" allowBlank="1" showInputMessage="1" showErrorMessage="1" xr:uid="{00000000-0002-0000-0200-00002D000000}">
          <x14:formula1>
            <xm:f>LISTAS_1!$Q$2:$Q$7</xm:f>
          </x14:formula1>
          <xm:sqref>C4 C20 C22 C27:C28 C30:C34 C12:C16 C9:C10</xm:sqref>
        </x14:dataValidation>
        <x14:dataValidation type="list" allowBlank="1" showInputMessage="1" showErrorMessage="1" xr:uid="{00000000-0002-0000-0200-00002E000000}">
          <x14:formula1>
            <xm:f>LISTAS_1!$D$2:$D$38</xm:f>
          </x14:formula1>
          <xm:sqref>A4 A9:A10 A12:A15 A27:A28 A30 A32:A34</xm:sqref>
        </x14:dataValidation>
        <x14:dataValidation type="list" allowBlank="1" showInputMessage="1" showErrorMessage="1" xr:uid="{00000000-0002-0000-0200-00002F000000}">
          <x14:formula1>
            <xm:f>LISTAS_1!$K$2:$K$3</xm:f>
          </x14:formula1>
          <xm:sqref>I4 I9:I10 I30 I12:I15 I27:I28 I32:I34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28515625" defaultRowHeight="15" x14ac:dyDescent="0.25"/>
  <cols>
    <col min="1" max="1" width="4.42578125" customWidth="1"/>
    <col min="2" max="2" width="3.28515625" style="35" bestFit="1" customWidth="1"/>
    <col min="3" max="3" width="9.28515625" style="22"/>
    <col min="4" max="4" width="198.7109375" style="23" customWidth="1"/>
    <col min="5" max="5" width="9.28515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65" customHeight="1" x14ac:dyDescent="0.25">
      <c r="B2" s="533">
        <v>1</v>
      </c>
      <c r="C2" s="531" t="s">
        <v>141</v>
      </c>
      <c r="D2" s="532"/>
      <c r="E2" s="26"/>
    </row>
    <row r="3" spans="2:5" s="25" customFormat="1" x14ac:dyDescent="0.25">
      <c r="B3" s="533"/>
      <c r="C3" s="27">
        <v>1</v>
      </c>
      <c r="D3" s="28" t="s">
        <v>503</v>
      </c>
      <c r="E3" s="26"/>
    </row>
    <row r="4" spans="2:5" s="25" customFormat="1" x14ac:dyDescent="0.25">
      <c r="B4" s="533"/>
      <c r="C4" s="27">
        <v>2</v>
      </c>
      <c r="D4" s="28" t="s">
        <v>504</v>
      </c>
      <c r="E4" s="26"/>
    </row>
    <row r="5" spans="2:5" s="25" customFormat="1" x14ac:dyDescent="0.25">
      <c r="B5" s="533"/>
      <c r="C5" s="27">
        <v>3</v>
      </c>
      <c r="D5" s="28" t="s">
        <v>505</v>
      </c>
      <c r="E5" s="26"/>
    </row>
    <row r="6" spans="2:5" s="25" customFormat="1" ht="24" x14ac:dyDescent="0.25">
      <c r="B6" s="533"/>
      <c r="C6" s="27">
        <v>4</v>
      </c>
      <c r="D6" s="28" t="s">
        <v>506</v>
      </c>
      <c r="E6" s="26"/>
    </row>
    <row r="7" spans="2:5" s="25" customFormat="1" ht="24" x14ac:dyDescent="0.25">
      <c r="B7" s="533"/>
      <c r="C7" s="27">
        <v>5</v>
      </c>
      <c r="D7" s="28" t="s">
        <v>507</v>
      </c>
      <c r="E7" s="26"/>
    </row>
    <row r="8" spans="2:5" s="25" customFormat="1" ht="24" x14ac:dyDescent="0.25">
      <c r="B8" s="533"/>
      <c r="C8" s="27">
        <v>6</v>
      </c>
      <c r="D8" s="28" t="s">
        <v>508</v>
      </c>
      <c r="E8" s="26"/>
    </row>
    <row r="9" spans="2:5" s="25" customFormat="1" ht="24" x14ac:dyDescent="0.25">
      <c r="B9" s="533"/>
      <c r="C9" s="27">
        <v>7</v>
      </c>
      <c r="D9" s="28" t="s">
        <v>509</v>
      </c>
      <c r="E9" s="26"/>
    </row>
    <row r="10" spans="2:5" s="25" customFormat="1" x14ac:dyDescent="0.25">
      <c r="B10" s="528">
        <v>2</v>
      </c>
      <c r="C10" s="531" t="s">
        <v>142</v>
      </c>
      <c r="D10" s="532"/>
      <c r="E10" s="26"/>
    </row>
    <row r="11" spans="2:5" s="25" customFormat="1" x14ac:dyDescent="0.25">
      <c r="B11" s="529"/>
      <c r="C11" s="27">
        <v>8</v>
      </c>
      <c r="D11" s="28" t="s">
        <v>510</v>
      </c>
      <c r="E11" s="26"/>
    </row>
    <row r="12" spans="2:5" s="25" customFormat="1" ht="24" x14ac:dyDescent="0.25">
      <c r="B12" s="529"/>
      <c r="C12" s="27">
        <v>9</v>
      </c>
      <c r="D12" s="28" t="s">
        <v>511</v>
      </c>
      <c r="E12" s="26"/>
    </row>
    <row r="13" spans="2:5" s="25" customFormat="1" ht="24" x14ac:dyDescent="0.25">
      <c r="B13" s="529"/>
      <c r="C13" s="27">
        <v>10</v>
      </c>
      <c r="D13" s="28" t="s">
        <v>512</v>
      </c>
      <c r="E13" s="26"/>
    </row>
    <row r="14" spans="2:5" s="25" customFormat="1" ht="24" x14ac:dyDescent="0.25">
      <c r="B14" s="529"/>
      <c r="C14" s="27">
        <v>11</v>
      </c>
      <c r="D14" s="28" t="s">
        <v>513</v>
      </c>
      <c r="E14" s="26"/>
    </row>
    <row r="15" spans="2:5" s="25" customFormat="1" ht="36" x14ac:dyDescent="0.25">
      <c r="B15" s="529"/>
      <c r="C15" s="27">
        <v>12</v>
      </c>
      <c r="D15" s="28" t="s">
        <v>514</v>
      </c>
      <c r="E15" s="26"/>
    </row>
    <row r="16" spans="2:5" s="25" customFormat="1" ht="24" x14ac:dyDescent="0.25">
      <c r="B16" s="529"/>
      <c r="C16" s="27">
        <v>13</v>
      </c>
      <c r="D16" s="28" t="s">
        <v>515</v>
      </c>
      <c r="E16" s="26"/>
    </row>
    <row r="17" spans="2:5" s="25" customFormat="1" ht="24" x14ac:dyDescent="0.25">
      <c r="B17" s="529"/>
      <c r="C17" s="27">
        <v>14</v>
      </c>
      <c r="D17" s="28" t="s">
        <v>516</v>
      </c>
      <c r="E17" s="26"/>
    </row>
    <row r="18" spans="2:5" s="25" customFormat="1" ht="24" x14ac:dyDescent="0.25">
      <c r="B18" s="530"/>
      <c r="C18" s="27">
        <v>15</v>
      </c>
      <c r="D18" s="28" t="s">
        <v>517</v>
      </c>
      <c r="E18" s="26"/>
    </row>
    <row r="19" spans="2:5" s="25" customFormat="1" x14ac:dyDescent="0.25">
      <c r="B19" s="528">
        <v>3</v>
      </c>
      <c r="C19" s="531" t="s">
        <v>143</v>
      </c>
      <c r="D19" s="532"/>
      <c r="E19" s="26"/>
    </row>
    <row r="20" spans="2:5" s="25" customFormat="1" x14ac:dyDescent="0.25">
      <c r="B20" s="529"/>
      <c r="C20" s="27">
        <v>16</v>
      </c>
      <c r="D20" s="28" t="s">
        <v>518</v>
      </c>
      <c r="E20" s="26"/>
    </row>
    <row r="21" spans="2:5" s="25" customFormat="1" ht="24" x14ac:dyDescent="0.25">
      <c r="B21" s="529"/>
      <c r="C21" s="27">
        <v>17</v>
      </c>
      <c r="D21" s="28" t="s">
        <v>519</v>
      </c>
      <c r="E21" s="26"/>
    </row>
    <row r="22" spans="2:5" s="25" customFormat="1" x14ac:dyDescent="0.25">
      <c r="B22" s="529"/>
      <c r="C22" s="27">
        <v>18</v>
      </c>
      <c r="D22" s="28" t="s">
        <v>520</v>
      </c>
      <c r="E22" s="26"/>
    </row>
    <row r="23" spans="2:5" s="25" customFormat="1" x14ac:dyDescent="0.25">
      <c r="B23" s="529"/>
      <c r="C23" s="27">
        <v>19</v>
      </c>
      <c r="D23" s="28" t="s">
        <v>521</v>
      </c>
      <c r="E23" s="26"/>
    </row>
    <row r="24" spans="2:5" s="25" customFormat="1" x14ac:dyDescent="0.25">
      <c r="B24" s="529"/>
      <c r="C24" s="27">
        <v>20</v>
      </c>
      <c r="D24" s="28" t="s">
        <v>522</v>
      </c>
      <c r="E24" s="26"/>
    </row>
    <row r="25" spans="2:5" s="25" customFormat="1" x14ac:dyDescent="0.25">
      <c r="B25" s="529"/>
      <c r="C25" s="29">
        <v>21</v>
      </c>
      <c r="D25" s="30" t="s">
        <v>523</v>
      </c>
      <c r="E25" s="26"/>
    </row>
    <row r="26" spans="2:5" s="25" customFormat="1" ht="24" x14ac:dyDescent="0.25">
      <c r="B26" s="529"/>
      <c r="C26" s="27">
        <v>22</v>
      </c>
      <c r="D26" s="28" t="s">
        <v>524</v>
      </c>
      <c r="E26" s="26"/>
    </row>
    <row r="27" spans="2:5" s="25" customFormat="1" ht="24" x14ac:dyDescent="0.25">
      <c r="B27" s="529"/>
      <c r="C27" s="27">
        <v>23</v>
      </c>
      <c r="D27" s="28" t="s">
        <v>525</v>
      </c>
      <c r="E27" s="26"/>
    </row>
    <row r="28" spans="2:5" s="25" customFormat="1" x14ac:dyDescent="0.25">
      <c r="B28" s="529"/>
      <c r="C28" s="27">
        <v>24</v>
      </c>
      <c r="D28" s="28" t="s">
        <v>526</v>
      </c>
      <c r="E28" s="26"/>
    </row>
    <row r="29" spans="2:5" s="25" customFormat="1" x14ac:dyDescent="0.25">
      <c r="B29" s="529"/>
      <c r="C29" s="27">
        <v>25</v>
      </c>
      <c r="D29" s="28" t="s">
        <v>527</v>
      </c>
      <c r="E29" s="26"/>
    </row>
    <row r="30" spans="2:5" s="25" customFormat="1" ht="36" x14ac:dyDescent="0.25">
      <c r="B30" s="529"/>
      <c r="C30" s="27">
        <v>26</v>
      </c>
      <c r="D30" s="28" t="s">
        <v>528</v>
      </c>
      <c r="E30" s="26"/>
    </row>
    <row r="31" spans="2:5" s="25" customFormat="1" ht="24" x14ac:dyDescent="0.25">
      <c r="B31" s="529"/>
      <c r="C31" s="27">
        <v>27</v>
      </c>
      <c r="D31" s="28" t="s">
        <v>529</v>
      </c>
      <c r="E31" s="26"/>
    </row>
    <row r="32" spans="2:5" s="25" customFormat="1" x14ac:dyDescent="0.25">
      <c r="B32" s="530"/>
      <c r="C32" s="27">
        <v>28</v>
      </c>
      <c r="D32" s="28" t="s">
        <v>530</v>
      </c>
      <c r="E32" s="26"/>
    </row>
    <row r="33" spans="2:5" s="25" customFormat="1" x14ac:dyDescent="0.25">
      <c r="B33" s="528">
        <v>4</v>
      </c>
      <c r="C33" s="531" t="s">
        <v>144</v>
      </c>
      <c r="D33" s="532"/>
      <c r="E33" s="26"/>
    </row>
    <row r="34" spans="2:5" s="25" customFormat="1" x14ac:dyDescent="0.25">
      <c r="B34" s="529"/>
      <c r="C34" s="27">
        <v>29</v>
      </c>
      <c r="D34" s="28" t="s">
        <v>145</v>
      </c>
      <c r="E34" s="26"/>
    </row>
    <row r="35" spans="2:5" s="25" customFormat="1" x14ac:dyDescent="0.25">
      <c r="B35" s="529"/>
      <c r="C35" s="27">
        <v>30</v>
      </c>
      <c r="D35" s="28" t="s">
        <v>146</v>
      </c>
      <c r="E35" s="26"/>
    </row>
    <row r="36" spans="2:5" s="25" customFormat="1" x14ac:dyDescent="0.25">
      <c r="B36" s="529"/>
      <c r="C36" s="27">
        <v>31</v>
      </c>
      <c r="D36" s="28" t="s">
        <v>147</v>
      </c>
      <c r="E36" s="26"/>
    </row>
    <row r="37" spans="2:5" s="25" customFormat="1" x14ac:dyDescent="0.25">
      <c r="B37" s="529"/>
      <c r="C37" s="27">
        <v>32</v>
      </c>
      <c r="D37" s="28" t="s">
        <v>148</v>
      </c>
      <c r="E37" s="26"/>
    </row>
    <row r="38" spans="2:5" s="25" customFormat="1" ht="24" x14ac:dyDescent="0.25">
      <c r="B38" s="529"/>
      <c r="C38" s="27">
        <v>33</v>
      </c>
      <c r="D38" s="28" t="s">
        <v>149</v>
      </c>
      <c r="E38" s="26"/>
    </row>
    <row r="39" spans="2:5" s="25" customFormat="1" x14ac:dyDescent="0.25">
      <c r="B39" s="529"/>
      <c r="C39" s="27">
        <v>34</v>
      </c>
      <c r="D39" s="28" t="s">
        <v>150</v>
      </c>
      <c r="E39" s="26"/>
    </row>
    <row r="40" spans="2:5" s="25" customFormat="1" ht="36" x14ac:dyDescent="0.25">
      <c r="B40" s="529"/>
      <c r="C40" s="27">
        <v>35</v>
      </c>
      <c r="D40" s="28" t="s">
        <v>151</v>
      </c>
      <c r="E40" s="26"/>
    </row>
    <row r="41" spans="2:5" s="25" customFormat="1" ht="24" x14ac:dyDescent="0.25">
      <c r="B41" s="529"/>
      <c r="C41" s="27">
        <v>36</v>
      </c>
      <c r="D41" s="28" t="s">
        <v>152</v>
      </c>
      <c r="E41" s="26"/>
    </row>
    <row r="42" spans="2:5" s="25" customFormat="1" ht="36" x14ac:dyDescent="0.25">
      <c r="B42" s="529"/>
      <c r="C42" s="27">
        <v>37</v>
      </c>
      <c r="D42" s="28" t="s">
        <v>153</v>
      </c>
      <c r="E42" s="26"/>
    </row>
    <row r="43" spans="2:5" s="25" customFormat="1" ht="24" x14ac:dyDescent="0.25">
      <c r="B43" s="530"/>
      <c r="C43" s="27">
        <v>38</v>
      </c>
      <c r="D43" s="28" t="s">
        <v>154</v>
      </c>
      <c r="E43" s="26"/>
    </row>
    <row r="44" spans="2:5" s="25" customFormat="1" x14ac:dyDescent="0.25">
      <c r="B44" s="528">
        <v>5</v>
      </c>
      <c r="C44" s="531" t="s">
        <v>155</v>
      </c>
      <c r="D44" s="532"/>
      <c r="E44" s="26"/>
    </row>
    <row r="45" spans="2:5" s="25" customFormat="1" x14ac:dyDescent="0.25">
      <c r="B45" s="529"/>
      <c r="C45" s="27">
        <v>39</v>
      </c>
      <c r="D45" s="28" t="s">
        <v>156</v>
      </c>
      <c r="E45" s="26"/>
    </row>
    <row r="46" spans="2:5" s="25" customFormat="1" x14ac:dyDescent="0.25">
      <c r="B46" s="529"/>
      <c r="C46" s="27">
        <v>40</v>
      </c>
      <c r="D46" s="28" t="s">
        <v>157</v>
      </c>
      <c r="E46" s="26"/>
    </row>
    <row r="47" spans="2:5" s="25" customFormat="1" x14ac:dyDescent="0.25">
      <c r="B47" s="529"/>
      <c r="C47" s="27">
        <v>41</v>
      </c>
      <c r="D47" s="28" t="s">
        <v>158</v>
      </c>
      <c r="E47" s="26"/>
    </row>
    <row r="48" spans="2:5" s="25" customFormat="1" ht="24" x14ac:dyDescent="0.25">
      <c r="B48" s="529"/>
      <c r="C48" s="27">
        <v>42</v>
      </c>
      <c r="D48" s="28" t="s">
        <v>159</v>
      </c>
      <c r="E48" s="26"/>
    </row>
    <row r="49" spans="2:5" s="25" customFormat="1" x14ac:dyDescent="0.25">
      <c r="B49" s="529"/>
      <c r="C49" s="27">
        <v>43</v>
      </c>
      <c r="D49" s="28" t="s">
        <v>160</v>
      </c>
      <c r="E49" s="26"/>
    </row>
    <row r="50" spans="2:5" s="25" customFormat="1" ht="24" x14ac:dyDescent="0.25">
      <c r="B50" s="529"/>
      <c r="C50" s="27">
        <v>44</v>
      </c>
      <c r="D50" s="28" t="s">
        <v>161</v>
      </c>
      <c r="E50" s="26"/>
    </row>
    <row r="51" spans="2:5" s="25" customFormat="1" ht="24" x14ac:dyDescent="0.25">
      <c r="B51" s="529"/>
      <c r="C51" s="27">
        <v>45</v>
      </c>
      <c r="D51" s="28" t="s">
        <v>162</v>
      </c>
      <c r="E51" s="26"/>
    </row>
    <row r="52" spans="2:5" s="25" customFormat="1" x14ac:dyDescent="0.25">
      <c r="B52" s="529"/>
      <c r="C52" s="27">
        <v>46</v>
      </c>
      <c r="D52" s="28" t="s">
        <v>163</v>
      </c>
      <c r="E52" s="26"/>
    </row>
    <row r="53" spans="2:5" s="25" customFormat="1" x14ac:dyDescent="0.25">
      <c r="B53" s="530"/>
      <c r="C53" s="27">
        <v>47</v>
      </c>
      <c r="D53" s="28" t="s">
        <v>164</v>
      </c>
      <c r="E53" s="26"/>
    </row>
    <row r="54" spans="2:5" s="25" customFormat="1" x14ac:dyDescent="0.25">
      <c r="B54" s="528">
        <v>6</v>
      </c>
      <c r="C54" s="531" t="s">
        <v>165</v>
      </c>
      <c r="D54" s="532"/>
      <c r="E54" s="26"/>
    </row>
    <row r="55" spans="2:5" s="25" customFormat="1" x14ac:dyDescent="0.25">
      <c r="B55" s="529"/>
      <c r="C55" s="27">
        <v>48</v>
      </c>
      <c r="D55" s="28" t="s">
        <v>166</v>
      </c>
      <c r="E55" s="26"/>
    </row>
    <row r="56" spans="2:5" s="25" customFormat="1" ht="24" x14ac:dyDescent="0.25">
      <c r="B56" s="529"/>
      <c r="C56" s="27">
        <v>49</v>
      </c>
      <c r="D56" s="28" t="s">
        <v>167</v>
      </c>
      <c r="E56" s="26"/>
    </row>
    <row r="57" spans="2:5" s="25" customFormat="1" ht="24" x14ac:dyDescent="0.25">
      <c r="B57" s="529"/>
      <c r="C57" s="27">
        <v>50</v>
      </c>
      <c r="D57" s="28" t="s">
        <v>168</v>
      </c>
      <c r="E57" s="26"/>
    </row>
    <row r="58" spans="2:5" s="25" customFormat="1" ht="24" x14ac:dyDescent="0.25">
      <c r="B58" s="529"/>
      <c r="C58" s="27">
        <v>51</v>
      </c>
      <c r="D58" s="28" t="s">
        <v>169</v>
      </c>
      <c r="E58" s="26"/>
    </row>
    <row r="59" spans="2:5" s="25" customFormat="1" x14ac:dyDescent="0.25">
      <c r="B59" s="529"/>
      <c r="C59" s="27">
        <v>52</v>
      </c>
      <c r="D59" s="28" t="s">
        <v>170</v>
      </c>
      <c r="E59" s="26"/>
    </row>
    <row r="60" spans="2:5" s="25" customFormat="1" x14ac:dyDescent="0.25">
      <c r="B60" s="529"/>
      <c r="C60" s="27">
        <v>53</v>
      </c>
      <c r="D60" s="28" t="s">
        <v>171</v>
      </c>
      <c r="E60" s="26"/>
    </row>
    <row r="61" spans="2:5" s="25" customFormat="1" ht="24" x14ac:dyDescent="0.25">
      <c r="B61" s="529"/>
      <c r="C61" s="27">
        <v>54</v>
      </c>
      <c r="D61" s="28" t="s">
        <v>172</v>
      </c>
      <c r="E61" s="26"/>
    </row>
    <row r="62" spans="2:5" s="25" customFormat="1" x14ac:dyDescent="0.25">
      <c r="B62" s="530"/>
      <c r="C62" s="27">
        <v>55</v>
      </c>
      <c r="D62" s="28" t="s">
        <v>173</v>
      </c>
      <c r="E62" s="26"/>
    </row>
    <row r="63" spans="2:5" s="25" customFormat="1" x14ac:dyDescent="0.25">
      <c r="B63" s="528">
        <v>7</v>
      </c>
      <c r="C63" s="531" t="s">
        <v>174</v>
      </c>
      <c r="D63" s="532"/>
      <c r="E63" s="26"/>
    </row>
    <row r="64" spans="2:5" s="25" customFormat="1" x14ac:dyDescent="0.25">
      <c r="B64" s="529"/>
      <c r="C64" s="27">
        <v>56</v>
      </c>
      <c r="D64" s="28" t="s">
        <v>175</v>
      </c>
      <c r="E64" s="26"/>
    </row>
    <row r="65" spans="2:5" s="25" customFormat="1" x14ac:dyDescent="0.25">
      <c r="B65" s="529"/>
      <c r="C65" s="27">
        <v>57</v>
      </c>
      <c r="D65" s="28" t="s">
        <v>176</v>
      </c>
      <c r="E65" s="26"/>
    </row>
    <row r="66" spans="2:5" s="25" customFormat="1" x14ac:dyDescent="0.25">
      <c r="B66" s="529"/>
      <c r="C66" s="27">
        <v>58</v>
      </c>
      <c r="D66" s="28" t="s">
        <v>177</v>
      </c>
      <c r="E66" s="26"/>
    </row>
    <row r="67" spans="2:5" s="25" customFormat="1" ht="24" x14ac:dyDescent="0.25">
      <c r="B67" s="529"/>
      <c r="C67" s="27">
        <v>59</v>
      </c>
      <c r="D67" s="28" t="s">
        <v>178</v>
      </c>
      <c r="E67" s="26"/>
    </row>
    <row r="68" spans="2:5" s="25" customFormat="1" ht="24" x14ac:dyDescent="0.25">
      <c r="B68" s="530"/>
      <c r="C68" s="27">
        <v>60</v>
      </c>
      <c r="D68" s="28" t="s">
        <v>179</v>
      </c>
      <c r="E68" s="26"/>
    </row>
    <row r="69" spans="2:5" s="25" customFormat="1" x14ac:dyDescent="0.25">
      <c r="B69" s="528">
        <v>8</v>
      </c>
      <c r="C69" s="531" t="s">
        <v>180</v>
      </c>
      <c r="D69" s="532"/>
      <c r="E69" s="26"/>
    </row>
    <row r="70" spans="2:5" s="25" customFormat="1" x14ac:dyDescent="0.25">
      <c r="B70" s="529"/>
      <c r="C70" s="27">
        <v>61</v>
      </c>
      <c r="D70" s="28" t="s">
        <v>181</v>
      </c>
      <c r="E70" s="26"/>
    </row>
    <row r="71" spans="2:5" s="25" customFormat="1" x14ac:dyDescent="0.25">
      <c r="B71" s="529"/>
      <c r="C71" s="27">
        <v>62</v>
      </c>
      <c r="D71" s="28" t="s">
        <v>182</v>
      </c>
      <c r="E71" s="26"/>
    </row>
    <row r="72" spans="2:5" s="25" customFormat="1" ht="24" x14ac:dyDescent="0.25">
      <c r="B72" s="529"/>
      <c r="C72" s="27">
        <v>63</v>
      </c>
      <c r="D72" s="28" t="s">
        <v>183</v>
      </c>
      <c r="E72" s="26"/>
    </row>
    <row r="73" spans="2:5" s="25" customFormat="1" ht="24" x14ac:dyDescent="0.25">
      <c r="B73" s="529"/>
      <c r="C73" s="27">
        <v>64</v>
      </c>
      <c r="D73" s="28" t="s">
        <v>184</v>
      </c>
      <c r="E73" s="26"/>
    </row>
    <row r="74" spans="2:5" s="25" customFormat="1" x14ac:dyDescent="0.25">
      <c r="B74" s="529"/>
      <c r="C74" s="27">
        <v>65</v>
      </c>
      <c r="D74" s="28" t="s">
        <v>185</v>
      </c>
      <c r="E74" s="26"/>
    </row>
    <row r="75" spans="2:5" s="25" customFormat="1" x14ac:dyDescent="0.25">
      <c r="B75" s="529"/>
      <c r="C75" s="27">
        <v>66</v>
      </c>
      <c r="D75" s="28" t="s">
        <v>186</v>
      </c>
      <c r="E75" s="26"/>
    </row>
    <row r="76" spans="2:5" s="25" customFormat="1" ht="24" x14ac:dyDescent="0.25">
      <c r="B76" s="529"/>
      <c r="C76" s="27">
        <v>67</v>
      </c>
      <c r="D76" s="28" t="s">
        <v>187</v>
      </c>
      <c r="E76" s="26"/>
    </row>
    <row r="77" spans="2:5" s="25" customFormat="1" x14ac:dyDescent="0.25">
      <c r="B77" s="529"/>
      <c r="C77" s="27">
        <v>68</v>
      </c>
      <c r="D77" s="28" t="s">
        <v>188</v>
      </c>
      <c r="E77" s="26"/>
    </row>
    <row r="78" spans="2:5" s="25" customFormat="1" x14ac:dyDescent="0.25">
      <c r="B78" s="529"/>
      <c r="C78" s="27">
        <v>69</v>
      </c>
      <c r="D78" s="28" t="s">
        <v>189</v>
      </c>
      <c r="E78" s="26"/>
    </row>
    <row r="79" spans="2:5" s="25" customFormat="1" x14ac:dyDescent="0.25">
      <c r="B79" s="529"/>
      <c r="C79" s="27">
        <v>70</v>
      </c>
      <c r="D79" s="28" t="s">
        <v>190</v>
      </c>
      <c r="E79" s="26"/>
    </row>
    <row r="80" spans="2:5" s="25" customFormat="1" ht="24" x14ac:dyDescent="0.25">
      <c r="B80" s="529"/>
      <c r="C80" s="27">
        <v>71</v>
      </c>
      <c r="D80" s="28" t="s">
        <v>191</v>
      </c>
      <c r="E80" s="26"/>
    </row>
    <row r="81" spans="2:5" s="25" customFormat="1" x14ac:dyDescent="0.25">
      <c r="B81" s="530"/>
      <c r="C81" s="27">
        <v>72</v>
      </c>
      <c r="D81" s="28" t="s">
        <v>192</v>
      </c>
      <c r="E81" s="26"/>
    </row>
    <row r="82" spans="2:5" s="25" customFormat="1" x14ac:dyDescent="0.25">
      <c r="B82" s="528">
        <v>9</v>
      </c>
      <c r="C82" s="531" t="s">
        <v>193</v>
      </c>
      <c r="D82" s="532"/>
      <c r="E82" s="26"/>
    </row>
    <row r="83" spans="2:5" s="25" customFormat="1" ht="24" x14ac:dyDescent="0.25">
      <c r="B83" s="529"/>
      <c r="C83" s="27">
        <v>73</v>
      </c>
      <c r="D83" s="28" t="s">
        <v>194</v>
      </c>
      <c r="E83" s="26"/>
    </row>
    <row r="84" spans="2:5" s="25" customFormat="1" ht="24" x14ac:dyDescent="0.25">
      <c r="B84" s="529"/>
      <c r="C84" s="27">
        <v>74</v>
      </c>
      <c r="D84" s="28" t="s">
        <v>195</v>
      </c>
      <c r="E84" s="26"/>
    </row>
    <row r="85" spans="2:5" s="25" customFormat="1" ht="24" x14ac:dyDescent="0.25">
      <c r="B85" s="529"/>
      <c r="C85" s="27">
        <v>75</v>
      </c>
      <c r="D85" s="28" t="s">
        <v>196</v>
      </c>
      <c r="E85" s="26"/>
    </row>
    <row r="86" spans="2:5" s="25" customFormat="1" ht="24" x14ac:dyDescent="0.25">
      <c r="B86" s="529"/>
      <c r="C86" s="27">
        <v>76</v>
      </c>
      <c r="D86" s="28" t="s">
        <v>197</v>
      </c>
      <c r="E86" s="26"/>
    </row>
    <row r="87" spans="2:5" s="25" customFormat="1" ht="24" x14ac:dyDescent="0.25">
      <c r="B87" s="529"/>
      <c r="C87" s="27">
        <v>77</v>
      </c>
      <c r="D87" s="28" t="s">
        <v>198</v>
      </c>
      <c r="E87" s="26"/>
    </row>
    <row r="88" spans="2:5" s="25" customFormat="1" ht="24" x14ac:dyDescent="0.25">
      <c r="B88" s="529"/>
      <c r="C88" s="27">
        <v>78</v>
      </c>
      <c r="D88" s="28" t="s">
        <v>199</v>
      </c>
      <c r="E88" s="26"/>
    </row>
    <row r="89" spans="2:5" s="25" customFormat="1" ht="24" x14ac:dyDescent="0.25">
      <c r="B89" s="529"/>
      <c r="C89" s="27">
        <v>79</v>
      </c>
      <c r="D89" s="28" t="s">
        <v>200</v>
      </c>
      <c r="E89" s="26"/>
    </row>
    <row r="90" spans="2:5" s="25" customFormat="1" x14ac:dyDescent="0.25">
      <c r="B90" s="530"/>
      <c r="C90" s="27">
        <v>80</v>
      </c>
      <c r="D90" s="28" t="s">
        <v>201</v>
      </c>
      <c r="E90" s="26"/>
    </row>
    <row r="91" spans="2:5" s="25" customFormat="1" x14ac:dyDescent="0.25">
      <c r="B91" s="528">
        <v>10</v>
      </c>
      <c r="C91" s="531" t="s">
        <v>202</v>
      </c>
      <c r="D91" s="532"/>
      <c r="E91" s="26"/>
    </row>
    <row r="92" spans="2:5" s="25" customFormat="1" x14ac:dyDescent="0.25">
      <c r="B92" s="529"/>
      <c r="C92" s="27">
        <v>81</v>
      </c>
      <c r="D92" s="28" t="s">
        <v>203</v>
      </c>
      <c r="E92" s="26"/>
    </row>
    <row r="93" spans="2:5" s="25" customFormat="1" x14ac:dyDescent="0.25">
      <c r="B93" s="529"/>
      <c r="C93" s="27">
        <v>82</v>
      </c>
      <c r="D93" s="28" t="s">
        <v>204</v>
      </c>
      <c r="E93" s="26"/>
    </row>
    <row r="94" spans="2:5" s="25" customFormat="1" x14ac:dyDescent="0.25">
      <c r="B94" s="529"/>
      <c r="C94" s="27">
        <v>83</v>
      </c>
      <c r="D94" s="28" t="s">
        <v>205</v>
      </c>
      <c r="E94" s="26"/>
    </row>
    <row r="95" spans="2:5" s="25" customFormat="1" x14ac:dyDescent="0.25">
      <c r="B95" s="529"/>
      <c r="C95" s="27">
        <v>84</v>
      </c>
      <c r="D95" s="28" t="s">
        <v>206</v>
      </c>
      <c r="E95" s="26"/>
    </row>
    <row r="96" spans="2:5" s="25" customFormat="1" x14ac:dyDescent="0.25">
      <c r="B96" s="529"/>
      <c r="C96" s="27">
        <v>85</v>
      </c>
      <c r="D96" s="28" t="s">
        <v>207</v>
      </c>
      <c r="E96" s="26"/>
    </row>
    <row r="97" spans="2:5" s="25" customFormat="1" x14ac:dyDescent="0.25">
      <c r="B97" s="529"/>
      <c r="C97" s="27">
        <v>86</v>
      </c>
      <c r="D97" s="28" t="s">
        <v>208</v>
      </c>
      <c r="E97" s="26"/>
    </row>
    <row r="98" spans="2:5" s="25" customFormat="1" x14ac:dyDescent="0.25">
      <c r="B98" s="529"/>
      <c r="C98" s="27">
        <v>87</v>
      </c>
      <c r="D98" s="28" t="s">
        <v>209</v>
      </c>
      <c r="E98" s="26"/>
    </row>
    <row r="99" spans="2:5" s="25" customFormat="1" x14ac:dyDescent="0.25">
      <c r="B99" s="529"/>
      <c r="C99" s="27">
        <v>88</v>
      </c>
      <c r="D99" s="28" t="s">
        <v>210</v>
      </c>
      <c r="E99" s="26"/>
    </row>
    <row r="100" spans="2:5" s="25" customFormat="1" ht="24" x14ac:dyDescent="0.25">
      <c r="B100" s="529"/>
      <c r="C100" s="27">
        <v>89</v>
      </c>
      <c r="D100" s="28" t="s">
        <v>211</v>
      </c>
      <c r="E100" s="26"/>
    </row>
    <row r="101" spans="2:5" s="25" customFormat="1" x14ac:dyDescent="0.25">
      <c r="B101" s="530"/>
      <c r="C101" s="27">
        <v>90</v>
      </c>
      <c r="D101" s="28" t="s">
        <v>212</v>
      </c>
      <c r="E101" s="26"/>
    </row>
    <row r="102" spans="2:5" s="25" customFormat="1" x14ac:dyDescent="0.25">
      <c r="B102" s="528">
        <v>11</v>
      </c>
      <c r="C102" s="531" t="s">
        <v>213</v>
      </c>
      <c r="D102" s="532"/>
      <c r="E102" s="26"/>
    </row>
    <row r="103" spans="2:5" s="25" customFormat="1" x14ac:dyDescent="0.25">
      <c r="B103" s="529"/>
      <c r="C103" s="29">
        <v>91</v>
      </c>
      <c r="D103" s="30" t="s">
        <v>214</v>
      </c>
      <c r="E103" s="26"/>
    </row>
    <row r="104" spans="2:5" s="25" customFormat="1" ht="24" x14ac:dyDescent="0.25">
      <c r="B104" s="529"/>
      <c r="C104" s="29">
        <v>92</v>
      </c>
      <c r="D104" s="30" t="s">
        <v>215</v>
      </c>
      <c r="E104" s="26"/>
    </row>
    <row r="105" spans="2:5" s="25" customFormat="1" x14ac:dyDescent="0.25">
      <c r="B105" s="529"/>
      <c r="C105" s="27">
        <v>93</v>
      </c>
      <c r="D105" s="28" t="s">
        <v>216</v>
      </c>
      <c r="E105" s="26"/>
    </row>
    <row r="106" spans="2:5" s="25" customFormat="1" x14ac:dyDescent="0.25">
      <c r="B106" s="529"/>
      <c r="C106" s="27">
        <v>94</v>
      </c>
      <c r="D106" s="28" t="s">
        <v>217</v>
      </c>
      <c r="E106" s="26"/>
    </row>
    <row r="107" spans="2:5" s="25" customFormat="1" ht="24" x14ac:dyDescent="0.25">
      <c r="B107" s="529"/>
      <c r="C107" s="27">
        <v>95</v>
      </c>
      <c r="D107" s="28" t="s">
        <v>218</v>
      </c>
      <c r="E107" s="26"/>
    </row>
    <row r="108" spans="2:5" s="25" customFormat="1" x14ac:dyDescent="0.25">
      <c r="B108" s="529"/>
      <c r="C108" s="27">
        <v>96</v>
      </c>
      <c r="D108" s="28" t="s">
        <v>219</v>
      </c>
      <c r="E108" s="26"/>
    </row>
    <row r="109" spans="2:5" s="25" customFormat="1" x14ac:dyDescent="0.25">
      <c r="B109" s="529"/>
      <c r="C109" s="27">
        <v>97</v>
      </c>
      <c r="D109" s="28" t="s">
        <v>220</v>
      </c>
      <c r="E109" s="26"/>
    </row>
    <row r="110" spans="2:5" s="25" customFormat="1" x14ac:dyDescent="0.25">
      <c r="B110" s="529"/>
      <c r="C110" s="27">
        <v>98</v>
      </c>
      <c r="D110" s="28" t="s">
        <v>221</v>
      </c>
      <c r="E110" s="26"/>
    </row>
    <row r="111" spans="2:5" s="25" customFormat="1" ht="36" x14ac:dyDescent="0.25">
      <c r="B111" s="529"/>
      <c r="C111" s="27">
        <v>99</v>
      </c>
      <c r="D111" s="28" t="s">
        <v>222</v>
      </c>
      <c r="E111" s="26"/>
    </row>
    <row r="112" spans="2:5" s="25" customFormat="1" x14ac:dyDescent="0.25">
      <c r="B112" s="530"/>
      <c r="C112" s="27">
        <v>100</v>
      </c>
      <c r="D112" s="28" t="s">
        <v>223</v>
      </c>
      <c r="E112" s="26"/>
    </row>
    <row r="113" spans="2:5" s="25" customFormat="1" x14ac:dyDescent="0.25">
      <c r="B113" s="528">
        <v>12</v>
      </c>
      <c r="C113" s="531" t="s">
        <v>224</v>
      </c>
      <c r="D113" s="532"/>
      <c r="E113" s="26"/>
    </row>
    <row r="114" spans="2:5" s="25" customFormat="1" ht="24" x14ac:dyDescent="0.25">
      <c r="B114" s="529"/>
      <c r="C114" s="27">
        <v>101</v>
      </c>
      <c r="D114" s="28" t="s">
        <v>225</v>
      </c>
      <c r="E114" s="26"/>
    </row>
    <row r="115" spans="2:5" s="25" customFormat="1" x14ac:dyDescent="0.25">
      <c r="B115" s="529"/>
      <c r="C115" s="27">
        <v>102</v>
      </c>
      <c r="D115" s="28" t="s">
        <v>226</v>
      </c>
      <c r="E115" s="26"/>
    </row>
    <row r="116" spans="2:5" s="25" customFormat="1" ht="24" x14ac:dyDescent="0.25">
      <c r="B116" s="529"/>
      <c r="C116" s="27">
        <v>103</v>
      </c>
      <c r="D116" s="28" t="s">
        <v>227</v>
      </c>
      <c r="E116" s="26"/>
    </row>
    <row r="117" spans="2:5" s="25" customFormat="1" ht="24" x14ac:dyDescent="0.25">
      <c r="B117" s="529"/>
      <c r="C117" s="27">
        <v>104</v>
      </c>
      <c r="D117" s="28" t="s">
        <v>228</v>
      </c>
      <c r="E117" s="26"/>
    </row>
    <row r="118" spans="2:5" s="25" customFormat="1" x14ac:dyDescent="0.25">
      <c r="B118" s="529"/>
      <c r="C118" s="27">
        <v>105</v>
      </c>
      <c r="D118" s="28" t="s">
        <v>229</v>
      </c>
      <c r="E118" s="26"/>
    </row>
    <row r="119" spans="2:5" s="25" customFormat="1" x14ac:dyDescent="0.25">
      <c r="B119" s="529"/>
      <c r="C119" s="27">
        <v>106</v>
      </c>
      <c r="D119" s="28" t="s">
        <v>230</v>
      </c>
      <c r="E119" s="26"/>
    </row>
    <row r="120" spans="2:5" s="25" customFormat="1" x14ac:dyDescent="0.25">
      <c r="B120" s="529"/>
      <c r="C120" s="27">
        <v>107</v>
      </c>
      <c r="D120" s="28" t="s">
        <v>231</v>
      </c>
      <c r="E120" s="26"/>
    </row>
    <row r="121" spans="2:5" s="25" customFormat="1" x14ac:dyDescent="0.25">
      <c r="B121" s="529"/>
      <c r="C121" s="27">
        <v>108</v>
      </c>
      <c r="D121" s="28" t="s">
        <v>232</v>
      </c>
      <c r="E121" s="26"/>
    </row>
    <row r="122" spans="2:5" s="25" customFormat="1" x14ac:dyDescent="0.25">
      <c r="B122" s="529"/>
      <c r="C122" s="27">
        <v>109</v>
      </c>
      <c r="D122" s="28" t="s">
        <v>233</v>
      </c>
      <c r="E122" s="26"/>
    </row>
    <row r="123" spans="2:5" s="25" customFormat="1" x14ac:dyDescent="0.25">
      <c r="B123" s="529"/>
      <c r="C123" s="27">
        <v>110</v>
      </c>
      <c r="D123" s="28" t="s">
        <v>234</v>
      </c>
      <c r="E123" s="26"/>
    </row>
    <row r="124" spans="2:5" s="25" customFormat="1" ht="36" x14ac:dyDescent="0.25">
      <c r="B124" s="530"/>
      <c r="C124" s="27">
        <v>111</v>
      </c>
      <c r="D124" s="28" t="s">
        <v>235</v>
      </c>
      <c r="E124" s="26"/>
    </row>
    <row r="125" spans="2:5" s="25" customFormat="1" x14ac:dyDescent="0.25">
      <c r="B125" s="528">
        <v>13</v>
      </c>
      <c r="C125" s="531" t="s">
        <v>236</v>
      </c>
      <c r="D125" s="532"/>
      <c r="E125" s="26"/>
    </row>
    <row r="126" spans="2:5" s="25" customFormat="1" x14ac:dyDescent="0.25">
      <c r="B126" s="529"/>
      <c r="C126" s="27">
        <v>112</v>
      </c>
      <c r="D126" s="28" t="s">
        <v>237</v>
      </c>
      <c r="E126" s="26"/>
    </row>
    <row r="127" spans="2:5" s="25" customFormat="1" x14ac:dyDescent="0.25">
      <c r="B127" s="529"/>
      <c r="C127" s="27">
        <v>113</v>
      </c>
      <c r="D127" s="28" t="s">
        <v>238</v>
      </c>
      <c r="E127" s="26"/>
    </row>
    <row r="128" spans="2:5" s="25" customFormat="1" x14ac:dyDescent="0.25">
      <c r="B128" s="529"/>
      <c r="C128" s="27">
        <v>114</v>
      </c>
      <c r="D128" s="28" t="s">
        <v>239</v>
      </c>
      <c r="E128" s="26"/>
    </row>
    <row r="129" spans="2:5" s="25" customFormat="1" ht="36" x14ac:dyDescent="0.25">
      <c r="B129" s="529"/>
      <c r="C129" s="27">
        <v>115</v>
      </c>
      <c r="D129" s="28" t="s">
        <v>240</v>
      </c>
      <c r="E129" s="26"/>
    </row>
    <row r="130" spans="2:5" s="25" customFormat="1" ht="24" x14ac:dyDescent="0.25">
      <c r="B130" s="530"/>
      <c r="C130" s="27">
        <v>116</v>
      </c>
      <c r="D130" s="28" t="s">
        <v>241</v>
      </c>
      <c r="E130" s="26"/>
    </row>
    <row r="131" spans="2:5" s="25" customFormat="1" x14ac:dyDescent="0.25">
      <c r="B131" s="528">
        <v>14</v>
      </c>
      <c r="C131" s="531" t="s">
        <v>242</v>
      </c>
      <c r="D131" s="532"/>
      <c r="E131" s="26"/>
    </row>
    <row r="132" spans="2:5" s="25" customFormat="1" x14ac:dyDescent="0.25">
      <c r="B132" s="529"/>
      <c r="C132" s="27">
        <v>117</v>
      </c>
      <c r="D132" s="28" t="s">
        <v>243</v>
      </c>
      <c r="E132" s="26"/>
    </row>
    <row r="133" spans="2:5" s="25" customFormat="1" ht="24" x14ac:dyDescent="0.25">
      <c r="B133" s="529"/>
      <c r="C133" s="27">
        <v>118</v>
      </c>
      <c r="D133" s="28" t="s">
        <v>244</v>
      </c>
      <c r="E133" s="26"/>
    </row>
    <row r="134" spans="2:5" s="25" customFormat="1" x14ac:dyDescent="0.25">
      <c r="B134" s="529"/>
      <c r="C134" s="27">
        <v>119</v>
      </c>
      <c r="D134" s="28" t="s">
        <v>245</v>
      </c>
      <c r="E134" s="26"/>
    </row>
    <row r="135" spans="2:5" s="25" customFormat="1" ht="24" x14ac:dyDescent="0.25">
      <c r="B135" s="529"/>
      <c r="C135" s="27">
        <v>120</v>
      </c>
      <c r="D135" s="28" t="s">
        <v>246</v>
      </c>
      <c r="E135" s="26"/>
    </row>
    <row r="136" spans="2:5" s="25" customFormat="1" x14ac:dyDescent="0.25">
      <c r="B136" s="529"/>
      <c r="C136" s="27">
        <v>121</v>
      </c>
      <c r="D136" s="28" t="s">
        <v>247</v>
      </c>
      <c r="E136" s="26"/>
    </row>
    <row r="137" spans="2:5" s="25" customFormat="1" ht="36" x14ac:dyDescent="0.25">
      <c r="B137" s="529"/>
      <c r="C137" s="27">
        <v>122</v>
      </c>
      <c r="D137" s="28" t="s">
        <v>248</v>
      </c>
      <c r="E137" s="26"/>
    </row>
    <row r="138" spans="2:5" s="25" customFormat="1" ht="24" x14ac:dyDescent="0.25">
      <c r="B138" s="529"/>
      <c r="C138" s="27">
        <v>123</v>
      </c>
      <c r="D138" s="28" t="s">
        <v>249</v>
      </c>
      <c r="E138" s="26"/>
    </row>
    <row r="139" spans="2:5" s="25" customFormat="1" ht="36" x14ac:dyDescent="0.25">
      <c r="B139" s="529"/>
      <c r="C139" s="27">
        <v>124</v>
      </c>
      <c r="D139" s="28" t="s">
        <v>250</v>
      </c>
      <c r="E139" s="26"/>
    </row>
    <row r="140" spans="2:5" s="25" customFormat="1" x14ac:dyDescent="0.25">
      <c r="B140" s="529"/>
      <c r="C140" s="27">
        <v>125</v>
      </c>
      <c r="D140" s="28" t="s">
        <v>251</v>
      </c>
      <c r="E140" s="26"/>
    </row>
    <row r="141" spans="2:5" s="25" customFormat="1" ht="24" x14ac:dyDescent="0.25">
      <c r="B141" s="530"/>
      <c r="C141" s="27">
        <v>126</v>
      </c>
      <c r="D141" s="28" t="s">
        <v>252</v>
      </c>
      <c r="E141" s="26"/>
    </row>
    <row r="142" spans="2:5" s="25" customFormat="1" x14ac:dyDescent="0.25">
      <c r="B142" s="528">
        <v>15</v>
      </c>
      <c r="C142" s="531" t="s">
        <v>253</v>
      </c>
      <c r="D142" s="532"/>
      <c r="E142" s="26"/>
    </row>
    <row r="143" spans="2:5" s="25" customFormat="1" ht="24" x14ac:dyDescent="0.25">
      <c r="B143" s="529"/>
      <c r="C143" s="27">
        <v>127</v>
      </c>
      <c r="D143" s="28" t="s">
        <v>254</v>
      </c>
      <c r="E143" s="26"/>
    </row>
    <row r="144" spans="2:5" s="25" customFormat="1" x14ac:dyDescent="0.25">
      <c r="B144" s="529"/>
      <c r="C144" s="27">
        <v>128</v>
      </c>
      <c r="D144" s="28" t="s">
        <v>255</v>
      </c>
      <c r="E144" s="26"/>
    </row>
    <row r="145" spans="2:5" s="25" customFormat="1" x14ac:dyDescent="0.25">
      <c r="B145" s="529"/>
      <c r="C145" s="27">
        <v>129</v>
      </c>
      <c r="D145" s="28" t="s">
        <v>256</v>
      </c>
      <c r="E145" s="26"/>
    </row>
    <row r="146" spans="2:5" s="25" customFormat="1" x14ac:dyDescent="0.25">
      <c r="B146" s="529"/>
      <c r="C146" s="27">
        <v>130</v>
      </c>
      <c r="D146" s="28" t="s">
        <v>257</v>
      </c>
      <c r="E146" s="26"/>
    </row>
    <row r="147" spans="2:5" s="25" customFormat="1" x14ac:dyDescent="0.25">
      <c r="B147" s="529"/>
      <c r="C147" s="27">
        <v>131</v>
      </c>
      <c r="D147" s="28" t="s">
        <v>258</v>
      </c>
      <c r="E147" s="26"/>
    </row>
    <row r="148" spans="2:5" s="25" customFormat="1" x14ac:dyDescent="0.25">
      <c r="B148" s="529"/>
      <c r="C148" s="27">
        <v>132</v>
      </c>
      <c r="D148" s="28" t="s">
        <v>259</v>
      </c>
      <c r="E148" s="26"/>
    </row>
    <row r="149" spans="2:5" s="25" customFormat="1" x14ac:dyDescent="0.25">
      <c r="B149" s="529"/>
      <c r="C149" s="27">
        <v>133</v>
      </c>
      <c r="D149" s="28" t="s">
        <v>260</v>
      </c>
      <c r="E149" s="26"/>
    </row>
    <row r="150" spans="2:5" s="25" customFormat="1" x14ac:dyDescent="0.25">
      <c r="B150" s="529"/>
      <c r="C150" s="27">
        <v>134</v>
      </c>
      <c r="D150" s="28" t="s">
        <v>261</v>
      </c>
      <c r="E150" s="26"/>
    </row>
    <row r="151" spans="2:5" s="25" customFormat="1" x14ac:dyDescent="0.25">
      <c r="B151" s="529"/>
      <c r="C151" s="27">
        <v>135</v>
      </c>
      <c r="D151" s="28" t="s">
        <v>262</v>
      </c>
      <c r="E151" s="26"/>
    </row>
    <row r="152" spans="2:5" s="25" customFormat="1" x14ac:dyDescent="0.25">
      <c r="B152" s="529"/>
      <c r="C152" s="27">
        <v>136</v>
      </c>
      <c r="D152" s="28" t="s">
        <v>263</v>
      </c>
      <c r="E152" s="26"/>
    </row>
    <row r="153" spans="2:5" s="25" customFormat="1" ht="24" x14ac:dyDescent="0.25">
      <c r="B153" s="529"/>
      <c r="C153" s="27">
        <v>137</v>
      </c>
      <c r="D153" s="28" t="s">
        <v>264</v>
      </c>
      <c r="E153" s="26"/>
    </row>
    <row r="154" spans="2:5" s="25" customFormat="1" x14ac:dyDescent="0.25">
      <c r="B154" s="530"/>
      <c r="C154" s="27">
        <v>138</v>
      </c>
      <c r="D154" s="28" t="s">
        <v>265</v>
      </c>
      <c r="E154" s="26"/>
    </row>
    <row r="155" spans="2:5" s="25" customFormat="1" x14ac:dyDescent="0.25">
      <c r="B155" s="528">
        <v>16</v>
      </c>
      <c r="C155" s="531" t="s">
        <v>266</v>
      </c>
      <c r="D155" s="532"/>
      <c r="E155" s="26"/>
    </row>
    <row r="156" spans="2:5" s="25" customFormat="1" x14ac:dyDescent="0.25">
      <c r="B156" s="529"/>
      <c r="C156" s="27">
        <v>139</v>
      </c>
      <c r="D156" s="31" t="s">
        <v>267</v>
      </c>
      <c r="E156" s="26"/>
    </row>
    <row r="157" spans="2:5" s="25" customFormat="1" x14ac:dyDescent="0.25">
      <c r="B157" s="529"/>
      <c r="C157" s="27">
        <v>140</v>
      </c>
      <c r="D157" s="28" t="s">
        <v>268</v>
      </c>
      <c r="E157" s="26"/>
    </row>
    <row r="158" spans="2:5" s="25" customFormat="1" x14ac:dyDescent="0.25">
      <c r="B158" s="529"/>
      <c r="C158" s="27">
        <v>141</v>
      </c>
      <c r="D158" s="28" t="s">
        <v>269</v>
      </c>
      <c r="E158" s="26"/>
    </row>
    <row r="159" spans="2:5" s="25" customFormat="1" x14ac:dyDescent="0.25">
      <c r="B159" s="529"/>
      <c r="C159" s="27">
        <v>142</v>
      </c>
      <c r="D159" s="28" t="s">
        <v>270</v>
      </c>
      <c r="E159" s="26"/>
    </row>
    <row r="160" spans="2:5" s="25" customFormat="1" x14ac:dyDescent="0.25">
      <c r="B160" s="529"/>
      <c r="C160" s="29">
        <v>143</v>
      </c>
      <c r="D160" s="30" t="s">
        <v>271</v>
      </c>
      <c r="E160" s="26"/>
    </row>
    <row r="161" spans="2:5" s="25" customFormat="1" x14ac:dyDescent="0.25">
      <c r="B161" s="529"/>
      <c r="C161" s="29">
        <v>144</v>
      </c>
      <c r="D161" s="30" t="s">
        <v>272</v>
      </c>
      <c r="E161" s="26"/>
    </row>
    <row r="162" spans="2:5" s="25" customFormat="1" x14ac:dyDescent="0.25">
      <c r="B162" s="529"/>
      <c r="C162" s="29">
        <v>145</v>
      </c>
      <c r="D162" s="30" t="s">
        <v>273</v>
      </c>
      <c r="E162" s="26"/>
    </row>
    <row r="163" spans="2:5" s="25" customFormat="1" x14ac:dyDescent="0.25">
      <c r="B163" s="529"/>
      <c r="C163" s="27">
        <v>146</v>
      </c>
      <c r="D163" s="28" t="s">
        <v>274</v>
      </c>
      <c r="E163" s="26"/>
    </row>
    <row r="164" spans="2:5" s="25" customFormat="1" x14ac:dyDescent="0.25">
      <c r="B164" s="529"/>
      <c r="C164" s="27">
        <v>147</v>
      </c>
      <c r="D164" s="28" t="s">
        <v>275</v>
      </c>
      <c r="E164" s="26"/>
    </row>
    <row r="165" spans="2:5" s="25" customFormat="1" x14ac:dyDescent="0.25">
      <c r="B165" s="529"/>
      <c r="C165" s="29">
        <v>148</v>
      </c>
      <c r="D165" s="30" t="s">
        <v>276</v>
      </c>
      <c r="E165" s="26"/>
    </row>
    <row r="166" spans="2:5" s="25" customFormat="1" ht="24" x14ac:dyDescent="0.25">
      <c r="B166" s="529"/>
      <c r="C166" s="27">
        <v>149</v>
      </c>
      <c r="D166" s="28" t="s">
        <v>277</v>
      </c>
      <c r="E166" s="26"/>
    </row>
    <row r="167" spans="2:5" s="25" customFormat="1" x14ac:dyDescent="0.25">
      <c r="B167" s="530"/>
      <c r="C167" s="27">
        <v>150</v>
      </c>
      <c r="D167" s="28" t="s">
        <v>278</v>
      </c>
      <c r="E167" s="26"/>
    </row>
    <row r="168" spans="2:5" s="25" customFormat="1" x14ac:dyDescent="0.25">
      <c r="B168" s="533">
        <v>17</v>
      </c>
      <c r="C168" s="531" t="s">
        <v>279</v>
      </c>
      <c r="D168" s="532"/>
      <c r="E168" s="26"/>
    </row>
    <row r="169" spans="2:5" s="25" customFormat="1" x14ac:dyDescent="0.25">
      <c r="B169" s="533"/>
      <c r="C169" s="27">
        <v>151</v>
      </c>
      <c r="D169" s="28" t="s">
        <v>280</v>
      </c>
      <c r="E169" s="26"/>
    </row>
    <row r="170" spans="2:5" s="25" customFormat="1" ht="36" x14ac:dyDescent="0.25">
      <c r="B170" s="533"/>
      <c r="C170" s="27">
        <v>152</v>
      </c>
      <c r="D170" s="28" t="s">
        <v>281</v>
      </c>
      <c r="E170" s="26"/>
    </row>
    <row r="171" spans="2:5" s="25" customFormat="1" x14ac:dyDescent="0.25">
      <c r="B171" s="533"/>
      <c r="C171" s="27">
        <v>153</v>
      </c>
      <c r="D171" s="28" t="s">
        <v>282</v>
      </c>
      <c r="E171" s="26"/>
    </row>
    <row r="172" spans="2:5" s="25" customFormat="1" ht="24" x14ac:dyDescent="0.25">
      <c r="B172" s="533"/>
      <c r="C172" s="27">
        <v>154</v>
      </c>
      <c r="D172" s="28" t="s">
        <v>283</v>
      </c>
      <c r="E172" s="26"/>
    </row>
    <row r="173" spans="2:5" s="25" customFormat="1" x14ac:dyDescent="0.25">
      <c r="B173" s="533"/>
      <c r="C173" s="27">
        <v>155</v>
      </c>
      <c r="D173" s="28" t="s">
        <v>284</v>
      </c>
      <c r="E173" s="26"/>
    </row>
    <row r="174" spans="2:5" s="25" customFormat="1" ht="24" x14ac:dyDescent="0.25">
      <c r="B174" s="533"/>
      <c r="C174" s="27">
        <v>156</v>
      </c>
      <c r="D174" s="28" t="s">
        <v>285</v>
      </c>
      <c r="E174" s="26"/>
    </row>
    <row r="175" spans="2:5" s="25" customFormat="1" ht="24" x14ac:dyDescent="0.25">
      <c r="B175" s="533"/>
      <c r="C175" s="27">
        <v>157</v>
      </c>
      <c r="D175" s="28" t="s">
        <v>286</v>
      </c>
      <c r="E175" s="26"/>
    </row>
    <row r="176" spans="2:5" s="25" customFormat="1" ht="24" x14ac:dyDescent="0.25">
      <c r="B176" s="533"/>
      <c r="C176" s="27">
        <v>158</v>
      </c>
      <c r="D176" s="28" t="s">
        <v>287</v>
      </c>
      <c r="E176" s="26"/>
    </row>
    <row r="177" spans="2:5" s="25" customFormat="1" ht="24" x14ac:dyDescent="0.25">
      <c r="B177" s="533"/>
      <c r="C177" s="27">
        <v>159</v>
      </c>
      <c r="D177" s="28" t="s">
        <v>288</v>
      </c>
      <c r="E177" s="26"/>
    </row>
    <row r="178" spans="2:5" s="25" customFormat="1" ht="24" x14ac:dyDescent="0.25">
      <c r="B178" s="533"/>
      <c r="C178" s="27">
        <v>160</v>
      </c>
      <c r="D178" s="28" t="s">
        <v>289</v>
      </c>
      <c r="E178" s="26"/>
    </row>
    <row r="179" spans="2:5" s="25" customFormat="1" x14ac:dyDescent="0.25">
      <c r="B179" s="533"/>
      <c r="C179" s="27">
        <v>161</v>
      </c>
      <c r="D179" s="28" t="s">
        <v>290</v>
      </c>
      <c r="E179" s="26"/>
    </row>
    <row r="180" spans="2:5" s="25" customFormat="1" ht="24" x14ac:dyDescent="0.25">
      <c r="B180" s="533"/>
      <c r="C180" s="27">
        <v>162</v>
      </c>
      <c r="D180" s="28" t="s">
        <v>291</v>
      </c>
      <c r="E180" s="26"/>
    </row>
    <row r="181" spans="2:5" s="25" customFormat="1" x14ac:dyDescent="0.25">
      <c r="B181" s="533"/>
      <c r="C181" s="27">
        <v>163</v>
      </c>
      <c r="D181" s="28" t="s">
        <v>292</v>
      </c>
      <c r="E181" s="26"/>
    </row>
    <row r="182" spans="2:5" s="25" customFormat="1" x14ac:dyDescent="0.25">
      <c r="B182" s="533"/>
      <c r="C182" s="27">
        <v>164</v>
      </c>
      <c r="D182" s="28" t="s">
        <v>293</v>
      </c>
      <c r="E182" s="26"/>
    </row>
    <row r="183" spans="2:5" s="25" customFormat="1" x14ac:dyDescent="0.25">
      <c r="B183" s="533"/>
      <c r="C183" s="27">
        <v>165</v>
      </c>
      <c r="D183" s="28" t="s">
        <v>294</v>
      </c>
      <c r="E183" s="26"/>
    </row>
    <row r="184" spans="2:5" s="25" customFormat="1" ht="24" x14ac:dyDescent="0.25">
      <c r="B184" s="533"/>
      <c r="C184" s="27">
        <v>166</v>
      </c>
      <c r="D184" s="28" t="s">
        <v>295</v>
      </c>
      <c r="E184" s="26"/>
    </row>
    <row r="185" spans="2:5" s="25" customFormat="1" x14ac:dyDescent="0.25">
      <c r="B185" s="533"/>
      <c r="C185" s="27">
        <v>167</v>
      </c>
      <c r="D185" s="28" t="s">
        <v>296</v>
      </c>
      <c r="E185" s="26"/>
    </row>
    <row r="186" spans="2:5" s="25" customFormat="1" ht="36" x14ac:dyDescent="0.25">
      <c r="B186" s="533"/>
      <c r="C186" s="27">
        <v>168</v>
      </c>
      <c r="D186" s="28" t="s">
        <v>297</v>
      </c>
      <c r="E186" s="26"/>
    </row>
    <row r="187" spans="2:5" s="25" customFormat="1" ht="24" x14ac:dyDescent="0.25">
      <c r="B187" s="533"/>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7109375" style="75" customWidth="1"/>
    <col min="7" max="7" width="11.42578125" style="60" customWidth="1"/>
    <col min="8" max="11" width="20.7109375" style="60" customWidth="1"/>
    <col min="12" max="12" width="35" style="60" customWidth="1"/>
    <col min="13" max="16" width="11.42578125" style="60" customWidth="1"/>
    <col min="17" max="17" width="15.71093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71093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71093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71093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71093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71093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71093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71093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71093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71093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71093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71093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71093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71093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71093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71093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71093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71093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71093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71093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71093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71093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71093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71093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71093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71093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71093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71093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71093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71093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71093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71093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71093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71093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71093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71093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71093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71093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71093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71093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71093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71093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71093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71093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71093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71093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71093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71093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71093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71093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71093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71093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71093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71093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71093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71093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71093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71093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71093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71093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71093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71093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71093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71093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536" t="s">
        <v>302</v>
      </c>
      <c r="I1" s="536"/>
      <c r="J1" s="536"/>
      <c r="K1" s="536"/>
      <c r="L1" s="537" t="s">
        <v>303</v>
      </c>
      <c r="M1" s="538"/>
      <c r="N1" s="538"/>
      <c r="O1" s="538"/>
      <c r="P1" s="62"/>
      <c r="Q1" s="539" t="s">
        <v>304</v>
      </c>
      <c r="R1" s="539"/>
      <c r="S1" s="539"/>
      <c r="T1" s="539"/>
    </row>
    <row r="2" spans="1:20" ht="12" customHeight="1" thickBot="1" x14ac:dyDescent="0.35">
      <c r="A2" s="63" t="s">
        <v>439</v>
      </c>
      <c r="C2" s="64" t="s">
        <v>305</v>
      </c>
      <c r="E2" s="65">
        <v>1</v>
      </c>
      <c r="F2" s="65" t="s">
        <v>306</v>
      </c>
      <c r="H2" s="540" t="s">
        <v>307</v>
      </c>
      <c r="I2" s="541"/>
      <c r="J2" s="541"/>
      <c r="K2" s="542"/>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543"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544"/>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545" t="s">
        <v>403</v>
      </c>
      <c r="R27" s="546"/>
      <c r="S27" s="546"/>
      <c r="T27" s="547"/>
    </row>
    <row r="28" spans="1:20" ht="12" customHeight="1" thickBot="1" x14ac:dyDescent="0.35">
      <c r="A28" s="91" t="s">
        <v>404</v>
      </c>
      <c r="C28" s="64" t="s">
        <v>405</v>
      </c>
      <c r="E28" s="65">
        <v>98</v>
      </c>
      <c r="F28" s="65" t="s">
        <v>406</v>
      </c>
      <c r="M28" s="50">
        <v>129957</v>
      </c>
      <c r="N28" s="50">
        <v>65924</v>
      </c>
      <c r="O28" s="50">
        <v>64033</v>
      </c>
      <c r="P28" s="66"/>
      <c r="Q28" s="540" t="s">
        <v>307</v>
      </c>
      <c r="R28" s="541"/>
      <c r="S28" s="541"/>
      <c r="T28" s="542"/>
    </row>
    <row r="29" spans="1:20" ht="12" customHeight="1" x14ac:dyDescent="0.3">
      <c r="A29" s="74" t="s">
        <v>407</v>
      </c>
      <c r="C29" s="64" t="s">
        <v>408</v>
      </c>
      <c r="M29" s="50">
        <v>127797</v>
      </c>
      <c r="N29" s="50">
        <v>64838</v>
      </c>
      <c r="O29" s="50">
        <v>62959</v>
      </c>
      <c r="P29" s="66"/>
      <c r="Q29" s="534" t="s">
        <v>312</v>
      </c>
      <c r="R29" s="76">
        <v>2015</v>
      </c>
      <c r="S29" s="77"/>
      <c r="T29" s="78"/>
    </row>
    <row r="30" spans="1:20" ht="12" customHeight="1" x14ac:dyDescent="0.3">
      <c r="A30" s="74" t="s">
        <v>409</v>
      </c>
      <c r="C30" s="64" t="s">
        <v>410</v>
      </c>
      <c r="M30" s="50">
        <v>125232</v>
      </c>
      <c r="N30" s="50">
        <v>63602</v>
      </c>
      <c r="O30" s="50">
        <v>61630</v>
      </c>
      <c r="P30" s="66"/>
      <c r="Q30" s="535"/>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28515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71093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550" t="s">
        <v>41</v>
      </c>
      <c r="D1" s="550"/>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549" t="s">
        <v>12</v>
      </c>
      <c r="D5" s="549"/>
      <c r="E5" s="7"/>
      <c r="F5" s="4"/>
    </row>
    <row r="6" spans="1:6" ht="16.5" x14ac:dyDescent="0.2">
      <c r="A6" s="4"/>
      <c r="B6" s="19">
        <v>2</v>
      </c>
      <c r="C6" s="549" t="s">
        <v>46</v>
      </c>
      <c r="D6" s="549"/>
      <c r="E6" s="7"/>
      <c r="F6" s="4"/>
    </row>
    <row r="7" spans="1:6" ht="16.5" x14ac:dyDescent="0.2">
      <c r="A7" s="4"/>
      <c r="B7" s="19">
        <v>3</v>
      </c>
      <c r="C7" s="549" t="s">
        <v>13</v>
      </c>
      <c r="D7" s="549"/>
      <c r="E7" s="7"/>
      <c r="F7" s="4"/>
    </row>
    <row r="8" spans="1:6" ht="16.5" x14ac:dyDescent="0.2">
      <c r="A8" s="4"/>
      <c r="B8" s="19">
        <v>4</v>
      </c>
      <c r="C8" s="551" t="s">
        <v>14</v>
      </c>
      <c r="D8" s="551"/>
      <c r="E8" s="8"/>
      <c r="F8" s="4"/>
    </row>
    <row r="9" spans="1:6" ht="45" customHeight="1" x14ac:dyDescent="0.2">
      <c r="A9" s="4"/>
      <c r="B9" s="19">
        <v>5</v>
      </c>
      <c r="C9" s="549" t="s">
        <v>15</v>
      </c>
      <c r="D9" s="549"/>
      <c r="E9" s="7"/>
      <c r="F9" s="4"/>
    </row>
    <row r="10" spans="1:6" ht="12.75" customHeight="1" x14ac:dyDescent="0.2">
      <c r="A10" s="4"/>
      <c r="B10" s="19">
        <v>6</v>
      </c>
      <c r="C10" s="549" t="s">
        <v>16</v>
      </c>
      <c r="D10" s="549"/>
      <c r="E10" s="7"/>
      <c r="F10" s="4"/>
    </row>
    <row r="11" spans="1:6" ht="31.5" customHeight="1" x14ac:dyDescent="0.2">
      <c r="A11" s="4"/>
      <c r="B11" s="19">
        <v>7</v>
      </c>
      <c r="C11" s="549" t="s">
        <v>136</v>
      </c>
      <c r="D11" s="549"/>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548" t="s">
        <v>47</v>
      </c>
      <c r="D14" s="548"/>
      <c r="E14" s="9"/>
      <c r="F14" s="4"/>
    </row>
    <row r="15" spans="1:6" ht="13.5" customHeight="1" x14ac:dyDescent="0.2">
      <c r="A15" s="10"/>
      <c r="B15" s="19">
        <v>11</v>
      </c>
      <c r="C15" s="548" t="s">
        <v>37</v>
      </c>
      <c r="D15" s="548"/>
      <c r="E15" s="10"/>
      <c r="F15" s="4"/>
    </row>
    <row r="16" spans="1:6" ht="15.75" customHeight="1" x14ac:dyDescent="0.2">
      <c r="A16" s="11"/>
      <c r="B16" s="19">
        <v>12</v>
      </c>
      <c r="C16" s="548" t="s">
        <v>36</v>
      </c>
      <c r="D16" s="548"/>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532</v>
      </c>
      <c r="D27" s="18" t="s">
        <v>531</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14"/>
  <sheetViews>
    <sheetView topLeftCell="D1" zoomScale="80" zoomScaleNormal="80" workbookViewId="0">
      <selection activeCell="R14" sqref="R14"/>
    </sheetView>
  </sheetViews>
  <sheetFormatPr baseColWidth="10" defaultColWidth="11.42578125" defaultRowHeight="12.75" x14ac:dyDescent="0.2"/>
  <cols>
    <col min="1" max="1" width="18" style="255" customWidth="1"/>
    <col min="2" max="2" width="6.28515625" style="255" customWidth="1"/>
    <col min="3" max="3" width="41" style="255" customWidth="1"/>
    <col min="4" max="4" width="12" style="255" customWidth="1"/>
    <col min="5" max="14" width="14.28515625" style="255" customWidth="1"/>
    <col min="15" max="16" width="15.28515625" style="255" customWidth="1"/>
    <col min="17" max="18" width="16.7109375" style="255" customWidth="1"/>
    <col min="19" max="16384" width="11.42578125" style="255"/>
  </cols>
  <sheetData>
    <row r="1" spans="1:66" x14ac:dyDescent="0.2">
      <c r="B1" s="256"/>
      <c r="C1" s="256"/>
      <c r="D1" s="256"/>
      <c r="E1" s="256"/>
      <c r="F1" s="256"/>
      <c r="G1" s="256"/>
      <c r="H1" s="256"/>
      <c r="I1" s="256"/>
      <c r="J1" s="256"/>
      <c r="K1" s="256"/>
      <c r="L1" s="256"/>
      <c r="M1" s="256"/>
      <c r="N1" s="256"/>
      <c r="O1" s="256"/>
      <c r="P1" s="256"/>
      <c r="Q1" s="256"/>
      <c r="R1" s="256"/>
    </row>
    <row r="2" spans="1:66" s="262" customFormat="1" ht="51.75" customHeight="1" x14ac:dyDescent="0.2">
      <c r="A2" s="257" t="s">
        <v>463</v>
      </c>
      <c r="B2" s="258" t="s">
        <v>533</v>
      </c>
      <c r="C2" s="258" t="s">
        <v>534</v>
      </c>
      <c r="D2" s="259" t="s">
        <v>586</v>
      </c>
      <c r="E2" s="259" t="s">
        <v>676</v>
      </c>
      <c r="F2" s="259" t="s">
        <v>677</v>
      </c>
      <c r="G2" s="259" t="s">
        <v>678</v>
      </c>
      <c r="H2" s="259" t="s">
        <v>679</v>
      </c>
      <c r="I2" s="259" t="s">
        <v>680</v>
      </c>
      <c r="J2" s="259" t="s">
        <v>681</v>
      </c>
      <c r="K2" s="259" t="s">
        <v>682</v>
      </c>
      <c r="L2" s="259" t="s">
        <v>683</v>
      </c>
      <c r="M2" s="259" t="s">
        <v>684</v>
      </c>
      <c r="N2" s="259" t="s">
        <v>685</v>
      </c>
      <c r="O2" s="260" t="s">
        <v>587</v>
      </c>
      <c r="P2" s="260" t="s">
        <v>588</v>
      </c>
      <c r="Q2" s="261" t="s">
        <v>668</v>
      </c>
      <c r="R2" s="261" t="s">
        <v>669</v>
      </c>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row>
    <row r="3" spans="1:66" ht="90" customHeight="1" x14ac:dyDescent="0.2">
      <c r="A3" s="263" t="s">
        <v>478</v>
      </c>
      <c r="B3" s="220">
        <v>1</v>
      </c>
      <c r="C3" s="210" t="s">
        <v>739</v>
      </c>
      <c r="D3" s="252" t="s">
        <v>751</v>
      </c>
      <c r="E3" s="264">
        <v>1</v>
      </c>
      <c r="F3" s="265">
        <v>1</v>
      </c>
      <c r="G3" s="264">
        <v>0.99999999999999989</v>
      </c>
      <c r="H3" s="265">
        <v>0.99999999999999989</v>
      </c>
      <c r="I3" s="264">
        <v>1</v>
      </c>
      <c r="J3" s="265">
        <v>0.99999999999999989</v>
      </c>
      <c r="K3" s="264">
        <v>1</v>
      </c>
      <c r="L3" s="265">
        <f>'2. ACTIVIDADES,TAREAS, METAS'!BS4</f>
        <v>0.99999999999999989</v>
      </c>
      <c r="M3" s="264">
        <v>1</v>
      </c>
      <c r="N3" s="265">
        <v>0</v>
      </c>
      <c r="O3" s="266">
        <v>1</v>
      </c>
      <c r="P3" s="265">
        <f>(F3+H3+J3+L3+N3)/5</f>
        <v>0.8</v>
      </c>
      <c r="Q3" s="265">
        <f>(F3+H3+J3+L3)/4</f>
        <v>1</v>
      </c>
      <c r="R3" s="267">
        <f>(F3+H3+J3+L3+N3)/5</f>
        <v>0.8</v>
      </c>
    </row>
    <row r="4" spans="1:66" ht="70.5" customHeight="1" x14ac:dyDescent="0.2">
      <c r="A4" s="263" t="s">
        <v>478</v>
      </c>
      <c r="B4" s="268">
        <v>3</v>
      </c>
      <c r="C4" s="269" t="s">
        <v>740</v>
      </c>
      <c r="D4" s="252" t="s">
        <v>59</v>
      </c>
      <c r="E4" s="264">
        <v>0.8</v>
      </c>
      <c r="F4" s="265">
        <v>1</v>
      </c>
      <c r="G4" s="264">
        <v>0.8</v>
      </c>
      <c r="H4" s="265">
        <v>0.8</v>
      </c>
      <c r="I4" s="264">
        <v>0.8</v>
      </c>
      <c r="J4" s="265">
        <v>0.87</v>
      </c>
      <c r="K4" s="264">
        <v>0.8</v>
      </c>
      <c r="L4" s="265">
        <f>'2. ACTIVIDADES,TAREAS, METAS'!BS9</f>
        <v>0.96909999999999996</v>
      </c>
      <c r="M4" s="264">
        <v>0.8</v>
      </c>
      <c r="N4" s="265">
        <v>0</v>
      </c>
      <c r="O4" s="266">
        <v>0.8</v>
      </c>
      <c r="P4" s="265">
        <f>(F4+H4+J4+L4+N4)/5</f>
        <v>0.72782000000000002</v>
      </c>
      <c r="Q4" s="265">
        <f t="shared" ref="Q4:Q9" si="0">(F4+H4+J4+L4)/4</f>
        <v>0.909775</v>
      </c>
      <c r="R4" s="267">
        <f t="shared" ref="R4:R10" si="1">(F4+H4+J4+L4+N4)/5</f>
        <v>0.72782000000000002</v>
      </c>
    </row>
    <row r="5" spans="1:66" ht="70.5" customHeight="1" x14ac:dyDescent="0.2">
      <c r="A5" s="263" t="s">
        <v>478</v>
      </c>
      <c r="B5" s="220">
        <v>5</v>
      </c>
      <c r="C5" s="269" t="s">
        <v>741</v>
      </c>
      <c r="D5" s="252" t="s">
        <v>691</v>
      </c>
      <c r="E5" s="264">
        <v>1</v>
      </c>
      <c r="F5" s="265">
        <v>1</v>
      </c>
      <c r="G5" s="264">
        <v>1</v>
      </c>
      <c r="H5" s="265">
        <v>1</v>
      </c>
      <c r="I5" s="264">
        <v>1</v>
      </c>
      <c r="J5" s="265">
        <v>1</v>
      </c>
      <c r="K5" s="264">
        <v>1</v>
      </c>
      <c r="L5" s="265">
        <f>'2. ACTIVIDADES,TAREAS, METAS'!BS10</f>
        <v>1</v>
      </c>
      <c r="M5" s="264">
        <v>1</v>
      </c>
      <c r="N5" s="265">
        <v>0</v>
      </c>
      <c r="O5" s="266">
        <v>1</v>
      </c>
      <c r="P5" s="265">
        <f>(F5+H5+J5+L5+N5)/5</f>
        <v>0.8</v>
      </c>
      <c r="Q5" s="265">
        <f t="shared" si="0"/>
        <v>1</v>
      </c>
      <c r="R5" s="267">
        <f t="shared" si="1"/>
        <v>0.8</v>
      </c>
    </row>
    <row r="6" spans="1:66" ht="70.5" customHeight="1" x14ac:dyDescent="0.2">
      <c r="A6" s="263" t="s">
        <v>478</v>
      </c>
      <c r="B6" s="268">
        <v>6</v>
      </c>
      <c r="C6" s="269" t="s">
        <v>742</v>
      </c>
      <c r="D6" s="252" t="s">
        <v>691</v>
      </c>
      <c r="E6" s="264">
        <v>0.8</v>
      </c>
      <c r="F6" s="265">
        <v>1</v>
      </c>
      <c r="G6" s="264">
        <v>0.8</v>
      </c>
      <c r="H6" s="265">
        <v>0.8</v>
      </c>
      <c r="I6" s="264">
        <v>0.8</v>
      </c>
      <c r="J6" s="265">
        <v>0.876</v>
      </c>
      <c r="K6" s="264">
        <v>0.8</v>
      </c>
      <c r="L6" s="265">
        <f>'2. ACTIVIDADES,TAREAS, METAS'!BS12</f>
        <v>0.82</v>
      </c>
      <c r="M6" s="264">
        <v>0.8</v>
      </c>
      <c r="N6" s="265">
        <v>0</v>
      </c>
      <c r="O6" s="266">
        <v>0.8</v>
      </c>
      <c r="P6" s="265">
        <f>(G6+I6+K6+M6)/4</f>
        <v>0.8</v>
      </c>
      <c r="Q6" s="265">
        <f t="shared" si="0"/>
        <v>0.874</v>
      </c>
      <c r="R6" s="267">
        <f t="shared" si="1"/>
        <v>0.69920000000000004</v>
      </c>
    </row>
    <row r="7" spans="1:66" ht="70.5" customHeight="1" x14ac:dyDescent="0.2">
      <c r="A7" s="263" t="s">
        <v>478</v>
      </c>
      <c r="B7" s="268">
        <v>7</v>
      </c>
      <c r="C7" s="269" t="s">
        <v>743</v>
      </c>
      <c r="D7" s="252" t="s">
        <v>691</v>
      </c>
      <c r="E7" s="264">
        <v>1</v>
      </c>
      <c r="F7" s="265">
        <v>1</v>
      </c>
      <c r="G7" s="264">
        <v>0.8</v>
      </c>
      <c r="H7" s="265">
        <v>0.8</v>
      </c>
      <c r="I7" s="264">
        <v>0.8</v>
      </c>
      <c r="J7" s="265">
        <v>0.876</v>
      </c>
      <c r="K7" s="264">
        <v>0.8</v>
      </c>
      <c r="L7" s="265">
        <f>'2. ACTIVIDADES,TAREAS, METAS'!BS13</f>
        <v>0.8</v>
      </c>
      <c r="M7" s="264">
        <v>0.8</v>
      </c>
      <c r="N7" s="265">
        <v>0</v>
      </c>
      <c r="O7" s="266">
        <v>0.8</v>
      </c>
      <c r="P7" s="265">
        <f>(E7+G7+I7+K7+M7)/5</f>
        <v>0.84000000000000008</v>
      </c>
      <c r="Q7" s="265">
        <f t="shared" si="0"/>
        <v>0.86899999999999999</v>
      </c>
      <c r="R7" s="267">
        <f t="shared" si="1"/>
        <v>0.69520000000000004</v>
      </c>
    </row>
    <row r="8" spans="1:66" ht="70.5" customHeight="1" x14ac:dyDescent="0.2">
      <c r="A8" s="263" t="s">
        <v>478</v>
      </c>
      <c r="B8" s="268">
        <v>10</v>
      </c>
      <c r="C8" s="269" t="s">
        <v>752</v>
      </c>
      <c r="D8" s="252" t="s">
        <v>691</v>
      </c>
      <c r="E8" s="264">
        <v>0.8</v>
      </c>
      <c r="F8" s="265">
        <v>0.8</v>
      </c>
      <c r="G8" s="264">
        <v>1</v>
      </c>
      <c r="H8" s="265">
        <v>1</v>
      </c>
      <c r="I8" s="264">
        <v>1</v>
      </c>
      <c r="J8" s="265">
        <v>1</v>
      </c>
      <c r="K8" s="264">
        <v>1</v>
      </c>
      <c r="L8" s="265">
        <f>'2. ACTIVIDADES,TAREAS, METAS'!BS14</f>
        <v>1.0004999999999999</v>
      </c>
      <c r="M8" s="264">
        <v>1</v>
      </c>
      <c r="N8" s="265">
        <v>0</v>
      </c>
      <c r="O8" s="266">
        <v>1</v>
      </c>
      <c r="P8" s="265">
        <f>(E8+G8+I8+K8+M8)/5</f>
        <v>0.96</v>
      </c>
      <c r="Q8" s="265">
        <f t="shared" si="0"/>
        <v>0.95012499999999989</v>
      </c>
      <c r="R8" s="267">
        <f t="shared" si="1"/>
        <v>0.76009999999999989</v>
      </c>
    </row>
    <row r="9" spans="1:66" ht="70.5" customHeight="1" x14ac:dyDescent="0.2">
      <c r="A9" s="263" t="s">
        <v>478</v>
      </c>
      <c r="B9" s="270">
        <v>27</v>
      </c>
      <c r="C9" s="271" t="s">
        <v>745</v>
      </c>
      <c r="D9" s="252" t="s">
        <v>691</v>
      </c>
      <c r="E9" s="272">
        <v>1</v>
      </c>
      <c r="F9" s="273">
        <v>1</v>
      </c>
      <c r="G9" s="272">
        <v>0.99999999999999989</v>
      </c>
      <c r="H9" s="273">
        <v>0.99999999999999989</v>
      </c>
      <c r="I9" s="272">
        <v>1</v>
      </c>
      <c r="J9" s="273">
        <v>1</v>
      </c>
      <c r="K9" s="264">
        <v>1</v>
      </c>
      <c r="L9" s="265">
        <f>'2. ACTIVIDADES,TAREAS, METAS'!BS15</f>
        <v>1</v>
      </c>
      <c r="M9" s="264">
        <v>1</v>
      </c>
      <c r="N9" s="265">
        <v>0</v>
      </c>
      <c r="O9" s="266">
        <v>1</v>
      </c>
      <c r="P9" s="265">
        <f>(I9+K9+M9)/3</f>
        <v>1</v>
      </c>
      <c r="Q9" s="265">
        <f t="shared" si="0"/>
        <v>1</v>
      </c>
      <c r="R9" s="267">
        <f t="shared" si="1"/>
        <v>0.8</v>
      </c>
    </row>
    <row r="10" spans="1:66" ht="70.5" customHeight="1" x14ac:dyDescent="0.2">
      <c r="A10" s="263" t="s">
        <v>478</v>
      </c>
      <c r="B10" s="274">
        <v>28</v>
      </c>
      <c r="C10" s="275" t="s">
        <v>746</v>
      </c>
      <c r="D10" s="252" t="s">
        <v>691</v>
      </c>
      <c r="E10" s="264">
        <v>0</v>
      </c>
      <c r="F10" s="265">
        <v>0</v>
      </c>
      <c r="G10" s="264">
        <v>0.1</v>
      </c>
      <c r="H10" s="265">
        <v>0.1</v>
      </c>
      <c r="I10" s="264">
        <v>0.1</v>
      </c>
      <c r="J10" s="265">
        <v>0.1</v>
      </c>
      <c r="K10" s="264">
        <v>0.1</v>
      </c>
      <c r="L10" s="265">
        <f>'2. ACTIVIDADES,TAREAS, METAS'!BS27</f>
        <v>0.15</v>
      </c>
      <c r="M10" s="264">
        <v>0.1</v>
      </c>
      <c r="N10" s="265">
        <v>0</v>
      </c>
      <c r="O10" s="266">
        <v>0.1</v>
      </c>
      <c r="P10" s="265">
        <f>(I10+K10+M10)/3</f>
        <v>0.10000000000000002</v>
      </c>
      <c r="Q10" s="302">
        <f>(F10+H10+J10+L10)/4</f>
        <v>8.7499999999999994E-2</v>
      </c>
      <c r="R10" s="303">
        <f t="shared" si="1"/>
        <v>6.9999999999999993E-2</v>
      </c>
      <c r="S10" s="255" t="s">
        <v>1008</v>
      </c>
    </row>
    <row r="11" spans="1:66" ht="70.5" customHeight="1" x14ac:dyDescent="0.2">
      <c r="A11" s="263" t="s">
        <v>478</v>
      </c>
      <c r="B11" s="274">
        <v>29</v>
      </c>
      <c r="C11" s="275" t="s">
        <v>747</v>
      </c>
      <c r="D11" s="252" t="s">
        <v>691</v>
      </c>
      <c r="E11" s="276">
        <v>0</v>
      </c>
      <c r="F11" s="277">
        <v>0</v>
      </c>
      <c r="G11" s="276">
        <v>95</v>
      </c>
      <c r="H11" s="278">
        <v>95</v>
      </c>
      <c r="I11" s="276">
        <v>95</v>
      </c>
      <c r="J11" s="278">
        <v>98.3</v>
      </c>
      <c r="K11" s="276">
        <v>95</v>
      </c>
      <c r="L11" s="278">
        <f>'2. ACTIVIDADES,TAREAS, METAS'!BS28</f>
        <v>0.95699999999999996</v>
      </c>
      <c r="M11" s="276">
        <v>95</v>
      </c>
      <c r="N11" s="277">
        <v>0</v>
      </c>
      <c r="O11" s="278">
        <v>95</v>
      </c>
      <c r="P11" s="279">
        <f>(H11+J11+L11+N11)/4</f>
        <v>48.564250000000001</v>
      </c>
      <c r="Q11" s="277">
        <f>(H11+J11+L11+N11)/3</f>
        <v>64.75233333333334</v>
      </c>
      <c r="R11" s="280">
        <f>(H11+J11+L11+N11)/4</f>
        <v>48.564250000000001</v>
      </c>
    </row>
    <row r="12" spans="1:66" ht="70.5" customHeight="1" x14ac:dyDescent="0.2">
      <c r="A12" s="263" t="s">
        <v>478</v>
      </c>
      <c r="B12" s="274">
        <v>30</v>
      </c>
      <c r="C12" s="281" t="s">
        <v>748</v>
      </c>
      <c r="D12" s="252" t="s">
        <v>691</v>
      </c>
      <c r="E12" s="264">
        <v>0</v>
      </c>
      <c r="F12" s="265">
        <v>0</v>
      </c>
      <c r="G12" s="264">
        <v>0</v>
      </c>
      <c r="H12" s="265">
        <v>0</v>
      </c>
      <c r="I12" s="264">
        <v>1</v>
      </c>
      <c r="J12" s="265">
        <v>1</v>
      </c>
      <c r="K12" s="264">
        <v>1</v>
      </c>
      <c r="L12" s="265">
        <f>'2. ACTIVIDADES,TAREAS, METAS'!BS30</f>
        <v>1</v>
      </c>
      <c r="M12" s="264">
        <v>1</v>
      </c>
      <c r="N12" s="265">
        <v>0</v>
      </c>
      <c r="O12" s="266">
        <v>1</v>
      </c>
      <c r="P12" s="282">
        <f>(J12+L12+N12)/3</f>
        <v>0.66666666666666663</v>
      </c>
      <c r="Q12" s="265">
        <f>(J12+L12+N12)/2</f>
        <v>1</v>
      </c>
      <c r="R12" s="267">
        <f>(J12+L12+N12)/3</f>
        <v>0.66666666666666663</v>
      </c>
    </row>
    <row r="13" spans="1:66" ht="70.5" customHeight="1" x14ac:dyDescent="0.2">
      <c r="A13" s="263" t="s">
        <v>478</v>
      </c>
      <c r="B13" s="274">
        <v>31</v>
      </c>
      <c r="C13" s="269" t="s">
        <v>749</v>
      </c>
      <c r="D13" s="252" t="s">
        <v>691</v>
      </c>
      <c r="E13" s="264">
        <v>0</v>
      </c>
      <c r="F13" s="265">
        <v>0</v>
      </c>
      <c r="G13" s="264">
        <v>0</v>
      </c>
      <c r="H13" s="265">
        <v>0</v>
      </c>
      <c r="I13" s="264">
        <v>1</v>
      </c>
      <c r="J13" s="266">
        <v>1</v>
      </c>
      <c r="K13" s="283">
        <v>1</v>
      </c>
      <c r="L13" s="265">
        <f>'2. ACTIVIDADES,TAREAS, METAS'!BS32</f>
        <v>1</v>
      </c>
      <c r="M13" s="264">
        <v>1</v>
      </c>
      <c r="N13" s="265">
        <v>0</v>
      </c>
      <c r="O13" s="266">
        <v>1</v>
      </c>
      <c r="P13" s="282">
        <f>(J13+L13+N13)/3</f>
        <v>0.66666666666666663</v>
      </c>
      <c r="Q13" s="302">
        <f>(J13+L13+N13)/2</f>
        <v>1</v>
      </c>
      <c r="R13" s="303">
        <f>(J13+L13+N13)/3</f>
        <v>0.66666666666666663</v>
      </c>
      <c r="S13" s="255" t="s">
        <v>1008</v>
      </c>
    </row>
    <row r="14" spans="1:66" ht="70.5" customHeight="1" x14ac:dyDescent="0.2">
      <c r="A14" s="263" t="s">
        <v>478</v>
      </c>
      <c r="B14" s="274">
        <v>32</v>
      </c>
      <c r="C14" s="269" t="s">
        <v>750</v>
      </c>
      <c r="D14" s="252" t="s">
        <v>691</v>
      </c>
      <c r="E14" s="264">
        <v>0</v>
      </c>
      <c r="F14" s="265">
        <v>0</v>
      </c>
      <c r="G14" s="264">
        <v>0</v>
      </c>
      <c r="H14" s="265">
        <v>0</v>
      </c>
      <c r="I14" s="264">
        <v>1</v>
      </c>
      <c r="J14" s="282">
        <v>1</v>
      </c>
      <c r="K14" s="283">
        <v>1</v>
      </c>
      <c r="L14" s="265">
        <f>'2. ACTIVIDADES,TAREAS, METAS'!BS33</f>
        <v>1</v>
      </c>
      <c r="M14" s="264">
        <v>1</v>
      </c>
      <c r="N14" s="265">
        <v>0</v>
      </c>
      <c r="O14" s="266">
        <v>1</v>
      </c>
      <c r="P14" s="282">
        <f>(J14+L14+N14)/3</f>
        <v>0.66666666666666663</v>
      </c>
      <c r="Q14" s="302">
        <f>(J14+L14+N14)/2</f>
        <v>1</v>
      </c>
      <c r="R14" s="303">
        <f>(J14+L14+N14)/3</f>
        <v>0.66666666666666663</v>
      </c>
    </row>
  </sheetData>
  <sheetProtection formatCells="0" formatColumns="0" formatRows="0" sort="0" autoFilter="0" pivotTables="0"/>
  <phoneticPr fontId="52"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ignoredErrors>
    <ignoredError sqref="P6" formula="1"/>
  </ignoredErrors>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LISTAS_1!$D$2:$D$38</xm:f>
          </x14:formula1>
          <xm:sqref>A3:A14</xm:sqref>
        </x14:dataValidation>
        <x14:dataValidation type="list" allowBlank="1" showInputMessage="1" showErrorMessage="1" xr:uid="{00000000-0002-0000-0600-00000A000000}">
          <x14:formula1>
            <xm:f>LISTAS_1!$F$2:$F$5</xm:f>
          </x14:formula1>
          <xm:sqref>D3:D14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workbookViewId="0">
      <selection activeCell="S1" sqref="A1:XFD1048576"/>
    </sheetView>
  </sheetViews>
  <sheetFormatPr baseColWidth="10" defaultColWidth="11.42578125" defaultRowHeight="12.75" x14ac:dyDescent="0.2"/>
  <cols>
    <col min="1" max="2" width="11.42578125" style="102"/>
    <col min="3" max="3" width="10.28515625" style="102" customWidth="1"/>
    <col min="4" max="4" width="38.28515625" style="102" customWidth="1"/>
    <col min="5" max="5" width="18.42578125" style="114" customWidth="1"/>
    <col min="6" max="6" width="11.42578125" style="114"/>
    <col min="7" max="7" width="12.7109375" style="114" customWidth="1"/>
    <col min="8" max="9" width="11.42578125" style="114"/>
    <col min="10" max="10" width="13.28515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536</v>
      </c>
      <c r="Q1" s="101" t="s">
        <v>543</v>
      </c>
      <c r="R1" s="101" t="s">
        <v>544</v>
      </c>
      <c r="S1" s="101" t="s">
        <v>925</v>
      </c>
    </row>
    <row r="2" spans="1:19" ht="11.25" customHeight="1" x14ac:dyDescent="0.2">
      <c r="A2" s="102" t="s">
        <v>502</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545</v>
      </c>
      <c r="Q2" s="108" t="s">
        <v>541</v>
      </c>
      <c r="R2" s="102" t="s">
        <v>548</v>
      </c>
      <c r="S2" s="109" t="s">
        <v>926</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546</v>
      </c>
      <c r="Q3" s="108" t="s">
        <v>537</v>
      </c>
      <c r="R3" s="108" t="s">
        <v>554</v>
      </c>
      <c r="S3" s="109" t="s">
        <v>927</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547</v>
      </c>
      <c r="Q4" s="108" t="s">
        <v>538</v>
      </c>
      <c r="R4" s="102" t="s">
        <v>549</v>
      </c>
      <c r="S4" s="109" t="s">
        <v>928</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539</v>
      </c>
      <c r="R5" s="102" t="s">
        <v>553</v>
      </c>
      <c r="S5" s="109" t="s">
        <v>929</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540</v>
      </c>
      <c r="R6" s="102" t="s">
        <v>550</v>
      </c>
      <c r="S6" s="109" t="s">
        <v>930</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542</v>
      </c>
      <c r="R7" s="102" t="s">
        <v>551</v>
      </c>
      <c r="S7" s="109" t="s">
        <v>931</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552</v>
      </c>
      <c r="S8" s="109" t="s">
        <v>932</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933</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934</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651</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935</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936</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589</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590</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591</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592</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937</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938</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939</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940</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941</v>
      </c>
    </row>
    <row r="23" spans="2:19" ht="11.25" customHeight="1" x14ac:dyDescent="0.2">
      <c r="B23" s="105" t="s">
        <v>107</v>
      </c>
      <c r="C23" s="105" t="s">
        <v>107</v>
      </c>
      <c r="D23" s="105" t="s">
        <v>942</v>
      </c>
      <c r="E23" s="106" t="s">
        <v>107</v>
      </c>
      <c r="F23" s="106" t="s">
        <v>107</v>
      </c>
      <c r="G23" s="106" t="s">
        <v>107</v>
      </c>
      <c r="H23" s="106" t="s">
        <v>107</v>
      </c>
      <c r="I23" s="106" t="s">
        <v>107</v>
      </c>
      <c r="J23" s="106" t="s">
        <v>107</v>
      </c>
      <c r="K23" s="106" t="s">
        <v>107</v>
      </c>
      <c r="L23" s="106"/>
      <c r="M23" s="106"/>
      <c r="N23" s="106" t="s">
        <v>107</v>
      </c>
      <c r="O23" s="106"/>
      <c r="P23" s="105"/>
      <c r="S23" s="109" t="s">
        <v>943</v>
      </c>
    </row>
    <row r="24" spans="2:19" ht="11.25" customHeight="1" x14ac:dyDescent="0.2">
      <c r="B24" s="105" t="s">
        <v>107</v>
      </c>
      <c r="C24" s="105" t="s">
        <v>107</v>
      </c>
      <c r="D24" s="105" t="s">
        <v>487</v>
      </c>
      <c r="E24" s="106" t="s">
        <v>107</v>
      </c>
      <c r="F24" s="106" t="s">
        <v>107</v>
      </c>
      <c r="G24" s="106" t="s">
        <v>107</v>
      </c>
      <c r="H24" s="106" t="s">
        <v>107</v>
      </c>
      <c r="I24" s="106" t="s">
        <v>107</v>
      </c>
      <c r="J24" s="106" t="s">
        <v>107</v>
      </c>
      <c r="K24" s="106" t="s">
        <v>107</v>
      </c>
      <c r="L24" s="106"/>
      <c r="M24" s="106"/>
      <c r="N24" s="106" t="s">
        <v>107</v>
      </c>
      <c r="O24" s="106"/>
      <c r="P24" s="105"/>
      <c r="S24" s="109" t="s">
        <v>944</v>
      </c>
    </row>
    <row r="25" spans="2:19" ht="11.25" customHeight="1" x14ac:dyDescent="0.2">
      <c r="B25" s="105" t="s">
        <v>107</v>
      </c>
      <c r="C25" s="113" t="s">
        <v>107</v>
      </c>
      <c r="D25" s="103" t="s">
        <v>488</v>
      </c>
      <c r="E25" s="106" t="s">
        <v>107</v>
      </c>
      <c r="F25" s="106" t="s">
        <v>107</v>
      </c>
      <c r="G25" s="106" t="s">
        <v>107</v>
      </c>
      <c r="H25" s="106" t="s">
        <v>107</v>
      </c>
      <c r="I25" s="106" t="s">
        <v>107</v>
      </c>
      <c r="J25" s="106" t="s">
        <v>107</v>
      </c>
      <c r="K25" s="106" t="s">
        <v>107</v>
      </c>
      <c r="L25" s="106"/>
      <c r="M25" s="106"/>
      <c r="N25" s="106" t="s">
        <v>107</v>
      </c>
      <c r="O25" s="106"/>
      <c r="P25" s="105"/>
      <c r="S25" s="109" t="s">
        <v>945</v>
      </c>
    </row>
    <row r="26" spans="2:19" ht="11.25" customHeight="1" x14ac:dyDescent="0.2">
      <c r="B26" s="105" t="s">
        <v>107</v>
      </c>
      <c r="C26" s="113" t="s">
        <v>107</v>
      </c>
      <c r="D26" s="103" t="s">
        <v>489</v>
      </c>
      <c r="E26" s="106" t="s">
        <v>107</v>
      </c>
      <c r="F26" s="106" t="s">
        <v>107</v>
      </c>
      <c r="G26" s="106" t="s">
        <v>107</v>
      </c>
      <c r="H26" s="106" t="s">
        <v>107</v>
      </c>
      <c r="I26" s="106" t="s">
        <v>107</v>
      </c>
      <c r="J26" s="106" t="s">
        <v>107</v>
      </c>
      <c r="K26" s="106" t="s">
        <v>107</v>
      </c>
      <c r="L26" s="106"/>
      <c r="M26" s="106"/>
      <c r="N26" s="106" t="s">
        <v>107</v>
      </c>
      <c r="O26" s="106"/>
      <c r="P26" s="105"/>
      <c r="S26" s="109" t="s">
        <v>946</v>
      </c>
    </row>
    <row r="27" spans="2:19" ht="11.25" customHeight="1" x14ac:dyDescent="0.2">
      <c r="B27" s="105" t="s">
        <v>107</v>
      </c>
      <c r="C27" s="113" t="s">
        <v>107</v>
      </c>
      <c r="D27" s="103" t="s">
        <v>490</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491</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492</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493</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494</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496</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495</v>
      </c>
      <c r="E33" s="106"/>
      <c r="F33" s="106"/>
      <c r="G33" s="106"/>
      <c r="H33" s="106"/>
      <c r="I33" s="106"/>
      <c r="J33" s="106"/>
      <c r="K33" s="106"/>
      <c r="L33" s="106"/>
      <c r="M33" s="106"/>
      <c r="N33" s="106"/>
      <c r="O33" s="106"/>
      <c r="P33" s="105"/>
    </row>
    <row r="34" spans="2:16" ht="11.25" customHeight="1" x14ac:dyDescent="0.2">
      <c r="B34" s="105"/>
      <c r="C34" s="105"/>
      <c r="D34" s="105" t="s">
        <v>497</v>
      </c>
      <c r="E34" s="106"/>
      <c r="F34" s="106"/>
      <c r="G34" s="106"/>
      <c r="H34" s="106"/>
      <c r="I34" s="106"/>
      <c r="J34" s="106"/>
      <c r="K34" s="106"/>
      <c r="L34" s="106"/>
      <c r="M34" s="106"/>
      <c r="N34" s="106"/>
      <c r="O34" s="106"/>
      <c r="P34" s="105"/>
    </row>
    <row r="35" spans="2:16" ht="11.25" customHeight="1" x14ac:dyDescent="0.2">
      <c r="B35" s="105"/>
      <c r="C35" s="105"/>
      <c r="D35" s="105" t="s">
        <v>498</v>
      </c>
      <c r="E35" s="106"/>
      <c r="F35" s="106"/>
      <c r="G35" s="106"/>
      <c r="H35" s="106"/>
      <c r="I35" s="106"/>
      <c r="J35" s="106"/>
      <c r="K35" s="106"/>
      <c r="L35" s="106"/>
      <c r="M35" s="106"/>
      <c r="N35" s="106"/>
      <c r="O35" s="106"/>
      <c r="P35" s="105"/>
    </row>
    <row r="36" spans="2:16" ht="11.25" customHeight="1" x14ac:dyDescent="0.2">
      <c r="D36" s="102" t="s">
        <v>499</v>
      </c>
    </row>
    <row r="37" spans="2:16" ht="11.25" customHeight="1" x14ac:dyDescent="0.2">
      <c r="D37" s="102" t="s">
        <v>500</v>
      </c>
    </row>
    <row r="38" spans="2:16" ht="11.25" customHeight="1" x14ac:dyDescent="0.2">
      <c r="D38" s="102" t="s">
        <v>501</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Hoja1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cp:lastPrinted>2020-03-24T13:06:38Z</cp:lastPrinted>
  <dcterms:created xsi:type="dcterms:W3CDTF">2016-09-13T14:01:46Z</dcterms:created>
  <dcterms:modified xsi:type="dcterms:W3CDTF">2024-01-17T16:08:50Z</dcterms:modified>
</cp:coreProperties>
</file>