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G:\Mi unidad\Secretaría de Movilidad\Trámites\2023\POA Proceso Gestión Contravencional y al Transporte Publico PM05\"/>
    </mc:Choice>
  </mc:AlternateContent>
  <xr:revisionPtr revIDLastSave="0" documentId="13_ncr:1_{FF94ABB0-B87E-4AA4-AAC4-01CD4F4E41D5}" xr6:coauthVersionLast="47" xr6:coauthVersionMax="47" xr10:uidLastSave="{00000000-0000-0000-0000-000000000000}"/>
  <bookViews>
    <workbookView xWindow="-120" yWindow="-120" windowWidth="29040" windowHeight="15840" tabRatio="668" activeTab="2" xr2:uid="{00000000-000D-0000-FFFF-FFFF00000000}"/>
  </bookViews>
  <sheets>
    <sheet name="1. GENERALID. E ÍNDICE" sheetId="6" r:id="rId1"/>
    <sheet name="HOJAS DE VIDA" sheetId="64" r:id="rId2"/>
    <sheet name="2. PROGRAMACIÓN_SEGUIMIENTO"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PROGRAMACIÓN_SEGUIMIENTO'!$A$3:$GH$20</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20" i="61" l="1"/>
  <c r="BL20" i="61"/>
  <c r="BJ20" i="61"/>
  <c r="BF20" i="61"/>
  <c r="BE20" i="61"/>
  <c r="BD20" i="61"/>
  <c r="AZ20" i="61"/>
  <c r="AY20" i="61"/>
  <c r="AX20" i="61"/>
  <c r="AT20" i="61"/>
  <c r="AS20" i="61"/>
  <c r="AR20" i="61"/>
  <c r="AN20" i="61"/>
  <c r="AM20" i="61"/>
  <c r="BM19" i="61"/>
  <c r="BL19" i="61"/>
  <c r="BJ19" i="61"/>
  <c r="BD19" i="61"/>
  <c r="AX19" i="61"/>
  <c r="AR19" i="61"/>
  <c r="BS18" i="61"/>
  <c r="BR18" i="61"/>
  <c r="BM18" i="61"/>
  <c r="BL18" i="61"/>
  <c r="BJ18" i="61"/>
  <c r="BF18" i="61"/>
  <c r="BE18" i="61"/>
  <c r="BD18" i="61"/>
  <c r="AZ18" i="61"/>
  <c r="AY18" i="61"/>
  <c r="AX18" i="61"/>
  <c r="AT18" i="61"/>
  <c r="AS18" i="61"/>
  <c r="AR18" i="61"/>
  <c r="AN18" i="61"/>
  <c r="AM18" i="61"/>
  <c r="AI18" i="61"/>
  <c r="AA18" i="61"/>
  <c r="V18" i="61"/>
  <c r="Q18" i="61"/>
  <c r="L18" i="61"/>
  <c r="BM17" i="61"/>
  <c r="BL17" i="61"/>
  <c r="BJ17" i="61"/>
  <c r="BF17" i="61"/>
  <c r="BE17" i="61"/>
  <c r="BD17" i="61"/>
  <c r="AZ17" i="61"/>
  <c r="AY17" i="61"/>
  <c r="AX17" i="61"/>
  <c r="AT17" i="61"/>
  <c r="AS17" i="61"/>
  <c r="AR17" i="61"/>
  <c r="AN17" i="61"/>
  <c r="AM17" i="61"/>
  <c r="BM16" i="61"/>
  <c r="BL16" i="61"/>
  <c r="BJ16" i="61"/>
  <c r="BD16" i="61"/>
  <c r="AX16" i="61"/>
  <c r="AR16" i="61"/>
  <c r="BS15" i="61"/>
  <c r="BT15" i="61" s="1"/>
  <c r="BR15" i="61"/>
  <c r="BM15" i="61"/>
  <c r="BL15" i="61"/>
  <c r="BJ15" i="61"/>
  <c r="BF15" i="61"/>
  <c r="BE15" i="61"/>
  <c r="BD15" i="61"/>
  <c r="AZ15" i="61"/>
  <c r="AY15" i="61"/>
  <c r="AX15" i="61"/>
  <c r="AT15" i="61"/>
  <c r="AS15" i="61"/>
  <c r="AR15" i="61"/>
  <c r="AN15" i="61"/>
  <c r="AM15" i="61"/>
  <c r="AI15" i="61"/>
  <c r="AA15" i="61"/>
  <c r="V15" i="61"/>
  <c r="Q15" i="61"/>
  <c r="L15" i="61"/>
  <c r="BM14" i="61"/>
  <c r="BL14" i="61"/>
  <c r="BJ14" i="61"/>
  <c r="BF14" i="61"/>
  <c r="BE14" i="61"/>
  <c r="BD14" i="61"/>
  <c r="AZ14" i="61"/>
  <c r="AY14" i="61"/>
  <c r="AX14" i="61"/>
  <c r="AT14" i="61"/>
  <c r="AS14" i="61"/>
  <c r="AR14" i="61"/>
  <c r="AN14" i="61"/>
  <c r="AM14" i="61"/>
  <c r="BM13" i="61"/>
  <c r="BL13" i="61"/>
  <c r="BJ13" i="61"/>
  <c r="BD13" i="61"/>
  <c r="AX13" i="61"/>
  <c r="AR13" i="61"/>
  <c r="BS12" i="61"/>
  <c r="BR12" i="61"/>
  <c r="BM12" i="61"/>
  <c r="BL12" i="61"/>
  <c r="BJ12" i="61"/>
  <c r="BF12" i="61"/>
  <c r="BE12" i="61"/>
  <c r="BD12" i="61"/>
  <c r="AZ12" i="61"/>
  <c r="AY12" i="61"/>
  <c r="AX12" i="61"/>
  <c r="AT12" i="61"/>
  <c r="AS12" i="61"/>
  <c r="AR12" i="61"/>
  <c r="AN12" i="61"/>
  <c r="AM12" i="61"/>
  <c r="AI12" i="61"/>
  <c r="AA12" i="61"/>
  <c r="V12" i="61"/>
  <c r="Q12" i="61"/>
  <c r="L12" i="61"/>
  <c r="BA17" i="61" l="1"/>
  <c r="BA14" i="61"/>
  <c r="BA20" i="61"/>
  <c r="BN14" i="61"/>
  <c r="AU17" i="61"/>
  <c r="BO15" i="61"/>
  <c r="AO15" i="61"/>
  <c r="BT12" i="61"/>
  <c r="BA15" i="61"/>
  <c r="BP18" i="61"/>
  <c r="AU14" i="61"/>
  <c r="AO20" i="61"/>
  <c r="BP12" i="61"/>
  <c r="BQ12" i="61" s="1"/>
  <c r="BN16" i="61"/>
  <c r="AO17" i="61"/>
  <c r="BA18" i="61"/>
  <c r="BO12" i="61"/>
  <c r="BN17" i="61"/>
  <c r="AU20" i="61"/>
  <c r="AO12" i="61"/>
  <c r="BT18" i="61"/>
  <c r="BN13" i="61"/>
  <c r="AO18" i="61"/>
  <c r="BA12" i="61"/>
  <c r="AO14" i="61"/>
  <c r="BP15" i="61"/>
  <c r="BN20" i="61"/>
  <c r="BG18" i="61"/>
  <c r="AU15" i="61"/>
  <c r="AU18" i="61"/>
  <c r="BG15" i="61"/>
  <c r="AU12" i="61"/>
  <c r="BG14" i="61"/>
  <c r="BG17" i="61"/>
  <c r="BG20" i="61"/>
  <c r="BG12" i="61"/>
  <c r="BN12" i="61"/>
  <c r="BN15" i="61"/>
  <c r="BN18" i="61"/>
  <c r="BO18" i="61"/>
  <c r="BN19" i="61"/>
  <c r="BQ15" i="61" l="1"/>
  <c r="BQ18" i="61"/>
  <c r="J4" i="61"/>
  <c r="O4" i="61"/>
  <c r="T4" i="61"/>
  <c r="V4" i="61" s="1"/>
  <c r="Y4" i="61"/>
  <c r="AI4" i="61"/>
  <c r="AM4" i="61"/>
  <c r="AN4" i="61"/>
  <c r="K4" i="61" s="1"/>
  <c r="AR4" i="61"/>
  <c r="AS4" i="61"/>
  <c r="AT4" i="61"/>
  <c r="AU4" i="61" s="1"/>
  <c r="AX4" i="61"/>
  <c r="AY4" i="61"/>
  <c r="AZ4" i="61"/>
  <c r="BD4" i="61"/>
  <c r="BE4" i="61"/>
  <c r="BF4" i="61"/>
  <c r="BJ4" i="61"/>
  <c r="BL4" i="61"/>
  <c r="BM4" i="61"/>
  <c r="AR5" i="61"/>
  <c r="AX5" i="61"/>
  <c r="BD5" i="61"/>
  <c r="BJ5" i="61"/>
  <c r="BL5" i="61"/>
  <c r="BM5" i="61"/>
  <c r="BM10" i="61"/>
  <c r="BL10" i="61"/>
  <c r="BJ10" i="61"/>
  <c r="BD10" i="61"/>
  <c r="BG10" i="61"/>
  <c r="BF9" i="61"/>
  <c r="BE9" i="61"/>
  <c r="BA10" i="61"/>
  <c r="AZ9" i="61"/>
  <c r="AY9" i="61"/>
  <c r="AX11" i="61"/>
  <c r="AX10" i="61"/>
  <c r="AX9" i="61"/>
  <c r="AU10" i="61"/>
  <c r="AT9" i="61"/>
  <c r="AS9" i="61"/>
  <c r="AN9" i="61"/>
  <c r="AR10" i="61"/>
  <c r="AM9" i="61"/>
  <c r="AA6" i="61"/>
  <c r="V6" i="61"/>
  <c r="BF6" i="61"/>
  <c r="BE6" i="61"/>
  <c r="AY6" i="61"/>
  <c r="AT6" i="61"/>
  <c r="AS6" i="61"/>
  <c r="AM6" i="61"/>
  <c r="AN6" i="61"/>
  <c r="BO4" i="61" l="1"/>
  <c r="AO4" i="61"/>
  <c r="BR4" i="61"/>
  <c r="AA4" i="61"/>
  <c r="BA4" i="61"/>
  <c r="BP4" i="61"/>
  <c r="BQ4" i="61" s="1"/>
  <c r="BN5" i="61"/>
  <c r="L4" i="61"/>
  <c r="BN4" i="61"/>
  <c r="P4" i="61"/>
  <c r="Q4" i="61" s="1"/>
  <c r="BG4" i="61"/>
  <c r="BN10" i="61"/>
  <c r="AU9" i="61"/>
  <c r="BG9" i="61"/>
  <c r="BA9" i="61"/>
  <c r="AO10" i="61"/>
  <c r="AO9" i="61"/>
  <c r="BM8" i="61"/>
  <c r="BL8" i="61"/>
  <c r="BJ8" i="61"/>
  <c r="BJ7" i="61"/>
  <c r="BG7" i="61"/>
  <c r="BJ6" i="61"/>
  <c r="BG6" i="61"/>
  <c r="BD8" i="61"/>
  <c r="BD7" i="61"/>
  <c r="BA7" i="61"/>
  <c r="BD6" i="61"/>
  <c r="BA6" i="61"/>
  <c r="AX8" i="61"/>
  <c r="AX7" i="61"/>
  <c r="AU7" i="61"/>
  <c r="AX6" i="61"/>
  <c r="AU6" i="61"/>
  <c r="AR8" i="61"/>
  <c r="BS4" i="61" l="1"/>
  <c r="BT4" i="61" s="1"/>
  <c r="BN8" i="61"/>
  <c r="L8" i="65"/>
  <c r="P8" i="65" s="1"/>
  <c r="K8" i="65"/>
  <c r="O8" i="65" s="1"/>
  <c r="L6" i="65"/>
  <c r="Q6" i="65" s="1"/>
  <c r="L7" i="65"/>
  <c r="Q7" i="65" s="1"/>
  <c r="R8" i="65" l="1"/>
  <c r="K7" i="65"/>
  <c r="O7" i="65" s="1"/>
  <c r="P6" i="65"/>
  <c r="Q8" i="65"/>
  <c r="P7" i="65"/>
  <c r="R7" i="65" l="1"/>
  <c r="BS9" i="61"/>
  <c r="L5" i="65" s="1"/>
  <c r="BS6" i="61"/>
  <c r="L4" i="65" s="1"/>
  <c r="P4" i="65" l="1"/>
  <c r="Q4" i="65"/>
  <c r="Q5" i="65"/>
  <c r="P5" i="65"/>
  <c r="BR6" i="61" l="1"/>
  <c r="K4" i="65" s="1"/>
  <c r="O4" i="65" s="1"/>
  <c r="R4" i="65" s="1"/>
  <c r="BM11" i="61"/>
  <c r="BL11" i="61"/>
  <c r="BM9" i="61"/>
  <c r="BL9" i="61"/>
  <c r="BP9" i="61" l="1"/>
  <c r="BO9" i="61"/>
  <c r="AO6" i="61"/>
  <c r="AO7" i="61"/>
  <c r="BN11" i="61"/>
  <c r="BN9" i="61"/>
  <c r="BQ9" i="61" l="1"/>
  <c r="K6" i="65" l="1"/>
  <c r="O6" i="65" s="1"/>
  <c r="R6" i="65" s="1"/>
  <c r="BR9" i="61"/>
  <c r="K5" i="65" s="1"/>
  <c r="O5" i="65" s="1"/>
  <c r="R5" i="65" s="1"/>
  <c r="BJ11" i="61"/>
  <c r="BJ9" i="61"/>
  <c r="BD11" i="61"/>
  <c r="BD9" i="61"/>
  <c r="AR11" i="61"/>
  <c r="AR9" i="61"/>
  <c r="AA9" i="61"/>
  <c r="V9" i="61"/>
  <c r="Q9" i="61"/>
  <c r="L9" i="61"/>
  <c r="BT6" i="61" l="1"/>
  <c r="BT9" i="61"/>
  <c r="BM6" i="61" l="1"/>
  <c r="BM7" i="61"/>
  <c r="BL7" i="61"/>
  <c r="BL6" i="61"/>
  <c r="AR7" i="61"/>
  <c r="AR6" i="61"/>
  <c r="Q6" i="61"/>
  <c r="L6" i="61"/>
  <c r="BO6" i="61" l="1"/>
  <c r="BP6" i="61"/>
  <c r="L3" i="65"/>
  <c r="BN7" i="61"/>
  <c r="K3" i="65"/>
  <c r="O3" i="65" s="1"/>
  <c r="BN6" i="61"/>
  <c r="BI3" i="61"/>
  <c r="BH3" i="61"/>
  <c r="BF3" i="61"/>
  <c r="BE3" i="61"/>
  <c r="BC3" i="61"/>
  <c r="BB3" i="61"/>
  <c r="AZ3" i="61"/>
  <c r="AY3" i="61"/>
  <c r="AW3" i="61"/>
  <c r="AV3" i="61"/>
  <c r="AT3" i="61"/>
  <c r="AS3" i="61"/>
  <c r="AQ3" i="61"/>
  <c r="AP3" i="61"/>
  <c r="AN3" i="61"/>
  <c r="AM3" i="61"/>
  <c r="BQ6" i="61" l="1"/>
  <c r="J3" i="65"/>
  <c r="T25" i="62"/>
  <c r="S25" i="62"/>
  <c r="R25" i="62"/>
  <c r="Q3" i="65" l="1"/>
  <c r="P3" i="65"/>
  <c r="R3" i="65" s="1"/>
</calcChain>
</file>

<file path=xl/sharedStrings.xml><?xml version="1.0" encoding="utf-8"?>
<sst xmlns="http://schemas.openxmlformats.org/spreadsheetml/2006/main" count="1718" uniqueCount="898">
  <si>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</si>
  <si>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</si>
  <si>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</si>
  <si>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</si>
  <si>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</si>
  <si>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</si>
  <si>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</si>
  <si>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</si>
  <si>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</si>
  <si>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</si>
  <si>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</si>
  <si>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</si>
  <si>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</si>
  <si>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</si>
  <si>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</si>
  <si>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</si>
  <si>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</si>
  <si>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</si>
  <si>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</si>
  <si>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</si>
  <si>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</si>
  <si>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</si>
  <si>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</si>
  <si>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</si>
  <si>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</si>
  <si>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</si>
  <si>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</si>
  <si>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</si>
  <si>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</si>
  <si>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</si>
  <si>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</si>
  <si>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</si>
  <si>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</si>
  <si>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</si>
  <si>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</si>
  <si>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</si>
  <si>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</si>
  <si>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</si>
  <si>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</si>
  <si>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</si>
  <si>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</si>
  <si>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</si>
  <si>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</si>
  <si>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</si>
  <si>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</si>
  <si>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</si>
  <si>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</si>
  <si>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</si>
  <si>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</si>
  <si>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</si>
  <si>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</si>
  <si>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</si>
  <si>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</si>
  <si>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</si>
  <si>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</si>
  <si>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</si>
  <si>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</si>
  <si>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</si>
  <si>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</si>
  <si>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</si>
  <si>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</si>
  <si>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</si>
  <si>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</si>
  <si>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</si>
  <si>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</si>
  <si>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</si>
  <si>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</si>
  <si>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</si>
  <si>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</si>
  <si>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</si>
  <si>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</si>
  <si>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</si>
  <si>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</si>
  <si>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</si>
  <si>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</si>
  <si>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</si>
  <si>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</si>
  <si>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</si>
  <si>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</si>
  <si>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</si>
  <si>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</si>
  <si>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</si>
  <si>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</si>
  <si>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</si>
  <si>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</si>
  <si>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</si>
  <si>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</si>
  <si>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</si>
  <si>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</si>
  <si>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</si>
  <si>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</si>
  <si>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</si>
  <si>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</si>
  <si>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</si>
  <si>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</si>
  <si>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</si>
  <si>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</si>
  <si>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</si>
  <si>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</si>
  <si>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</si>
  <si>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</si>
  <si>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</si>
  <si>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</si>
  <si>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</si>
  <si>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</si>
  <si>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</si>
  <si>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</si>
  <si>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</si>
  <si>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</si>
  <si>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</si>
  <si>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</si>
  <si>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</si>
  <si>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</si>
  <si>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</si>
  <si>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</si>
  <si>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</si>
  <si>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</si>
  <si>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</si>
  <si>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</si>
  <si>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</si>
  <si>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</si>
  <si>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</si>
  <si>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</si>
  <si>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</si>
  <si>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</si>
  <si>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</si>
  <si>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</si>
  <si>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</si>
  <si>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</si>
  <si>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</si>
  <si>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</si>
  <si>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</si>
  <si>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</si>
  <si>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</si>
  <si>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</si>
  <si>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</si>
  <si>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</si>
  <si>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</si>
  <si>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</si>
  <si>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</si>
  <si>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</si>
  <si>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</si>
  <si>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</si>
  <si>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</si>
  <si>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</si>
  <si>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</si>
  <si>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</si>
  <si>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</si>
  <si>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</si>
  <si>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</si>
  <si>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</si>
  <si>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</si>
  <si>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</si>
  <si>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</si>
  <si>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</si>
  <si>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</si>
  <si>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</si>
  <si>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</si>
  <si>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</si>
  <si>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</si>
  <si>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</si>
  <si>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</si>
  <si>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</si>
  <si>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</si>
  <si>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</si>
  <si>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</si>
  <si>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</si>
  <si>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</si>
  <si>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</si>
  <si>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</si>
  <si>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</si>
  <si>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</si>
  <si>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</si>
  <si>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</si>
  <si>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</si>
  <si>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</si>
  <si>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</si>
  <si>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</si>
  <si>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</si>
  <si>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</si>
  <si>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</si>
  <si>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</si>
  <si>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</si>
  <si>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</si>
  <si>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</si>
  <si>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</si>
  <si>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</si>
  <si>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</si>
  <si>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</si>
  <si>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</si>
  <si>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</si>
  <si>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</si>
  <si>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</si>
  <si>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</si>
  <si>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</si>
  <si>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</si>
  <si>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</si>
  <si>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</si>
  <si>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</si>
  <si>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</si>
  <si>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</si>
  <si>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</si>
  <si>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</si>
  <si>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</si>
  <si>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</si>
  <si>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</si>
  <si>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</si>
  <si>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</si>
  <si>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</si>
  <si>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</si>
  <si>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</si>
  <si>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</si>
  <si>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</si>
  <si>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</si>
  <si>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</si>
  <si>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</si>
  <si>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</si>
  <si>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</si>
  <si>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</si>
  <si>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</si>
  <si>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</si>
  <si>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</si>
  <si>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</si>
  <si>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</si>
  <si>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</si>
  <si>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</si>
  <si>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</si>
  <si>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</si>
  <si>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</si>
  <si>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</si>
  <si>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</si>
  <si>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</si>
  <si>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</si>
  <si>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</si>
  <si>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</si>
  <si>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</si>
  <si>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</si>
  <si>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</si>
  <si>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</si>
  <si>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</si>
  <si>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</si>
  <si>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</si>
  <si>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</si>
  <si>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</si>
  <si>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</si>
  <si>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</si>
  <si>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</si>
  <si>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</si>
  <si>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</si>
  <si>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</si>
  <si>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</si>
  <si>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</si>
  <si>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</si>
  <si>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</si>
  <si>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</si>
  <si>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</si>
  <si>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</si>
  <si>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</si>
  <si>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</si>
  <si>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</si>
  <si>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</si>
  <si>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</si>
  <si>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</si>
  <si>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</si>
  <si>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</si>
  <si>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</si>
  <si>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</si>
  <si>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</si>
  <si>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</si>
  <si>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</si>
  <si>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</si>
  <si>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</si>
  <si>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</si>
  <si>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</si>
  <si>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</si>
  <si>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</si>
  <si>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</si>
  <si>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</si>
  <si>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</si>
  <si>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</si>
  <si>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</si>
  <si>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</si>
  <si>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</si>
  <si>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</si>
  <si>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</si>
  <si>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</si>
  <si>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</si>
  <si>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</si>
  <si>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</si>
  <si>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</si>
  <si>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</si>
  <si>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</si>
  <si>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</si>
  <si>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</si>
  <si>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</si>
  <si>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</si>
  <si>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</si>
  <si>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</si>
  <si>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</si>
  <si>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</si>
  <si>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</si>
  <si>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</si>
  <si>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</si>
  <si>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</si>
  <si>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</si>
  <si>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</si>
  <si>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</si>
  <si>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</si>
  <si>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</si>
  <si>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</si>
  <si>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</si>
  <si>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</si>
  <si>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</si>
  <si>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</si>
  <si>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</si>
  <si>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</si>
  <si>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</si>
  <si>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</si>
  <si>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</si>
  <si>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</si>
  <si>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</si>
  <si>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</si>
  <si>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</si>
  <si>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</si>
  <si>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</si>
  <si>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</si>
  <si>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</si>
  <si>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</si>
  <si>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</si>
  <si>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</si>
  <si>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</si>
  <si>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</si>
  <si>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</si>
  <si>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</si>
  <si>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</si>
  <si>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</si>
  <si>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</si>
  <si>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</si>
  <si>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</si>
  <si>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</si>
  <si>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</si>
  <si>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</si>
  <si>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</si>
  <si>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</si>
  <si>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</si>
  <si>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</si>
  <si>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</si>
  <si>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</si>
  <si>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</si>
  <si>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</si>
  <si>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</si>
  <si>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</si>
  <si>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</si>
  <si>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</si>
  <si>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</si>
  <si>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</si>
  <si>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</si>
  <si>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</si>
  <si>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</si>
  <si>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</si>
  <si>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</si>
  <si>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</si>
  <si>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</si>
  <si>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</si>
  <si>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</si>
  <si>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</si>
  <si>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</si>
  <si>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</si>
  <si>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</si>
  <si>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</si>
  <si>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</si>
  <si>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</si>
  <si>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</si>
  <si>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</si>
  <si>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</si>
  <si>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</si>
  <si>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</si>
  <si>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</si>
  <si>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</si>
  <si>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</si>
  <si>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</si>
  <si>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</si>
  <si>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</si>
  <si>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</si>
  <si>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</si>
  <si>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</si>
  <si>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</si>
  <si>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</si>
  <si>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</si>
  <si>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</si>
  <si>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</si>
  <si>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</si>
  <si>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</si>
  <si>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</si>
  <si>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</si>
  <si>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</si>
  <si>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</si>
  <si>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</si>
  <si>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</si>
  <si>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</si>
  <si>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</si>
  <si>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</si>
  <si>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</si>
  <si>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</si>
  <si>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</si>
  <si>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</si>
  <si>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</si>
  <si>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</si>
  <si>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</si>
  <si>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</si>
  <si>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</si>
  <si>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</si>
  <si>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</si>
  <si>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</si>
  <si>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</si>
  <si>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</si>
  <si>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</si>
  <si>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</si>
  <si>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</si>
  <si>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</si>
  <si>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</si>
  <si>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</si>
  <si>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</si>
  <si>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</si>
  <si>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</si>
  <si>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</si>
  <si>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</si>
  <si>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</si>
  <si>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</si>
  <si>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</si>
  <si>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</si>
  <si>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</si>
  <si>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</si>
  <si>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</si>
  <si>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</si>
  <si>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</si>
  <si>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</si>
  <si>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</si>
  <si>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</si>
  <si>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</si>
  <si>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</si>
  <si>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</si>
  <si>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</si>
  <si>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</si>
  <si>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</si>
  <si>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</si>
  <si>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</si>
  <si>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</si>
  <si>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</si>
  <si>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</si>
  <si>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</si>
  <si>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</si>
  <si>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</si>
  <si>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</si>
  <si>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</si>
  <si>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</si>
  <si>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</si>
  <si>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</si>
  <si>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</si>
  <si>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</si>
  <si>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</si>
  <si>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</si>
  <si>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</si>
  <si>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</si>
  <si>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</si>
  <si>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</si>
  <si>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</si>
  <si>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</si>
  <si>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</si>
  <si>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</si>
  <si>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</si>
  <si>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</si>
  <si>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</si>
  <si>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</si>
  <si>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</si>
  <si>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</si>
  <si>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</si>
  <si>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</si>
  <si>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</si>
  <si>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</si>
  <si>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</si>
  <si>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</si>
  <si>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</si>
  <si>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</si>
  <si>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</si>
  <si>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</si>
  <si>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</si>
  <si>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</si>
  <si>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</si>
  <si>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</si>
  <si>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</si>
  <si>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</si>
  <si>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</si>
  <si>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</si>
  <si>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</si>
  <si>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</si>
  <si>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</si>
  <si>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</si>
  <si>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</si>
  <si>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</si>
  <si>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</si>
  <si>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</si>
  <si>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</si>
  <si>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</si>
  <si>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</si>
  <si>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</si>
  <si>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</si>
  <si>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</si>
  <si>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</si>
  <si>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</si>
  <si>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</si>
  <si>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</si>
  <si>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</si>
  <si>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</si>
  <si>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</si>
  <si>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</si>
  <si>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</si>
  <si>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</si>
  <si>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</si>
  <si>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</si>
  <si>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</si>
  <si>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</si>
  <si>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</si>
  <si>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</si>
  <si>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</si>
  <si>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</si>
  <si>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</si>
  <si>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</si>
  <si>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</si>
  <si>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</si>
  <si>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</si>
  <si>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</si>
  <si>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</si>
  <si>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</si>
  <si>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</si>
  <si>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</si>
  <si>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</si>
  <si>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</si>
  <si>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</si>
  <si>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</si>
  <si>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</si>
  <si>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</si>
  <si>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</si>
  <si>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</si>
  <si>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</si>
  <si>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</si>
  <si>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</si>
  <si>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</si>
  <si>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</si>
  <si>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</si>
  <si>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</si>
  <si>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</si>
  <si>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</si>
  <si>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</si>
  <si>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</si>
  <si>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</si>
  <si>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</si>
  <si>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</si>
  <si>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</si>
  <si>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</si>
  <si>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</si>
  <si>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</si>
  <si>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</si>
  <si>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</si>
  <si>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</si>
  <si>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</si>
  <si>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</si>
  <si>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</si>
  <si>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</si>
  <si>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</si>
  <si>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</si>
  <si>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</si>
  <si>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</si>
  <si>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</si>
  <si>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</si>
  <si>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</si>
  <si>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</si>
  <si>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</si>
  <si>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</si>
  <si>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</si>
  <si>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</si>
  <si>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</si>
  <si>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</si>
  <si>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</si>
  <si>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</si>
  <si>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</si>
  <si>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</si>
  <si>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</si>
  <si>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</si>
  <si>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</si>
  <si>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</si>
  <si>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</si>
  <si>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</si>
  <si>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</si>
  <si>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</si>
  <si>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</si>
  <si>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</si>
  <si>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</si>
  <si>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</si>
  <si>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</si>
  <si>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</si>
  <si>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</si>
  <si>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</si>
  <si>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</si>
  <si>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</si>
  <si>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</si>
  <si>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</si>
  <si>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</si>
  <si>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</si>
  <si>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</si>
  <si>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</si>
  <si>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</si>
  <si>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</si>
  <si>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</si>
  <si>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</si>
  <si>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</si>
  <si>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</si>
  <si>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</si>
  <si>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</si>
  <si>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</si>
  <si>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</si>
  <si>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</si>
  <si>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</si>
  <si>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</si>
  <si>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</si>
  <si>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</si>
  <si>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</si>
  <si>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</si>
  <si>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</si>
  <si>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</si>
  <si>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</si>
  <si>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</si>
  <si>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</si>
  <si>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</si>
  <si>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</si>
  <si>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</si>
  <si>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</si>
  <si>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</si>
  <si>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</si>
  <si>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</si>
  <si>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</si>
  <si>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</si>
  <si>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</si>
  <si>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</si>
  <si>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</si>
  <si>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</si>
  <si>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</si>
  <si>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</si>
  <si>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</si>
  <si>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</si>
  <si>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</si>
  <si>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</si>
  <si>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</si>
  <si>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</si>
  <si>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</si>
  <si>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</si>
  <si>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</si>
  <si>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</si>
  <si>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</si>
  <si>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</si>
  <si>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</si>
  <si>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</si>
  <si>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</si>
  <si>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</si>
  <si>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</si>
  <si>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</si>
  <si>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</si>
  <si>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</si>
  <si>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</si>
  <si>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</si>
  <si>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</si>
  <si>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</si>
  <si>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</si>
  <si>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</si>
  <si>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</si>
  <si>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</si>
  <si>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</si>
  <si>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Gestión de Trámites y Servicios para la Ciudadanía PM04</t>
  </si>
  <si>
    <t>11. Política de Servicio al ciudadano</t>
  </si>
  <si>
    <t>Misional</t>
  </si>
  <si>
    <t>Subsecretaría de Servicio a la Ciudadanía</t>
  </si>
  <si>
    <t>2023</t>
  </si>
  <si>
    <t>1</t>
  </si>
  <si>
    <t>N/A</t>
  </si>
  <si>
    <t>Excel</t>
  </si>
  <si>
    <t>Porcentaje  %</t>
  </si>
  <si>
    <t>Número</t>
  </si>
  <si>
    <t xml:space="preserve"> </t>
  </si>
  <si>
    <t>Adriana Ruth Iza Certuche</t>
  </si>
  <si>
    <t>Magnitud Programada
Vigencia 2020</t>
  </si>
  <si>
    <t>Magnitud  Ejecutada 2021</t>
  </si>
  <si>
    <t>Magnitud  Ejecutada 2020</t>
  </si>
  <si>
    <t>Magnitud Programada
Vigencia 2021</t>
  </si>
  <si>
    <t>Magnitud Programada
Vigencia 2022</t>
  </si>
  <si>
    <t>Magnitud  Ejecutada 2022</t>
  </si>
  <si>
    <t>Magnitud  Ejecutada  2023</t>
  </si>
  <si>
    <t>Magnitud Programada
Vigencia 2024</t>
  </si>
  <si>
    <t>Magnitud  Ejecutada 2024</t>
  </si>
  <si>
    <t>Magnitud Programada
Vigencia 2023</t>
  </si>
  <si>
    <t>3. Gestión con Valores para Resultado</t>
  </si>
  <si>
    <t>Direccion de Investigaciones Administrativas al Transito y Transporte</t>
  </si>
  <si>
    <t xml:space="preserve">Resolver el 100% de los recursos de apelación interpuestos en contra de los fallos emitidos en primera instancia por las Subdirecciones de Contravenciones - SC, y Control e Investigaciones de Transporte Público - SCITP, y de las solicitudes de desvinculación administrativa, con vencimiento en la vigencia. </t>
  </si>
  <si>
    <t>SÍ</t>
  </si>
  <si>
    <t>Asignar los expedientes de segunda instancia a los Abogados sustanciadores y revisores, así como al Grupo de la Secretaria Común para realizar el proceso de notificación.</t>
  </si>
  <si>
    <t xml:space="preserve">Emitir en términos los actos administrativos de los recursos allegados por la Subdirección de Contravenciones - SC y la Subdirección de Control de Investigaciones de Transporte Público - SCITP </t>
  </si>
  <si>
    <t>Resolver los recursos de apelación interpuestos en el desarrollo de investigaciones administrativas por infracciones a normas de tránsito y transporte público</t>
  </si>
  <si>
    <t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t>
  </si>
  <si>
    <t>Subdirección de Contravenciones</t>
  </si>
  <si>
    <t xml:space="preserve">POA Subdirección de Contravenciones Meta 1. Realizar el 100% de audiencias de continuación en un término menor a 180 días hábiles. </t>
  </si>
  <si>
    <t>POA Subdirección de Contravenciones Meta 2. Sustanciar el 60% de los autos de pruebas de los procesos que se encuentran aperturados en la vigencia allegados al grupo de reincidencias</t>
  </si>
  <si>
    <t>Sustanciar el 60% de los autos de pruebas de los procesos que se encuentran aperturados en la vigencia allegados al grupo de reincidencias</t>
  </si>
  <si>
    <t>Realizar el seguimiento a la Base de Datos verificando el estado del reparto de expedientes a las Autoridades de Tránsito de los procesos contravencionales.</t>
  </si>
  <si>
    <t>Subdirección de Control e Investigaciones al Transporte Público</t>
  </si>
  <si>
    <t>POA Subdirección de Control e Investigaciones al Transporte Público Meta 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</si>
  <si>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</si>
  <si>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Impulsar procesalmente las investigaciones administrativas por infracción a las normas de transporte público.</t>
  </si>
  <si>
    <t>Proferir los actos administrativos que en derecho correspondan respecto a la infracción a las normas de transporte público.</t>
  </si>
  <si>
    <t xml:space="preserve">Proferir los actos administrativos que en derecho corresponda y que resuelvan de fondo los procesos administrativos sancionatorios que se encuentren en trámite. </t>
  </si>
  <si>
    <t>PM05 - Proceso Gestión Contravencional y al Transporte Público</t>
  </si>
  <si>
    <t>Dirección de Investigaciones Administrativas al Tránsito y Transporte</t>
  </si>
  <si>
    <t>Porcentaje de recursos de apelación resueltos por la Dirección de Investigaciones Administrativas al Tránsito y Transporte</t>
  </si>
  <si>
    <t>2020</t>
  </si>
  <si>
    <t>31</t>
  </si>
  <si>
    <t>12</t>
  </si>
  <si>
    <t xml:space="preserve">Los  recursos de apelación interpuestos en contra de los fallos de primera instancia emitidos por las Subdirecciones de Contravenciones - SC, y Control e Investigaciones de Transporte Público - SCITP, son registrados en la base de datos de la Dirección de Investigaciones Administrativas al Tránsito y Transporte - DIATT, donde se lleva un contol de los tiempos para resolver los recursos y de alli se obtiene la informacion para  diligenciar el indicador. </t>
  </si>
  <si>
    <t>Archivo de Excel en Google Drive</t>
  </si>
  <si>
    <t>Articulo 52 de la ley 1437 de 2011</t>
  </si>
  <si>
    <t>Medir el porcentaje en el que se resuelven dentro de la oportunidad legal, los recursos de apelación interpuestos en contra de los fallos de primera instancia emitidos por las Subdirecciones de Contravenciones, y Control e Investigaciones de Transporte Público, y de las solicitudes de desvinculación administrativa de los vehículos de transporte público, con vencimiento en la presente vigencia.</t>
  </si>
  <si>
    <t>Realizar el segumiento de la Base de datos de la Dirección de Investigaciones Administrativas al Tránsito y Transporte</t>
  </si>
  <si>
    <t>(Número de recursos de apelación resueltos por la Dirección de Investigaciones Administrativas al Tránsito y Transporte - DIATT antes del vencimiento del término legal / Número de recursos de apelación interpuestos en contra de los fallos de primera instancia emitidos por las Subdirecciones de Contravenciones - SC, y Control e Investigaciones de Transporte Público - SCITP y de las solicitudes de desvinculación administrativa, con vencimiento en la vigencia) * 100</t>
  </si>
  <si>
    <t>Número de recursos de apelación resueltos por la Dirección de Investigaciones Administrativas al Tránsito y Transporte antes del vencimiento del término legal</t>
  </si>
  <si>
    <t>Número de recursos de apelación interpuestos en contra de los fallos de primera instancia emitidos por las Subdirecciones de Contravenciones, y Control e Investigaciones de Transporte Público y de las solicitudes de desvinculación administrativa, con vencimiento en la vigencia.</t>
  </si>
  <si>
    <t>Los datos para generar el numerado del POA se evidencian en la BD de segunda instancia - Excel de google drive.</t>
  </si>
  <si>
    <t>Los datos para generar el denominador del POA se evidencian en la BD de segunda instancia - Excel de google drive.</t>
  </si>
  <si>
    <t xml:space="preserve">Recursos de apelación resueltos por la Dirección de Investigaciones Administrativas al Tránsito y Transporte antes del vencimiento del término legal y que son interpuestos en la Subdirección de Contravenciones y la Subdirección de Control de Investigaciones al Tránsito y Transporte. </t>
  </si>
  <si>
    <t xml:space="preserve">Total de recursos de apelación  interpuestos por la Subdirección de Contravenciones y la Subdirección de Control de Investigaciones al Tránsito y Transporte. </t>
  </si>
  <si>
    <t>Ana María Corredor Yunis</t>
  </si>
  <si>
    <t>Porcentaje de audiencias de continuación en un término menor a 180 días hábiles realizado</t>
  </si>
  <si>
    <t>Base de Datos del Grupo de Audiencias de Continuación de la Subdirección de Contravenciones donde son entregados todos los expedientes de las impugnaciones.</t>
  </si>
  <si>
    <t>BD Proce Contravencional
Reporte SICON</t>
  </si>
  <si>
    <t>SICON</t>
  </si>
  <si>
    <t xml:space="preserve"> Código Nacional de Tránsito, Ley 1437 de 2011, CPACA, Ley 1564 del 2012.</t>
  </si>
  <si>
    <t>Realizar la contabilización de la cantidad de audiencias de continuación registradas durante el periodo y así mismo validar la cantidad de días que hay entre audiencia y audiencia con el fin de que estas no sobrepasen los 180 días hábiles. 
Medición del indicador: Para el avance de la vigencia el porcentaje alcanzado corresponde al corte del seguimiento. 
Para calcular el porcentaje de cada trimestre se tiene en cuenta el valor de los trimestres anteriores. Es decir, la sumatoria al corte del número de Audiencias de Continuación realizadas en un término menor a 180 días hábiles Vs. el número de impugnaciones suspendidas. 
Numerador: No. de Audiencias de Continuación  fijadas en un término menor a 180 días hábiles.
Denominador: No. de impugnaciones suspendidas</t>
  </si>
  <si>
    <t>(No. de audiencias de continuación  fijadas en un término menor a 180 días hábiles / No. de impugnaciones suspendidas) * 100</t>
  </si>
  <si>
    <t>No. de audiencias de continuación  fijadas en un término menor a 180 días hábiles</t>
  </si>
  <si>
    <t>No. de impugnaciones suspendidas</t>
  </si>
  <si>
    <t>Las audiencias de continuación son registradas en la BD Proceso Contravencional y en SICON.</t>
  </si>
  <si>
    <t>Las impugnaciones son registradas en la BD Proceso Contravencional y en SICON.</t>
  </si>
  <si>
    <t>Audiencias de continuación que se realizan con el fin de  resolver la situación contravencional del ciudadano.</t>
  </si>
  <si>
    <t>Total de impugnaciones realizadas por los ciudadanos y que en única audiencias no se puedo resolver su situación contravencional.</t>
  </si>
  <si>
    <t xml:space="preserve"> G</t>
  </si>
  <si>
    <t xml:space="preserve">Adriana Ruth Iza Certuche </t>
  </si>
  <si>
    <t>Jackeline Espitia Ramirez</t>
  </si>
  <si>
    <t>Porcentaje de procesos que se encuentran en etapa probatoria sustanciados</t>
  </si>
  <si>
    <t>Bases de datos del Grupo de Reincidencias de la Subdirección de Contravenciones y/o reporte de SICON.</t>
  </si>
  <si>
    <t>SICON y Excel de Google Drive</t>
  </si>
  <si>
    <t>Artículo 124 del Código Nacional de Tránsito Ley 769 de 2002</t>
  </si>
  <si>
    <t>Detectar en el Supercade de Movilidad y de manera oficiosa, los ciudadanos reincidentes e iniciar con el proceso sancionatorio.  El Código Nacional de Tránsito establece en su artículo 124 la Reincidencia como:  "Haber cometido más de una falta a las normas de tránsito en un término de seis (6) meses".</t>
  </si>
  <si>
    <t>Se debe tener en cuenta la información registrada en el archivo de google drive para el registro de la asignación de los procesos de reincidencias y realizar la trazabilidad de los mismos para determinar los procesos que deben iniciar la etapa probatoria
Numerador: No. de procesos en etapa probatoria.
Denominador: No. de procesos aperturados en la vigencia</t>
  </si>
  <si>
    <t>No. de procesos en etapa probatoria</t>
  </si>
  <si>
    <t>BD Reincidencias
SICON</t>
  </si>
  <si>
    <t>Jackeline Espitia Ramirez  / Autoridad de Tránsito Grupo de Reincidencias</t>
  </si>
  <si>
    <r>
      <t xml:space="preserve">En atención al seguimiento realizado en el grupo de reincidencias, se evidenció que la meta dependía de una situación en particular que no se encuentra en manos de la Subdirección de Contravenciones, esto es, la comunicación, que a pesar de ser iniciada en el Grupo de Reincidencias, depende tanto de la gestión del tercero, la empresa de correspondencia (472) como de la actualización de la ciudadanía de sus datos en el Registro Único Nacional de Tránsito RUNT, por lo que al depender de variables ajenas a la gestión normal del grupo, no es posible incluirlas en la medición, pues se traducen en resultados distorsionados sobre el trabajo real adelantado. Así las cosas, se modifica la variable </t>
    </r>
    <r>
      <rPr>
        <b/>
        <sz val="10"/>
        <color theme="1"/>
        <rFont val="Calibri"/>
        <family val="2"/>
        <scheme val="minor"/>
      </rPr>
      <t xml:space="preserve">Cantidad de procesos de reincidencias que se encuentran  en etapa probatoria, </t>
    </r>
    <r>
      <rPr>
        <sz val="10"/>
        <color theme="1"/>
        <rFont val="Calibri"/>
        <family val="2"/>
        <scheme val="minor"/>
      </rPr>
      <t>eliminando la palabra comunicados, para depender unicamente de la realización efectiva por expedición del auto de pruebas por parte de los abogados de la Subdirección.
Adicionalmente, la meta se modifica en el 60%, atendiendo el comportamiento del grupo y la gestión que se realizó durante 2022.</t>
    </r>
  </si>
  <si>
    <t>Porcentaje de las investigaciones administrativas por infracción a las normas de transporte público impulsadas procesalmente</t>
  </si>
  <si>
    <t xml:space="preserve">Sistema de información (SICON) y/o herramienta tecnológica institucionalmente adoptada que haga sus veces y base de datos de la Subdirección de Control e Investigaciones de Transporte Público. </t>
  </si>
  <si>
    <t>N.A</t>
  </si>
  <si>
    <t xml:space="preserve">Ley 336 de 1996, Decreto 1079 de 2015, Ley 105 de 1993 y Decreto 672 de 2018 </t>
  </si>
  <si>
    <t>Medir el porcentaje de avance frente a la acción de 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</si>
  <si>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(Numerador) Son todos los actos y actuaciones administrativas que se expidan y que impulsen procesalmente las investigaciones administrativas por infracción a las nomas de transporte público / (Variable) 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</si>
  <si>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(No. de actos administrativos que impulsan procesalmente las investigaciones expedidas   / No. investigaciones administrativas  que se encuentren en trámite  a 31 de diciembre de la vigencia inmediatamente anterior)*100</t>
  </si>
  <si>
    <t>No. de actos administrativos que impulsan las investigaciones expedidas.</t>
  </si>
  <si>
    <t xml:space="preserve"> No. de  investigaciones administrativas  que se encuentren en trámite  a 31 de diciembre de la vigencia inmediatamente anterior.</t>
  </si>
  <si>
    <t>La información se obtiene de la base de datos que se maneja en la Subdirección, que tiene por nombre Investigaciones Aperturas con Ley 1437.</t>
  </si>
  <si>
    <t>Impulsos a las Investigaciones</t>
  </si>
  <si>
    <t>Investigaciones al 31 de Diciembre</t>
  </si>
  <si>
    <t>Carol Angie Pinzón Ruiz</t>
  </si>
  <si>
    <t>Rocio Molina Yepes</t>
  </si>
  <si>
    <t>Porcentaje proferido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</si>
  <si>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Medir el avance alcanzado frente a la acción de 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</si>
  <si>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 xml:space="preserve">(Numerador) Son los actos administrativos que se suscriban por el Subdirector donde se haga el pronunciamiento jurídico frente a los informes de infracción de transporte, quejas, reportes, visitas administrativas y/o chequeos documentales / (Denomidor) Corresponde al total de los informes de infracción de transporte, quejas, reportes, visitas administrativas y/o chequeos documentales , que sean competencia de la Subdirección.  </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</si>
  <si>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</si>
  <si>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No. de actos administrativos expedidos respecto de los informes de infracción de transporte, quejas, reportes, visitas administrativas y/o chequeos documentales.</t>
  </si>
  <si>
    <t>No.  de informes de infracción de transporte, quejas, reportes, visitas administrativas y/o chequeos documentales  que sean competencia de la Subdirección</t>
  </si>
  <si>
    <t>La información se obtiene de la base de datos que se maneja en la Subdirección, que tiene por nombre Investigaciones Aperturas con Ley 1437 y del archivo Informe Aperturas IUIT y Memorandos 2022.</t>
  </si>
  <si>
    <t>Aperturas Cargadas 2022</t>
  </si>
  <si>
    <t>Aperturas Recibidas (IUIT + Memorandos) 2022</t>
  </si>
  <si>
    <t>Porcentaje proferido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</si>
  <si>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 xml:space="preserve">Sistema de información (SICON)  y/o herramienta tecnológica institucionalmente adoptada que haga sus veces y base de datos de la Subdirección de Control e Investigaciones de Transporte Público. </t>
  </si>
  <si>
    <t>Medir el avance alcanzado frente a la acción 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</si>
  <si>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 xml:space="preserve">(Numerador) Son las investigaciones en las cuales se expide el acto administrativo de fondo, resolviendo en primera instancia la actuación administrativa  sancionando, absolviendo, cerrando o todas aquellas que pongan fin al proceso. / (Denominador) Son el número de investigaciones administrativas cuyos hechos acaecieron  en la antepenúltima vigencia y que se encuentran en trámite, es decir, respecto de las mismas  no se ha expedido un acto administrativo de fondo que haya adquirido firmeza. </t>
  </si>
  <si>
    <t>(No. de investigaciones administrativas resueltas de fondo / No. de investigaciones cuyos hechos hayan acaecido en la antepenúltima vigencia y que se encuentren en trámite)*100</t>
  </si>
  <si>
    <t>No. de investigaciones administrativas resueltas de fondo</t>
  </si>
  <si>
    <t>No. de investigaciones cuyos hechos hayan acaecido en la antepenúltima vigencia y que se encuentren en trámite</t>
  </si>
  <si>
    <t>Número de fallos de investigaciones administrativas</t>
  </si>
  <si>
    <t>Total de investigaciones administrativas con vencimiento en la vigencia</t>
  </si>
  <si>
    <t>Verificar el cumplimiento de las acciones de mejora propuestas</t>
  </si>
  <si>
    <t>Hacer seguimiento a los procesos que ingresan al Grupo de Reincidencias por medio de Orfeo y Bogotá te escucha y a los procesos que deben iniciar la etapa de prueba.</t>
  </si>
  <si>
    <t>Notificar los actos administrativos  por infracción a las normas de transporte público.</t>
  </si>
  <si>
    <t xml:space="preserve">Notificar los actos administrativos que en derecho corresponda y que resuelvan de fondo los procesos administrativos sancionatorios que se encuentren en trámite. </t>
  </si>
  <si>
    <t>Notificar los actos administrativos que en derecho correspondan respecto a la infracción a las normas de transporte público.</t>
  </si>
  <si>
    <t>POA Subdirección de Control e Investigaciones al Transporte Público Meta 1. Impulsar procesalmente el 75% de las investigaciones administrativas por infracción a las normas de transporte público que se encuentren en trámite al  31 de diciembre de la vigencia inmediatamente anterior.</t>
  </si>
  <si>
    <t>POA Subdirección de Control e Investigaciones al Transporte Público Meta 2. Proferir el 45%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</si>
  <si>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Impulsar procesalmente el 75% de las investigaciones administrativas por infracción a las normas de transporte público que se encuentren en trámite al  31 de diciembre de la vigencia inmediatamente anterior.</t>
  </si>
  <si>
    <t>Proferir el 45%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</si>
  <si>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Sustanciar, revisar y expedir los actos administrativos  que en derecho correspondan respecto a la infracción a las normas de transporte público.</t>
  </si>
  <si>
    <t>Realizar reparto de expedientes de los actos administrativos que en derecho correspondan respecto a la infracción a las normas de transporte público.</t>
  </si>
  <si>
    <t xml:space="preserve">Realizar reparto de expedientes de los actos administrativos que en derecho corresponda y que resuelvan de fondo los procesos administrativos sancionatorios que se encuentren en trámite. </t>
  </si>
  <si>
    <t xml:space="preserve">Sustanciar, revisar y expedir los actos administrativos que en derecho corresponda y que resuelvan de fondo los procesos administrativos sancionatorios que se encuentren en trámite. 
</t>
  </si>
  <si>
    <t>Sustanciar, revisar y expedir los actos administrativos por infracción a las normas de transporte público.</t>
  </si>
  <si>
    <t>Realizar reparto de expedientes administrativos por infracción a las normas de transporte público.</t>
  </si>
  <si>
    <t>Efectuar el registro en la base de datos de los expedientes que inician un proceso contravencional con el fin de tener la trazabilidad de los documentos y el control de las fechas para las audiencias de continuación.</t>
  </si>
  <si>
    <t>Efectuar seguimiento a la realización de las audiencias de continuación en 180 días hábiles</t>
  </si>
  <si>
    <t>Realizar las audiencias de continuación</t>
  </si>
  <si>
    <t>Validar la expedición de los autos de prueba de los procesos que se encuentran aperturados y notificados</t>
  </si>
  <si>
    <t>Efectuar seguimiento al reparto y al registro de la información para validar y controlar los procesos que deben iniciar etapa de prueba</t>
  </si>
  <si>
    <t>No. De aperturas notificadas en la vigencia</t>
  </si>
  <si>
    <t>(No. de procesos en etapa probatoria / No. de  aperturas notificadas en la vigencia) * 100</t>
  </si>
  <si>
    <t>Cantidad de autos de prueba de procesos de reincidencias.</t>
  </si>
  <si>
    <t>Total de procesos de reincidencias  con resolución de apertura y notificados.</t>
  </si>
  <si>
    <t>Cuantificar el resultado de la decisión de la autoridad de tránsito, cuando el presunto infractor se presente ante la Autoridad de Tránsito a la celebración de audiencia pública, este podrá decretar las pruebas conducentes que le sean solicitadas y las de oficio que considere útiles. No obstante, en caso de no poder evacuarlas en la misma diligencia se suspenderá y su continuación deberá hacerse en un término no superior a ciento ochenta (180) días hábiles. 
La meta se alcanza al final de la vigencia.</t>
  </si>
  <si>
    <t>Personas interesadas en las investigaciones administrativas de la Secretaría.</t>
  </si>
  <si>
    <t>Personas interesadas en los actos administrativos de la Secretaría.</t>
  </si>
  <si>
    <t xml:space="preserve">
No se requiere la formulación de soluciones, toda vez que la meta se cumplió en su totalidad sin retraso alguno.</t>
  </si>
  <si>
    <t>Ciudadanía que interpone recursos de apelación a las investigaciones administrativas.</t>
  </si>
  <si>
    <t>En el primer reporte de la vigencia 2023, se profirieron 316 actos administrativos que presentan impulso procesal.
Tareas: 
1. Se  realizó el respectivo reparto de expedientes administrativos por infracción a las normas de Transporte público a los abogados designados en la Subdirección de Control e Investigaciones los primeros días del mes, se adjuntan soportes en las evidencias, en estos se indica quien entrega y quien recibe los mismos.
2. Sustanciar, revisar y expedir los actos administrativos por infracción a las normas de transporte público; para el primer trimestre se realizaron (2052) Actos administrativos equivalentes a aperturas, autos, fallos, recursos, inhibitorios, desvinculaciones y envíos a segunda instancia) 
3. El proceso de notificación se realiza en 4 pasos que son (citaciones, personal, por aviso y web) de estos se realizaron en el trimestre (4363) notificaciones por infracción a las normas de transporte público.</t>
  </si>
  <si>
    <t>En el primer reporte de la vigencia 2023, se realizaron 482 aperturas de  actos administrativos correspondientes a infracción de transporte, quejas, reportes, visitas administrativas y/o chequeos documentales que son de competencia de la Subdirección de Control e Investigaciones al Transporte Público.
Tareas: 
1. Se  realizó el respectivo reparto de expedientes administrativos por infracción a las normas de Transporte público a los abogados designados en la Subdirección de Control e Investigaciones los primeros días del mes, se adjuntan soportes en las evidencias, en estos se indica quien entrega y quien recibe los mismos.
2. Sustanciar, revisar y expedir los actos administrativos por infracción a las normas de transporte público; para el primer trimestre se realizaron (2052) Actos administrativos equivalentes a aperturas, autos, fallos, recursos, inhibitorios, desvinculaciones y envíos a segunda instancia) 
3. El proceso de notificación se realiza en 4 pasos que son (citaciones, personal, por aviso y web) de estos se realizaron en el trimestre (4363) notificaciones por infracción a las normas de transporte público.</t>
  </si>
  <si>
    <t>En el primer reporte de la vigencia 2023 se reporta un total de 98 actos administrativos que resuelven de fondo las investigaciones administrativas.
Tareas: 
1. Se  realizó el respectivo reparto de expedientes administrativos por infracción a las normas de Transporte público a los abogados designados en la Subdirección de Control e Investigaciones los primeros días del mes, se adjuntan soportes en las evidencias, en estos se indica quien entrega y quien recibe los mismos.
2. Sustanciar, revisar y expedir los actos administrativos por infracción a las normas de transporte público; para el primer trimestre se realizaron (2052) Actos administrativos equivalentes a aperturas, autos, fallos, recursos, inhibitorios, desvinculaciones y envíos a segunda instancia) 
3. El proceso de notificación se realiza en 4 pasos que son (citaciones, personal, por aviso y web) de estos se realizaron en el trimestre (4363) notificaciones por infracción a las normas de transporte público.</t>
  </si>
  <si>
    <t>Paulo Cesar Díaz Solarte</t>
  </si>
  <si>
    <t>Ana Maria Corredor Yunis /
Carol Angie Pinzón Ruiz</t>
  </si>
  <si>
    <t>Para el 1° trimestre del año  2023, se suspendieron un total de 15.334  audiencias de impugnacion de ordenes de comparendo y se realizaron 15.334  audiencias de continuación en menos de 180 días hábiles.
Uno de los factores primordiales para la consecusión de la meta, fue el agendamiento, el cual se realizó estratégicamente, que no superará los 180 días entre una y otra Audiencia de Continuaciones, además se hizo  seguimiento y control  a través del reparto y entrega de expedientes por medio de planillas  y diligenciamiento en la de  bases de datos. 
También se contó con la rotación de los abogados sustanciadores, revisores y autoridades de tránsito cada semana.                                                                                                        Quincenalmente se remitieron memorandos con la información registrada en el Sistema de Información Contravencional “SICON", donde se informó el buen desarrollo de los procesos y actividades conforme a lo establecido.</t>
  </si>
  <si>
    <t xml:space="preserve">Para el 1° trimestre del año  2023, se reportó un total de 861  fallados (recursos de apelación resueltos)  sobre 861  Recursos  interpuestos en contra de los fallos de primera instancia emitidos por las Subdirecciones de Contravenciones, y Control e Investigaciones de Transporte Público y de las solicitudes de desvinculación administrativa, con vencimiento en la vigencia.
 Se asignaron los expedientes de segunda instancia a los abogados sustanciadores 861 y  posteriormente se hizo el reparto a revisores  de 861  expedientes , así como al grupo de la Secretaría común para realizar el proceso de notificación: 861
Se emitió en términos los actos administrativos de los recursos allegados por la subdirección de contravenciones-SC y la subdirección de Control de Invertigaciones de Transporte Pýblico-SCITP para 861  expedientes
</t>
  </si>
  <si>
    <t>Para el 2° trimestre del año  2023, se reportó un total de 1.104  fallados (recursos de apelación resueltos)  sobre 1.104 Recursos  interpuestos en contra de los fallos de primera instancia emitidos por las Subdirecciones de Contravenciones, y Control e Investigaciones de Transporte Público y de las solicitudes de desvinculación administrativa, con vencimiento en la vigencia.
 Se asignaron los 1.104 expedientes de segunda instancia a los abogados sustanciadores  y  posteriormente se hizo el reparto a revisores  de 1.104 expedientes, así como al grupo de la Secretaría común para realizar el proceso de notificación: 1.104 
Se emitió en términos  los actos administrativos de los recursos allegados por la subdirección de contravenciones-SC y la subdirección de Control de Invertigaciones de Transporte Pýblico-SCITP para 1104  expedientes</t>
  </si>
  <si>
    <t>Andrea Ramirez Suárez</t>
  </si>
  <si>
    <t>Ana Maria Corredor /    
Andrea Ramirez Suárez</t>
  </si>
  <si>
    <t>Ana Maria Corredor/              
Andrea Ramirez Suárez</t>
  </si>
  <si>
    <t>Ana Maria Corredor/    
Andrea Ramirez Suárez</t>
  </si>
  <si>
    <t>Ciudadanos y ciudadanas investigados</t>
  </si>
  <si>
    <t>Ciudadanía compareciente</t>
  </si>
  <si>
    <t xml:space="preserve">Durante este trimestre enero a marzo del año  2023, se sustanciaron un total de 408 autos de prueba   y se notificaron 578 procesos que se encontraron aperturados de la vigencia  . Lo cual generó apróximado un 11% por encima de la meta.
La autoridad de tránsito motivo al grupo para la consecución de la meta, socializó el proceso e hizo seguimiento de las tareas encargadas a cada abogado, como al abogado que reporta los datos para el POA y seguimiento a los actos administrativos notificados.                                                                                                                                                                                                 Factor importante para cumplir la meta fue la puesta en marcha del plan de mejora, el cual se envio oportunamente a control interno para su aprobación.                                                                               </t>
  </si>
  <si>
    <t xml:space="preserve">Para el 2 trimestre se sustanciaron 355 autos en etapa probatoria, de los 624 procesos que se encontraron aperturados. Lo cual equivale al 95% de la meta, teniendo en cuenta que la meta es sustanciar el 60% de los procesos aperturados en la vigencia. Faltaron 3 puntos para cumplir plenamente la meta.
Para dicho cumplimiento se realizó autocontrol por medio del plan de mejoramiento de procesos, se ejecutaron acciones de la socialización del proceso de reincidencias, incluyendo la normatividad y el proceso de notificación al equipo de reinicidencia y al centro de servicios de movilidad.
Es de aclarar que en el mes de mayo se redujo el equipo de reincidencias por la necesidad de apoyar la contingencia de PQRS y en junio para contestar contingencia de tutelas. </t>
  </si>
  <si>
    <t>En el segundo reporte de la vigencia 2023, se realizaron 2.945 aperturas de  actos administrativos correspondientes a infracción de transporte, quejas, reportes, visitas administrativas y/o chequeos documentales que son de competencia de la Subdirección de Control e Investigaciones al Transporte Público.
Tareas: 
1. Se  realizó el respectivo reparto de expedientes administrativos por infracción a las normas de Transporte público (27 expedientes en promedio) a los abogados designados en la Subdirección de Control e Investigaciones los primeros días del mes, se adjuntan soportes en las evidencias, en estos se indica quien entrega y quien recibe los mismos.
2. Sustanciar, revisar y expedir los actos administrativos por infracción a las normas de transporte público; para el segundo trimestre se realizaron (2675) Actos administrativos equivalentes a aperturas, autos, fallos, recursos, inhibitorios,  y envíos a segunda instancia) 
3. El proceso de notificación se realiza en 4 pasos que son (citaciones, personal, por aviso y web) se realizaron 1526  notificaciones por infracción a las normas de transporte público.</t>
  </si>
  <si>
    <t>Para el segundo trimestre se realizaron 14.936 audiencias de continuación en las cuales el abogado solicitó pruebas al infractor y pruebas de oficio para sustentar la impugnación, de ahí que se realizaron varias audiencias de continuación. Además se presentaron 14.936 impugnaciones suspendidas. Como estrategia se enviaron memorandos a las autoridades, revisores y sustanciadores solicitandoles el cumplimiento del ingreso de la información a las bases y al Sicon, entrega de expedientes debidamente firmados.</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</si>
  <si>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</si>
  <si>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</si>
  <si>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</si>
  <si>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</si>
  <si>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</si>
  <si>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</si>
  <si>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</si>
  <si>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</si>
  <si>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</si>
  <si>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</si>
  <si>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</si>
  <si>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</si>
  <si>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</si>
  <si>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</si>
  <si>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</si>
  <si>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</si>
  <si>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</si>
  <si>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</si>
  <si>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</si>
  <si>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Nombre de Evidencias</t>
  </si>
  <si>
    <t>Para el 3° trimestre del año  2023, se reportó un total de 1.230  fallados (recursos de apelación resueltos)  sobre 1.230 Recursos  interpuestos en contra de los fallos de primera instancia emitidos por las Subdirecciones de Contravenciones, y Control e Investigaciones de Transporte Público y de las solicitudes de desvinculación administrativa, con vencimiento en la vigencia.
 Se asignaron los 1.230 expedientes de segunda instancia a los abogados sustanciadores  y  posteriormente se hizo el reparto a revisores  de 1.230 expedientes, así como al grupo de la Secretaría común para realizar el proceso de notificación: 1.230
Se emitió en términos  los actos administrativos de los recursos allegados por la subdirección de contravenciones-SC y la subdirección de Control de Invertigaciones de Transporte Pýblico-SCITP para 1.230  expedientes</t>
  </si>
  <si>
    <t>En el segundo reporte de la vigencia 2023, se profirieron  688 actos administrativos que presentan impulso procesal.
Tareas: 
1. Se  realizó el respectivo reparto de expedientes administrativos por infracción a las normas de Transporte público (27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segundo trimestre se realizaron (5.246) Actos administrativos equivalentes a aperturas, autos, fallos, recursos, inhibitorios,  y envíos a segunda instancia) 
3. El proceso de notificación se realiza en 4 pasos que son (citaciones, personal, por aviso y web) se realizaron 1526 notificaciones por infracción a las normas de transporte público.</t>
  </si>
  <si>
    <t>En el segundo reporte de la vigencia 2023 se reporta un total de 451 actos administrativos que resuelven de fondo las investigaciones administrativas.
Tareas:
1. Se  realizó el respectivo reparto de expedientes administrativos por infracción a las normas de Transporte público (27 expedientes en promedio) a los abogados designados en la Subdirección de Control e Investigaciones los primeros días del mes, se adjuntan soportes en las evidencias, en estos se indica quien entrega y quien recibe los mismos.
2. Sustanciar, revisar y expedir los actos administrativos por infracción a las normas de transporte público; para el segundo trimestre se realizaron (2675) Actos administrativos equivalentes a aperturas, autos, fallos, recursos, inhibitorios,  y envíos a segunda instancia) 
3. El proceso de notificación se realiza en 4 pasos que son (citaciones, personal, por aviso y web) se realizaron 1526 notificaciones por infracción a las normas de transporte público.</t>
  </si>
  <si>
    <t>BD SEGUNDA INSTANCIA DIATT CORTE 30 SEPT 2023.xlsx
Carpeta Planilla Sustanciador
Carpeta Planilla Revisor</t>
  </si>
  <si>
    <t>Para el 3 trimestre se sustanciaron 495 autos en etapa probatoria, de los 785 procesos que se encontraron aperturados. Lo cual equivale al 104% de la meta del periodo, teniendo en cuenta que la meta es sustanciar el 60% de los procesos aperturados en la vigencia.
Para dicho cumplimiento se realizó autocontrol por medio del plan de mejoramiento de procesos, se ejecutaron acciones de la socialización del proceso de reincidencias, incluyendo la normatividad y el proceso de notificación al equipo de reinicidencia y al centro de servicios de movilidad.</t>
  </si>
  <si>
    <t xml:space="preserve">Realizar el 100% de audiencias de continuación en un término menor a 180 días hábiles. </t>
  </si>
  <si>
    <t>Impulsos III Trimestre (excel), Base Activos Subdirección V1 2023 (5), Carpeta Tareas.</t>
  </si>
  <si>
    <t xml:space="preserve">No se presentaron retrasos en el período de reporte
</t>
  </si>
  <si>
    <t>Informe aperturas, IUIT (INFORME UNICO DE INFRACCIÒN), y memorandos 2023, Base Activos Subdirección V1 2023 (5), Carpeta tareas.</t>
  </si>
  <si>
    <t>Base Activos Subdirección V1 2023 (5), Carpeta Tareas.</t>
  </si>
  <si>
    <t>OSGCN-Desarrollar las competencias mínimas requeridas para cada uno de los roles que hacen parte de la estructura de recuperación de la entidad
OSGAS-Mantener las buenas prácticas antisoborno contenidas en la norma ISO 37001 y las demás adoptadas por la Entidad
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</si>
  <si>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Para el tercer trimestre se realizaron 20.370 audiencias de continuación de las 20.370 de impugnaciones suspendidas. Como estrategia se enviaron memorandos a las autoridades, revisores y sustanciadores solicitandoles el cumplimiento del ingreso de la información a las bases y al SICON, entrega de expedientes debidamente firmados.</t>
  </si>
  <si>
    <t>POA de gestión Continuaciones iii trimestre año 2023.xlxs</t>
  </si>
  <si>
    <t>POA de gestión Reincidencias iii trimestre año 2023.xlxs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</si>
  <si>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</si>
  <si>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En el tercer reporte de la vigencia 2023, se realizan  3929 actos administrativos dentro de estos se encuentran actos de servicio público (taxis), servicio particular (transporte ilegal) que presentaron impulso durante los primeros meses del año y que no habían sido incluidos anteriormente en la base de datos de la Subdirección, de 6.778  de investigaciones administrativas  que se encuentren en trámite  a 31 de diciembre de la vigencia inmediatamente anterior, teniendo así un cumplimiento del período reportado de 57,97%. y un ejecutado en la vigencia de 73%.
Tareas: 
1. Se  realizó el respectivo reparto de expedientes administrativos por infracción a las normas de Transporte público (60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tercer trimestre se realizaron (5.268) Actos administrativos equivalentes a aperturas, autos, fallos, recursos, inhibitorios,  y envíos a segunda instancia) 
3. El proceso de notificación se realiza en 4 pasos que son (citaciones, personal, por aviso y web) se realizaron 4228 notificaciones por infracción a las normas de transporte público.</t>
  </si>
  <si>
    <t>En el  tercer reporte de la vigencia 2023, se realizaron 1429 aperturas de  actos administrativos correspondientes a infracción de transporte, quejas, reportes, visitas administrativas y/o chequeos documentales que son de competencia de la Subdirección de Control e Investigaciones al Transporte Público. La meta se cumple a final de año promediando los trimestres.
Tareas: 
1. Se  realizó el respectivo reparto de expedientes administrativos por infracción a las normas de Transporte público (60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tercer trimestre se realizaron (5.268) Actos administrativos equivalentes a aperturas, autos, fallos, recursos, inhibitorios,  y envíos a segunda instancia) 
3. El proceso de notificación se realiza en 4 pasos que son (citaciones, personal, por aviso y web) se realizaron 4228 notificaciones por infracción a las normas de transporte público.</t>
  </si>
  <si>
    <r>
      <t>Con corte al 31 de diciembre de 2023 ,se realizaron un total de 4383 fallos (recursos de apelación resueltos) sobre 4383   Recursos interpuestos en contra de los fallos de primera instancia emitidos por las Subdirecciones de Contravenciones, y Control e Investigaciones de Transporte Público y de las solicitudes de desvinculación administrativa, con vencimiento en la vigencia; es decir, un cumplimiento del 100% a la meta.
Por la eficiente gestión en el proceso de Segunda Instancia se logró resolver el 100% de los recursos de apelación interpuestos en contra de los fallos de primera instancia, por lo consiguiente se dio pleno cumplimiento de la meta programada para este indicador. 
Esto benefició a la ciudadan</t>
    </r>
    <r>
      <rPr>
        <sz val="9"/>
        <color theme="1"/>
        <rFont val="Calibri"/>
        <family val="2"/>
        <scheme val="minor"/>
      </rPr>
      <t>ía con la resolución oportuna de recursos de apelación en contra de los fallos de primera instancia emitidos por la autoridad de tránsito proporcionando una gestión eficaz, eficiente y promoviendo la confianza en los trámites y servicios de la SDM.</t>
    </r>
    <r>
      <rPr>
        <sz val="9"/>
        <rFont val="Calibri"/>
        <family val="2"/>
        <scheme val="minor"/>
      </rPr>
      <t xml:space="preserve">
</t>
    </r>
  </si>
  <si>
    <t>Para el 4° trimestre del año 2023, se reportó un total de 1.188  recursos de apelación resueltos con fallo sobre 1.188 recursos interpuestos en contra de los fallos de primera instancia emitidos por las Subdirecciones de Contravenciones, Control e Investigaciones de Transporte Público y de las solicitudes de desvinculación administrativa con vencimiento en la vigencia.
 Se asignaron los 1.188 expedientes de segunda instancia a los abogados sustanciadores  y  posteriormente se hizo el reparto a revisores de igual cantidad de expedientes, así como al grupo de la Secretaría común para realizar el proceso de notificación de estos 1188 fallos.</t>
  </si>
  <si>
    <t>A corte de 31 Diciembre 
tomando como base  un total de (6778) investigaciones administrativas de transporte público en trámite a 31 de diciembre de 2022,  de ellos un total de (5109) expedientes presentaron impulso procesal.
Esto benefició a la ciudadanía con la resolución de fallo de las investigaciones administrativas al transporte público, proporcionando una gestión eficaz, eficiente y promoviendo la confianza en los trámites y servicios de la SDM.</t>
  </si>
  <si>
    <t>En el cuarto reporte de la vigencia 2023, se realizan 176 actos administrativos de transporte público de 6.778  de investigaciones administrativas  que se encontraban en trámite  a 31 de diciembre de la vigencia inmediatamente anterior, teniendo así un cumplimiento del período reportado del 2,6%. y un ejecutado en la vigencia del 75%. 
Tareas: 
1. Se  realizó el respectivo reparto de expedientes administrativos por infracción a las normas de Transporte público (60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tercer trimestre se realizaron (4363) Actos administrativos equivalentes a aperturas, autos, fallos, recursos, inhibitorios,  y envíos a segunda instancia).
3. El proceso de notificación se realiza en 4 pasos que son (citaciones, personal, por aviso y web) se realizaron 8.195 notificaciones por infracción a las normas de transporte público.</t>
  </si>
  <si>
    <t>Para el cuarto trimestre se realizaron 18.100 audiencias de continuación de las 18.100 de impugnaciones suspendidas. Dando un cumplimiento del 100% a la meta de la vigencia. Como estrategia se enviaron memorandos mensualmente a las autoridades, revisores y sustanciadores solicitandoles el cumplimiento del ingreso de la información a las bases y al SICON y la entrega de expedientes debidamente firmados.</t>
  </si>
  <si>
    <t xml:space="preserve">
A corte de 31 Diciembre tomando como base  un total de  10.142 expedientes allegados a esta Subdirección de los cuales se  realizaron  5.071 aperturas de expedientes correspondientes a infracciónes de transporte, quejas, reportes, visitas administrativas y/o chequeos documentales que son de competencia de la Subdirección de Control e Investigaciones al Transporte Público; obteniendo así un promedio de 50% en la vigencia.
Esto benefició a la ciudadanía con la resolución de   actos administrativos correspondientes a infracción de transporte, quejas, reportes, visitas administrativas y/o chequeos documentales todo lo anterior perteneciente  a de actos proporcionando una gestión eficaz, eficiente y promoviendo la confianza en los trámites y servicios de la SDM.
</t>
  </si>
  <si>
    <t xml:space="preserve">Con corte  a 31 de diciembre 2023  se realizaron un total de 1765 autos de prueba sobre   2743 resoluciones de aperturas notificadas de la vigencia. con lo cual se alcanzaría un avance  total ejecutado  de la vigencia del  64%. con un cumplimiento del 107% de la meta de la vigencia.
 La autoridad de tránsito realizó seguimiento a la base de datos contra los expedientes en físico con el apoyo del grupo, con el fin de dar cierre y entrega de expedientes al archivo , dar impulso procesal en los expedientes, con el fin de no tener caducidades. De acuerdo a lo anterior y por eficacia obtenida en la gestión en el proceso de reincidencias se logró sustanciar el 64% de los autos de pruebas de los procesos que se encuentran aperturados en la vigencia allegados al grupo de reincidencias y se cumplió con la meta programada del indicador.
Esto benefició a la ciudadanía con la resolución oportuna de proyectos de autos de prueba en contra de las aperturas notificadas emitidos por la autoridad de tránsito proporcionando una gestión eficaz, eficiente y promoviendo la confianza en los trámites y servicios de la SDM.
</t>
  </si>
  <si>
    <t>Para el cuarto trimestre se sustanciaron 504 autos en etapa probatoria, de los 756 procesos que se encontraron aperturados lo cual representa un avance ejecutado del 66% . Lo cual equivale al cumplimiento del 110% de la meta del periodo , teniendo en cuenta que la meta es sustanciar el 60% de los procesos aperturados en la vigencia. 
Para dicho cumplimiento se realizó autocontrol por medio del plan de mejoramiento de procesos, se ejecutaron acciones de la socialización del proceso de reincidencias, incluyendo la normatividad y el proceso de notificación al equipo de reinicidencia y al centro de servicios de movilidad.</t>
  </si>
  <si>
    <t>En el  cuarto reporte de la vigencia 2023, se realizaron 215 aperturas de expedientes correspondientes a infracción de transporte, quejas, reportes, visitas administrativas y/o chequeos documentales frente a un total de 1.688 Expedientes recibidos durante el periodo en cuestión los cuales son de competencia de la Subdirección de Control e Investigaciones al Transporte Público.  
Tareas: 
1. Se  realizó el respectivo reparto de expedientes administrativos por infracción a las normas de Transporte público (60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tercer trimestre se realizaron (4363) Actos administrativos equivalentes a aperturas, autos, fallos, recursos, inhibitorios,  y envíos a segunda instancia).
3. El proceso de notificación se realiza en 4 pasos que son (citaciones, personal, por aviso y web) se realizaron 8.195 notificaciones por infracción a las normas de transporte público.</t>
  </si>
  <si>
    <t xml:space="preserve">Con corte de 31 de diciembre 2023 se suspendieron  un total de 68.200  audiencias de impugnacion de ordenes de comparendo y se realizaronan 68.200 audiencias de continuación en menos de 180 días hábiles. Por lo cual se da un cumplimiento del 100% al indicador en la vigencia 2023.
De acuerdo a lo anterior se garantizó que se realizaran las actuaciones correspondientes al proceso contravencional lo cual inside en una mejora a la seguridad vial con la aplicación de las normas correspondientes.
Esto benefició a la ciudadanía puesto que se realizaron las audiencias de continuación sin exceder los 180 días lo cual proporcionando una gestión eficaz, eficiente y promoviendo la confianza en los trámites y servicios de la SDM. 
</t>
  </si>
  <si>
    <t>Con corte al 31 de Diciembre se expidieron 1.788 fallos que resuelven de fondo los procesos administrativos sancionatorios de un total de 1788 procesos administrativos sancionatorios  durante la  actual vigencia y pendientes de la anterior. Lo cual representa un cumplimiento del 100% de la meta de la vigencia
Esto benefició a la ciudadanía con la resolución  de fondo de las investigaciones administrativas a las normas de transporte público proporcionando una gestión eficaz, eficiente y promoviendo la confianza en los trámites y servicios de la SDM.</t>
  </si>
  <si>
    <t>En el cuarto reporte de la vigencia 2023 se disponen un total de 602 fallos que resuelven de fondo las investigaciones administrativas frente a 1.788 del total de expedientes en la Subdirección de Control e Investigaciones al Transporte Público y correspondientes al periodo del cuarto cuatrimestre, presentandose un cumplimiento del 33,67% en el periodo programado y un cumplimiento en la vigencia del 100% de la meta
Tareas: 
1. Se  realizó el respectivo reparto de expedientes administrativos por infracción a las normas de Transporte público (60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tercer trimestre se realizaron (4363) Actos administrativos equivalentes a aperturas, autos, fallos, recursos, inhibitorios,  y envíos a segunda instancia).
3. El proceso de notificación se realiza en 4 pasos que son (citaciones, personal, por aviso y web) se realizaron 8.195 notificaciones por infracción a las normas de transporte público.</t>
  </si>
  <si>
    <t>En el  tercer reporte de la vigencia 2023 se disponen un total de 637 actos administrativos que resuelven de fondo las investigaciones administrativas, presentandose un cumplimiento del 36% en el periodo programado y un cumplimiento en la vigencia del 71% de la meta que debemos tener del 100%
Tareas: 
1. Se  realizó el respectivo reparto de expedientes administrativos por infracción a las normas de Transporte público (60 expedientes en promedio) a los abogados designados en la Subdirección de Control e Investigaciones los primeros días del mes , se adjuntan soportes en las evidencias, en estos se indica quien entrega y quien recibe los mismos.
2. Sustanciar, revisar y expedir los actos administrativos por infracción a las normas de transporte público; para el tercero trimestre se realizaron (5.268) Actos administrativos equivalentes a aperturas, autos, fallos, recursos, inhibitorios,  y envíos a segunda instancia) 
3. El proceso de notificación se realiza en 4 pasos que son (citaciones, personal, por aviso y web) se realizaron 4228  notificaciones por infracción a las normas de transporte público.</t>
  </si>
  <si>
    <t>POA de gestión Reincidencias IV trimestre año 2023.xlxs
Enlace de evidencias: https://drive.google.com/drive/folders/1RfvlfItqgK_-symP8gwH9K4TKdFi2dLr</t>
  </si>
  <si>
    <t>Impulsos III Trimestre (excel), Base Activos Subdirección V1 2023 (5), Carpeta Tareas.
Enlace de evidencias: https://drive.google.com/drive/folders/1RfvlfItqgK_-symP8gwH9K4TKdFi2dLr</t>
  </si>
  <si>
    <t>Informe aperturas, IUIT (INFORME UNICO DE INFRACCIÒN), y memorandos 2023, Base Activos Subdirección V1 2023 (5), Carpeta tareas.
Enlace de evidencias: https://drive.google.com/drive/folders/1RfvlfItqgK_-symP8gwH9K4TKdFi2dLr</t>
  </si>
  <si>
    <t>Base Activos Subdirección V1 2023 (5), Carpeta Tareas.
Enlace de evidencias: https://drive.google.com/drive/folders/1RfvlfItqgK_-symP8gwH9K4TKdFi2dLr</t>
  </si>
  <si>
    <t>BD SEGUNDA INSTANCIA DIATT CORTE 31 DIC 2023.xlsx
Carpeta Planilla Sustanciador
Carpeta Planilla Revisor
Enlace de evidencias: https://drive.google.com/drive/folders/1RfvlfItqgK_-symP8gwH9K4TKdFi2dLr</t>
  </si>
  <si>
    <t>POA de gestión Continuaciones IV trimestre año 2023.xlxs
Enlace de evidencias: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</si>
</sst>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quot;$&quot;* #,##0.00_-;\-&quot;$&quot;* #,##0.00_-;_-&quot;$&quot;* &quot;-&quot;??_-;_-@_-"/>
  </numFmts>
  <fonts count="6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name val="Century Gothic"/>
      <family val="2"/>
    </font>
    <font>
      <sz val="11"/>
      <color rgb="FF9C6500"/>
      <name val="Calibri"/>
      <family val="2"/>
      <scheme val="minor"/>
    </font>
    <font>
      <b/>
      <sz val="10"/>
      <color theme="7"/>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rgb="FFFFEB9C"/>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7FFAF"/>
        <bgColor indexed="64"/>
      </patternFill>
    </fill>
    <fill>
      <patternFill patternType="solid">
        <fgColor theme="6"/>
        <bgColor indexed="64"/>
      </patternFill>
    </fill>
    <fill>
      <patternFill patternType="solid">
        <fgColor theme="2" tint="-0.249977111117893"/>
        <bgColor indexed="64"/>
      </patternFill>
    </fill>
    <fill>
      <patternFill patternType="solid">
        <fgColor rgb="FF738030"/>
        <bgColor indexed="64"/>
      </patternFill>
    </fill>
    <fill>
      <patternFill patternType="solid">
        <fgColor theme="1" tint="0.34998626667073579"/>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theme="1"/>
      </left>
      <right style="hair">
        <color theme="1"/>
      </right>
      <top style="hair">
        <color theme="1"/>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8" fillId="22" borderId="0" applyNumberFormat="0" applyBorder="0" applyAlignment="0" applyProtection="0"/>
  </cellStyleXfs>
  <cellXfs count="653">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2" borderId="0" xfId="0" applyFont="1" applyFill="1"/>
    <xf numFmtId="0" fontId="43" fillId="2" borderId="0" xfId="0" applyFont="1" applyFill="1"/>
    <xf numFmtId="0" fontId="39" fillId="12" borderId="2" xfId="0" applyFont="1" applyFill="1" applyBorder="1" applyAlignment="1">
      <alignment vertical="center" wrapText="1"/>
    </xf>
    <xf numFmtId="0" fontId="43" fillId="8" borderId="2" xfId="16" applyFont="1" applyFill="1" applyBorder="1" applyAlignment="1">
      <alignment horizontal="justify" vertical="center"/>
    </xf>
    <xf numFmtId="0" fontId="43" fillId="2" borderId="2" xfId="16" applyFont="1" applyFill="1" applyBorder="1" applyAlignment="1">
      <alignment horizontal="justify" vertical="center" wrapText="1"/>
    </xf>
    <xf numFmtId="49" fontId="44" fillId="0" borderId="41" xfId="0" applyNumberFormat="1" applyFont="1" applyBorder="1" applyAlignment="1">
      <alignment horizontal="center" vertical="center"/>
    </xf>
    <xf numFmtId="9" fontId="43" fillId="0" borderId="0" xfId="0" applyNumberFormat="1" applyFont="1" applyAlignment="1">
      <alignment horizontal="center" vertical="center"/>
    </xf>
    <xf numFmtId="0" fontId="43" fillId="0" borderId="3" xfId="16" applyFont="1" applyBorder="1" applyAlignment="1">
      <alignment vertical="center" wrapText="1"/>
    </xf>
    <xf numFmtId="0" fontId="43" fillId="0" borderId="0" xfId="0" applyFont="1"/>
    <xf numFmtId="0" fontId="43" fillId="2" borderId="9" xfId="16" applyFont="1" applyFill="1" applyBorder="1" applyAlignment="1">
      <alignment vertical="center" wrapText="1"/>
    </xf>
    <xf numFmtId="0" fontId="39" fillId="12" borderId="10" xfId="0" applyFont="1" applyFill="1" applyBorder="1" applyAlignment="1">
      <alignment vertical="center" wrapText="1"/>
    </xf>
    <xf numFmtId="0" fontId="39" fillId="2" borderId="50" xfId="0" applyFont="1" applyFill="1" applyBorder="1" applyAlignment="1">
      <alignment horizontal="justify" vertical="center"/>
    </xf>
    <xf numFmtId="0" fontId="39" fillId="2" borderId="0" xfId="0" applyFont="1" applyFill="1" applyAlignment="1">
      <alignment horizontal="justify" vertical="center"/>
    </xf>
    <xf numFmtId="0" fontId="45" fillId="2" borderId="0" xfId="0" applyFont="1" applyFill="1" applyProtection="1">
      <protection hidden="1"/>
    </xf>
    <xf numFmtId="0" fontId="45" fillId="0" borderId="0" xfId="0" applyFont="1" applyProtection="1">
      <protection hidden="1"/>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48" fillId="2" borderId="0" xfId="0" applyFont="1" applyFill="1" applyAlignment="1" applyProtection="1">
      <alignment horizontal="center" wrapText="1"/>
      <protection hidden="1"/>
    </xf>
    <xf numFmtId="0" fontId="52" fillId="2" borderId="0" xfId="0" applyFont="1" applyFill="1" applyProtection="1">
      <protection hidden="1"/>
    </xf>
    <xf numFmtId="0" fontId="45" fillId="0" borderId="11" xfId="0" applyFont="1" applyBorder="1" applyAlignment="1">
      <alignment horizontal="justify" vertical="center" wrapText="1"/>
    </xf>
    <xf numFmtId="0" fontId="45" fillId="0" borderId="2" xfId="0" applyFont="1" applyBorder="1" applyAlignment="1">
      <alignment horizontal="justify" vertical="center" wrapText="1"/>
    </xf>
    <xf numFmtId="0" fontId="53" fillId="2" borderId="0" xfId="3" applyFont="1" applyFill="1" applyAlignment="1" applyProtection="1">
      <protection hidden="1"/>
    </xf>
    <xf numFmtId="0" fontId="46" fillId="2" borderId="0" xfId="0" applyFont="1" applyFill="1" applyAlignment="1" applyProtection="1">
      <alignment vertical="center" wrapText="1"/>
      <protection hidden="1"/>
    </xf>
    <xf numFmtId="0" fontId="49" fillId="2" borderId="0" xfId="0" applyFont="1" applyFill="1" applyProtection="1">
      <protection hidden="1"/>
    </xf>
    <xf numFmtId="0" fontId="55" fillId="2" borderId="0" xfId="3" applyFont="1" applyFill="1" applyAlignment="1" applyProtection="1">
      <protection hidden="1"/>
    </xf>
    <xf numFmtId="14" fontId="43" fillId="2" borderId="50" xfId="0" applyNumberFormat="1" applyFont="1" applyFill="1" applyBorder="1" applyAlignment="1">
      <alignment horizontal="justify" vertical="center"/>
    </xf>
    <xf numFmtId="0" fontId="43" fillId="2" borderId="50" xfId="0" applyFont="1" applyFill="1" applyBorder="1" applyAlignment="1">
      <alignment horizontal="justify" vertical="center"/>
    </xf>
    <xf numFmtId="9" fontId="43" fillId="8" borderId="3" xfId="1" applyFont="1" applyFill="1" applyBorder="1" applyAlignment="1">
      <alignment horizontal="center" vertical="center" wrapText="1"/>
    </xf>
    <xf numFmtId="9" fontId="43" fillId="2" borderId="4" xfId="1" applyFont="1" applyFill="1" applyBorder="1" applyAlignment="1">
      <alignment vertical="center" wrapText="1"/>
    </xf>
    <xf numFmtId="10" fontId="13" fillId="4" borderId="54" xfId="1" applyNumberFormat="1" applyFont="1" applyFill="1" applyBorder="1" applyAlignment="1" applyProtection="1">
      <alignment horizontal="center" vertical="center"/>
      <protection locked="0"/>
    </xf>
    <xf numFmtId="10" fontId="35" fillId="2" borderId="56" xfId="1" applyNumberFormat="1" applyFont="1" applyFill="1" applyBorder="1" applyAlignment="1" applyProtection="1">
      <alignment horizontal="center" vertical="center"/>
    </xf>
    <xf numFmtId="10" fontId="35" fillId="4" borderId="56" xfId="1" applyNumberFormat="1" applyFont="1" applyFill="1" applyBorder="1" applyAlignment="1" applyProtection="1">
      <alignment horizontal="center" vertical="center"/>
      <protection locked="0"/>
    </xf>
    <xf numFmtId="166" fontId="35" fillId="2" borderId="67" xfId="1" applyNumberFormat="1" applyFont="1" applyFill="1" applyBorder="1" applyAlignment="1" applyProtection="1">
      <alignment horizontal="center" vertical="center"/>
    </xf>
    <xf numFmtId="10" fontId="35" fillId="2" borderId="63" xfId="1" applyNumberFormat="1" applyFont="1" applyFill="1" applyBorder="1" applyAlignment="1" applyProtection="1">
      <alignment horizontal="center" vertical="center"/>
    </xf>
    <xf numFmtId="10" fontId="35" fillId="4" borderId="63" xfId="1" applyNumberFormat="1" applyFont="1" applyFill="1" applyBorder="1" applyAlignment="1" applyProtection="1">
      <alignment horizontal="center" vertical="center"/>
      <protection locked="0"/>
    </xf>
    <xf numFmtId="9" fontId="23" fillId="2" borderId="40" xfId="1" applyFont="1" applyFill="1" applyBorder="1" applyAlignment="1" applyProtection="1">
      <alignment horizontal="center" vertical="center"/>
    </xf>
    <xf numFmtId="9" fontId="13" fillId="2" borderId="60" xfId="1" applyFont="1" applyFill="1" applyBorder="1" applyAlignment="1" applyProtection="1">
      <alignment horizontal="center" vertical="center"/>
    </xf>
    <xf numFmtId="0" fontId="43" fillId="2" borderId="9" xfId="16" applyFont="1" applyFill="1" applyBorder="1" applyAlignment="1">
      <alignment horizontal="center" vertical="center" wrapText="1"/>
    </xf>
    <xf numFmtId="10" fontId="33" fillId="2" borderId="2" xfId="1" applyNumberFormat="1" applyFont="1" applyFill="1" applyBorder="1" applyAlignment="1" applyProtection="1">
      <alignment horizontal="right" vertical="center" wrapText="1"/>
    </xf>
    <xf numFmtId="10" fontId="33" fillId="4" borderId="2" xfId="1" applyNumberFormat="1" applyFont="1" applyFill="1" applyBorder="1" applyAlignment="1" applyProtection="1">
      <alignment horizontal="right" vertical="center" wrapText="1"/>
    </xf>
    <xf numFmtId="9" fontId="33" fillId="4" borderId="2" xfId="1" applyFont="1" applyFill="1" applyBorder="1" applyAlignment="1" applyProtection="1">
      <alignment horizontal="right" vertical="center" wrapText="1"/>
    </xf>
    <xf numFmtId="9" fontId="33" fillId="2" borderId="2" xfId="1" applyFont="1" applyFill="1" applyBorder="1" applyAlignment="1" applyProtection="1">
      <alignment horizontal="right" vertical="center" wrapText="1"/>
    </xf>
    <xf numFmtId="9" fontId="32" fillId="2" borderId="2" xfId="1" applyFont="1" applyFill="1" applyBorder="1" applyAlignment="1" applyProtection="1">
      <alignment horizontal="right" vertical="center" wrapText="1"/>
    </xf>
    <xf numFmtId="0" fontId="57" fillId="2" borderId="10" xfId="2" applyNumberFormat="1" applyFont="1" applyFill="1" applyBorder="1" applyAlignment="1" applyProtection="1">
      <alignment horizontal="center" vertical="center"/>
    </xf>
    <xf numFmtId="0" fontId="57" fillId="2" borderId="54" xfId="2" applyNumberFormat="1" applyFont="1" applyFill="1" applyBorder="1" applyAlignment="1" applyProtection="1">
      <alignment horizontal="center" vertical="center"/>
    </xf>
    <xf numFmtId="0" fontId="57" fillId="2" borderId="11" xfId="2" applyNumberFormat="1" applyFont="1" applyFill="1" applyBorder="1" applyAlignment="1" applyProtection="1">
      <alignment horizontal="center" vertical="center"/>
    </xf>
    <xf numFmtId="9" fontId="23" fillId="2" borderId="5" xfId="1" applyFont="1" applyFill="1" applyBorder="1" applyAlignment="1" applyProtection="1">
      <alignment horizontal="center" vertical="center"/>
    </xf>
    <xf numFmtId="10" fontId="13" fillId="2" borderId="11" xfId="1" applyNumberFormat="1" applyFont="1" applyFill="1" applyBorder="1" applyAlignment="1" applyProtection="1">
      <alignment horizontal="center" vertical="center"/>
    </xf>
    <xf numFmtId="10" fontId="35" fillId="0" borderId="70" xfId="1" applyNumberFormat="1" applyFont="1" applyFill="1" applyBorder="1" applyAlignment="1" applyProtection="1">
      <alignment horizontal="center" vertical="center"/>
    </xf>
    <xf numFmtId="10" fontId="35" fillId="0" borderId="71" xfId="1" applyNumberFormat="1" applyFont="1" applyFill="1" applyBorder="1" applyAlignment="1" applyProtection="1">
      <alignment horizontal="center" vertical="center"/>
    </xf>
    <xf numFmtId="10" fontId="43" fillId="2" borderId="2" xfId="1" applyNumberFormat="1" applyFont="1" applyFill="1" applyBorder="1" applyAlignment="1" applyProtection="1">
      <alignment horizontal="right" vertical="center" wrapText="1"/>
    </xf>
    <xf numFmtId="0" fontId="43" fillId="8" borderId="2" xfId="16" applyFont="1" applyFill="1" applyBorder="1" applyAlignment="1">
      <alignment horizontal="center" vertical="center"/>
    </xf>
    <xf numFmtId="9" fontId="43" fillId="8" borderId="3" xfId="16" applyNumberFormat="1" applyFont="1" applyFill="1" applyBorder="1" applyAlignment="1">
      <alignment horizontal="center" vertical="center" wrapText="1"/>
    </xf>
    <xf numFmtId="0" fontId="43" fillId="0" borderId="3" xfId="16" applyFont="1" applyBorder="1" applyAlignment="1">
      <alignment horizontal="center" vertical="center" wrapText="1"/>
    </xf>
    <xf numFmtId="0" fontId="43" fillId="0" borderId="0" xfId="0" applyFont="1" applyAlignment="1">
      <alignment horizontal="center" vertical="center"/>
    </xf>
    <xf numFmtId="9" fontId="43" fillId="2" borderId="4" xfId="16" applyNumberFormat="1" applyFont="1" applyFill="1" applyBorder="1" applyAlignment="1">
      <alignment horizontal="center" vertical="center" wrapText="1"/>
    </xf>
    <xf numFmtId="0" fontId="43" fillId="0" borderId="0" xfId="0" applyFont="1" applyAlignment="1">
      <alignment vertical="center"/>
    </xf>
    <xf numFmtId="9" fontId="43" fillId="2" borderId="4" xfId="1" applyFont="1" applyFill="1" applyBorder="1" applyAlignment="1">
      <alignment horizontal="center" vertical="center" wrapText="1"/>
    </xf>
    <xf numFmtId="9" fontId="43" fillId="0" borderId="3" xfId="1" applyFont="1" applyFill="1" applyBorder="1" applyAlignment="1">
      <alignment horizontal="center" vertical="center" wrapText="1"/>
    </xf>
    <xf numFmtId="14" fontId="33" fillId="2" borderId="50" xfId="0" applyNumberFormat="1" applyFont="1" applyFill="1" applyBorder="1" applyAlignment="1">
      <alignment horizontal="justify" vertical="center"/>
    </xf>
    <xf numFmtId="0" fontId="33" fillId="2" borderId="50" xfId="0" applyFont="1" applyFill="1" applyBorder="1" applyAlignment="1">
      <alignment horizontal="center" vertical="center"/>
    </xf>
    <xf numFmtId="10" fontId="35" fillId="2" borderId="54" xfId="1" applyNumberFormat="1" applyFont="1" applyFill="1" applyBorder="1" applyAlignment="1" applyProtection="1">
      <alignment horizontal="center" vertical="center"/>
    </xf>
    <xf numFmtId="10" fontId="35" fillId="4" borderId="54" xfId="1" applyNumberFormat="1" applyFont="1" applyFill="1" applyBorder="1" applyAlignment="1" applyProtection="1">
      <alignment horizontal="center" vertical="center"/>
      <protection locked="0"/>
    </xf>
    <xf numFmtId="166" fontId="35" fillId="2" borderId="60" xfId="1" applyNumberFormat="1" applyFont="1" applyFill="1" applyBorder="1" applyAlignment="1" applyProtection="1">
      <alignment horizontal="center" vertical="center"/>
    </xf>
    <xf numFmtId="10" fontId="13" fillId="2" borderId="9" xfId="1" applyNumberFormat="1" applyFont="1" applyFill="1" applyBorder="1" applyAlignment="1" applyProtection="1">
      <alignment horizontal="center" vertical="center"/>
    </xf>
    <xf numFmtId="10" fontId="23" fillId="4" borderId="2" xfId="1" applyNumberFormat="1" applyFont="1" applyFill="1" applyBorder="1" applyAlignment="1" applyProtection="1">
      <alignment horizontal="center" vertical="center"/>
      <protection locked="0"/>
    </xf>
    <xf numFmtId="10" fontId="13" fillId="2" borderId="78" xfId="1" applyNumberFormat="1" applyFont="1" applyFill="1" applyBorder="1" applyAlignment="1" applyProtection="1">
      <alignment horizontal="center" vertical="center"/>
    </xf>
    <xf numFmtId="10" fontId="23" fillId="4" borderId="56" xfId="1" applyNumberFormat="1" applyFont="1" applyFill="1" applyBorder="1" applyAlignment="1" applyProtection="1">
      <alignment horizontal="center" vertical="center"/>
      <protection locked="0"/>
    </xf>
    <xf numFmtId="10" fontId="23" fillId="2" borderId="79" xfId="1" applyNumberFormat="1" applyFont="1" applyFill="1" applyBorder="1" applyAlignment="1" applyProtection="1">
      <alignment horizontal="center" vertical="center"/>
    </xf>
    <xf numFmtId="10" fontId="23" fillId="2" borderId="80" xfId="1" applyNumberFormat="1" applyFont="1" applyFill="1" applyBorder="1" applyAlignment="1" applyProtection="1">
      <alignment horizontal="center" vertical="center"/>
    </xf>
    <xf numFmtId="10" fontId="13" fillId="2" borderId="19" xfId="1" applyNumberFormat="1" applyFont="1" applyFill="1" applyBorder="1" applyAlignment="1" applyProtection="1">
      <alignment horizontal="center" vertical="center"/>
    </xf>
    <xf numFmtId="10" fontId="23" fillId="4" borderId="63" xfId="1" applyNumberFormat="1" applyFont="1" applyFill="1" applyBorder="1" applyAlignment="1" applyProtection="1">
      <alignment horizontal="center" vertical="center"/>
      <protection locked="0"/>
    </xf>
    <xf numFmtId="10" fontId="23" fillId="2" borderId="81" xfId="1" applyNumberFormat="1" applyFont="1" applyFill="1" applyBorder="1" applyAlignment="1" applyProtection="1">
      <alignment horizontal="center" vertical="center"/>
    </xf>
    <xf numFmtId="9" fontId="23" fillId="2" borderId="58" xfId="1" applyFont="1" applyFill="1" applyBorder="1" applyAlignment="1" applyProtection="1">
      <alignment horizontal="center" vertical="center"/>
    </xf>
    <xf numFmtId="9" fontId="23" fillId="2" borderId="77" xfId="1" applyFont="1" applyFill="1" applyBorder="1" applyAlignment="1" applyProtection="1">
      <alignment horizontal="center" vertical="center"/>
    </xf>
    <xf numFmtId="9" fontId="23" fillId="2" borderId="76" xfId="1" applyFont="1" applyFill="1" applyBorder="1" applyAlignment="1" applyProtection="1">
      <alignment horizontal="center" vertical="center"/>
    </xf>
    <xf numFmtId="0" fontId="40" fillId="2" borderId="0" xfId="0" applyFont="1" applyFill="1" applyAlignment="1" applyProtection="1">
      <alignment vertical="center" wrapText="1"/>
      <protection locked="0"/>
    </xf>
    <xf numFmtId="0" fontId="31"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36" fillId="2" borderId="0" xfId="0" applyFont="1" applyFill="1" applyAlignment="1" applyProtection="1">
      <alignment vertical="center" wrapText="1"/>
      <protection locked="0"/>
    </xf>
    <xf numFmtId="0" fontId="41" fillId="2" borderId="0" xfId="0" applyFont="1" applyFill="1" applyProtection="1">
      <protection locked="0"/>
    </xf>
    <xf numFmtId="0" fontId="39" fillId="0" borderId="0" xfId="0" applyFont="1" applyAlignment="1">
      <alignment horizontal="center"/>
    </xf>
    <xf numFmtId="0" fontId="39" fillId="2" borderId="0" xfId="0" applyFont="1" applyFill="1" applyAlignment="1">
      <alignment horizontal="center"/>
    </xf>
    <xf numFmtId="0" fontId="56" fillId="15" borderId="10" xfId="0" applyFont="1" applyFill="1" applyBorder="1" applyAlignment="1">
      <alignment horizontal="center" vertical="center" wrapText="1"/>
    </xf>
    <xf numFmtId="0" fontId="56" fillId="18" borderId="10" xfId="0" applyFont="1" applyFill="1" applyBorder="1" applyAlignment="1">
      <alignment horizontal="center" vertical="center" wrapText="1"/>
    </xf>
    <xf numFmtId="0" fontId="56" fillId="13" borderId="10" xfId="0" applyFont="1" applyFill="1" applyBorder="1" applyAlignment="1">
      <alignment horizontal="center" vertical="center" wrapText="1"/>
    </xf>
    <xf numFmtId="0" fontId="56" fillId="19" borderId="10" xfId="0" applyFont="1" applyFill="1" applyBorder="1" applyAlignment="1">
      <alignment horizontal="center" vertical="center" wrapText="1"/>
    </xf>
    <xf numFmtId="0" fontId="38" fillId="21" borderId="65"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35" fillId="2" borderId="56" xfId="0" applyFont="1" applyFill="1" applyBorder="1" applyAlignment="1">
      <alignment horizontal="center" vertical="center" wrapText="1"/>
    </xf>
    <xf numFmtId="0" fontId="43" fillId="0" borderId="56" xfId="0" applyFont="1" applyBorder="1" applyAlignment="1">
      <alignment horizontal="justify" vertical="center" wrapText="1"/>
    </xf>
    <xf numFmtId="9" fontId="35" fillId="2" borderId="70" xfId="1" applyFont="1" applyFill="1" applyBorder="1" applyAlignment="1" applyProtection="1">
      <alignment horizontal="center" vertical="center" wrapText="1"/>
    </xf>
    <xf numFmtId="0" fontId="35" fillId="2" borderId="10" xfId="0" applyFont="1" applyFill="1" applyBorder="1" applyAlignment="1">
      <alignment horizontal="center" vertical="center" wrapText="1"/>
    </xf>
    <xf numFmtId="0" fontId="43" fillId="0" borderId="10" xfId="0" applyFont="1" applyBorder="1" applyAlignment="1">
      <alignment horizontal="justify" vertical="center" wrapText="1"/>
    </xf>
    <xf numFmtId="9" fontId="35" fillId="2" borderId="5" xfId="1" applyFont="1" applyFill="1" applyBorder="1" applyAlignment="1" applyProtection="1">
      <alignment horizontal="center" vertical="center" wrapText="1"/>
    </xf>
    <xf numFmtId="0" fontId="35" fillId="2" borderId="75" xfId="0" applyFont="1" applyFill="1" applyBorder="1" applyAlignment="1">
      <alignment horizontal="center" vertical="center" wrapText="1"/>
    </xf>
    <xf numFmtId="0" fontId="35" fillId="2" borderId="75" xfId="0" applyFont="1" applyFill="1" applyBorder="1" applyAlignment="1">
      <alignment vertical="center" wrapText="1"/>
    </xf>
    <xf numFmtId="0" fontId="35" fillId="2" borderId="2" xfId="0" applyFont="1" applyFill="1" applyBorder="1" applyAlignment="1">
      <alignment horizontal="center" vertical="center" wrapText="1"/>
    </xf>
    <xf numFmtId="0" fontId="35" fillId="2" borderId="2" xfId="0" applyFont="1" applyFill="1" applyBorder="1" applyAlignment="1">
      <alignment vertical="center" wrapText="1"/>
    </xf>
    <xf numFmtId="0" fontId="35" fillId="2" borderId="63" xfId="0" applyFont="1" applyFill="1" applyBorder="1" applyAlignment="1">
      <alignment horizontal="center" vertical="center" wrapText="1"/>
    </xf>
    <xf numFmtId="0" fontId="35" fillId="2" borderId="19" xfId="0" applyFont="1" applyFill="1" applyBorder="1" applyAlignment="1">
      <alignment vertical="center" wrapText="1"/>
    </xf>
    <xf numFmtId="0" fontId="35" fillId="2" borderId="62" xfId="0" applyFont="1" applyFill="1" applyBorder="1" applyAlignment="1">
      <alignment vertical="center" wrapText="1"/>
    </xf>
    <xf numFmtId="10" fontId="35" fillId="2" borderId="67" xfId="0" applyNumberFormat="1" applyFont="1" applyFill="1" applyBorder="1" applyAlignment="1">
      <alignment horizontal="center" vertical="center"/>
    </xf>
    <xf numFmtId="10" fontId="35" fillId="2" borderId="64" xfId="0" applyNumberFormat="1" applyFont="1" applyFill="1" applyBorder="1" applyAlignment="1">
      <alignment horizontal="center" vertical="center"/>
    </xf>
    <xf numFmtId="10" fontId="13" fillId="2" borderId="60" xfId="0" applyNumberFormat="1" applyFont="1" applyFill="1" applyBorder="1" applyAlignment="1">
      <alignment horizontal="center" vertical="center"/>
    </xf>
    <xf numFmtId="10" fontId="13" fillId="2" borderId="77" xfId="0" applyNumberFormat="1" applyFont="1" applyFill="1" applyBorder="1" applyAlignment="1">
      <alignment horizontal="center" vertical="center"/>
    </xf>
    <xf numFmtId="10" fontId="35" fillId="2" borderId="55" xfId="0" applyNumberFormat="1" applyFont="1" applyFill="1" applyBorder="1" applyAlignment="1">
      <alignment vertical="center" wrapText="1"/>
    </xf>
    <xf numFmtId="10" fontId="35" fillId="2" borderId="56" xfId="0" applyNumberFormat="1" applyFont="1" applyFill="1" applyBorder="1" applyAlignment="1">
      <alignment vertical="center" wrapText="1"/>
    </xf>
    <xf numFmtId="9" fontId="35" fillId="2" borderId="56" xfId="1" applyFont="1" applyFill="1" applyBorder="1" applyAlignment="1" applyProtection="1">
      <alignment vertical="center" wrapText="1"/>
    </xf>
    <xf numFmtId="10" fontId="35" fillId="2" borderId="61" xfId="0" applyNumberFormat="1" applyFont="1" applyFill="1" applyBorder="1" applyAlignment="1">
      <alignment vertical="center" wrapText="1"/>
    </xf>
    <xf numFmtId="10" fontId="35" fillId="2" borderId="62" xfId="0" applyNumberFormat="1" applyFont="1" applyFill="1" applyBorder="1" applyAlignment="1">
      <alignment vertical="center" wrapText="1"/>
    </xf>
    <xf numFmtId="9" fontId="35" fillId="2" borderId="62" xfId="1" applyFont="1" applyFill="1" applyBorder="1" applyAlignment="1" applyProtection="1">
      <alignment vertical="center" wrapText="1"/>
    </xf>
    <xf numFmtId="9" fontId="35" fillId="2" borderId="55" xfId="0" applyNumberFormat="1" applyFont="1" applyFill="1" applyBorder="1" applyAlignment="1">
      <alignment vertical="center" wrapText="1"/>
    </xf>
    <xf numFmtId="9" fontId="35" fillId="2" borderId="56" xfId="0" applyNumberFormat="1" applyFont="1" applyFill="1" applyBorder="1" applyAlignment="1">
      <alignment vertical="center" wrapText="1"/>
    </xf>
    <xf numFmtId="9" fontId="35" fillId="2" borderId="59" xfId="0" applyNumberFormat="1" applyFont="1" applyFill="1" applyBorder="1" applyAlignment="1">
      <alignment vertical="center" wrapText="1"/>
    </xf>
    <xf numFmtId="9" fontId="35" fillId="2" borderId="2" xfId="0" applyNumberFormat="1" applyFont="1" applyFill="1" applyBorder="1" applyAlignment="1">
      <alignment vertical="center" wrapText="1"/>
    </xf>
    <xf numFmtId="9" fontId="35" fillId="2" borderId="2" xfId="1" applyFont="1" applyFill="1" applyBorder="1" applyAlignment="1" applyProtection="1">
      <alignment vertical="center" wrapText="1"/>
    </xf>
    <xf numFmtId="9" fontId="35" fillId="2" borderId="61" xfId="0" applyNumberFormat="1" applyFont="1" applyFill="1" applyBorder="1" applyAlignment="1">
      <alignment vertical="center" wrapText="1"/>
    </xf>
    <xf numFmtId="9" fontId="35" fillId="2" borderId="62" xfId="0" applyNumberFormat="1" applyFont="1" applyFill="1" applyBorder="1" applyAlignment="1">
      <alignment vertical="center" wrapText="1"/>
    </xf>
    <xf numFmtId="9" fontId="35" fillId="2" borderId="11" xfId="0" applyNumberFormat="1" applyFont="1" applyFill="1" applyBorder="1" applyAlignment="1">
      <alignment vertical="center" wrapText="1"/>
    </xf>
    <xf numFmtId="9" fontId="35" fillId="2" borderId="11" xfId="1" applyFont="1" applyFill="1" applyBorder="1" applyAlignment="1" applyProtection="1">
      <alignment vertical="center" wrapText="1"/>
    </xf>
    <xf numFmtId="9" fontId="35" fillId="2" borderId="66" xfId="0" applyNumberFormat="1" applyFont="1" applyFill="1" applyBorder="1" applyAlignment="1">
      <alignment vertical="center" wrapText="1"/>
    </xf>
    <xf numFmtId="10" fontId="13" fillId="4" borderId="10" xfId="1" applyNumberFormat="1" applyFont="1" applyFill="1" applyBorder="1" applyAlignment="1" applyProtection="1">
      <alignment horizontal="center" vertical="center"/>
      <protection locked="0"/>
    </xf>
    <xf numFmtId="9" fontId="13" fillId="2" borderId="77" xfId="1" applyFont="1" applyFill="1" applyBorder="1" applyAlignment="1" applyProtection="1">
      <alignment horizontal="center" vertical="center"/>
    </xf>
    <xf numFmtId="9" fontId="13" fillId="2" borderId="76" xfId="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protection locked="0"/>
    </xf>
    <xf numFmtId="9" fontId="13" fillId="2" borderId="67" xfId="1" applyFont="1" applyFill="1" applyBorder="1" applyAlignment="1" applyProtection="1">
      <alignment horizontal="center" vertical="center"/>
    </xf>
    <xf numFmtId="10" fontId="13" fillId="4" borderId="62" xfId="1" applyNumberFormat="1" applyFont="1" applyFill="1" applyBorder="1" applyAlignment="1" applyProtection="1">
      <alignment horizontal="center" vertical="center"/>
      <protection locked="0"/>
    </xf>
    <xf numFmtId="10" fontId="13" fillId="4" borderId="56" xfId="1" applyNumberFormat="1" applyFont="1" applyFill="1" applyBorder="1" applyAlignment="1" applyProtection="1">
      <alignment horizontal="center" vertical="center"/>
      <protection locked="0"/>
    </xf>
    <xf numFmtId="10" fontId="13" fillId="2" borderId="82" xfId="0" applyNumberFormat="1" applyFont="1" applyFill="1" applyBorder="1" applyAlignment="1">
      <alignment horizontal="center" vertical="center"/>
    </xf>
    <xf numFmtId="0" fontId="33" fillId="2" borderId="0" xfId="0" applyFont="1" applyFill="1"/>
    <xf numFmtId="0" fontId="39" fillId="15" borderId="2" xfId="0" applyFont="1" applyFill="1" applyBorder="1" applyAlignment="1">
      <alignment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2" fillId="2" borderId="0" xfId="0" applyFont="1" applyFill="1"/>
    <xf numFmtId="10" fontId="33" fillId="2"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justify" vertical="center" wrapText="1"/>
    </xf>
    <xf numFmtId="0" fontId="33" fillId="0" borderId="2" xfId="0" applyFont="1" applyBorder="1" applyAlignment="1">
      <alignment horizontal="left"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0" borderId="2" xfId="0" applyFont="1" applyBorder="1" applyAlignment="1">
      <alignment wrapText="1"/>
    </xf>
    <xf numFmtId="0" fontId="35" fillId="23" borderId="0" xfId="0" applyFont="1" applyFill="1" applyAlignment="1">
      <alignment horizontal="justify" vertical="center" wrapText="1"/>
    </xf>
    <xf numFmtId="0" fontId="35" fillId="0" borderId="0" xfId="0" applyFont="1" applyAlignment="1">
      <alignment horizontal="justify" vertical="center" wrapText="1"/>
    </xf>
    <xf numFmtId="0" fontId="35" fillId="24" borderId="0" xfId="0" applyFont="1" applyFill="1" applyAlignment="1">
      <alignment horizontal="justify" vertical="center" wrapText="1"/>
    </xf>
    <xf numFmtId="0" fontId="35" fillId="25" borderId="0" xfId="0" applyFont="1" applyFill="1" applyAlignment="1">
      <alignment horizontal="justify" vertical="center" wrapText="1"/>
    </xf>
    <xf numFmtId="0" fontId="35" fillId="26" borderId="0" xfId="0" applyFont="1" applyFill="1" applyAlignment="1">
      <alignment horizontal="justify" vertical="center" wrapText="1"/>
    </xf>
    <xf numFmtId="0" fontId="35" fillId="27" borderId="0" xfId="0" applyFont="1" applyFill="1" applyAlignment="1">
      <alignment horizontal="justify" vertical="center" wrapText="1"/>
    </xf>
    <xf numFmtId="0" fontId="38" fillId="28" borderId="50" xfId="0" applyFont="1" applyFill="1" applyBorder="1" applyAlignment="1">
      <alignment horizontal="center" vertical="center" wrapText="1"/>
    </xf>
    <xf numFmtId="0" fontId="38" fillId="29" borderId="50" xfId="0" applyFont="1" applyFill="1" applyBorder="1" applyAlignment="1">
      <alignment horizontal="center" vertical="center" wrapText="1"/>
    </xf>
    <xf numFmtId="0" fontId="38" fillId="30" borderId="50" xfId="0" applyFont="1" applyFill="1" applyBorder="1" applyAlignment="1">
      <alignment horizontal="center" vertical="center" wrapText="1"/>
    </xf>
    <xf numFmtId="0" fontId="59" fillId="15" borderId="50" xfId="0" applyFont="1" applyFill="1" applyBorder="1" applyAlignment="1">
      <alignment horizontal="center" vertical="center" wrapText="1"/>
    </xf>
    <xf numFmtId="0" fontId="57" fillId="2" borderId="56" xfId="2" applyNumberFormat="1" applyFont="1" applyFill="1" applyBorder="1" applyAlignment="1" applyProtection="1">
      <alignment horizontal="center" vertical="center" wrapText="1"/>
    </xf>
    <xf numFmtId="3" fontId="33" fillId="0" borderId="0" xfId="0" applyNumberFormat="1" applyFont="1"/>
    <xf numFmtId="0" fontId="57" fillId="2" borderId="56" xfId="2" applyNumberFormat="1" applyFont="1" applyFill="1" applyBorder="1" applyAlignment="1" applyProtection="1">
      <alignment horizontal="center" vertical="center"/>
    </xf>
    <xf numFmtId="9" fontId="13" fillId="2" borderId="70" xfId="1" applyFont="1" applyFill="1" applyBorder="1" applyAlignment="1" applyProtection="1">
      <alignment horizontal="center" vertical="center"/>
    </xf>
    <xf numFmtId="10" fontId="13" fillId="2" borderId="56" xfId="1" applyNumberFormat="1" applyFont="1" applyFill="1" applyBorder="1" applyAlignment="1" applyProtection="1">
      <alignment horizontal="center" vertical="center"/>
    </xf>
    <xf numFmtId="10" fontId="13" fillId="4" borderId="57" xfId="1" applyNumberFormat="1" applyFont="1" applyFill="1" applyBorder="1" applyAlignment="1" applyProtection="1">
      <alignment horizontal="center" vertical="center"/>
      <protection locked="0"/>
    </xf>
    <xf numFmtId="9" fontId="13" fillId="2" borderId="58" xfId="1" applyFont="1" applyFill="1" applyBorder="1" applyAlignment="1" applyProtection="1">
      <alignment horizontal="center" vertical="center"/>
    </xf>
    <xf numFmtId="166" fontId="13" fillId="2" borderId="55" xfId="0" applyNumberFormat="1" applyFont="1" applyFill="1" applyBorder="1" applyAlignment="1">
      <alignment horizontal="center" vertical="center"/>
    </xf>
    <xf numFmtId="166" fontId="13" fillId="2" borderId="54" xfId="0" applyNumberFormat="1" applyFont="1" applyFill="1" applyBorder="1" applyAlignment="1">
      <alignment horizontal="center" vertical="center"/>
    </xf>
    <xf numFmtId="166" fontId="13" fillId="2" borderId="54" xfId="1" applyNumberFormat="1" applyFont="1" applyFill="1" applyBorder="1" applyAlignment="1" applyProtection="1">
      <alignment horizontal="center" vertical="center"/>
    </xf>
    <xf numFmtId="0" fontId="57" fillId="0" borderId="54" xfId="2" applyNumberFormat="1" applyFont="1" applyFill="1" applyBorder="1" applyAlignment="1" applyProtection="1">
      <alignment horizontal="center" vertical="center" wrapText="1"/>
    </xf>
    <xf numFmtId="9" fontId="13" fillId="2" borderId="40" xfId="1" applyFont="1" applyFill="1" applyBorder="1" applyAlignment="1" applyProtection="1">
      <alignment horizontal="center" vertical="center"/>
    </xf>
    <xf numFmtId="10" fontId="13" fillId="2" borderId="54" xfId="1" applyNumberFormat="1" applyFont="1" applyFill="1" applyBorder="1" applyAlignment="1" applyProtection="1">
      <alignment horizontal="center" vertical="center"/>
    </xf>
    <xf numFmtId="10" fontId="13" fillId="4" borderId="11" xfId="1" applyNumberFormat="1" applyFont="1" applyFill="1" applyBorder="1" applyAlignment="1" applyProtection="1">
      <alignment horizontal="center" vertical="center"/>
      <protection locked="0"/>
    </xf>
    <xf numFmtId="9" fontId="13" fillId="2" borderId="84" xfId="1" applyFont="1" applyFill="1" applyBorder="1" applyAlignment="1" applyProtection="1">
      <alignment horizontal="center" vertical="center"/>
    </xf>
    <xf numFmtId="166" fontId="13" fillId="2" borderId="30" xfId="0" applyNumberFormat="1" applyFont="1" applyFill="1" applyBorder="1" applyAlignment="1">
      <alignment horizontal="center" vertical="center"/>
    </xf>
    <xf numFmtId="166" fontId="13" fillId="2" borderId="2" xfId="0" applyNumberFormat="1" applyFont="1" applyFill="1" applyBorder="1" applyAlignment="1">
      <alignment horizontal="center" vertical="center"/>
    </xf>
    <xf numFmtId="166" fontId="13" fillId="2" borderId="2" xfId="1" applyNumberFormat="1" applyFont="1" applyFill="1" applyBorder="1" applyAlignment="1" applyProtection="1">
      <alignment horizontal="center" vertical="center"/>
    </xf>
    <xf numFmtId="0" fontId="57" fillId="0" borderId="10" xfId="2" applyNumberFormat="1" applyFont="1" applyFill="1" applyBorder="1" applyAlignment="1" applyProtection="1">
      <alignment horizontal="center" vertical="center" wrapText="1"/>
    </xf>
    <xf numFmtId="9" fontId="13" fillId="2" borderId="5" xfId="1" applyFont="1" applyFill="1" applyBorder="1" applyAlignment="1" applyProtection="1">
      <alignment horizontal="center" vertical="center"/>
    </xf>
    <xf numFmtId="10" fontId="13" fillId="2" borderId="10" xfId="1" applyNumberFormat="1" applyFont="1" applyFill="1" applyBorder="1" applyAlignment="1" applyProtection="1">
      <alignment horizontal="center" vertical="center"/>
    </xf>
    <xf numFmtId="166" fontId="13" fillId="2" borderId="86" xfId="0" applyNumberFormat="1" applyFont="1" applyFill="1" applyBorder="1" applyAlignment="1">
      <alignment horizontal="center" vertical="center"/>
    </xf>
    <xf numFmtId="166" fontId="13" fillId="2" borderId="10" xfId="0" applyNumberFormat="1" applyFont="1" applyFill="1" applyBorder="1" applyAlignment="1">
      <alignment horizontal="center" vertical="center"/>
    </xf>
    <xf numFmtId="166" fontId="13" fillId="2" borderId="10" xfId="1" applyNumberFormat="1" applyFont="1" applyFill="1" applyBorder="1" applyAlignment="1" applyProtection="1">
      <alignment horizontal="center" vertical="center"/>
    </xf>
    <xf numFmtId="0" fontId="36" fillId="2" borderId="33" xfId="0" applyFont="1" applyFill="1" applyBorder="1" applyAlignment="1" applyProtection="1">
      <alignment vertical="center" wrapText="1"/>
      <protection locked="0"/>
    </xf>
    <xf numFmtId="166" fontId="13" fillId="2" borderId="32" xfId="0" applyNumberFormat="1" applyFont="1" applyFill="1" applyBorder="1" applyAlignment="1">
      <alignment horizontal="center" vertical="center"/>
    </xf>
    <xf numFmtId="166" fontId="13" fillId="2" borderId="56" xfId="0" applyNumberFormat="1" applyFont="1" applyFill="1" applyBorder="1" applyAlignment="1">
      <alignment horizontal="center" vertical="center"/>
    </xf>
    <xf numFmtId="166" fontId="13" fillId="2" borderId="56" xfId="1" applyNumberFormat="1" applyFont="1" applyFill="1" applyBorder="1" applyAlignment="1" applyProtection="1">
      <alignment horizontal="center" vertical="center"/>
    </xf>
    <xf numFmtId="9" fontId="13" fillId="2" borderId="82" xfId="1" applyFont="1" applyFill="1" applyBorder="1" applyAlignment="1" applyProtection="1">
      <alignment horizontal="center" vertical="center"/>
    </xf>
    <xf numFmtId="166" fontId="13" fillId="2" borderId="59" xfId="0" applyNumberFormat="1" applyFont="1" applyFill="1" applyBorder="1" applyAlignment="1">
      <alignment horizontal="center" vertical="center"/>
    </xf>
    <xf numFmtId="0" fontId="57" fillId="2" borderId="62" xfId="2" applyNumberFormat="1" applyFont="1" applyFill="1" applyBorder="1" applyAlignment="1" applyProtection="1">
      <alignment horizontal="center" vertical="center"/>
    </xf>
    <xf numFmtId="0" fontId="57" fillId="0" borderId="62" xfId="2" applyNumberFormat="1" applyFont="1" applyFill="1" applyBorder="1" applyAlignment="1" applyProtection="1">
      <alignment horizontal="center" vertical="center" wrapText="1"/>
    </xf>
    <xf numFmtId="9" fontId="13" fillId="2" borderId="74" xfId="1" applyFont="1" applyFill="1" applyBorder="1" applyAlignment="1" applyProtection="1">
      <alignment horizontal="center" vertical="center"/>
    </xf>
    <xf numFmtId="10" fontId="13" fillId="4" borderId="63" xfId="1" applyNumberFormat="1" applyFont="1" applyFill="1" applyBorder="1" applyAlignment="1" applyProtection="1">
      <alignment horizontal="center" vertical="center"/>
      <protection locked="0"/>
    </xf>
    <xf numFmtId="0" fontId="41" fillId="2" borderId="19" xfId="0" applyFont="1" applyFill="1" applyBorder="1" applyProtection="1">
      <protection locked="0"/>
    </xf>
    <xf numFmtId="166" fontId="13" fillId="2" borderId="87" xfId="0" applyNumberFormat="1" applyFont="1" applyFill="1" applyBorder="1" applyAlignment="1">
      <alignment horizontal="center" vertical="center"/>
    </xf>
    <xf numFmtId="166" fontId="13" fillId="2" borderId="62" xfId="0" applyNumberFormat="1" applyFont="1" applyFill="1" applyBorder="1" applyAlignment="1">
      <alignment horizontal="center" vertical="center"/>
    </xf>
    <xf numFmtId="166" fontId="13" fillId="2" borderId="62" xfId="1" applyNumberFormat="1" applyFont="1" applyFill="1" applyBorder="1" applyAlignment="1" applyProtection="1">
      <alignment horizontal="center" vertical="center"/>
    </xf>
    <xf numFmtId="0" fontId="57" fillId="2" borderId="11" xfId="2" applyNumberFormat="1" applyFont="1" applyFill="1" applyBorder="1" applyAlignment="1" applyProtection="1">
      <alignment horizontal="center" vertical="center" wrapText="1"/>
    </xf>
    <xf numFmtId="9" fontId="13" fillId="2" borderId="7" xfId="1" applyFont="1" applyFill="1" applyBorder="1" applyAlignment="1" applyProtection="1">
      <alignment horizontal="center" vertical="center"/>
    </xf>
    <xf numFmtId="0" fontId="41" fillId="2" borderId="88" xfId="0" applyFont="1" applyFill="1" applyBorder="1" applyProtection="1">
      <protection locked="0"/>
    </xf>
    <xf numFmtId="10" fontId="13" fillId="2" borderId="62" xfId="1" applyNumberFormat="1" applyFont="1" applyFill="1" applyBorder="1" applyAlignment="1" applyProtection="1">
      <alignment horizontal="center" vertical="center"/>
    </xf>
    <xf numFmtId="9" fontId="13" fillId="2" borderId="64" xfId="1" applyFont="1" applyFill="1" applyBorder="1" applyAlignment="1" applyProtection="1">
      <alignment horizontal="center" vertical="center"/>
    </xf>
    <xf numFmtId="0" fontId="47" fillId="4" borderId="0" xfId="0" applyFont="1" applyFill="1" applyAlignment="1" applyProtection="1">
      <alignment horizontal="center" vertical="center" wrapText="1"/>
      <protection hidden="1"/>
    </xf>
    <xf numFmtId="0" fontId="46" fillId="0" borderId="9" xfId="0" applyFont="1" applyBorder="1" applyAlignment="1">
      <alignment horizontal="center" vertical="center"/>
    </xf>
    <xf numFmtId="0" fontId="46" fillId="0" borderId="4" xfId="0" applyFont="1" applyBorder="1" applyAlignment="1">
      <alignment horizontal="center" vertical="center"/>
    </xf>
    <xf numFmtId="0" fontId="48" fillId="2" borderId="0" xfId="0" applyFont="1" applyFill="1" applyAlignment="1" applyProtection="1">
      <alignment horizontal="center" wrapText="1"/>
      <protection hidden="1"/>
    </xf>
    <xf numFmtId="0" fontId="45" fillId="0" borderId="5" xfId="0" applyFont="1" applyBorder="1" applyAlignment="1">
      <alignment horizontal="justify" vertical="center" wrapText="1"/>
    </xf>
    <xf numFmtId="0" fontId="45" fillId="0" borderId="13" xfId="0" applyFont="1" applyBorder="1" applyAlignment="1">
      <alignment horizontal="justify" vertical="center" wrapText="1"/>
    </xf>
    <xf numFmtId="0" fontId="50" fillId="12" borderId="3"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1" fillId="2" borderId="3" xfId="0" applyFont="1" applyFill="1" applyBorder="1" applyAlignment="1">
      <alignment horizontal="justify" vertical="center" wrapText="1"/>
    </xf>
    <xf numFmtId="0" fontId="51" fillId="2" borderId="9" xfId="0" applyFont="1" applyFill="1" applyBorder="1" applyAlignment="1">
      <alignment horizontal="justify" vertical="center" wrapText="1"/>
    </xf>
    <xf numFmtId="0" fontId="51" fillId="2" borderId="4" xfId="0" applyFont="1" applyFill="1" applyBorder="1" applyAlignment="1">
      <alignment horizontal="justify" vertical="center" wrapText="1"/>
    </xf>
    <xf numFmtId="0" fontId="54" fillId="4" borderId="0" xfId="0" applyFont="1" applyFill="1" applyAlignment="1" applyProtection="1">
      <alignment horizontal="center" vertical="center" wrapText="1"/>
      <protection hidden="1"/>
    </xf>
    <xf numFmtId="0" fontId="45" fillId="2" borderId="2" xfId="0"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50" fillId="12" borderId="5"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50" fillId="12" borderId="7" xfId="0" applyFont="1" applyFill="1" applyBorder="1" applyAlignment="1">
      <alignment horizontal="center" vertical="center" wrapText="1"/>
    </xf>
    <xf numFmtId="0" fontId="50" fillId="12" borderId="12" xfId="0" applyFont="1" applyFill="1" applyBorder="1" applyAlignment="1">
      <alignment horizontal="center" vertical="center" wrapText="1"/>
    </xf>
    <xf numFmtId="0" fontId="45" fillId="0" borderId="2" xfId="0" applyFont="1" applyBorder="1" applyAlignment="1">
      <alignment horizontal="justify" vertical="center" wrapText="1"/>
    </xf>
    <xf numFmtId="0" fontId="51" fillId="2" borderId="2" xfId="0" applyFont="1" applyFill="1" applyBorder="1" applyAlignment="1">
      <alignment horizontal="justify" vertical="center" wrapText="1"/>
    </xf>
    <xf numFmtId="0" fontId="39" fillId="2" borderId="51" xfId="0" applyFont="1" applyFill="1" applyBorder="1" applyAlignment="1">
      <alignment horizontal="center" vertical="center"/>
    </xf>
    <xf numFmtId="0" fontId="39" fillId="2" borderId="52" xfId="0" applyFont="1" applyFill="1" applyBorder="1" applyAlignment="1">
      <alignment horizontal="center" vertical="center"/>
    </xf>
    <xf numFmtId="0" fontId="39" fillId="2" borderId="53" xfId="0" applyFont="1" applyFill="1" applyBorder="1" applyAlignment="1">
      <alignment horizontal="center" vertical="center"/>
    </xf>
    <xf numFmtId="0" fontId="43" fillId="0" borderId="3" xfId="0" applyFont="1" applyBorder="1" applyAlignment="1">
      <alignment horizontal="justify" vertical="center"/>
    </xf>
    <xf numFmtId="0" fontId="43" fillId="0" borderId="4" xfId="0" applyFont="1" applyBorder="1" applyAlignment="1">
      <alignment horizontal="justify" vertical="center"/>
    </xf>
    <xf numFmtId="0" fontId="43" fillId="8" borderId="3" xfId="16" applyFont="1" applyFill="1" applyBorder="1" applyAlignment="1">
      <alignment horizontal="justify" vertical="center" wrapText="1"/>
    </xf>
    <xf numFmtId="0" fontId="43" fillId="8" borderId="4" xfId="16" applyFont="1" applyFill="1" applyBorder="1" applyAlignment="1">
      <alignment horizontal="justify" vertical="center"/>
    </xf>
    <xf numFmtId="0" fontId="43" fillId="8" borderId="9" xfId="16" applyFont="1" applyFill="1" applyBorder="1" applyAlignment="1">
      <alignment horizontal="justify" vertical="center" wrapText="1"/>
    </xf>
    <xf numFmtId="0" fontId="43" fillId="8" borderId="4" xfId="16" applyFont="1" applyFill="1" applyBorder="1" applyAlignment="1">
      <alignment horizontal="justify" vertical="center" wrapText="1"/>
    </xf>
    <xf numFmtId="9" fontId="43" fillId="8" borderId="3" xfId="18" applyFont="1" applyFill="1" applyBorder="1" applyAlignment="1">
      <alignment horizontal="justify" vertical="center" wrapText="1"/>
    </xf>
    <xf numFmtId="9" fontId="43" fillId="8" borderId="4" xfId="18" applyFont="1" applyFill="1" applyBorder="1" applyAlignment="1">
      <alignment horizontal="justify" vertical="center"/>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3" fillId="0" borderId="3" xfId="0" applyFont="1" applyBorder="1" applyAlignment="1">
      <alignment horizontal="center" vertical="center"/>
    </xf>
    <xf numFmtId="0" fontId="43" fillId="0" borderId="9" xfId="0" applyFont="1" applyBorder="1" applyAlignment="1">
      <alignment horizontal="center" vertical="center"/>
    </xf>
    <xf numFmtId="0" fontId="43" fillId="0" borderId="4" xfId="0" applyFont="1" applyBorder="1" applyAlignment="1">
      <alignment horizontal="center" vertical="center"/>
    </xf>
    <xf numFmtId="0" fontId="43" fillId="2" borderId="3" xfId="16" applyFont="1" applyFill="1" applyBorder="1" applyAlignment="1">
      <alignment horizontal="center" vertical="center" wrapText="1"/>
    </xf>
    <xf numFmtId="0" fontId="43" fillId="2" borderId="9" xfId="16" applyFont="1" applyFill="1" applyBorder="1" applyAlignment="1">
      <alignment horizontal="center" vertical="center" wrapText="1"/>
    </xf>
    <xf numFmtId="0" fontId="43" fillId="2" borderId="4" xfId="16" applyFont="1" applyFill="1" applyBorder="1" applyAlignment="1">
      <alignment horizontal="center" vertical="center" wrapText="1"/>
    </xf>
    <xf numFmtId="0" fontId="43" fillId="0" borderId="2" xfId="0" applyFont="1" applyBorder="1" applyAlignment="1">
      <alignment horizontal="justify"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43" fillId="0" borderId="2" xfId="16" applyFont="1" applyBorder="1" applyAlignment="1">
      <alignment horizontal="center" vertical="center" wrapText="1"/>
    </xf>
    <xf numFmtId="0" fontId="43" fillId="0" borderId="2" xfId="16" applyFont="1" applyBorder="1" applyAlignment="1">
      <alignment horizontal="justify" vertical="center" wrapText="1"/>
    </xf>
    <xf numFmtId="0" fontId="43" fillId="0" borderId="3" xfId="16" applyFont="1" applyBorder="1" applyAlignment="1">
      <alignment horizontal="justify" vertical="center" wrapText="1"/>
    </xf>
    <xf numFmtId="0" fontId="43" fillId="0" borderId="4" xfId="16" applyFont="1" applyBorder="1" applyAlignment="1">
      <alignment horizontal="justify" vertical="center" wrapText="1"/>
    </xf>
    <xf numFmtId="0" fontId="43" fillId="2" borderId="2" xfId="16" applyFont="1" applyFill="1" applyBorder="1" applyAlignment="1">
      <alignment horizontal="justify" vertical="center" wrapText="1"/>
    </xf>
    <xf numFmtId="166" fontId="43" fillId="2" borderId="2" xfId="18" applyNumberFormat="1" applyFont="1" applyFill="1" applyBorder="1" applyAlignment="1">
      <alignment horizontal="justify" vertical="center" wrapText="1"/>
    </xf>
    <xf numFmtId="0" fontId="43" fillId="8" borderId="3" xfId="16" applyFont="1" applyFill="1" applyBorder="1" applyAlignment="1">
      <alignment horizontal="center" vertical="center"/>
    </xf>
    <xf numFmtId="0" fontId="43" fillId="8" borderId="4" xfId="16" applyFont="1" applyFill="1" applyBorder="1" applyAlignment="1">
      <alignment horizontal="center" vertical="center"/>
    </xf>
    <xf numFmtId="166" fontId="43" fillId="0" borderId="2" xfId="18" applyNumberFormat="1" applyFont="1" applyFill="1" applyBorder="1" applyAlignment="1">
      <alignment horizontal="center" vertical="center" wrapText="1"/>
    </xf>
    <xf numFmtId="0" fontId="43" fillId="2" borderId="3" xfId="16" applyFont="1" applyFill="1" applyBorder="1" applyAlignment="1">
      <alignment horizontal="justify" vertical="center" wrapText="1"/>
    </xf>
    <xf numFmtId="0" fontId="43" fillId="2" borderId="9" xfId="16" applyFont="1" applyFill="1" applyBorder="1" applyAlignment="1">
      <alignment horizontal="justify" vertical="center" wrapText="1"/>
    </xf>
    <xf numFmtId="0" fontId="43" fillId="2" borderId="4" xfId="16" applyFont="1" applyFill="1" applyBorder="1" applyAlignment="1">
      <alignment horizontal="justify" vertical="center" wrapText="1"/>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43"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2" borderId="2" xfId="16" applyFont="1" applyFill="1" applyBorder="1" applyAlignment="1">
      <alignment horizontal="justify" vertical="center" wrapText="1"/>
    </xf>
    <xf numFmtId="0" fontId="39" fillId="0" borderId="2" xfId="16" applyFont="1" applyBorder="1" applyAlignment="1">
      <alignment horizontal="justify" vertical="center" wrapText="1"/>
    </xf>
    <xf numFmtId="0" fontId="43" fillId="8" borderId="2" xfId="16" applyFont="1" applyFill="1" applyBorder="1" applyAlignment="1">
      <alignment horizontal="justify" vertical="center"/>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4" fillId="0" borderId="45"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43" fillId="2" borderId="5"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40" xfId="0" applyFont="1" applyFill="1" applyBorder="1" applyAlignment="1">
      <alignment horizontal="center" vertical="center"/>
    </xf>
    <xf numFmtId="0" fontId="43" fillId="2" borderId="0" xfId="0" applyFont="1" applyFill="1" applyAlignment="1">
      <alignment horizontal="center" vertical="center"/>
    </xf>
    <xf numFmtId="0" fontId="43" fillId="2" borderId="39"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2" xfId="0" applyFont="1" applyFill="1" applyBorder="1" applyAlignment="1">
      <alignment horizontal="right" vertical="center"/>
    </xf>
    <xf numFmtId="0" fontId="43" fillId="2" borderId="8" xfId="0" applyFont="1" applyFill="1" applyBorder="1" applyAlignment="1">
      <alignment horizontal="right" vertical="center"/>
    </xf>
    <xf numFmtId="0" fontId="43" fillId="0" borderId="3"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 xfId="0" applyFont="1" applyBorder="1" applyAlignment="1">
      <alignment horizontal="center" vertical="center" wrapText="1"/>
    </xf>
    <xf numFmtId="0" fontId="33" fillId="2" borderId="51"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33" fillId="2" borderId="53" xfId="0" applyFont="1" applyFill="1" applyBorder="1" applyAlignment="1">
      <alignment horizontal="center" vertical="center" wrapText="1"/>
    </xf>
    <xf numFmtId="166" fontId="43" fillId="0" borderId="2" xfId="18" applyNumberFormat="1" applyFont="1" applyFill="1" applyBorder="1" applyAlignment="1">
      <alignment horizontal="justify" vertical="center" wrapText="1"/>
    </xf>
    <xf numFmtId="0" fontId="39" fillId="0" borderId="4" xfId="16" applyFont="1" applyBorder="1" applyAlignment="1">
      <alignment horizontal="justify" vertical="center" wrapText="1"/>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43" fillId="8" borderId="3" xfId="16" applyFont="1" applyFill="1" applyBorder="1" applyAlignment="1">
      <alignment horizontal="center" vertical="center" wrapText="1"/>
    </xf>
    <xf numFmtId="0" fontId="39" fillId="8" borderId="4" xfId="16" applyFont="1" applyFill="1" applyBorder="1" applyAlignment="1">
      <alignment horizontal="center" vertical="center" wrapText="1"/>
    </xf>
    <xf numFmtId="0" fontId="43" fillId="8" borderId="2" xfId="16" applyFont="1" applyFill="1" applyBorder="1" applyAlignment="1">
      <alignment horizontal="center" vertical="center" wrapText="1"/>
    </xf>
    <xf numFmtId="0" fontId="39" fillId="8" borderId="2" xfId="16" applyFont="1" applyFill="1" applyBorder="1" applyAlignment="1">
      <alignment horizontal="center" vertical="center" wrapText="1"/>
    </xf>
    <xf numFmtId="0" fontId="43" fillId="0" borderId="2" xfId="0" applyFont="1" applyBorder="1" applyAlignment="1">
      <alignment horizontal="center" vertical="center"/>
    </xf>
    <xf numFmtId="0" fontId="43" fillId="2" borderId="4" xfId="16" applyFont="1" applyFill="1" applyBorder="1" applyAlignment="1">
      <alignment horizontal="center" vertical="center"/>
    </xf>
    <xf numFmtId="0" fontId="43" fillId="2" borderId="51" xfId="0" applyFont="1" applyFill="1" applyBorder="1" applyAlignment="1">
      <alignment horizontal="left" vertical="center" wrapText="1"/>
    </xf>
    <xf numFmtId="0" fontId="43" fillId="2" borderId="52" xfId="0" applyFont="1" applyFill="1" applyBorder="1" applyAlignment="1">
      <alignment horizontal="left" vertical="center"/>
    </xf>
    <xf numFmtId="0" fontId="43" fillId="2" borderId="53" xfId="0" applyFont="1" applyFill="1" applyBorder="1" applyAlignment="1">
      <alignment horizontal="left" vertical="center"/>
    </xf>
    <xf numFmtId="0" fontId="41" fillId="0" borderId="21"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wrapText="1"/>
      <protection locked="0"/>
    </xf>
    <xf numFmtId="0" fontId="41" fillId="0" borderId="83" xfId="0" applyFont="1" applyBorder="1" applyAlignment="1" applyProtection="1">
      <alignment horizontal="center" vertical="center" wrapText="1"/>
      <protection locked="0"/>
    </xf>
    <xf numFmtId="0" fontId="41" fillId="4" borderId="21" xfId="1" applyNumberFormat="1" applyFont="1" applyFill="1" applyBorder="1" applyAlignment="1" applyProtection="1">
      <alignment horizontal="center" vertical="center" wrapText="1"/>
      <protection locked="0"/>
    </xf>
    <xf numFmtId="0" fontId="41" fillId="4" borderId="83" xfId="1" applyNumberFormat="1" applyFont="1" applyFill="1" applyBorder="1" applyAlignment="1" applyProtection="1">
      <alignment horizontal="center" vertical="center" wrapText="1"/>
      <protection locked="0"/>
    </xf>
    <xf numFmtId="0" fontId="35" fillId="4" borderId="21" xfId="1" applyNumberFormat="1" applyFont="1" applyFill="1" applyBorder="1" applyAlignment="1" applyProtection="1">
      <alignment horizontal="center" vertical="center" wrapText="1"/>
      <protection locked="0"/>
    </xf>
    <xf numFmtId="0" fontId="35" fillId="4" borderId="29" xfId="1" applyNumberFormat="1" applyFont="1" applyFill="1" applyBorder="1" applyAlignment="1" applyProtection="1">
      <alignment horizontal="center" vertical="center" wrapText="1"/>
      <protection locked="0"/>
    </xf>
    <xf numFmtId="0" fontId="35" fillId="4" borderId="83" xfId="1" applyNumberFormat="1" applyFont="1" applyFill="1" applyBorder="1" applyAlignment="1" applyProtection="1">
      <alignment horizontal="center" vertical="center" wrapText="1"/>
      <protection locked="0"/>
    </xf>
    <xf numFmtId="0" fontId="56" fillId="19" borderId="5" xfId="0" applyFont="1" applyFill="1" applyBorder="1" applyAlignment="1">
      <alignment horizontal="center" vertical="center" wrapText="1"/>
    </xf>
    <xf numFmtId="0" fontId="56" fillId="19" borderId="13" xfId="0" applyFont="1" applyFill="1" applyBorder="1" applyAlignment="1">
      <alignment horizontal="center" vertical="center" wrapText="1"/>
    </xf>
    <xf numFmtId="0" fontId="56" fillId="19" borderId="6" xfId="0" applyFont="1" applyFill="1" applyBorder="1" applyAlignment="1">
      <alignment horizontal="center" vertical="center" wrapText="1"/>
    </xf>
    <xf numFmtId="0" fontId="56" fillId="18" borderId="5" xfId="0" applyFont="1" applyFill="1" applyBorder="1" applyAlignment="1">
      <alignment horizontal="center" vertical="center" wrapText="1"/>
    </xf>
    <xf numFmtId="0" fontId="56" fillId="18" borderId="13" xfId="0" applyFont="1" applyFill="1" applyBorder="1" applyAlignment="1">
      <alignment horizontal="center" vertical="center" wrapText="1"/>
    </xf>
    <xf numFmtId="0" fontId="56" fillId="18" borderId="6" xfId="0" applyFont="1" applyFill="1" applyBorder="1" applyAlignment="1">
      <alignment horizontal="center" vertical="center" wrapText="1"/>
    </xf>
    <xf numFmtId="9" fontId="35" fillId="4" borderId="57" xfId="2" applyNumberFormat="1" applyFont="1" applyFill="1" applyBorder="1" applyAlignment="1" applyProtection="1">
      <alignment horizontal="center" vertical="center"/>
      <protection locked="0"/>
    </xf>
    <xf numFmtId="9" fontId="35" fillId="4" borderId="54" xfId="2" applyNumberFormat="1" applyFont="1" applyFill="1" applyBorder="1" applyAlignment="1" applyProtection="1">
      <alignment horizontal="center" vertical="center"/>
      <protection locked="0"/>
    </xf>
    <xf numFmtId="9" fontId="35" fillId="4" borderId="63" xfId="2" applyNumberFormat="1" applyFont="1" applyFill="1" applyBorder="1" applyAlignment="1" applyProtection="1">
      <alignment horizontal="center" vertical="center"/>
      <protection locked="0"/>
    </xf>
    <xf numFmtId="9" fontId="35" fillId="2" borderId="57" xfId="2" applyNumberFormat="1" applyFont="1" applyFill="1" applyBorder="1" applyAlignment="1" applyProtection="1">
      <alignment horizontal="center" vertical="center"/>
    </xf>
    <xf numFmtId="9" fontId="35" fillId="2" borderId="54" xfId="2" applyNumberFormat="1" applyFont="1" applyFill="1" applyBorder="1" applyAlignment="1" applyProtection="1">
      <alignment horizontal="center" vertical="center"/>
    </xf>
    <xf numFmtId="9" fontId="35" fillId="2" borderId="63" xfId="2" applyNumberFormat="1" applyFont="1" applyFill="1" applyBorder="1" applyAlignment="1" applyProtection="1">
      <alignment horizontal="center" vertical="center"/>
    </xf>
    <xf numFmtId="0" fontId="35" fillId="4" borderId="58" xfId="1" applyNumberFormat="1" applyFont="1" applyFill="1" applyBorder="1" applyAlignment="1" applyProtection="1">
      <alignment horizontal="center" vertical="center" wrapText="1"/>
      <protection locked="0"/>
    </xf>
    <xf numFmtId="0" fontId="35" fillId="4" borderId="60" xfId="1" applyNumberFormat="1" applyFont="1" applyFill="1" applyBorder="1" applyAlignment="1" applyProtection="1">
      <alignment horizontal="center" vertical="center" wrapText="1"/>
      <protection locked="0"/>
    </xf>
    <xf numFmtId="0" fontId="35" fillId="4" borderId="64" xfId="1" applyNumberFormat="1" applyFont="1" applyFill="1" applyBorder="1" applyAlignment="1" applyProtection="1">
      <alignment horizontal="center" vertical="center" wrapText="1"/>
      <protection locked="0"/>
    </xf>
    <xf numFmtId="9" fontId="35" fillId="2" borderId="66" xfId="1" applyFont="1" applyFill="1" applyBorder="1" applyAlignment="1" applyProtection="1">
      <alignment horizontal="center" vertical="center"/>
    </xf>
    <xf numFmtId="9" fontId="35" fillId="2" borderId="69" xfId="1" applyFont="1" applyFill="1" applyBorder="1" applyAlignment="1" applyProtection="1">
      <alignment horizontal="center" vertical="center"/>
    </xf>
    <xf numFmtId="9" fontId="35" fillId="2" borderId="68" xfId="1" applyFont="1" applyFill="1" applyBorder="1" applyAlignment="1" applyProtection="1">
      <alignment horizontal="center" vertical="center"/>
    </xf>
    <xf numFmtId="9" fontId="41" fillId="2" borderId="39" xfId="1" applyFont="1" applyFill="1" applyBorder="1" applyAlignment="1" applyProtection="1">
      <alignment horizontal="center" vertical="center" wrapText="1"/>
    </xf>
    <xf numFmtId="9" fontId="41" fillId="2" borderId="57" xfId="1" applyFont="1" applyFill="1" applyBorder="1" applyAlignment="1" applyProtection="1">
      <alignment horizontal="center" vertical="center" wrapText="1"/>
    </xf>
    <xf numFmtId="9" fontId="41" fillId="2" borderId="54" xfId="1" applyFont="1" applyFill="1" applyBorder="1" applyAlignment="1" applyProtection="1">
      <alignment horizontal="center" vertical="center" wrapText="1"/>
    </xf>
    <xf numFmtId="9" fontId="41" fillId="2" borderId="63" xfId="1" applyFont="1" applyFill="1" applyBorder="1" applyAlignment="1" applyProtection="1">
      <alignment horizontal="center" vertical="center" wrapText="1"/>
    </xf>
    <xf numFmtId="0" fontId="41" fillId="4" borderId="34" xfId="0" applyFont="1" applyFill="1" applyBorder="1" applyAlignment="1" applyProtection="1">
      <alignment horizontal="center" vertical="center" wrapText="1"/>
      <protection locked="0"/>
    </xf>
    <xf numFmtId="0" fontId="41" fillId="4" borderId="31" xfId="0" applyFont="1" applyFill="1" applyBorder="1" applyAlignment="1" applyProtection="1">
      <alignment horizontal="center" vertical="center" wrapText="1"/>
      <protection locked="0"/>
    </xf>
    <xf numFmtId="0" fontId="41" fillId="4" borderId="20" xfId="0" applyFont="1" applyFill="1" applyBorder="1" applyAlignment="1" applyProtection="1">
      <alignment horizontal="center" vertical="center" wrapText="1"/>
      <protection locked="0"/>
    </xf>
    <xf numFmtId="9" fontId="41" fillId="2" borderId="66" xfId="0" applyNumberFormat="1" applyFont="1" applyFill="1" applyBorder="1" applyAlignment="1">
      <alignment horizontal="center" vertical="center" wrapText="1"/>
    </xf>
    <xf numFmtId="9" fontId="41" fillId="2" borderId="69" xfId="0" applyNumberFormat="1" applyFont="1" applyFill="1" applyBorder="1" applyAlignment="1">
      <alignment horizontal="center" vertical="center" wrapText="1"/>
    </xf>
    <xf numFmtId="0" fontId="41" fillId="2" borderId="68" xfId="0" applyFont="1" applyFill="1" applyBorder="1" applyAlignment="1">
      <alignment horizontal="center" vertical="center" wrapText="1"/>
    </xf>
    <xf numFmtId="0" fontId="41" fillId="4" borderId="21" xfId="0" applyFont="1" applyFill="1" applyBorder="1" applyAlignment="1" applyProtection="1">
      <alignment horizontal="center" vertical="center" wrapText="1"/>
      <protection locked="0"/>
    </xf>
    <xf numFmtId="0" fontId="41" fillId="4" borderId="29" xfId="0" applyFont="1" applyFill="1" applyBorder="1" applyAlignment="1" applyProtection="1">
      <alignment horizontal="center" vertical="center" wrapText="1"/>
      <protection locked="0"/>
    </xf>
    <xf numFmtId="0" fontId="41" fillId="4" borderId="83" xfId="0" applyFont="1" applyFill="1" applyBorder="1" applyAlignment="1" applyProtection="1">
      <alignment horizontal="center" vertical="center" wrapText="1"/>
      <protection locked="0"/>
    </xf>
    <xf numFmtId="9" fontId="35" fillId="2" borderId="72" xfId="1" applyFont="1" applyFill="1" applyBorder="1" applyAlignment="1" applyProtection="1">
      <alignment horizontal="center" vertical="center"/>
    </xf>
    <xf numFmtId="9" fontId="35" fillId="2" borderId="39" xfId="1" applyFont="1" applyFill="1" applyBorder="1" applyAlignment="1" applyProtection="1">
      <alignment horizontal="center" vertical="center"/>
    </xf>
    <xf numFmtId="9" fontId="35" fillId="2" borderId="73" xfId="1" applyFont="1" applyFill="1" applyBorder="1" applyAlignment="1" applyProtection="1">
      <alignment horizontal="center" vertical="center"/>
    </xf>
    <xf numFmtId="9" fontId="41" fillId="2" borderId="72" xfId="0" applyNumberFormat="1" applyFont="1" applyFill="1" applyBorder="1" applyAlignment="1">
      <alignment horizontal="center" vertical="center" wrapText="1"/>
    </xf>
    <xf numFmtId="9" fontId="41" fillId="2" borderId="39" xfId="0" applyNumberFormat="1" applyFont="1" applyFill="1" applyBorder="1" applyAlignment="1">
      <alignment horizontal="center" vertical="center" wrapText="1"/>
    </xf>
    <xf numFmtId="0" fontId="41" fillId="2" borderId="73" xfId="0" applyFont="1" applyFill="1" applyBorder="1" applyAlignment="1">
      <alignment horizontal="center" vertical="center" wrapText="1"/>
    </xf>
    <xf numFmtId="9" fontId="41" fillId="4" borderId="72" xfId="0" applyNumberFormat="1" applyFont="1" applyFill="1" applyBorder="1" applyAlignment="1" applyProtection="1">
      <alignment horizontal="center" vertical="center" wrapText="1"/>
      <protection locked="0"/>
    </xf>
    <xf numFmtId="0" fontId="41" fillId="4" borderId="39" xfId="0" applyFont="1" applyFill="1" applyBorder="1" applyAlignment="1" applyProtection="1">
      <alignment horizontal="center" vertical="center" wrapText="1"/>
      <protection locked="0"/>
    </xf>
    <xf numFmtId="0" fontId="41" fillId="4" borderId="73" xfId="0" applyFont="1" applyFill="1" applyBorder="1" applyAlignment="1" applyProtection="1">
      <alignment horizontal="center" vertical="center" wrapText="1"/>
      <protection locked="0"/>
    </xf>
    <xf numFmtId="0" fontId="41" fillId="4" borderId="33" xfId="0" applyFont="1" applyFill="1" applyBorder="1" applyAlignment="1" applyProtection="1">
      <alignment horizontal="center" vertical="center" wrapText="1"/>
      <protection locked="0"/>
    </xf>
    <xf numFmtId="0" fontId="41" fillId="4" borderId="0" xfId="0" applyFont="1" applyFill="1" applyAlignment="1" applyProtection="1">
      <alignment horizontal="center" vertical="center" wrapText="1"/>
      <protection locked="0"/>
    </xf>
    <xf numFmtId="0" fontId="41" fillId="4" borderId="19" xfId="0" applyFont="1" applyFill="1" applyBorder="1" applyAlignment="1" applyProtection="1">
      <alignment horizontal="center" vertical="center" wrapText="1"/>
      <protection locked="0"/>
    </xf>
    <xf numFmtId="0" fontId="20" fillId="0" borderId="57"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57" xfId="0" applyFont="1" applyBorder="1" applyAlignment="1" applyProtection="1">
      <alignment horizontal="center" vertical="center" wrapText="1"/>
      <protection locked="0"/>
    </xf>
    <xf numFmtId="0" fontId="20" fillId="0" borderId="54" xfId="0" applyFont="1" applyBorder="1" applyAlignment="1" applyProtection="1">
      <alignment horizontal="center" vertical="center" wrapText="1"/>
      <protection locked="0"/>
    </xf>
    <xf numFmtId="0" fontId="20" fillId="0" borderId="63" xfId="0" applyFont="1" applyBorder="1" applyAlignment="1" applyProtection="1">
      <alignment horizontal="center" vertical="center" wrapText="1"/>
      <protection locked="0"/>
    </xf>
    <xf numFmtId="0" fontId="23" fillId="2" borderId="57"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63" xfId="0" applyFont="1" applyFill="1" applyBorder="1" applyAlignment="1">
      <alignment horizontal="center" vertical="center"/>
    </xf>
    <xf numFmtId="0" fontId="41" fillId="2" borderId="66" xfId="0" applyFont="1" applyFill="1" applyBorder="1" applyAlignment="1">
      <alignment horizontal="center" vertical="center" wrapText="1"/>
    </xf>
    <xf numFmtId="0" fontId="41" fillId="2" borderId="69" xfId="0" applyFont="1" applyFill="1" applyBorder="1" applyAlignment="1">
      <alignment horizontal="center" vertical="center" wrapText="1"/>
    </xf>
    <xf numFmtId="10" fontId="13" fillId="2" borderId="72" xfId="0" applyNumberFormat="1" applyFont="1" applyFill="1" applyBorder="1" applyAlignment="1">
      <alignment horizontal="center" vertical="center"/>
    </xf>
    <xf numFmtId="10" fontId="13" fillId="2" borderId="39" xfId="0" applyNumberFormat="1" applyFont="1" applyFill="1" applyBorder="1" applyAlignment="1">
      <alignment horizontal="center" vertical="center"/>
    </xf>
    <xf numFmtId="10" fontId="13" fillId="2" borderId="73" xfId="0" applyNumberFormat="1" applyFont="1" applyFill="1" applyBorder="1" applyAlignment="1">
      <alignment horizontal="center" vertical="center"/>
    </xf>
    <xf numFmtId="10" fontId="13" fillId="2" borderId="57" xfId="0" applyNumberFormat="1" applyFont="1" applyFill="1" applyBorder="1" applyAlignment="1">
      <alignment horizontal="center" vertical="center"/>
    </xf>
    <xf numFmtId="10" fontId="13" fillId="2" borderId="54" xfId="0" applyNumberFormat="1" applyFont="1" applyFill="1" applyBorder="1" applyAlignment="1">
      <alignment horizontal="center" vertical="center"/>
    </xf>
    <xf numFmtId="10" fontId="13" fillId="2" borderId="63" xfId="0" applyNumberFormat="1" applyFont="1" applyFill="1" applyBorder="1" applyAlignment="1">
      <alignment horizontal="center" vertical="center"/>
    </xf>
    <xf numFmtId="0" fontId="57" fillId="2" borderId="56" xfId="2" applyNumberFormat="1" applyFont="1" applyFill="1" applyBorder="1" applyAlignment="1" applyProtection="1">
      <alignment horizontal="center" vertical="center" wrapText="1"/>
    </xf>
    <xf numFmtId="0" fontId="57" fillId="2" borderId="54" xfId="2" applyNumberFormat="1" applyFont="1" applyFill="1" applyBorder="1" applyAlignment="1" applyProtection="1">
      <alignment horizontal="center" vertical="center" wrapText="1"/>
    </xf>
    <xf numFmtId="0" fontId="57" fillId="2" borderId="62" xfId="2" applyNumberFormat="1" applyFont="1" applyFill="1" applyBorder="1" applyAlignment="1" applyProtection="1">
      <alignment horizontal="center" vertical="center" wrapText="1"/>
    </xf>
    <xf numFmtId="0" fontId="41" fillId="0" borderId="34" xfId="0" applyFont="1" applyBorder="1" applyAlignment="1" applyProtection="1">
      <alignment horizontal="center" vertical="center" wrapText="1"/>
      <protection locked="0"/>
    </xf>
    <xf numFmtId="0" fontId="41" fillId="0" borderId="31" xfId="0" applyFont="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0" fontId="41" fillId="4" borderId="72" xfId="0" applyFont="1" applyFill="1" applyBorder="1" applyAlignment="1" applyProtection="1">
      <alignment horizontal="center" vertical="center" wrapText="1"/>
      <protection locked="0"/>
    </xf>
    <xf numFmtId="9" fontId="41" fillId="0" borderId="57" xfId="0" applyNumberFormat="1" applyFont="1" applyBorder="1" applyAlignment="1" applyProtection="1">
      <alignment horizontal="center" vertical="center" wrapText="1"/>
      <protection locked="0"/>
    </xf>
    <xf numFmtId="9" fontId="41" fillId="0" borderId="54" xfId="0" applyNumberFormat="1" applyFont="1" applyBorder="1" applyAlignment="1" applyProtection="1">
      <alignment horizontal="center" vertical="center" wrapText="1"/>
      <protection locked="0"/>
    </xf>
    <xf numFmtId="9" fontId="41" fillId="0" borderId="63" xfId="0" applyNumberFormat="1" applyFont="1" applyBorder="1" applyAlignment="1" applyProtection="1">
      <alignment horizontal="center" vertical="center" wrapText="1"/>
      <protection locked="0"/>
    </xf>
    <xf numFmtId="0" fontId="57" fillId="2" borderId="66" xfId="2" applyNumberFormat="1" applyFont="1" applyFill="1" applyBorder="1" applyAlignment="1" applyProtection="1">
      <alignment horizontal="center" vertical="center"/>
    </xf>
    <xf numFmtId="0" fontId="57" fillId="2" borderId="69" xfId="2" applyNumberFormat="1" applyFont="1" applyFill="1" applyBorder="1" applyAlignment="1" applyProtection="1">
      <alignment horizontal="center" vertical="center"/>
    </xf>
    <xf numFmtId="0" fontId="57" fillId="2" borderId="68" xfId="2" applyNumberFormat="1" applyFont="1" applyFill="1" applyBorder="1" applyAlignment="1" applyProtection="1">
      <alignment horizontal="center" vertical="center"/>
    </xf>
    <xf numFmtId="0" fontId="23" fillId="2" borderId="57"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63" xfId="0" applyFont="1" applyFill="1" applyBorder="1" applyAlignment="1">
      <alignment horizontal="center" vertical="center" wrapText="1"/>
    </xf>
    <xf numFmtId="9" fontId="23" fillId="2" borderId="57" xfId="0" applyNumberFormat="1" applyFont="1" applyFill="1" applyBorder="1" applyAlignment="1">
      <alignment horizontal="center" vertical="center"/>
    </xf>
    <xf numFmtId="9" fontId="23" fillId="2" borderId="54" xfId="0" applyNumberFormat="1" applyFont="1" applyFill="1" applyBorder="1" applyAlignment="1">
      <alignment horizontal="center" vertical="center"/>
    </xf>
    <xf numFmtId="9" fontId="23" fillId="2" borderId="63" xfId="0" applyNumberFormat="1" applyFont="1" applyFill="1" applyBorder="1" applyAlignment="1">
      <alignment horizontal="center" vertical="center"/>
    </xf>
    <xf numFmtId="166" fontId="35" fillId="2" borderId="58" xfId="1" applyNumberFormat="1" applyFont="1" applyFill="1" applyBorder="1" applyAlignment="1" applyProtection="1">
      <alignment horizontal="center" vertical="center"/>
    </xf>
    <xf numFmtId="166" fontId="35" fillId="2" borderId="60" xfId="1" applyNumberFormat="1" applyFont="1" applyFill="1" applyBorder="1" applyAlignment="1" applyProtection="1">
      <alignment horizontal="center" vertical="center"/>
    </xf>
    <xf numFmtId="166" fontId="35" fillId="2" borderId="64" xfId="1" applyNumberFormat="1" applyFont="1" applyFill="1" applyBorder="1" applyAlignment="1" applyProtection="1">
      <alignment horizontal="center" vertical="center"/>
    </xf>
    <xf numFmtId="10" fontId="13" fillId="2" borderId="66" xfId="0" applyNumberFormat="1" applyFont="1" applyFill="1" applyBorder="1" applyAlignment="1">
      <alignment horizontal="center" vertical="center"/>
    </xf>
    <xf numFmtId="10" fontId="13" fillId="2" borderId="69" xfId="0" applyNumberFormat="1" applyFont="1" applyFill="1" applyBorder="1" applyAlignment="1">
      <alignment horizontal="center" vertical="center"/>
    </xf>
    <xf numFmtId="10" fontId="13" fillId="2" borderId="68" xfId="0" applyNumberFormat="1" applyFont="1" applyFill="1" applyBorder="1" applyAlignment="1">
      <alignment horizontal="center" vertical="center"/>
    </xf>
    <xf numFmtId="0" fontId="35" fillId="4" borderId="58" xfId="0" applyFont="1" applyFill="1" applyBorder="1" applyAlignment="1" applyProtection="1">
      <alignment horizontal="center" vertical="center" wrapText="1"/>
      <protection locked="0"/>
    </xf>
    <xf numFmtId="0" fontId="35" fillId="4" borderId="60" xfId="0" applyFont="1" applyFill="1" applyBorder="1" applyAlignment="1" applyProtection="1">
      <alignment horizontal="center" vertical="center" wrapText="1"/>
      <protection locked="0"/>
    </xf>
    <xf numFmtId="0" fontId="35" fillId="4" borderId="64" xfId="0" applyFont="1" applyFill="1" applyBorder="1" applyAlignment="1" applyProtection="1">
      <alignment horizontal="center" vertical="center" wrapText="1"/>
      <protection locked="0"/>
    </xf>
    <xf numFmtId="9" fontId="35" fillId="4" borderId="57" xfId="2" applyNumberFormat="1" applyFont="1" applyFill="1" applyBorder="1" applyAlignment="1" applyProtection="1">
      <alignment horizontal="center" vertical="center" wrapText="1"/>
      <protection locked="0"/>
    </xf>
    <xf numFmtId="9" fontId="35" fillId="4" borderId="54" xfId="2" applyNumberFormat="1" applyFont="1" applyFill="1" applyBorder="1" applyAlignment="1" applyProtection="1">
      <alignment horizontal="center" vertical="center" wrapText="1"/>
      <protection locked="0"/>
    </xf>
    <xf numFmtId="9" fontId="35" fillId="4" borderId="63" xfId="2" applyNumberFormat="1" applyFont="1" applyFill="1" applyBorder="1" applyAlignment="1" applyProtection="1">
      <alignment horizontal="center" vertical="center" wrapText="1"/>
      <protection locked="0"/>
    </xf>
    <xf numFmtId="9" fontId="41" fillId="4" borderId="66" xfId="2" applyNumberFormat="1" applyFont="1" applyFill="1" applyBorder="1" applyAlignment="1" applyProtection="1">
      <alignment horizontal="center" vertical="center" wrapText="1"/>
      <protection locked="0"/>
    </xf>
    <xf numFmtId="9" fontId="35" fillId="4" borderId="69" xfId="2" applyNumberFormat="1" applyFont="1" applyFill="1" applyBorder="1" applyAlignment="1" applyProtection="1">
      <alignment horizontal="center" vertical="center" wrapText="1"/>
      <protection locked="0"/>
    </xf>
    <xf numFmtId="9" fontId="35" fillId="4" borderId="68" xfId="2" applyNumberFormat="1" applyFont="1" applyFill="1" applyBorder="1" applyAlignment="1" applyProtection="1">
      <alignment horizontal="center" vertical="center" wrapText="1"/>
      <protection locked="0"/>
    </xf>
    <xf numFmtId="0" fontId="41" fillId="2" borderId="72"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41" fillId="2" borderId="34" xfId="0" applyFont="1" applyFill="1" applyBorder="1" applyAlignment="1">
      <alignment horizontal="center" vertical="center" wrapText="1"/>
    </xf>
    <xf numFmtId="0" fontId="41" fillId="2" borderId="31" xfId="0" applyFont="1" applyFill="1" applyBorder="1" applyAlignment="1">
      <alignment horizontal="center" vertical="center" wrapText="1"/>
    </xf>
    <xf numFmtId="0" fontId="41" fillId="2" borderId="20" xfId="0" applyFont="1" applyFill="1" applyBorder="1" applyAlignment="1">
      <alignment horizontal="center" vertical="center" wrapText="1"/>
    </xf>
    <xf numFmtId="10" fontId="41" fillId="4" borderId="72" xfId="1" applyNumberFormat="1" applyFont="1" applyFill="1" applyBorder="1" applyAlignment="1" applyProtection="1">
      <alignment horizontal="center" vertical="center" wrapText="1"/>
      <protection locked="0"/>
    </xf>
    <xf numFmtId="10" fontId="41" fillId="4" borderId="39" xfId="1" applyNumberFormat="1" applyFont="1" applyFill="1" applyBorder="1" applyAlignment="1" applyProtection="1">
      <alignment horizontal="center" vertical="center" wrapText="1"/>
      <protection locked="0"/>
    </xf>
    <xf numFmtId="10" fontId="41" fillId="4" borderId="73" xfId="1" applyNumberFormat="1" applyFont="1" applyFill="1" applyBorder="1" applyAlignment="1" applyProtection="1">
      <alignment horizontal="center" vertical="center" wrapText="1"/>
      <protection locked="0"/>
    </xf>
    <xf numFmtId="0" fontId="57" fillId="2" borderId="70" xfId="2" applyNumberFormat="1" applyFont="1" applyFill="1" applyBorder="1" applyAlignment="1" applyProtection="1">
      <alignment horizontal="center" vertical="center" wrapText="1"/>
    </xf>
    <xf numFmtId="0" fontId="57" fillId="2" borderId="40" xfId="2" applyNumberFormat="1" applyFont="1" applyFill="1" applyBorder="1" applyAlignment="1" applyProtection="1">
      <alignment horizontal="center" vertical="center" wrapText="1"/>
    </xf>
    <xf numFmtId="0" fontId="57" fillId="2" borderId="74" xfId="2" applyNumberFormat="1" applyFont="1" applyFill="1" applyBorder="1" applyAlignment="1" applyProtection="1">
      <alignment horizontal="center" vertical="center" wrapText="1"/>
    </xf>
    <xf numFmtId="9" fontId="35" fillId="2" borderId="69" xfId="0" applyNumberFormat="1" applyFont="1" applyFill="1" applyBorder="1" applyAlignment="1">
      <alignment horizontal="center" vertical="center" wrapText="1"/>
    </xf>
    <xf numFmtId="0" fontId="35" fillId="2" borderId="68" xfId="0" applyFont="1" applyFill="1" applyBorder="1" applyAlignment="1">
      <alignment horizontal="center" vertical="center" wrapText="1"/>
    </xf>
    <xf numFmtId="9" fontId="35" fillId="0" borderId="54" xfId="0" applyNumberFormat="1" applyFont="1" applyBorder="1" applyAlignment="1">
      <alignment horizontal="center" vertical="center" wrapText="1"/>
    </xf>
    <xf numFmtId="0" fontId="35" fillId="0" borderId="63" xfId="0" applyFont="1" applyBorder="1" applyAlignment="1">
      <alignment horizontal="center" vertical="center" wrapText="1"/>
    </xf>
    <xf numFmtId="9" fontId="35" fillId="2" borderId="60" xfId="1" applyFont="1" applyFill="1" applyBorder="1" applyAlignment="1" applyProtection="1">
      <alignment horizontal="center" vertical="center" wrapText="1"/>
    </xf>
    <xf numFmtId="9" fontId="35" fillId="2" borderId="64" xfId="1" applyFont="1" applyFill="1" applyBorder="1" applyAlignment="1" applyProtection="1">
      <alignment horizontal="center" vertical="center" wrapText="1"/>
    </xf>
    <xf numFmtId="0" fontId="57" fillId="2" borderId="56" xfId="2" applyNumberFormat="1" applyFont="1" applyFill="1" applyBorder="1" applyAlignment="1" applyProtection="1">
      <alignment horizontal="justify" vertical="center" wrapText="1"/>
    </xf>
    <xf numFmtId="0" fontId="57" fillId="2" borderId="54" xfId="2" applyNumberFormat="1" applyFont="1" applyFill="1" applyBorder="1" applyAlignment="1" applyProtection="1">
      <alignment horizontal="justify" vertical="center" wrapText="1"/>
    </xf>
    <xf numFmtId="0" fontId="57" fillId="2" borderId="10" xfId="2" applyNumberFormat="1" applyFont="1" applyFill="1" applyBorder="1" applyAlignment="1" applyProtection="1">
      <alignment horizontal="justify" vertical="center" wrapText="1"/>
    </xf>
    <xf numFmtId="9" fontId="13" fillId="2" borderId="57" xfId="1" applyFont="1" applyFill="1" applyBorder="1" applyAlignment="1" applyProtection="1">
      <alignment horizontal="center" vertical="center"/>
    </xf>
    <xf numFmtId="9" fontId="13" fillId="2" borderId="54" xfId="1" applyFont="1" applyFill="1" applyBorder="1" applyAlignment="1" applyProtection="1">
      <alignment horizontal="center" vertical="center"/>
    </xf>
    <xf numFmtId="0" fontId="57" fillId="2" borderId="62" xfId="2" applyNumberFormat="1" applyFont="1" applyFill="1" applyBorder="1" applyAlignment="1" applyProtection="1">
      <alignment horizontal="justify" vertical="center" wrapText="1"/>
    </xf>
    <xf numFmtId="9" fontId="13" fillId="2" borderId="63" xfId="1" applyFont="1" applyFill="1" applyBorder="1" applyAlignment="1" applyProtection="1">
      <alignment horizontal="center" vertical="center"/>
    </xf>
    <xf numFmtId="0" fontId="57" fillId="2" borderId="11" xfId="2" applyNumberFormat="1" applyFont="1" applyFill="1" applyBorder="1" applyAlignment="1" applyProtection="1">
      <alignment horizontal="justify" vertical="center" wrapText="1"/>
    </xf>
    <xf numFmtId="9" fontId="35" fillId="2" borderId="57" xfId="0" applyNumberFormat="1" applyFont="1" applyFill="1" applyBorder="1" applyAlignment="1">
      <alignment horizontal="center" vertical="center" wrapText="1"/>
    </xf>
    <xf numFmtId="9" fontId="35" fillId="2" borderId="54" xfId="0" applyNumberFormat="1" applyFont="1" applyFill="1" applyBorder="1" applyAlignment="1">
      <alignment horizontal="center" vertical="center" wrapText="1"/>
    </xf>
    <xf numFmtId="9" fontId="35" fillId="2" borderId="63" xfId="0" applyNumberFormat="1" applyFont="1" applyFill="1" applyBorder="1" applyAlignment="1">
      <alignment horizontal="center" vertical="center" wrapText="1"/>
    </xf>
    <xf numFmtId="9" fontId="35" fillId="2" borderId="58" xfId="1" applyFont="1" applyFill="1" applyBorder="1" applyAlignment="1" applyProtection="1">
      <alignment horizontal="center" vertical="center" wrapText="1"/>
    </xf>
    <xf numFmtId="0" fontId="35" fillId="2" borderId="63" xfId="0" applyFont="1" applyFill="1" applyBorder="1" applyAlignment="1">
      <alignment horizontal="center" vertical="center" wrapText="1"/>
    </xf>
    <xf numFmtId="0" fontId="57" fillId="2" borderId="57" xfId="2" applyNumberFormat="1" applyFont="1" applyFill="1" applyBorder="1" applyAlignment="1" applyProtection="1">
      <alignment horizontal="center" vertical="center"/>
    </xf>
    <xf numFmtId="0" fontId="57" fillId="2" borderId="54" xfId="2" applyNumberFormat="1" applyFont="1" applyFill="1" applyBorder="1" applyAlignment="1" applyProtection="1">
      <alignment horizontal="center" vertical="center"/>
    </xf>
    <xf numFmtId="0" fontId="57" fillId="2" borderId="63" xfId="2" applyNumberFormat="1" applyFont="1" applyFill="1" applyBorder="1" applyAlignment="1" applyProtection="1">
      <alignment horizontal="center" vertical="center"/>
    </xf>
    <xf numFmtId="9" fontId="41" fillId="4" borderId="39" xfId="0" applyNumberFormat="1" applyFont="1" applyFill="1" applyBorder="1" applyAlignment="1" applyProtection="1">
      <alignment horizontal="center" vertical="center" wrapText="1"/>
      <protection locked="0"/>
    </xf>
    <xf numFmtId="9" fontId="41" fillId="2" borderId="73" xfId="1" applyFont="1" applyFill="1" applyBorder="1" applyAlignment="1" applyProtection="1">
      <alignment horizontal="center" vertical="center" wrapText="1"/>
    </xf>
    <xf numFmtId="10" fontId="41" fillId="0" borderId="39" xfId="0" applyNumberFormat="1" applyFont="1" applyBorder="1" applyAlignment="1" applyProtection="1">
      <alignment horizontal="center" vertical="center" wrapText="1"/>
      <protection locked="0"/>
    </xf>
    <xf numFmtId="10" fontId="41" fillId="0" borderId="73" xfId="0" applyNumberFormat="1" applyFont="1" applyBorder="1" applyAlignment="1" applyProtection="1">
      <alignment horizontal="center" vertical="center" wrapText="1"/>
      <protection locked="0"/>
    </xf>
    <xf numFmtId="0" fontId="41" fillId="0" borderId="66" xfId="0" applyFont="1" applyBorder="1" applyAlignment="1" applyProtection="1">
      <alignment horizontal="center" vertical="center" wrapText="1"/>
      <protection locked="0"/>
    </xf>
    <xf numFmtId="0" fontId="41" fillId="0" borderId="69" xfId="0" applyFont="1" applyBorder="1" applyAlignment="1" applyProtection="1">
      <alignment horizontal="center" vertical="center" wrapText="1"/>
      <protection locked="0"/>
    </xf>
    <xf numFmtId="0" fontId="41" fillId="0" borderId="68" xfId="0" applyFont="1" applyBorder="1" applyAlignment="1" applyProtection="1">
      <alignment horizontal="center" vertical="center" wrapText="1"/>
      <protection locked="0"/>
    </xf>
    <xf numFmtId="9" fontId="41" fillId="2" borderId="72" xfId="1" applyFont="1" applyFill="1" applyBorder="1" applyAlignment="1" applyProtection="1">
      <alignment horizontal="center" vertical="center" wrapText="1"/>
    </xf>
    <xf numFmtId="10" fontId="41" fillId="4" borderId="72" xfId="0" applyNumberFormat="1" applyFont="1" applyFill="1" applyBorder="1" applyAlignment="1" applyProtection="1">
      <alignment horizontal="center" vertical="center" wrapText="1"/>
      <protection locked="0"/>
    </xf>
    <xf numFmtId="166" fontId="41" fillId="4" borderId="39" xfId="0" applyNumberFormat="1" applyFont="1" applyFill="1" applyBorder="1" applyAlignment="1" applyProtection="1">
      <alignment horizontal="center" vertical="center" wrapText="1"/>
      <protection locked="0"/>
    </xf>
    <xf numFmtId="0" fontId="20" fillId="0" borderId="72"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0" fillId="0" borderId="73" xfId="0" applyFont="1" applyBorder="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35" fillId="20" borderId="2"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56" fillId="13" borderId="13"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10" fontId="35" fillId="2" borderId="57" xfId="0" applyNumberFormat="1" applyFont="1" applyFill="1" applyBorder="1" applyAlignment="1">
      <alignment horizontal="center" vertical="center" wrapText="1"/>
    </xf>
    <xf numFmtId="10" fontId="35" fillId="2" borderId="63" xfId="0" applyNumberFormat="1" applyFont="1" applyFill="1" applyBorder="1" applyAlignment="1">
      <alignment horizontal="center" vertical="center" wrapText="1"/>
    </xf>
    <xf numFmtId="10" fontId="35" fillId="2" borderId="58" xfId="1" applyNumberFormat="1" applyFont="1" applyFill="1" applyBorder="1" applyAlignment="1" applyProtection="1">
      <alignment horizontal="center" vertical="center" wrapText="1"/>
    </xf>
    <xf numFmtId="10" fontId="35" fillId="2" borderId="64" xfId="1" applyNumberFormat="1" applyFont="1" applyFill="1" applyBorder="1" applyAlignment="1" applyProtection="1">
      <alignment horizontal="center" vertical="center" wrapText="1"/>
    </xf>
    <xf numFmtId="10" fontId="35" fillId="2" borderId="57" xfId="1" applyNumberFormat="1" applyFont="1" applyFill="1" applyBorder="1" applyAlignment="1" applyProtection="1">
      <alignment horizontal="center" vertical="center"/>
    </xf>
    <xf numFmtId="10" fontId="35" fillId="2" borderId="63" xfId="1" applyNumberFormat="1" applyFont="1" applyFill="1" applyBorder="1" applyAlignment="1" applyProtection="1">
      <alignment horizontal="center" vertical="center"/>
    </xf>
    <xf numFmtId="10" fontId="35" fillId="2" borderId="66" xfId="1" applyNumberFormat="1" applyFont="1" applyFill="1" applyBorder="1" applyAlignment="1" applyProtection="1">
      <alignment horizontal="center" vertical="center"/>
    </xf>
    <xf numFmtId="10" fontId="35" fillId="2" borderId="68" xfId="1" applyNumberFormat="1" applyFont="1" applyFill="1" applyBorder="1" applyAlignment="1" applyProtection="1">
      <alignment horizontal="center" vertical="center"/>
    </xf>
    <xf numFmtId="9" fontId="35" fillId="2" borderId="66" xfId="1" applyFont="1" applyFill="1" applyBorder="1" applyAlignment="1" applyProtection="1">
      <alignment horizontal="center" vertical="center" wrapText="1"/>
    </xf>
    <xf numFmtId="9" fontId="35" fillId="2" borderId="68" xfId="1" applyFont="1" applyFill="1" applyBorder="1" applyAlignment="1" applyProtection="1">
      <alignment horizontal="center" vertical="center" wrapText="1"/>
    </xf>
    <xf numFmtId="9" fontId="35" fillId="2" borderId="57" xfId="1" applyFont="1" applyFill="1" applyBorder="1" applyAlignment="1" applyProtection="1">
      <alignment horizontal="center" vertical="center" wrapText="1"/>
    </xf>
    <xf numFmtId="9" fontId="35" fillId="2" borderId="63" xfId="1" applyFont="1" applyFill="1" applyBorder="1" applyAlignment="1" applyProtection="1">
      <alignment horizontal="center" vertical="center" wrapText="1"/>
    </xf>
    <xf numFmtId="0" fontId="35" fillId="2" borderId="57" xfId="0" applyFont="1" applyFill="1" applyBorder="1" applyAlignment="1">
      <alignment horizontal="center" vertical="center" wrapText="1"/>
    </xf>
    <xf numFmtId="9" fontId="35" fillId="0" borderId="57" xfId="1" applyFont="1" applyBorder="1" applyAlignment="1" applyProtection="1">
      <alignment horizontal="center" vertical="center"/>
    </xf>
    <xf numFmtId="9" fontId="35" fillId="0" borderId="63" xfId="1" applyFont="1" applyBorder="1" applyAlignment="1" applyProtection="1">
      <alignment horizontal="center" vertical="center"/>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9" fontId="35" fillId="2" borderId="57" xfId="2" applyNumberFormat="1" applyFont="1" applyFill="1" applyBorder="1" applyAlignment="1" applyProtection="1">
      <alignment horizontal="center" vertical="center" wrapText="1"/>
    </xf>
    <xf numFmtId="9" fontId="35" fillId="2" borderId="63" xfId="2" applyNumberFormat="1" applyFont="1" applyFill="1" applyBorder="1" applyAlignment="1" applyProtection="1">
      <alignment horizontal="center" vertical="center" wrapText="1"/>
    </xf>
    <xf numFmtId="9" fontId="35" fillId="4" borderId="66" xfId="2" applyNumberFormat="1" applyFont="1" applyFill="1" applyBorder="1" applyAlignment="1" applyProtection="1">
      <alignment horizontal="center" vertical="center" wrapText="1"/>
      <protection locked="0"/>
    </xf>
    <xf numFmtId="1" fontId="35" fillId="2" borderId="66" xfId="2" applyNumberFormat="1" applyFont="1" applyFill="1" applyBorder="1" applyAlignment="1" applyProtection="1">
      <alignment horizontal="center" vertical="center"/>
    </xf>
    <xf numFmtId="1" fontId="35" fillId="2" borderId="68" xfId="2" applyNumberFormat="1" applyFont="1" applyFill="1" applyBorder="1" applyAlignment="1" applyProtection="1">
      <alignment horizontal="center" vertical="center"/>
    </xf>
    <xf numFmtId="9" fontId="35" fillId="2" borderId="66" xfId="0" applyNumberFormat="1" applyFont="1" applyFill="1" applyBorder="1" applyAlignment="1">
      <alignment horizontal="center" vertical="center" wrapText="1"/>
    </xf>
    <xf numFmtId="9" fontId="35" fillId="2" borderId="68" xfId="0" applyNumberFormat="1" applyFont="1" applyFill="1" applyBorder="1" applyAlignment="1">
      <alignment horizontal="center" vertical="center" wrapText="1"/>
    </xf>
    <xf numFmtId="9" fontId="35" fillId="2" borderId="72" xfId="0" applyNumberFormat="1" applyFont="1" applyFill="1" applyBorder="1" applyAlignment="1">
      <alignment horizontal="center" vertical="center" wrapText="1"/>
    </xf>
    <xf numFmtId="9" fontId="35" fillId="2" borderId="39" xfId="0" applyNumberFormat="1" applyFont="1" applyFill="1" applyBorder="1" applyAlignment="1">
      <alignment horizontal="center" vertical="center" wrapText="1"/>
    </xf>
    <xf numFmtId="9" fontId="35" fillId="2" borderId="73" xfId="0" applyNumberFormat="1" applyFont="1" applyFill="1" applyBorder="1" applyAlignment="1">
      <alignment horizontal="center" vertical="center" wrapText="1"/>
    </xf>
    <xf numFmtId="9" fontId="57" fillId="2" borderId="57" xfId="1" applyFont="1" applyFill="1" applyBorder="1" applyAlignment="1" applyProtection="1">
      <alignment horizontal="center" vertical="center" wrapText="1"/>
    </xf>
    <xf numFmtId="9" fontId="57" fillId="2" borderId="54" xfId="1" applyFont="1" applyFill="1" applyBorder="1" applyAlignment="1" applyProtection="1">
      <alignment horizontal="center" vertical="center" wrapText="1"/>
    </xf>
    <xf numFmtId="9" fontId="57" fillId="2" borderId="63" xfId="1" applyFont="1" applyFill="1" applyBorder="1" applyAlignment="1" applyProtection="1">
      <alignment horizontal="center" vertical="center" wrapText="1"/>
    </xf>
    <xf numFmtId="10" fontId="13" fillId="2" borderId="32" xfId="0" applyNumberFormat="1" applyFont="1" applyFill="1" applyBorder="1" applyAlignment="1">
      <alignment horizontal="center" vertical="center"/>
    </xf>
    <xf numFmtId="10" fontId="13" fillId="2" borderId="30" xfId="0" applyNumberFormat="1" applyFont="1" applyFill="1" applyBorder="1" applyAlignment="1">
      <alignment horizontal="center" vertical="center"/>
    </xf>
    <xf numFmtId="10" fontId="13" fillId="2" borderId="18" xfId="0" applyNumberFormat="1" applyFont="1" applyFill="1" applyBorder="1" applyAlignment="1">
      <alignment horizontal="center" vertical="center"/>
    </xf>
    <xf numFmtId="9" fontId="35" fillId="0" borderId="57" xfId="0" applyNumberFormat="1" applyFont="1" applyBorder="1" applyAlignment="1">
      <alignment horizontal="center" vertical="center" wrapText="1"/>
    </xf>
    <xf numFmtId="9" fontId="41" fillId="0" borderId="39" xfId="0" applyNumberFormat="1" applyFont="1" applyBorder="1" applyAlignment="1" applyProtection="1">
      <alignment horizontal="center" vertical="center" wrapText="1"/>
      <protection locked="0"/>
    </xf>
    <xf numFmtId="0" fontId="41" fillId="0" borderId="39" xfId="0" applyFont="1" applyBorder="1" applyAlignment="1" applyProtection="1">
      <alignment horizontal="center" vertical="center" wrapText="1"/>
      <protection locked="0"/>
    </xf>
    <xf numFmtId="10" fontId="41" fillId="4" borderId="39" xfId="0" applyNumberFormat="1" applyFont="1" applyFill="1" applyBorder="1" applyAlignment="1" applyProtection="1">
      <alignment horizontal="center" vertical="center" wrapText="1"/>
      <protection locked="0"/>
    </xf>
    <xf numFmtId="0" fontId="57" fillId="2" borderId="55" xfId="2" applyNumberFormat="1" applyFont="1" applyFill="1" applyBorder="1" applyAlignment="1" applyProtection="1">
      <alignment horizontal="center" vertical="center"/>
    </xf>
    <xf numFmtId="0" fontId="57" fillId="2" borderId="85" xfId="2" applyNumberFormat="1" applyFont="1" applyFill="1" applyBorder="1" applyAlignment="1" applyProtection="1">
      <alignment horizontal="center" vertical="center"/>
    </xf>
    <xf numFmtId="9" fontId="35" fillId="2" borderId="40" xfId="1" applyFont="1" applyFill="1" applyBorder="1" applyAlignment="1" applyProtection="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5">
    <cellStyle name="Hipervínculo" xfId="3" builtinId="8"/>
    <cellStyle name="Millares" xfId="2" builtinId="3"/>
    <cellStyle name="Millares [0] 2" xfId="23" xr:uid="{00000000-0005-0000-0000-000002000000}"/>
    <cellStyle name="Millares 2" xfId="4" xr:uid="{00000000-0005-0000-0000-000003000000}"/>
    <cellStyle name="Millares 2 2" xfId="21" xr:uid="{00000000-0005-0000-0000-000004000000}"/>
    <cellStyle name="Millares 3" xfId="17" xr:uid="{00000000-0005-0000-0000-000005000000}"/>
    <cellStyle name="Millares 4" xfId="20" xr:uid="{00000000-0005-0000-0000-000006000000}"/>
    <cellStyle name="Millares 5" xfId="22" xr:uid="{00000000-0005-0000-0000-000007000000}"/>
    <cellStyle name="Moneda 2" xfId="7" xr:uid="{00000000-0005-0000-0000-000008000000}"/>
    <cellStyle name="Moneda 2 2" xfId="10" xr:uid="{00000000-0005-0000-0000-000009000000}"/>
    <cellStyle name="Moneda 3" xfId="19" xr:uid="{00000000-0005-0000-0000-00000A000000}"/>
    <cellStyle name="Neutral 2" xfId="24" xr:uid="{00000000-0005-0000-0000-00000B000000}"/>
    <cellStyle name="Normal" xfId="0" builtinId="0"/>
    <cellStyle name="Normal 18" xfId="11" xr:uid="{00000000-0005-0000-0000-00000D000000}"/>
    <cellStyle name="Normal 2 2" xfId="9" xr:uid="{00000000-0005-0000-0000-00000E000000}"/>
    <cellStyle name="Normal 2 2 2" xfId="15" xr:uid="{00000000-0005-0000-0000-00000F000000}"/>
    <cellStyle name="Normal 3 2" xfId="12" xr:uid="{00000000-0005-0000-0000-000010000000}"/>
    <cellStyle name="Normal 4" xfId="16" xr:uid="{00000000-0005-0000-0000-000011000000}"/>
    <cellStyle name="Normal 8" xfId="14" xr:uid="{00000000-0005-0000-0000-000012000000}"/>
    <cellStyle name="Normal_573_2009_ Actualizado 22_12_2009" xfId="13" xr:uid="{00000000-0005-0000-0000-000013000000}"/>
    <cellStyle name="Porcentaje" xfId="1" builtinId="5"/>
    <cellStyle name="Porcentaje 2" xfId="6" xr:uid="{00000000-0005-0000-0000-000015000000}"/>
    <cellStyle name="Porcentaje 3" xfId="8" xr:uid="{00000000-0005-0000-0000-000016000000}"/>
    <cellStyle name="Porcentaje 4" xfId="5" xr:uid="{00000000-0005-0000-0000-000017000000}"/>
    <cellStyle name="Porcentual 2" xfId="18" xr:uid="{00000000-0005-0000-0000-000018000000}"/>
  </cellStyles>
  <dxfs count="0"/>
  <tableStyles count="0" defaultTableStyle="TableStyleMedium2" defaultPivotStyle="PivotStyleLight16"/>
  <colors>
    <mruColors>
      <color rgb="FF738030"/>
      <color rgb="FFB2BF73"/>
      <color rgb="FFC7D389"/>
      <color rgb="FFCCCC00"/>
      <color rgb="FF879739"/>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PROGRAMACI&#211;N_SEGUIMIENTO'!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Programación/seguimiento</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3" name="Imagen 2">
          <a:extLst>
            <a:ext uri="{FF2B5EF4-FFF2-40B4-BE49-F238E27FC236}">
              <a16:creationId xmlns:a16="http://schemas.microsoft.com/office/drawing/2014/main" id="{E6F8A0B6-BB9C-4037-B3B9-F3B4BFD29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5" name="Imagen 4">
          <a:extLst>
            <a:ext uri="{FF2B5EF4-FFF2-40B4-BE49-F238E27FC236}">
              <a16:creationId xmlns:a16="http://schemas.microsoft.com/office/drawing/2014/main" id="{C31597E3-E83F-4944-AB66-A03641C4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749360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6" name="Imagen 5">
          <a:extLst>
            <a:ext uri="{FF2B5EF4-FFF2-40B4-BE49-F238E27FC236}">
              <a16:creationId xmlns:a16="http://schemas.microsoft.com/office/drawing/2014/main" id="{AFDF19FF-99D4-4C58-A0DF-2275E5AE0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563432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4" name="Imagen 3">
          <a:extLst>
            <a:ext uri="{FF2B5EF4-FFF2-40B4-BE49-F238E27FC236}">
              <a16:creationId xmlns:a16="http://schemas.microsoft.com/office/drawing/2014/main" id="{865A8C31-BCF6-47A5-86E0-D60591C0B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129</xdr:row>
      <xdr:rowOff>986</xdr:rowOff>
    </xdr:from>
    <xdr:to>
      <xdr:col>1</xdr:col>
      <xdr:colOff>1143000</xdr:colOff>
      <xdr:row>132</xdr:row>
      <xdr:rowOff>152568</xdr:rowOff>
    </xdr:to>
    <xdr:pic>
      <xdr:nvPicPr>
        <xdr:cNvPr id="7" name="Imagen 6">
          <a:extLst>
            <a:ext uri="{FF2B5EF4-FFF2-40B4-BE49-F238E27FC236}">
              <a16:creationId xmlns:a16="http://schemas.microsoft.com/office/drawing/2014/main" id="{84A6C5F2-4F93-4A22-84BF-B23094946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10432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328083</xdr:colOff>
      <xdr:row>0</xdr:row>
      <xdr:rowOff>34852</xdr:rowOff>
    </xdr:from>
    <xdr:to>
      <xdr:col>1</xdr:col>
      <xdr:colOff>1100666</xdr:colOff>
      <xdr:row>3</xdr:row>
      <xdr:rowOff>186434</xdr:rowOff>
    </xdr:to>
    <xdr:pic>
      <xdr:nvPicPr>
        <xdr:cNvPr id="8" name="Imagen 7">
          <a:extLst>
            <a:ext uri="{FF2B5EF4-FFF2-40B4-BE49-F238E27FC236}">
              <a16:creationId xmlns:a16="http://schemas.microsoft.com/office/drawing/2014/main" id="{61FD2898-075A-4B82-AD85-FCC302F1E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00523" y="34852"/>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9" name="Imagen 8">
          <a:extLst>
            <a:ext uri="{FF2B5EF4-FFF2-40B4-BE49-F238E27FC236}">
              <a16:creationId xmlns:a16="http://schemas.microsoft.com/office/drawing/2014/main" id="{99E4FFDA-E985-4B76-9658-3E32F964F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10" name="Imagen 9">
          <a:extLst>
            <a:ext uri="{FF2B5EF4-FFF2-40B4-BE49-F238E27FC236}">
              <a16:creationId xmlns:a16="http://schemas.microsoft.com/office/drawing/2014/main" id="{2B5645E0-DEB6-440D-9596-0F8181FE0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2092550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11" name="Imagen 10">
          <a:extLst>
            <a:ext uri="{FF2B5EF4-FFF2-40B4-BE49-F238E27FC236}">
              <a16:creationId xmlns:a16="http://schemas.microsoft.com/office/drawing/2014/main" id="{630BC0DF-DABD-44F4-B389-633EABB1E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2092550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129</xdr:row>
      <xdr:rowOff>986</xdr:rowOff>
    </xdr:from>
    <xdr:to>
      <xdr:col>1</xdr:col>
      <xdr:colOff>1143000</xdr:colOff>
      <xdr:row>132</xdr:row>
      <xdr:rowOff>152568</xdr:rowOff>
    </xdr:to>
    <xdr:pic>
      <xdr:nvPicPr>
        <xdr:cNvPr id="12" name="Imagen 11">
          <a:extLst>
            <a:ext uri="{FF2B5EF4-FFF2-40B4-BE49-F238E27FC236}">
              <a16:creationId xmlns:a16="http://schemas.microsoft.com/office/drawing/2014/main" id="{50D38D9C-07E2-4B17-A824-B41C628F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172</xdr:row>
      <xdr:rowOff>986</xdr:rowOff>
    </xdr:from>
    <xdr:to>
      <xdr:col>1</xdr:col>
      <xdr:colOff>1143000</xdr:colOff>
      <xdr:row>175</xdr:row>
      <xdr:rowOff>152568</xdr:rowOff>
    </xdr:to>
    <xdr:pic>
      <xdr:nvPicPr>
        <xdr:cNvPr id="13" name="Imagen 12">
          <a:extLst>
            <a:ext uri="{FF2B5EF4-FFF2-40B4-BE49-F238E27FC236}">
              <a16:creationId xmlns:a16="http://schemas.microsoft.com/office/drawing/2014/main" id="{9E07E8AC-DF23-41C9-B5F6-8C771F19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85937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215</xdr:row>
      <xdr:rowOff>986</xdr:rowOff>
    </xdr:from>
    <xdr:to>
      <xdr:col>1</xdr:col>
      <xdr:colOff>1143000</xdr:colOff>
      <xdr:row>218</xdr:row>
      <xdr:rowOff>152568</xdr:rowOff>
    </xdr:to>
    <xdr:pic>
      <xdr:nvPicPr>
        <xdr:cNvPr id="14" name="Imagen 13">
          <a:extLst>
            <a:ext uri="{FF2B5EF4-FFF2-40B4-BE49-F238E27FC236}">
              <a16:creationId xmlns:a16="http://schemas.microsoft.com/office/drawing/2014/main" id="{B5D132D3-0709-412E-8EE3-7347C7948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371865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18</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13" zoomScale="60" zoomScaleNormal="60" zoomScaleSheetLayoutView="70" workbookViewId="0">
      <selection activeCell="L4" sqref="L4:T4"/>
    </sheetView>
  </sheetViews>
  <sheetFormatPr baseColWidth="10" defaultColWidth="18.85546875" defaultRowHeight="15.75" zeroHeight="1" x14ac:dyDescent="0.25"/>
  <cols>
    <col min="1" max="1" width="7.5703125" style="127" customWidth="1"/>
    <col min="2" max="14" width="11.42578125" style="127" customWidth="1"/>
    <col min="15" max="20" width="8.140625" style="127" customWidth="1"/>
    <col min="21" max="16384" width="18.85546875" style="127"/>
  </cols>
  <sheetData>
    <row r="1" spans="1:21" ht="31.5" customHeight="1" x14ac:dyDescent="0.25">
      <c r="B1" s="328"/>
      <c r="C1" s="328"/>
      <c r="D1" s="329" t="s">
        <v>456</v>
      </c>
      <c r="E1" s="316"/>
      <c r="F1" s="316"/>
      <c r="G1" s="316"/>
      <c r="H1" s="316"/>
      <c r="I1" s="316"/>
      <c r="J1" s="316"/>
      <c r="K1" s="316"/>
      <c r="L1" s="316"/>
      <c r="M1" s="316"/>
      <c r="N1" s="316"/>
      <c r="O1" s="316"/>
      <c r="P1" s="316"/>
      <c r="Q1" s="316"/>
      <c r="R1" s="316"/>
      <c r="S1" s="316"/>
      <c r="T1" s="317"/>
    </row>
    <row r="2" spans="1:21" ht="31.5" customHeight="1" x14ac:dyDescent="0.25">
      <c r="A2" s="128"/>
      <c r="B2" s="328"/>
      <c r="C2" s="328"/>
      <c r="D2" s="329" t="s">
        <v>457</v>
      </c>
      <c r="E2" s="316"/>
      <c r="F2" s="316"/>
      <c r="G2" s="316"/>
      <c r="H2" s="316"/>
      <c r="I2" s="316"/>
      <c r="J2" s="316"/>
      <c r="K2" s="316"/>
      <c r="L2" s="316"/>
      <c r="M2" s="316"/>
      <c r="N2" s="316"/>
      <c r="O2" s="316"/>
      <c r="P2" s="316"/>
      <c r="Q2" s="316"/>
      <c r="R2" s="316"/>
      <c r="S2" s="316"/>
      <c r="T2" s="317"/>
    </row>
    <row r="3" spans="1:21" ht="31.5" customHeight="1" x14ac:dyDescent="0.25">
      <c r="B3" s="328"/>
      <c r="C3" s="328"/>
      <c r="D3" s="329" t="s">
        <v>660</v>
      </c>
      <c r="E3" s="316"/>
      <c r="F3" s="316"/>
      <c r="G3" s="316"/>
      <c r="H3" s="316"/>
      <c r="I3" s="316"/>
      <c r="J3" s="316"/>
      <c r="K3" s="316"/>
      <c r="L3" s="316"/>
      <c r="M3" s="316"/>
      <c r="N3" s="316"/>
      <c r="O3" s="316"/>
      <c r="P3" s="316"/>
      <c r="Q3" s="316"/>
      <c r="R3" s="316"/>
      <c r="S3" s="316"/>
      <c r="T3" s="317"/>
    </row>
    <row r="4" spans="1:21" ht="31.5" customHeight="1" x14ac:dyDescent="0.25">
      <c r="B4" s="328"/>
      <c r="C4" s="328"/>
      <c r="D4" s="329" t="s">
        <v>560</v>
      </c>
      <c r="E4" s="316"/>
      <c r="F4" s="316"/>
      <c r="G4" s="316"/>
      <c r="H4" s="316"/>
      <c r="I4" s="316"/>
      <c r="J4" s="316"/>
      <c r="K4" s="316"/>
      <c r="L4" s="316" t="s">
        <v>661</v>
      </c>
      <c r="M4" s="316"/>
      <c r="N4" s="316"/>
      <c r="O4" s="316"/>
      <c r="P4" s="316"/>
      <c r="Q4" s="316"/>
      <c r="R4" s="316"/>
      <c r="S4" s="316"/>
      <c r="T4" s="317"/>
    </row>
    <row r="5" spans="1:21" x14ac:dyDescent="0.25"/>
    <row r="6" spans="1:21" x14ac:dyDescent="0.25">
      <c r="B6" s="128"/>
    </row>
    <row r="7" spans="1:21" x14ac:dyDescent="0.25">
      <c r="B7" s="315"/>
      <c r="C7" s="315"/>
      <c r="D7" s="315"/>
      <c r="E7" s="315"/>
      <c r="F7" s="315"/>
      <c r="G7" s="315"/>
      <c r="H7" s="315"/>
      <c r="I7" s="315"/>
      <c r="J7" s="315"/>
      <c r="K7" s="315"/>
      <c r="L7" s="315"/>
      <c r="M7" s="315"/>
      <c r="N7" s="315"/>
      <c r="O7" s="315"/>
      <c r="P7" s="315"/>
      <c r="Q7" s="315"/>
      <c r="R7" s="315"/>
      <c r="S7" s="315"/>
      <c r="T7" s="129"/>
    </row>
    <row r="8" spans="1:21" x14ac:dyDescent="0.25"/>
    <row r="9" spans="1:21" ht="20.25" customHeight="1" x14ac:dyDescent="0.25">
      <c r="K9" s="130"/>
      <c r="L9" s="131"/>
      <c r="N9" s="130"/>
    </row>
    <row r="10" spans="1:21" ht="39" customHeight="1" x14ac:dyDescent="0.25">
      <c r="B10" s="321" t="s">
        <v>562</v>
      </c>
      <c r="C10" s="322"/>
      <c r="D10" s="322"/>
      <c r="E10" s="323"/>
      <c r="F10" s="335" t="s">
        <v>503</v>
      </c>
      <c r="G10" s="335"/>
      <c r="H10" s="335"/>
      <c r="I10" s="335"/>
      <c r="J10" s="335"/>
      <c r="K10" s="335"/>
      <c r="L10" s="335"/>
      <c r="M10" s="335"/>
      <c r="N10" s="130"/>
      <c r="O10" s="315" t="s">
        <v>561</v>
      </c>
      <c r="P10" s="315"/>
      <c r="Q10" s="315"/>
      <c r="R10" s="315"/>
      <c r="S10" s="315"/>
      <c r="T10" s="315"/>
      <c r="U10" s="132"/>
    </row>
    <row r="11" spans="1:21" ht="39" customHeight="1" x14ac:dyDescent="0.25">
      <c r="B11" s="321" t="s">
        <v>563</v>
      </c>
      <c r="C11" s="322"/>
      <c r="D11" s="322"/>
      <c r="E11" s="323"/>
      <c r="F11" s="335" t="s">
        <v>465</v>
      </c>
      <c r="G11" s="335"/>
      <c r="H11" s="335"/>
      <c r="I11" s="335"/>
      <c r="J11" s="335"/>
      <c r="K11" s="335"/>
      <c r="L11" s="335"/>
      <c r="M11" s="335"/>
      <c r="N11" s="318"/>
      <c r="O11" s="315"/>
      <c r="P11" s="315"/>
      <c r="Q11" s="315"/>
      <c r="R11" s="315"/>
      <c r="S11" s="315"/>
      <c r="T11" s="315"/>
      <c r="U11" s="133"/>
    </row>
    <row r="12" spans="1:21" ht="39" customHeight="1" x14ac:dyDescent="0.25">
      <c r="B12" s="321" t="s">
        <v>676</v>
      </c>
      <c r="C12" s="322"/>
      <c r="D12" s="322"/>
      <c r="E12" s="323"/>
      <c r="F12" s="335" t="s">
        <v>677</v>
      </c>
      <c r="G12" s="335"/>
      <c r="H12" s="335"/>
      <c r="I12" s="335"/>
      <c r="J12" s="335"/>
      <c r="K12" s="335"/>
      <c r="L12" s="335"/>
      <c r="M12" s="335"/>
      <c r="N12" s="318"/>
      <c r="O12" s="315"/>
      <c r="P12" s="315"/>
      <c r="Q12" s="315"/>
      <c r="R12" s="315"/>
      <c r="S12" s="315"/>
      <c r="T12" s="315"/>
      <c r="U12" s="133"/>
    </row>
    <row r="13" spans="1:21" ht="39" customHeight="1" x14ac:dyDescent="0.25">
      <c r="B13" s="321" t="s">
        <v>599</v>
      </c>
      <c r="C13" s="322"/>
      <c r="D13" s="322"/>
      <c r="E13" s="323"/>
      <c r="F13" s="324" t="s">
        <v>699</v>
      </c>
      <c r="G13" s="325"/>
      <c r="H13" s="325"/>
      <c r="I13" s="325"/>
      <c r="J13" s="325"/>
      <c r="K13" s="325"/>
      <c r="L13" s="325"/>
      <c r="M13" s="326"/>
      <c r="N13" s="132"/>
      <c r="O13" s="129"/>
      <c r="P13" s="129"/>
      <c r="Q13" s="129"/>
      <c r="R13" s="129"/>
      <c r="S13" s="129"/>
      <c r="T13" s="129"/>
      <c r="U13" s="133"/>
    </row>
    <row r="14" spans="1:21" ht="39" customHeight="1" x14ac:dyDescent="0.25">
      <c r="B14" s="321" t="s">
        <v>600</v>
      </c>
      <c r="C14" s="322"/>
      <c r="D14" s="322"/>
      <c r="E14" s="323"/>
      <c r="F14" s="324" t="s">
        <v>678</v>
      </c>
      <c r="G14" s="325"/>
      <c r="H14" s="325"/>
      <c r="I14" s="325"/>
      <c r="J14" s="325"/>
      <c r="K14" s="325"/>
      <c r="L14" s="325"/>
      <c r="M14" s="326"/>
      <c r="N14" s="132"/>
      <c r="O14" s="129"/>
      <c r="P14" s="129"/>
      <c r="Q14" s="129"/>
      <c r="R14" s="129"/>
      <c r="S14" s="129"/>
      <c r="T14" s="129"/>
      <c r="U14" s="133"/>
    </row>
    <row r="15" spans="1:21" ht="39" customHeight="1" x14ac:dyDescent="0.25">
      <c r="B15" s="321" t="s">
        <v>564</v>
      </c>
      <c r="C15" s="322"/>
      <c r="D15" s="322"/>
      <c r="E15" s="323"/>
      <c r="F15" s="134" t="s">
        <v>24</v>
      </c>
      <c r="G15" s="319" t="s">
        <v>9</v>
      </c>
      <c r="H15" s="320"/>
      <c r="I15" s="320"/>
      <c r="J15" s="320"/>
      <c r="K15" s="320"/>
      <c r="L15" s="330">
        <v>2023</v>
      </c>
      <c r="M15" s="331"/>
      <c r="N15" s="132"/>
      <c r="O15" s="315"/>
      <c r="P15" s="315"/>
      <c r="Q15" s="315"/>
      <c r="R15" s="315"/>
      <c r="S15" s="315"/>
      <c r="T15" s="315"/>
      <c r="U15" s="133"/>
    </row>
    <row r="16" spans="1:21" ht="39" customHeight="1" x14ac:dyDescent="0.25">
      <c r="B16" s="321"/>
      <c r="C16" s="322"/>
      <c r="D16" s="322"/>
      <c r="E16" s="323"/>
      <c r="F16" s="135" t="s">
        <v>25</v>
      </c>
      <c r="G16" s="334" t="s">
        <v>11</v>
      </c>
      <c r="H16" s="334"/>
      <c r="I16" s="334"/>
      <c r="J16" s="334"/>
      <c r="K16" s="334"/>
      <c r="L16" s="332"/>
      <c r="M16" s="333"/>
      <c r="N16" s="318"/>
      <c r="O16" s="315"/>
      <c r="P16" s="315"/>
      <c r="Q16" s="315"/>
      <c r="R16" s="315"/>
      <c r="S16" s="315"/>
      <c r="T16" s="315"/>
      <c r="U16" s="136"/>
    </row>
    <row r="17" spans="2:20" ht="20.25" customHeight="1" x14ac:dyDescent="0.25">
      <c r="L17" s="137"/>
      <c r="N17" s="318"/>
      <c r="O17" s="315"/>
      <c r="P17" s="315"/>
      <c r="Q17" s="315"/>
      <c r="R17" s="315"/>
      <c r="S17" s="315"/>
      <c r="T17" s="315"/>
    </row>
    <row r="18" spans="2:20" ht="3" customHeight="1" x14ac:dyDescent="0.25">
      <c r="L18" s="137"/>
      <c r="N18" s="138"/>
      <c r="O18" s="315"/>
      <c r="P18" s="315"/>
      <c r="Q18" s="315"/>
      <c r="R18" s="315"/>
      <c r="S18" s="315"/>
      <c r="T18" s="315"/>
    </row>
    <row r="19" spans="2:20" ht="42" customHeight="1" x14ac:dyDescent="0.25">
      <c r="L19" s="137"/>
      <c r="N19" s="133"/>
      <c r="O19" s="315"/>
      <c r="P19" s="315"/>
      <c r="Q19" s="315"/>
      <c r="R19" s="315"/>
      <c r="S19" s="315"/>
      <c r="T19" s="315"/>
    </row>
    <row r="20" spans="2:20" ht="20.25" customHeight="1" x14ac:dyDescent="0.25">
      <c r="B20" s="327" t="s">
        <v>601</v>
      </c>
      <c r="C20" s="327"/>
      <c r="D20" s="327"/>
      <c r="E20" s="327"/>
      <c r="F20" s="327"/>
      <c r="G20" s="327"/>
      <c r="H20" s="327"/>
      <c r="I20" s="327"/>
      <c r="J20" s="327"/>
      <c r="K20" s="327"/>
      <c r="L20" s="327"/>
      <c r="M20" s="327"/>
      <c r="N20" s="131"/>
      <c r="O20" s="315"/>
      <c r="P20" s="315"/>
      <c r="Q20" s="315"/>
      <c r="R20" s="315"/>
      <c r="S20" s="315"/>
      <c r="T20" s="315"/>
    </row>
    <row r="21" spans="2:20" ht="19.5" customHeight="1" x14ac:dyDescent="0.25">
      <c r="B21" s="327"/>
      <c r="C21" s="327"/>
      <c r="D21" s="327"/>
      <c r="E21" s="327"/>
      <c r="F21" s="327"/>
      <c r="G21" s="327"/>
      <c r="H21" s="327"/>
      <c r="I21" s="327"/>
      <c r="J21" s="327"/>
      <c r="K21" s="327"/>
      <c r="L21" s="327"/>
      <c r="M21" s="327"/>
      <c r="N21" s="133"/>
      <c r="O21" s="315"/>
      <c r="P21" s="315"/>
      <c r="Q21" s="315"/>
      <c r="R21" s="315"/>
      <c r="S21" s="315"/>
      <c r="T21" s="315"/>
    </row>
    <row r="22" spans="2:20" ht="19.5" customHeight="1" x14ac:dyDescent="0.25">
      <c r="B22" s="327"/>
      <c r="C22" s="327"/>
      <c r="D22" s="327"/>
      <c r="E22" s="327"/>
      <c r="F22" s="327"/>
      <c r="G22" s="327"/>
      <c r="H22" s="327"/>
      <c r="I22" s="327"/>
      <c r="J22" s="327"/>
      <c r="K22" s="327"/>
      <c r="L22" s="327"/>
      <c r="M22" s="327"/>
      <c r="N22" s="133"/>
      <c r="O22" s="315"/>
      <c r="P22" s="315"/>
      <c r="Q22" s="315"/>
      <c r="R22" s="315"/>
      <c r="S22" s="315"/>
      <c r="T22" s="315"/>
    </row>
    <row r="23" spans="2:20" ht="19.5" customHeight="1" x14ac:dyDescent="0.25">
      <c r="B23" s="327"/>
      <c r="C23" s="327"/>
      <c r="D23" s="327"/>
      <c r="E23" s="327"/>
      <c r="F23" s="327"/>
      <c r="G23" s="327"/>
      <c r="H23" s="327"/>
      <c r="I23" s="327"/>
      <c r="J23" s="327"/>
      <c r="K23" s="327"/>
      <c r="L23" s="327"/>
      <c r="M23" s="327"/>
      <c r="N23" s="133"/>
      <c r="O23" s="315"/>
      <c r="P23" s="315"/>
      <c r="Q23" s="315"/>
      <c r="R23" s="315"/>
      <c r="S23" s="315"/>
      <c r="T23" s="315"/>
    </row>
    <row r="24" spans="2:20" s="139" customFormat="1" ht="19.5" customHeight="1" x14ac:dyDescent="0.25">
      <c r="B24" s="327"/>
      <c r="C24" s="327"/>
      <c r="D24" s="327"/>
      <c r="E24" s="327"/>
      <c r="F24" s="327"/>
      <c r="G24" s="327"/>
      <c r="H24" s="327"/>
      <c r="I24" s="327"/>
      <c r="J24" s="327"/>
      <c r="K24" s="327"/>
      <c r="L24" s="327"/>
      <c r="M24" s="327"/>
      <c r="O24" s="315"/>
      <c r="P24" s="315"/>
      <c r="Q24" s="315"/>
      <c r="R24" s="315"/>
      <c r="S24" s="315"/>
      <c r="T24" s="315"/>
    </row>
    <row r="25" spans="2:20" x14ac:dyDescent="0.25">
      <c r="L25" s="137"/>
    </row>
    <row r="26" spans="2:20" x14ac:dyDescent="0.25">
      <c r="L26" s="137"/>
      <c r="N26" s="133"/>
    </row>
    <row r="27" spans="2:20" x14ac:dyDescent="0.25">
      <c r="N27" s="133"/>
    </row>
    <row r="28" spans="2:20" x14ac:dyDescent="0.25">
      <c r="N28" s="133"/>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3">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LISTAS_1!$D$2:$D$6</xm:f>
          </x14:formula1>
          <xm:sqref>F11:M11</xm:sqref>
        </x14:dataValidation>
        <x14:dataValidation type="list" allowBlank="1" showInputMessage="1" showErrorMessage="1" xr:uid="{00000000-0002-0000-0000-000004000000}">
          <x14:formula1>
            <xm:f>LISTAS_1!$A$2</xm:f>
          </x14:formula1>
          <xm:sqref>F10:M10</xm:sqref>
        </x14:dataValidation>
        <x14:dataValidation type="list" allowBlank="1" showInputMessage="1" showErrorMessage="1" errorTitle="Error" error="Seleccione un valor de la lista desplegable" xr:uid="{00000000-0002-0000-0000-000005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256"/>
  <sheetViews>
    <sheetView zoomScale="70" zoomScaleNormal="70" zoomScaleSheetLayoutView="70" workbookViewId="0">
      <selection activeCell="R230" sqref="R230"/>
    </sheetView>
  </sheetViews>
  <sheetFormatPr baseColWidth="10" defaultColWidth="11.42578125" defaultRowHeight="18.75" customHeight="1" x14ac:dyDescent="0.2"/>
  <cols>
    <col min="1" max="1" width="6.85546875" style="114" customWidth="1"/>
    <col min="2" max="2" width="31.42578125" style="126" customWidth="1"/>
    <col min="3" max="3" width="17" style="126" customWidth="1"/>
    <col min="4" max="4" width="24.7109375" style="126" customWidth="1"/>
    <col min="5" max="10" width="17" style="126" customWidth="1"/>
    <col min="11" max="16384" width="11.42578125" style="114"/>
  </cols>
  <sheetData>
    <row r="1" spans="2:14" s="115" customFormat="1" ht="18.75" customHeight="1" x14ac:dyDescent="0.2">
      <c r="B1" s="394" t="s">
        <v>456</v>
      </c>
      <c r="C1" s="395"/>
      <c r="D1" s="395"/>
      <c r="E1" s="395"/>
      <c r="F1" s="395"/>
      <c r="G1" s="395"/>
      <c r="H1" s="395"/>
      <c r="I1" s="395"/>
      <c r="J1" s="396"/>
    </row>
    <row r="2" spans="2:14" s="115" customFormat="1" ht="18.75" customHeight="1" x14ac:dyDescent="0.2">
      <c r="B2" s="397" t="s">
        <v>457</v>
      </c>
      <c r="C2" s="398"/>
      <c r="D2" s="398"/>
      <c r="E2" s="398"/>
      <c r="F2" s="398"/>
      <c r="G2" s="398"/>
      <c r="H2" s="398"/>
      <c r="I2" s="398"/>
      <c r="J2" s="399"/>
    </row>
    <row r="3" spans="2:14" s="115" customFormat="1" ht="18.75" customHeight="1" x14ac:dyDescent="0.2">
      <c r="B3" s="397" t="s">
        <v>602</v>
      </c>
      <c r="C3" s="398"/>
      <c r="D3" s="398"/>
      <c r="E3" s="398"/>
      <c r="F3" s="398"/>
      <c r="G3" s="398"/>
      <c r="H3" s="398"/>
      <c r="I3" s="398"/>
      <c r="J3" s="399"/>
    </row>
    <row r="4" spans="2:14" s="115" customFormat="1" ht="18.75" customHeight="1" x14ac:dyDescent="0.2">
      <c r="B4" s="400" t="s">
        <v>603</v>
      </c>
      <c r="C4" s="401"/>
      <c r="D4" s="401"/>
      <c r="E4" s="401"/>
      <c r="F4" s="401"/>
      <c r="G4" s="402" t="s">
        <v>604</v>
      </c>
      <c r="H4" s="402"/>
      <c r="I4" s="402"/>
      <c r="J4" s="403"/>
    </row>
    <row r="5" spans="2:14" ht="39.75" customHeight="1" x14ac:dyDescent="0.2">
      <c r="B5" s="353" t="s">
        <v>605</v>
      </c>
      <c r="C5" s="354"/>
      <c r="D5" s="354"/>
      <c r="E5" s="354"/>
      <c r="F5" s="354"/>
      <c r="G5" s="354"/>
      <c r="H5" s="354"/>
      <c r="I5" s="354"/>
      <c r="J5" s="355"/>
      <c r="K5" s="115"/>
      <c r="L5" s="115"/>
      <c r="M5" s="115"/>
      <c r="N5" s="115"/>
    </row>
    <row r="6" spans="2:14" ht="39.75" customHeight="1" x14ac:dyDescent="0.2">
      <c r="B6" s="353" t="s">
        <v>606</v>
      </c>
      <c r="C6" s="354"/>
      <c r="D6" s="354"/>
      <c r="E6" s="354"/>
      <c r="F6" s="354"/>
      <c r="G6" s="354"/>
      <c r="H6" s="354"/>
      <c r="I6" s="354"/>
      <c r="J6" s="355"/>
    </row>
    <row r="7" spans="2:14" ht="39.75" customHeight="1" x14ac:dyDescent="0.2">
      <c r="B7" s="116" t="s">
        <v>607</v>
      </c>
      <c r="C7" s="166">
        <v>1</v>
      </c>
      <c r="D7" s="353" t="s">
        <v>608</v>
      </c>
      <c r="E7" s="355"/>
      <c r="F7" s="341" t="s">
        <v>718</v>
      </c>
      <c r="G7" s="343"/>
      <c r="H7" s="344"/>
      <c r="I7" s="116" t="s">
        <v>609</v>
      </c>
      <c r="J7" s="118" t="s">
        <v>679</v>
      </c>
    </row>
    <row r="8" spans="2:14" ht="39.75" customHeight="1" x14ac:dyDescent="0.2">
      <c r="B8" s="116" t="s">
        <v>610</v>
      </c>
      <c r="C8" s="370" t="s">
        <v>680</v>
      </c>
      <c r="D8" s="370"/>
      <c r="E8" s="370"/>
      <c r="F8" s="353" t="s">
        <v>611</v>
      </c>
      <c r="G8" s="355"/>
      <c r="H8" s="387" t="s">
        <v>719</v>
      </c>
      <c r="I8" s="387"/>
      <c r="J8" s="387"/>
    </row>
    <row r="9" spans="2:14" ht="47.45" customHeight="1" x14ac:dyDescent="0.2">
      <c r="B9" s="116" t="s">
        <v>612</v>
      </c>
      <c r="C9" s="370" t="s">
        <v>701</v>
      </c>
      <c r="D9" s="370"/>
      <c r="E9" s="370"/>
      <c r="F9" s="370"/>
      <c r="G9" s="370"/>
      <c r="H9" s="370"/>
      <c r="I9" s="370"/>
      <c r="J9" s="370"/>
    </row>
    <row r="10" spans="2:14" ht="39.75" customHeight="1" x14ac:dyDescent="0.2">
      <c r="B10" s="116" t="s">
        <v>613</v>
      </c>
      <c r="C10" s="370" t="s">
        <v>720</v>
      </c>
      <c r="D10" s="370"/>
      <c r="E10" s="370"/>
      <c r="F10" s="370"/>
      <c r="G10" s="370"/>
      <c r="H10" s="370"/>
      <c r="I10" s="370"/>
      <c r="J10" s="370"/>
    </row>
    <row r="11" spans="2:14" ht="25.5" customHeight="1" x14ac:dyDescent="0.2">
      <c r="B11" s="116" t="s">
        <v>614</v>
      </c>
      <c r="C11" s="119" t="s">
        <v>682</v>
      </c>
      <c r="D11" s="119" t="s">
        <v>682</v>
      </c>
      <c r="E11" s="119" t="s">
        <v>721</v>
      </c>
      <c r="F11" s="388" t="s">
        <v>615</v>
      </c>
      <c r="G11" s="389"/>
      <c r="H11" s="392" t="s">
        <v>722</v>
      </c>
      <c r="I11" s="392" t="s">
        <v>723</v>
      </c>
      <c r="J11" s="392" t="s">
        <v>681</v>
      </c>
    </row>
    <row r="12" spans="2:14" ht="25.5" customHeight="1" x14ac:dyDescent="0.2">
      <c r="B12" s="116" t="s">
        <v>616</v>
      </c>
      <c r="C12" s="119" t="s">
        <v>682</v>
      </c>
      <c r="D12" s="119" t="s">
        <v>682</v>
      </c>
      <c r="E12" s="119" t="s">
        <v>681</v>
      </c>
      <c r="F12" s="390"/>
      <c r="G12" s="391"/>
      <c r="H12" s="393"/>
      <c r="I12" s="393"/>
      <c r="J12" s="393"/>
    </row>
    <row r="13" spans="2:14" ht="39.75" customHeight="1" x14ac:dyDescent="0.2">
      <c r="B13" s="116" t="s">
        <v>617</v>
      </c>
      <c r="C13" s="167">
        <v>1</v>
      </c>
      <c r="D13" s="116" t="s">
        <v>618</v>
      </c>
      <c r="E13" s="120">
        <v>1</v>
      </c>
      <c r="F13" s="378" t="s">
        <v>619</v>
      </c>
      <c r="G13" s="379"/>
      <c r="H13" s="356" t="s">
        <v>683</v>
      </c>
      <c r="I13" s="412"/>
      <c r="J13" s="413"/>
    </row>
    <row r="14" spans="2:14" ht="39.75" customHeight="1" x14ac:dyDescent="0.2">
      <c r="B14" s="353" t="s">
        <v>620</v>
      </c>
      <c r="C14" s="354"/>
      <c r="D14" s="354"/>
      <c r="E14" s="354"/>
      <c r="F14" s="354"/>
      <c r="G14" s="354"/>
      <c r="H14" s="354"/>
      <c r="I14" s="354"/>
      <c r="J14" s="355"/>
    </row>
    <row r="15" spans="2:14" ht="177.6" customHeight="1" x14ac:dyDescent="0.2">
      <c r="B15" s="116" t="s">
        <v>621</v>
      </c>
      <c r="C15" s="382" t="s">
        <v>724</v>
      </c>
      <c r="D15" s="383"/>
      <c r="E15" s="116" t="s">
        <v>622</v>
      </c>
      <c r="F15" s="414" t="s">
        <v>725</v>
      </c>
      <c r="G15" s="415"/>
      <c r="H15" s="116" t="s">
        <v>623</v>
      </c>
      <c r="I15" s="416" t="s">
        <v>683</v>
      </c>
      <c r="J15" s="417"/>
    </row>
    <row r="16" spans="2:14" ht="39.75" customHeight="1" x14ac:dyDescent="0.2">
      <c r="B16" s="116" t="s">
        <v>624</v>
      </c>
      <c r="C16" s="367" t="s">
        <v>685</v>
      </c>
      <c r="D16" s="386"/>
      <c r="E16" s="386"/>
      <c r="F16" s="386"/>
      <c r="G16" s="386"/>
      <c r="H16" s="386"/>
      <c r="I16" s="386"/>
      <c r="J16" s="386"/>
    </row>
    <row r="17" spans="2:10" ht="39.75" customHeight="1" x14ac:dyDescent="0.2">
      <c r="B17" s="116" t="s">
        <v>625</v>
      </c>
      <c r="C17" s="168" t="s">
        <v>59</v>
      </c>
      <c r="D17" s="116" t="s">
        <v>626</v>
      </c>
      <c r="E17" s="169" t="s">
        <v>53</v>
      </c>
      <c r="F17" s="353" t="s">
        <v>627</v>
      </c>
      <c r="G17" s="355"/>
      <c r="H17" s="152" t="s">
        <v>58</v>
      </c>
      <c r="I17" s="116" t="s">
        <v>628</v>
      </c>
      <c r="J17" s="170">
        <v>1</v>
      </c>
    </row>
    <row r="18" spans="2:10" ht="39.75" customHeight="1" x14ac:dyDescent="0.2">
      <c r="B18" s="116" t="s">
        <v>629</v>
      </c>
      <c r="C18" s="370" t="s">
        <v>726</v>
      </c>
      <c r="D18" s="370"/>
      <c r="E18" s="370"/>
      <c r="F18" s="370"/>
      <c r="G18" s="370"/>
      <c r="H18" s="370"/>
      <c r="I18" s="370"/>
      <c r="J18" s="370"/>
    </row>
    <row r="19" spans="2:10" ht="105.6" customHeight="1" x14ac:dyDescent="0.2">
      <c r="B19" s="116" t="s">
        <v>630</v>
      </c>
      <c r="C19" s="375" t="s">
        <v>727</v>
      </c>
      <c r="D19" s="376"/>
      <c r="E19" s="377"/>
      <c r="F19" s="353" t="s">
        <v>631</v>
      </c>
      <c r="G19" s="355"/>
      <c r="H19" s="375" t="s">
        <v>728</v>
      </c>
      <c r="I19" s="376"/>
      <c r="J19" s="377"/>
    </row>
    <row r="20" spans="2:10" ht="39.75" customHeight="1" x14ac:dyDescent="0.2">
      <c r="B20" s="353" t="s">
        <v>632</v>
      </c>
      <c r="C20" s="354"/>
      <c r="D20" s="354"/>
      <c r="E20" s="354"/>
      <c r="F20" s="354"/>
      <c r="G20" s="354"/>
      <c r="H20" s="354"/>
      <c r="I20" s="354"/>
      <c r="J20" s="355"/>
    </row>
    <row r="21" spans="2:10" ht="59.45" customHeight="1" x14ac:dyDescent="0.2">
      <c r="B21" s="116" t="s">
        <v>633</v>
      </c>
      <c r="C21" s="359" t="s">
        <v>729</v>
      </c>
      <c r="D21" s="360"/>
      <c r="E21" s="360"/>
      <c r="F21" s="360"/>
      <c r="G21" s="360"/>
      <c r="H21" s="360"/>
      <c r="I21" s="360"/>
      <c r="J21" s="361"/>
    </row>
    <row r="22" spans="2:10" ht="39.75" customHeight="1" x14ac:dyDescent="0.2">
      <c r="B22" s="116" t="s">
        <v>634</v>
      </c>
      <c r="C22" s="353" t="s">
        <v>635</v>
      </c>
      <c r="D22" s="355"/>
      <c r="E22" s="353" t="s">
        <v>636</v>
      </c>
      <c r="F22" s="355"/>
      <c r="G22" s="353" t="s">
        <v>637</v>
      </c>
      <c r="H22" s="355"/>
      <c r="I22" s="353" t="s">
        <v>638</v>
      </c>
      <c r="J22" s="355"/>
    </row>
    <row r="23" spans="2:10" ht="123" customHeight="1" x14ac:dyDescent="0.2">
      <c r="B23" s="116" t="s">
        <v>639</v>
      </c>
      <c r="C23" s="367" t="s">
        <v>730</v>
      </c>
      <c r="D23" s="367"/>
      <c r="E23" s="367" t="s">
        <v>731</v>
      </c>
      <c r="F23" s="367"/>
      <c r="G23" s="367"/>
      <c r="H23" s="367"/>
      <c r="I23" s="368"/>
      <c r="J23" s="369"/>
    </row>
    <row r="24" spans="2:10" ht="39.75" customHeight="1" x14ac:dyDescent="0.2">
      <c r="B24" s="116" t="s">
        <v>640</v>
      </c>
      <c r="C24" s="372" t="s">
        <v>685</v>
      </c>
      <c r="D24" s="373"/>
      <c r="E24" s="372" t="s">
        <v>685</v>
      </c>
      <c r="F24" s="373"/>
      <c r="G24" s="367"/>
      <c r="H24" s="367"/>
      <c r="I24" s="368"/>
      <c r="J24" s="369"/>
    </row>
    <row r="25" spans="2:10" ht="39.75" customHeight="1" x14ac:dyDescent="0.2">
      <c r="B25" s="116" t="s">
        <v>641</v>
      </c>
      <c r="C25" s="374" t="s">
        <v>686</v>
      </c>
      <c r="D25" s="374"/>
      <c r="E25" s="374" t="s">
        <v>686</v>
      </c>
      <c r="F25" s="374"/>
      <c r="G25" s="367"/>
      <c r="H25" s="367"/>
      <c r="I25" s="368"/>
      <c r="J25" s="369"/>
    </row>
    <row r="26" spans="2:10" ht="39.75" customHeight="1" x14ac:dyDescent="0.2">
      <c r="B26" s="116" t="s">
        <v>642</v>
      </c>
      <c r="C26" s="366" t="s">
        <v>58</v>
      </c>
      <c r="D26" s="366"/>
      <c r="E26" s="366" t="s">
        <v>58</v>
      </c>
      <c r="F26" s="366"/>
      <c r="G26" s="367"/>
      <c r="H26" s="367"/>
      <c r="I26" s="368"/>
      <c r="J26" s="369"/>
    </row>
    <row r="27" spans="2:10" ht="52.9" customHeight="1" x14ac:dyDescent="0.2">
      <c r="B27" s="116" t="s">
        <v>643</v>
      </c>
      <c r="C27" s="367" t="s">
        <v>732</v>
      </c>
      <c r="D27" s="367"/>
      <c r="E27" s="367" t="s">
        <v>733</v>
      </c>
      <c r="F27" s="367"/>
      <c r="G27" s="367"/>
      <c r="H27" s="367"/>
      <c r="I27" s="368"/>
      <c r="J27" s="369"/>
    </row>
    <row r="28" spans="2:10" ht="117" customHeight="1" x14ac:dyDescent="0.2">
      <c r="B28" s="116" t="s">
        <v>644</v>
      </c>
      <c r="C28" s="410" t="s">
        <v>734</v>
      </c>
      <c r="D28" s="410"/>
      <c r="E28" s="410" t="s">
        <v>735</v>
      </c>
      <c r="F28" s="410"/>
      <c r="G28" s="367"/>
      <c r="H28" s="367"/>
      <c r="I28" s="368"/>
      <c r="J28" s="369"/>
    </row>
    <row r="29" spans="2:10" ht="39.75" customHeight="1" x14ac:dyDescent="0.2">
      <c r="B29" s="353" t="s">
        <v>645</v>
      </c>
      <c r="C29" s="354"/>
      <c r="D29" s="354"/>
      <c r="E29" s="354"/>
      <c r="F29" s="354"/>
      <c r="G29" s="354"/>
      <c r="H29" s="354"/>
      <c r="I29" s="354"/>
      <c r="J29" s="355"/>
    </row>
    <row r="30" spans="2:10" ht="39.75" customHeight="1" x14ac:dyDescent="0.2">
      <c r="B30" s="116" t="s">
        <v>646</v>
      </c>
      <c r="C30" s="356" t="s">
        <v>683</v>
      </c>
      <c r="D30" s="357"/>
      <c r="E30" s="358"/>
      <c r="F30" s="116" t="s">
        <v>647</v>
      </c>
      <c r="G30" s="359" t="s">
        <v>683</v>
      </c>
      <c r="H30" s="360"/>
      <c r="I30" s="360"/>
      <c r="J30" s="361"/>
    </row>
    <row r="31" spans="2:10" ht="39.75" customHeight="1" x14ac:dyDescent="0.2">
      <c r="B31" s="116" t="s">
        <v>648</v>
      </c>
      <c r="C31" s="418" t="s">
        <v>683</v>
      </c>
      <c r="D31" s="418"/>
      <c r="E31" s="418"/>
      <c r="F31" s="418"/>
      <c r="G31" s="418"/>
      <c r="H31" s="418"/>
      <c r="I31" s="418"/>
      <c r="J31" s="418"/>
    </row>
    <row r="32" spans="2:10" ht="39.75" customHeight="1" x14ac:dyDescent="0.2">
      <c r="B32" s="116" t="s">
        <v>649</v>
      </c>
      <c r="C32" s="418" t="s">
        <v>683</v>
      </c>
      <c r="D32" s="418"/>
      <c r="E32" s="418"/>
      <c r="F32" s="418"/>
      <c r="G32" s="418"/>
      <c r="H32" s="418"/>
      <c r="I32" s="418"/>
      <c r="J32" s="418"/>
    </row>
    <row r="33" spans="2:14" ht="39.75" customHeight="1" x14ac:dyDescent="0.2">
      <c r="B33" s="116" t="s">
        <v>650</v>
      </c>
      <c r="C33" s="356" t="s">
        <v>683</v>
      </c>
      <c r="D33" s="357"/>
      <c r="E33" s="358"/>
      <c r="F33" s="116" t="s">
        <v>651</v>
      </c>
      <c r="G33" s="356" t="s">
        <v>683</v>
      </c>
      <c r="H33" s="357"/>
      <c r="I33" s="357"/>
      <c r="J33" s="358"/>
    </row>
    <row r="34" spans="2:14" ht="39.75" customHeight="1" x14ac:dyDescent="0.2">
      <c r="B34" s="363" t="s">
        <v>652</v>
      </c>
      <c r="C34" s="364"/>
      <c r="D34" s="363" t="s">
        <v>653</v>
      </c>
      <c r="E34" s="364"/>
      <c r="F34" s="363" t="s">
        <v>654</v>
      </c>
      <c r="G34" s="365"/>
      <c r="H34" s="364"/>
      <c r="I34" s="363" t="s">
        <v>655</v>
      </c>
      <c r="J34" s="364"/>
    </row>
    <row r="35" spans="2:14" ht="39.75" customHeight="1" x14ac:dyDescent="0.2">
      <c r="B35" s="356" t="s">
        <v>688</v>
      </c>
      <c r="C35" s="358"/>
      <c r="D35" s="414" t="s">
        <v>736</v>
      </c>
      <c r="E35" s="373"/>
      <c r="F35" s="359" t="s">
        <v>736</v>
      </c>
      <c r="G35" s="360"/>
      <c r="H35" s="361"/>
      <c r="I35" s="359" t="s">
        <v>827</v>
      </c>
      <c r="J35" s="419"/>
    </row>
    <row r="36" spans="2:14" ht="39.75" customHeight="1" x14ac:dyDescent="0.2">
      <c r="B36" s="347" t="s">
        <v>656</v>
      </c>
      <c r="C36" s="348"/>
      <c r="D36" s="348"/>
      <c r="E36" s="348"/>
      <c r="F36" s="348"/>
      <c r="G36" s="348"/>
      <c r="H36" s="348"/>
      <c r="I36" s="348"/>
      <c r="J36" s="349"/>
    </row>
    <row r="37" spans="2:14" ht="39.75" customHeight="1" x14ac:dyDescent="0.2">
      <c r="B37" s="124" t="s">
        <v>536</v>
      </c>
      <c r="C37" s="350" t="s">
        <v>657</v>
      </c>
      <c r="D37" s="351"/>
      <c r="E37" s="351"/>
      <c r="F37" s="351"/>
      <c r="G37" s="351"/>
      <c r="H37" s="351"/>
      <c r="I37" s="352"/>
      <c r="J37" s="124" t="s">
        <v>658</v>
      </c>
    </row>
    <row r="38" spans="2:14" ht="18.75" customHeight="1" x14ac:dyDescent="0.2">
      <c r="B38" s="140"/>
      <c r="C38" s="420"/>
      <c r="D38" s="421"/>
      <c r="E38" s="421"/>
      <c r="F38" s="421"/>
      <c r="G38" s="421"/>
      <c r="H38" s="421"/>
      <c r="I38" s="422"/>
      <c r="J38" s="141"/>
    </row>
    <row r="39" spans="2:14" ht="18.75" customHeight="1" x14ac:dyDescent="0.2">
      <c r="B39" s="140"/>
      <c r="C39" s="420"/>
      <c r="D39" s="421"/>
      <c r="E39" s="421"/>
      <c r="F39" s="421"/>
      <c r="G39" s="421"/>
      <c r="H39" s="421"/>
      <c r="I39" s="422"/>
      <c r="J39" s="141"/>
    </row>
    <row r="40" spans="2:14" ht="18.75" customHeight="1" x14ac:dyDescent="0.2">
      <c r="B40" s="140"/>
      <c r="C40" s="420"/>
      <c r="D40" s="421"/>
      <c r="E40" s="421"/>
      <c r="F40" s="421"/>
      <c r="G40" s="421"/>
      <c r="H40" s="421"/>
      <c r="I40" s="422"/>
      <c r="J40" s="141"/>
    </row>
    <row r="41" spans="2:14" ht="18.75" customHeight="1" x14ac:dyDescent="0.2">
      <c r="B41" s="140"/>
      <c r="C41" s="420"/>
      <c r="D41" s="421"/>
      <c r="E41" s="421"/>
      <c r="F41" s="421"/>
      <c r="G41" s="421"/>
      <c r="H41" s="421"/>
      <c r="I41" s="422"/>
      <c r="J41" s="141"/>
    </row>
    <row r="44" spans="2:14" s="115" customFormat="1" ht="18.75" customHeight="1" x14ac:dyDescent="0.2">
      <c r="B44" s="394" t="s">
        <v>456</v>
      </c>
      <c r="C44" s="395"/>
      <c r="D44" s="395"/>
      <c r="E44" s="395"/>
      <c r="F44" s="395"/>
      <c r="G44" s="395"/>
      <c r="H44" s="395"/>
      <c r="I44" s="395"/>
      <c r="J44" s="396"/>
    </row>
    <row r="45" spans="2:14" s="115" customFormat="1" ht="18.75" customHeight="1" x14ac:dyDescent="0.2">
      <c r="B45" s="397" t="s">
        <v>457</v>
      </c>
      <c r="C45" s="398"/>
      <c r="D45" s="398"/>
      <c r="E45" s="398"/>
      <c r="F45" s="398"/>
      <c r="G45" s="398"/>
      <c r="H45" s="398"/>
      <c r="I45" s="398"/>
      <c r="J45" s="399"/>
    </row>
    <row r="46" spans="2:14" s="115" customFormat="1" ht="18.75" customHeight="1" x14ac:dyDescent="0.2">
      <c r="B46" s="397" t="s">
        <v>602</v>
      </c>
      <c r="C46" s="398"/>
      <c r="D46" s="398"/>
      <c r="E46" s="398"/>
      <c r="F46" s="398"/>
      <c r="G46" s="398"/>
      <c r="H46" s="398"/>
      <c r="I46" s="398"/>
      <c r="J46" s="399"/>
    </row>
    <row r="47" spans="2:14" s="115" customFormat="1" ht="18.75" customHeight="1" x14ac:dyDescent="0.2">
      <c r="B47" s="400" t="s">
        <v>603</v>
      </c>
      <c r="C47" s="401"/>
      <c r="D47" s="401"/>
      <c r="E47" s="401"/>
      <c r="F47" s="401"/>
      <c r="G47" s="402" t="s">
        <v>604</v>
      </c>
      <c r="H47" s="402"/>
      <c r="I47" s="402"/>
      <c r="J47" s="403"/>
    </row>
    <row r="48" spans="2:14" ht="39.75" customHeight="1" x14ac:dyDescent="0.2">
      <c r="B48" s="353" t="s">
        <v>605</v>
      </c>
      <c r="C48" s="354"/>
      <c r="D48" s="354"/>
      <c r="E48" s="354"/>
      <c r="F48" s="354"/>
      <c r="G48" s="354"/>
      <c r="H48" s="354"/>
      <c r="I48" s="354"/>
      <c r="J48" s="355"/>
      <c r="K48" s="115"/>
      <c r="L48" s="115"/>
      <c r="M48" s="115"/>
      <c r="N48" s="115"/>
    </row>
    <row r="49" spans="2:10" ht="39.75" customHeight="1" x14ac:dyDescent="0.2">
      <c r="B49" s="353" t="s">
        <v>606</v>
      </c>
      <c r="C49" s="354"/>
      <c r="D49" s="354"/>
      <c r="E49" s="354"/>
      <c r="F49" s="354"/>
      <c r="G49" s="354"/>
      <c r="H49" s="354"/>
      <c r="I49" s="354"/>
      <c r="J49" s="355"/>
    </row>
    <row r="50" spans="2:10" ht="39.75" customHeight="1" x14ac:dyDescent="0.2">
      <c r="B50" s="116" t="s">
        <v>607</v>
      </c>
      <c r="C50" s="166">
        <v>2</v>
      </c>
      <c r="D50" s="353" t="s">
        <v>608</v>
      </c>
      <c r="E50" s="355"/>
      <c r="F50" s="341" t="s">
        <v>718</v>
      </c>
      <c r="G50" s="343"/>
      <c r="H50" s="344"/>
      <c r="I50" s="116" t="s">
        <v>609</v>
      </c>
      <c r="J50" s="118" t="s">
        <v>679</v>
      </c>
    </row>
    <row r="51" spans="2:10" ht="39.75" customHeight="1" x14ac:dyDescent="0.2">
      <c r="B51" s="116" t="s">
        <v>610</v>
      </c>
      <c r="C51" s="370" t="s">
        <v>680</v>
      </c>
      <c r="D51" s="370"/>
      <c r="E51" s="370"/>
      <c r="F51" s="353" t="s">
        <v>611</v>
      </c>
      <c r="G51" s="355"/>
      <c r="H51" s="387" t="s">
        <v>707</v>
      </c>
      <c r="I51" s="387"/>
      <c r="J51" s="387"/>
    </row>
    <row r="52" spans="2:10" ht="39.75" customHeight="1" x14ac:dyDescent="0.2">
      <c r="B52" s="116" t="s">
        <v>612</v>
      </c>
      <c r="C52" s="370" t="s">
        <v>708</v>
      </c>
      <c r="D52" s="370"/>
      <c r="E52" s="370"/>
      <c r="F52" s="370"/>
      <c r="G52" s="370"/>
      <c r="H52" s="370"/>
      <c r="I52" s="370"/>
      <c r="J52" s="370"/>
    </row>
    <row r="53" spans="2:10" ht="39.75" customHeight="1" x14ac:dyDescent="0.2">
      <c r="B53" s="116" t="s">
        <v>613</v>
      </c>
      <c r="C53" s="370" t="s">
        <v>737</v>
      </c>
      <c r="D53" s="370"/>
      <c r="E53" s="370"/>
      <c r="F53" s="370"/>
      <c r="G53" s="370"/>
      <c r="H53" s="370"/>
      <c r="I53" s="370"/>
      <c r="J53" s="370"/>
    </row>
    <row r="54" spans="2:10" ht="25.5" customHeight="1" x14ac:dyDescent="0.2">
      <c r="B54" s="116" t="s">
        <v>614</v>
      </c>
      <c r="C54" s="119">
        <v>1</v>
      </c>
      <c r="D54" s="119">
        <v>1</v>
      </c>
      <c r="E54" s="119">
        <v>2020</v>
      </c>
      <c r="F54" s="388" t="s">
        <v>615</v>
      </c>
      <c r="G54" s="389"/>
      <c r="H54" s="392">
        <v>31</v>
      </c>
      <c r="I54" s="392">
        <v>12</v>
      </c>
      <c r="J54" s="392" t="s">
        <v>681</v>
      </c>
    </row>
    <row r="55" spans="2:10" ht="25.5" customHeight="1" x14ac:dyDescent="0.2">
      <c r="B55" s="116" t="s">
        <v>616</v>
      </c>
      <c r="C55" s="119">
        <v>1</v>
      </c>
      <c r="D55" s="119" t="s">
        <v>682</v>
      </c>
      <c r="E55" s="119" t="s">
        <v>681</v>
      </c>
      <c r="F55" s="390"/>
      <c r="G55" s="391"/>
      <c r="H55" s="393"/>
      <c r="I55" s="393"/>
      <c r="J55" s="393"/>
    </row>
    <row r="56" spans="2:10" ht="39.75" customHeight="1" x14ac:dyDescent="0.2">
      <c r="B56" s="116" t="s">
        <v>617</v>
      </c>
      <c r="C56" s="142">
        <v>1</v>
      </c>
      <c r="D56" s="116" t="s">
        <v>618</v>
      </c>
      <c r="E56" s="120" t="s">
        <v>683</v>
      </c>
      <c r="F56" s="378" t="s">
        <v>619</v>
      </c>
      <c r="G56" s="379"/>
      <c r="H56" s="339" t="s">
        <v>683</v>
      </c>
      <c r="I56" s="380"/>
      <c r="J56" s="381"/>
    </row>
    <row r="57" spans="2:10" ht="39.75" customHeight="1" x14ac:dyDescent="0.2">
      <c r="B57" s="353" t="s">
        <v>620</v>
      </c>
      <c r="C57" s="354"/>
      <c r="D57" s="354"/>
      <c r="E57" s="354"/>
      <c r="F57" s="354"/>
      <c r="G57" s="354"/>
      <c r="H57" s="354"/>
      <c r="I57" s="354"/>
      <c r="J57" s="355"/>
    </row>
    <row r="58" spans="2:10" ht="81.599999999999994" customHeight="1" x14ac:dyDescent="0.2">
      <c r="B58" s="116" t="s">
        <v>621</v>
      </c>
      <c r="C58" s="382" t="s">
        <v>738</v>
      </c>
      <c r="D58" s="383"/>
      <c r="E58" s="116" t="s">
        <v>622</v>
      </c>
      <c r="F58" s="368" t="s">
        <v>739</v>
      </c>
      <c r="G58" s="411"/>
      <c r="H58" s="116" t="s">
        <v>623</v>
      </c>
      <c r="I58" s="367" t="s">
        <v>740</v>
      </c>
      <c r="J58" s="386"/>
    </row>
    <row r="59" spans="2:10" ht="39.75" customHeight="1" x14ac:dyDescent="0.2">
      <c r="B59" s="116" t="s">
        <v>624</v>
      </c>
      <c r="C59" s="367" t="s">
        <v>685</v>
      </c>
      <c r="D59" s="386"/>
      <c r="E59" s="386"/>
      <c r="F59" s="386"/>
      <c r="G59" s="386"/>
      <c r="H59" s="386"/>
      <c r="I59" s="386"/>
      <c r="J59" s="386"/>
    </row>
    <row r="60" spans="2:10" ht="39.75" customHeight="1" x14ac:dyDescent="0.2">
      <c r="B60" s="116" t="s">
        <v>625</v>
      </c>
      <c r="C60" s="121" t="s">
        <v>59</v>
      </c>
      <c r="D60" s="116" t="s">
        <v>626</v>
      </c>
      <c r="E60" s="171" t="s">
        <v>53</v>
      </c>
      <c r="F60" s="353" t="s">
        <v>627</v>
      </c>
      <c r="G60" s="355"/>
      <c r="H60" s="123" t="s">
        <v>58</v>
      </c>
      <c r="I60" s="116" t="s">
        <v>628</v>
      </c>
      <c r="J60" s="172">
        <v>1</v>
      </c>
    </row>
    <row r="61" spans="2:10" ht="39.75" customHeight="1" x14ac:dyDescent="0.2">
      <c r="B61" s="116" t="s">
        <v>629</v>
      </c>
      <c r="C61" s="367" t="s">
        <v>741</v>
      </c>
      <c r="D61" s="367"/>
      <c r="E61" s="367"/>
      <c r="F61" s="367"/>
      <c r="G61" s="367"/>
      <c r="H61" s="367"/>
      <c r="I61" s="367"/>
      <c r="J61" s="367"/>
    </row>
    <row r="62" spans="2:10" ht="155.1" customHeight="1" x14ac:dyDescent="0.2">
      <c r="B62" s="116" t="s">
        <v>630</v>
      </c>
      <c r="C62" s="375" t="s">
        <v>819</v>
      </c>
      <c r="D62" s="376"/>
      <c r="E62" s="377"/>
      <c r="F62" s="353" t="s">
        <v>631</v>
      </c>
      <c r="G62" s="355"/>
      <c r="H62" s="375" t="s">
        <v>742</v>
      </c>
      <c r="I62" s="376"/>
      <c r="J62" s="377"/>
    </row>
    <row r="63" spans="2:10" ht="39.75" customHeight="1" x14ac:dyDescent="0.2">
      <c r="B63" s="353" t="s">
        <v>632</v>
      </c>
      <c r="C63" s="354"/>
      <c r="D63" s="354"/>
      <c r="E63" s="354"/>
      <c r="F63" s="354"/>
      <c r="G63" s="354"/>
      <c r="H63" s="354"/>
      <c r="I63" s="354"/>
      <c r="J63" s="355"/>
    </row>
    <row r="64" spans="2:10" ht="39.75" customHeight="1" x14ac:dyDescent="0.2">
      <c r="B64" s="116" t="s">
        <v>633</v>
      </c>
      <c r="C64" s="375" t="s">
        <v>743</v>
      </c>
      <c r="D64" s="376"/>
      <c r="E64" s="376"/>
      <c r="F64" s="376"/>
      <c r="G64" s="376"/>
      <c r="H64" s="376"/>
      <c r="I64" s="376"/>
      <c r="J64" s="377"/>
    </row>
    <row r="65" spans="2:14" ht="39.75" customHeight="1" x14ac:dyDescent="0.2">
      <c r="B65" s="116" t="s">
        <v>634</v>
      </c>
      <c r="C65" s="353" t="s">
        <v>635</v>
      </c>
      <c r="D65" s="355"/>
      <c r="E65" s="353" t="s">
        <v>636</v>
      </c>
      <c r="F65" s="355"/>
      <c r="G65" s="353" t="s">
        <v>637</v>
      </c>
      <c r="H65" s="355"/>
      <c r="I65" s="353" t="s">
        <v>638</v>
      </c>
      <c r="J65" s="355"/>
    </row>
    <row r="66" spans="2:14" ht="39.75" customHeight="1" x14ac:dyDescent="0.2">
      <c r="B66" s="116" t="s">
        <v>639</v>
      </c>
      <c r="C66" s="367" t="s">
        <v>744</v>
      </c>
      <c r="D66" s="367"/>
      <c r="E66" s="367" t="s">
        <v>745</v>
      </c>
      <c r="F66" s="367"/>
      <c r="G66" s="367"/>
      <c r="H66" s="367"/>
      <c r="I66" s="368"/>
      <c r="J66" s="369"/>
    </row>
    <row r="67" spans="2:14" ht="39.75" customHeight="1" x14ac:dyDescent="0.2">
      <c r="B67" s="116" t="s">
        <v>640</v>
      </c>
      <c r="C67" s="372" t="s">
        <v>685</v>
      </c>
      <c r="D67" s="373"/>
      <c r="E67" s="372" t="s">
        <v>685</v>
      </c>
      <c r="F67" s="373"/>
      <c r="G67" s="367"/>
      <c r="H67" s="367"/>
      <c r="I67" s="368"/>
      <c r="J67" s="369"/>
    </row>
    <row r="68" spans="2:14" ht="39.75" customHeight="1" x14ac:dyDescent="0.2">
      <c r="B68" s="116" t="s">
        <v>641</v>
      </c>
      <c r="C68" s="374" t="s">
        <v>686</v>
      </c>
      <c r="D68" s="374"/>
      <c r="E68" s="374" t="s">
        <v>686</v>
      </c>
      <c r="F68" s="374"/>
      <c r="G68" s="367"/>
      <c r="H68" s="367"/>
      <c r="I68" s="368"/>
      <c r="J68" s="369"/>
    </row>
    <row r="69" spans="2:14" ht="39.75" customHeight="1" x14ac:dyDescent="0.2">
      <c r="B69" s="116" t="s">
        <v>642</v>
      </c>
      <c r="C69" s="366" t="s">
        <v>58</v>
      </c>
      <c r="D69" s="366"/>
      <c r="E69" s="366" t="s">
        <v>58</v>
      </c>
      <c r="F69" s="366"/>
      <c r="G69" s="367"/>
      <c r="H69" s="367"/>
      <c r="I69" s="368"/>
      <c r="J69" s="369"/>
    </row>
    <row r="70" spans="2:14" ht="47.1" customHeight="1" x14ac:dyDescent="0.2">
      <c r="B70" s="116" t="s">
        <v>643</v>
      </c>
      <c r="C70" s="367" t="s">
        <v>746</v>
      </c>
      <c r="D70" s="367"/>
      <c r="E70" s="367" t="s">
        <v>747</v>
      </c>
      <c r="F70" s="367"/>
      <c r="G70" s="367"/>
      <c r="H70" s="367"/>
      <c r="I70" s="368"/>
      <c r="J70" s="369"/>
    </row>
    <row r="71" spans="2:14" ht="59.1" customHeight="1" x14ac:dyDescent="0.2">
      <c r="B71" s="116" t="s">
        <v>644</v>
      </c>
      <c r="C71" s="410" t="s">
        <v>748</v>
      </c>
      <c r="D71" s="410"/>
      <c r="E71" s="410" t="s">
        <v>749</v>
      </c>
      <c r="F71" s="410"/>
      <c r="G71" s="367"/>
      <c r="H71" s="367"/>
      <c r="I71" s="368"/>
      <c r="J71" s="369"/>
    </row>
    <row r="72" spans="2:14" ht="39.75" customHeight="1" x14ac:dyDescent="0.2">
      <c r="B72" s="353" t="s">
        <v>645</v>
      </c>
      <c r="C72" s="354"/>
      <c r="D72" s="354"/>
      <c r="E72" s="354"/>
      <c r="F72" s="354"/>
      <c r="G72" s="354"/>
      <c r="H72" s="354"/>
      <c r="I72" s="354"/>
      <c r="J72" s="355"/>
    </row>
    <row r="73" spans="2:14" ht="39.75" customHeight="1" x14ac:dyDescent="0.2">
      <c r="B73" s="116" t="s">
        <v>646</v>
      </c>
      <c r="C73" s="356" t="s">
        <v>683</v>
      </c>
      <c r="D73" s="357"/>
      <c r="E73" s="358"/>
      <c r="F73" s="116" t="s">
        <v>647</v>
      </c>
      <c r="G73" s="359" t="s">
        <v>683</v>
      </c>
      <c r="H73" s="360"/>
      <c r="I73" s="360"/>
      <c r="J73" s="361"/>
    </row>
    <row r="74" spans="2:14" ht="39.75" customHeight="1" x14ac:dyDescent="0.2">
      <c r="B74" s="116" t="s">
        <v>648</v>
      </c>
      <c r="C74" s="362" t="s">
        <v>683</v>
      </c>
      <c r="D74" s="362"/>
      <c r="E74" s="362"/>
      <c r="F74" s="362"/>
      <c r="G74" s="362"/>
      <c r="H74" s="362"/>
      <c r="I74" s="362"/>
      <c r="J74" s="362"/>
    </row>
    <row r="75" spans="2:14" ht="39.75" customHeight="1" x14ac:dyDescent="0.2">
      <c r="B75" s="116" t="s">
        <v>649</v>
      </c>
      <c r="C75" s="362" t="s">
        <v>750</v>
      </c>
      <c r="D75" s="362"/>
      <c r="E75" s="362"/>
      <c r="F75" s="362"/>
      <c r="G75" s="362"/>
      <c r="H75" s="362"/>
      <c r="I75" s="362"/>
      <c r="J75" s="362"/>
    </row>
    <row r="76" spans="2:14" ht="39.75" customHeight="1" x14ac:dyDescent="0.2">
      <c r="B76" s="116" t="s">
        <v>650</v>
      </c>
      <c r="C76" s="356" t="s">
        <v>683</v>
      </c>
      <c r="D76" s="357"/>
      <c r="E76" s="358"/>
      <c r="F76" s="116" t="s">
        <v>651</v>
      </c>
      <c r="G76" s="356" t="s">
        <v>683</v>
      </c>
      <c r="H76" s="357"/>
      <c r="I76" s="357"/>
      <c r="J76" s="358"/>
    </row>
    <row r="77" spans="2:14" ht="39.75" customHeight="1" x14ac:dyDescent="0.2">
      <c r="B77" s="363" t="s">
        <v>652</v>
      </c>
      <c r="C77" s="364"/>
      <c r="D77" s="363" t="s">
        <v>653</v>
      </c>
      <c r="E77" s="364"/>
      <c r="F77" s="363" t="s">
        <v>654</v>
      </c>
      <c r="G77" s="365"/>
      <c r="H77" s="364"/>
      <c r="I77" s="363" t="s">
        <v>655</v>
      </c>
      <c r="J77" s="364"/>
      <c r="N77" s="114" t="s">
        <v>687</v>
      </c>
    </row>
    <row r="78" spans="2:14" ht="39.75" customHeight="1" x14ac:dyDescent="0.2">
      <c r="B78" s="356" t="s">
        <v>751</v>
      </c>
      <c r="C78" s="357"/>
      <c r="D78" s="404" t="s">
        <v>828</v>
      </c>
      <c r="E78" s="405"/>
      <c r="F78" s="404" t="s">
        <v>775</v>
      </c>
      <c r="G78" s="405"/>
      <c r="H78" s="406"/>
      <c r="I78" s="404" t="s">
        <v>752</v>
      </c>
      <c r="J78" s="405"/>
    </row>
    <row r="79" spans="2:14" ht="39.75" customHeight="1" x14ac:dyDescent="0.2">
      <c r="B79" s="347" t="s">
        <v>656</v>
      </c>
      <c r="C79" s="348"/>
      <c r="D79" s="348"/>
      <c r="E79" s="348"/>
      <c r="F79" s="348"/>
      <c r="G79" s="348"/>
      <c r="H79" s="348"/>
      <c r="I79" s="348"/>
      <c r="J79" s="349"/>
    </row>
    <row r="80" spans="2:14" ht="39.75" customHeight="1" x14ac:dyDescent="0.2">
      <c r="B80" s="124" t="s">
        <v>536</v>
      </c>
      <c r="C80" s="350" t="s">
        <v>657</v>
      </c>
      <c r="D80" s="351"/>
      <c r="E80" s="351"/>
      <c r="F80" s="351"/>
      <c r="G80" s="351"/>
      <c r="H80" s="351"/>
      <c r="I80" s="352"/>
      <c r="J80" s="124" t="s">
        <v>658</v>
      </c>
    </row>
    <row r="81" spans="2:14" ht="18.75" customHeight="1" x14ac:dyDescent="0.2">
      <c r="B81" s="125"/>
      <c r="C81" s="336"/>
      <c r="D81" s="337"/>
      <c r="E81" s="337"/>
      <c r="F81" s="337"/>
      <c r="G81" s="337"/>
      <c r="H81" s="337"/>
      <c r="I81" s="338"/>
      <c r="J81" s="125"/>
    </row>
    <row r="82" spans="2:14" ht="18.75" customHeight="1" x14ac:dyDescent="0.2">
      <c r="B82" s="125"/>
      <c r="C82" s="336"/>
      <c r="D82" s="337"/>
      <c r="E82" s="337"/>
      <c r="F82" s="337"/>
      <c r="G82" s="337"/>
      <c r="H82" s="337"/>
      <c r="I82" s="338"/>
      <c r="J82" s="125"/>
    </row>
    <row r="83" spans="2:14" ht="18.75" customHeight="1" x14ac:dyDescent="0.2">
      <c r="B83" s="125"/>
      <c r="C83" s="336"/>
      <c r="D83" s="337"/>
      <c r="E83" s="337"/>
      <c r="F83" s="337"/>
      <c r="G83" s="337"/>
      <c r="H83" s="337"/>
      <c r="I83" s="338"/>
      <c r="J83" s="125"/>
    </row>
    <row r="84" spans="2:14" ht="18.75" customHeight="1" x14ac:dyDescent="0.2">
      <c r="B84" s="125"/>
      <c r="C84" s="336"/>
      <c r="D84" s="337"/>
      <c r="E84" s="337"/>
      <c r="F84" s="337"/>
      <c r="G84" s="337"/>
      <c r="H84" s="337"/>
      <c r="I84" s="338"/>
      <c r="J84" s="125"/>
    </row>
    <row r="87" spans="2:14" s="115" customFormat="1" ht="18.75" customHeight="1" x14ac:dyDescent="0.2">
      <c r="B87" s="394" t="s">
        <v>456</v>
      </c>
      <c r="C87" s="395"/>
      <c r="D87" s="395"/>
      <c r="E87" s="395"/>
      <c r="F87" s="395"/>
      <c r="G87" s="395"/>
      <c r="H87" s="395"/>
      <c r="I87" s="395"/>
      <c r="J87" s="396"/>
    </row>
    <row r="88" spans="2:14" s="115" customFormat="1" ht="18.75" customHeight="1" x14ac:dyDescent="0.2">
      <c r="B88" s="397" t="s">
        <v>457</v>
      </c>
      <c r="C88" s="398"/>
      <c r="D88" s="398"/>
      <c r="E88" s="398"/>
      <c r="F88" s="398"/>
      <c r="G88" s="398"/>
      <c r="H88" s="398"/>
      <c r="I88" s="398"/>
      <c r="J88" s="399"/>
    </row>
    <row r="89" spans="2:14" s="115" customFormat="1" ht="18.75" customHeight="1" x14ac:dyDescent="0.2">
      <c r="B89" s="397" t="s">
        <v>602</v>
      </c>
      <c r="C89" s="398"/>
      <c r="D89" s="398"/>
      <c r="E89" s="398"/>
      <c r="F89" s="398"/>
      <c r="G89" s="398"/>
      <c r="H89" s="398"/>
      <c r="I89" s="398"/>
      <c r="J89" s="399"/>
    </row>
    <row r="90" spans="2:14" s="115" customFormat="1" ht="18.75" customHeight="1" x14ac:dyDescent="0.2">
      <c r="B90" s="400" t="s">
        <v>603</v>
      </c>
      <c r="C90" s="401"/>
      <c r="D90" s="401"/>
      <c r="E90" s="401"/>
      <c r="F90" s="401"/>
      <c r="G90" s="402" t="s">
        <v>604</v>
      </c>
      <c r="H90" s="402"/>
      <c r="I90" s="402"/>
      <c r="J90" s="403"/>
    </row>
    <row r="91" spans="2:14" ht="39.75" customHeight="1" x14ac:dyDescent="0.2">
      <c r="B91" s="353" t="s">
        <v>605</v>
      </c>
      <c r="C91" s="354"/>
      <c r="D91" s="354"/>
      <c r="E91" s="354"/>
      <c r="F91" s="354"/>
      <c r="G91" s="354"/>
      <c r="H91" s="354"/>
      <c r="I91" s="354"/>
      <c r="J91" s="355"/>
      <c r="K91" s="115"/>
      <c r="L91" s="115"/>
      <c r="M91" s="115"/>
      <c r="N91" s="115"/>
    </row>
    <row r="92" spans="2:14" ht="39.75" customHeight="1" x14ac:dyDescent="0.2">
      <c r="B92" s="353" t="s">
        <v>606</v>
      </c>
      <c r="C92" s="354"/>
      <c r="D92" s="354"/>
      <c r="E92" s="354"/>
      <c r="F92" s="354"/>
      <c r="G92" s="354"/>
      <c r="H92" s="354"/>
      <c r="I92" s="354"/>
      <c r="J92" s="355"/>
    </row>
    <row r="93" spans="2:14" ht="39.75" customHeight="1" x14ac:dyDescent="0.2">
      <c r="B93" s="116" t="s">
        <v>607</v>
      </c>
      <c r="C93" s="166">
        <v>3</v>
      </c>
      <c r="D93" s="353" t="s">
        <v>608</v>
      </c>
      <c r="E93" s="355"/>
      <c r="F93" s="341" t="s">
        <v>718</v>
      </c>
      <c r="G93" s="343"/>
      <c r="H93" s="344"/>
      <c r="I93" s="116" t="s">
        <v>609</v>
      </c>
      <c r="J93" s="118" t="s">
        <v>679</v>
      </c>
    </row>
    <row r="94" spans="2:14" ht="39.75" customHeight="1" x14ac:dyDescent="0.2">
      <c r="B94" s="116" t="s">
        <v>610</v>
      </c>
      <c r="C94" s="370" t="s">
        <v>680</v>
      </c>
      <c r="D94" s="370"/>
      <c r="E94" s="370"/>
      <c r="F94" s="353" t="s">
        <v>611</v>
      </c>
      <c r="G94" s="355"/>
      <c r="H94" s="387" t="s">
        <v>707</v>
      </c>
      <c r="I94" s="387"/>
      <c r="J94" s="387"/>
    </row>
    <row r="95" spans="2:14" ht="39.75" customHeight="1" x14ac:dyDescent="0.2">
      <c r="B95" s="116" t="s">
        <v>612</v>
      </c>
      <c r="C95" s="370" t="s">
        <v>709</v>
      </c>
      <c r="D95" s="370"/>
      <c r="E95" s="370"/>
      <c r="F95" s="370"/>
      <c r="G95" s="370"/>
      <c r="H95" s="370"/>
      <c r="I95" s="370"/>
      <c r="J95" s="370"/>
    </row>
    <row r="96" spans="2:14" ht="39.75" customHeight="1" x14ac:dyDescent="0.2">
      <c r="B96" s="116" t="s">
        <v>613</v>
      </c>
      <c r="C96" s="370" t="s">
        <v>753</v>
      </c>
      <c r="D96" s="370"/>
      <c r="E96" s="370"/>
      <c r="F96" s="370"/>
      <c r="G96" s="370"/>
      <c r="H96" s="370"/>
      <c r="I96" s="370"/>
      <c r="J96" s="370"/>
    </row>
    <row r="97" spans="2:10" ht="25.5" customHeight="1" x14ac:dyDescent="0.2">
      <c r="B97" s="116" t="s">
        <v>614</v>
      </c>
      <c r="C97" s="119">
        <v>1</v>
      </c>
      <c r="D97" s="119">
        <v>1</v>
      </c>
      <c r="E97" s="119">
        <v>2020</v>
      </c>
      <c r="F97" s="388" t="s">
        <v>615</v>
      </c>
      <c r="G97" s="389"/>
      <c r="H97" s="392">
        <v>31</v>
      </c>
      <c r="I97" s="392">
        <v>12</v>
      </c>
      <c r="J97" s="392" t="s">
        <v>681</v>
      </c>
    </row>
    <row r="98" spans="2:10" ht="25.5" customHeight="1" x14ac:dyDescent="0.2">
      <c r="B98" s="116" t="s">
        <v>616</v>
      </c>
      <c r="C98" s="119">
        <v>1</v>
      </c>
      <c r="D98" s="119" t="s">
        <v>682</v>
      </c>
      <c r="E98" s="119" t="s">
        <v>681</v>
      </c>
      <c r="F98" s="390"/>
      <c r="G98" s="391"/>
      <c r="H98" s="393"/>
      <c r="I98" s="393"/>
      <c r="J98" s="393"/>
    </row>
    <row r="99" spans="2:10" ht="39.75" customHeight="1" x14ac:dyDescent="0.2">
      <c r="B99" s="116" t="s">
        <v>617</v>
      </c>
      <c r="C99" s="173">
        <v>0.6</v>
      </c>
      <c r="D99" s="116" t="s">
        <v>618</v>
      </c>
      <c r="E99" s="120" t="s">
        <v>683</v>
      </c>
      <c r="F99" s="378" t="s">
        <v>619</v>
      </c>
      <c r="G99" s="379"/>
      <c r="H99" s="339" t="s">
        <v>683</v>
      </c>
      <c r="I99" s="380"/>
      <c r="J99" s="381"/>
    </row>
    <row r="100" spans="2:10" ht="39.75" customHeight="1" x14ac:dyDescent="0.2">
      <c r="B100" s="353" t="s">
        <v>620</v>
      </c>
      <c r="C100" s="354"/>
      <c r="D100" s="354"/>
      <c r="E100" s="354"/>
      <c r="F100" s="354"/>
      <c r="G100" s="354"/>
      <c r="H100" s="354"/>
      <c r="I100" s="354"/>
      <c r="J100" s="355"/>
    </row>
    <row r="101" spans="2:10" ht="39.75" customHeight="1" x14ac:dyDescent="0.2">
      <c r="B101" s="116" t="s">
        <v>621</v>
      </c>
      <c r="C101" s="382" t="s">
        <v>754</v>
      </c>
      <c r="D101" s="383"/>
      <c r="E101" s="116" t="s">
        <v>622</v>
      </c>
      <c r="F101" s="368" t="s">
        <v>755</v>
      </c>
      <c r="G101" s="411"/>
      <c r="H101" s="116" t="s">
        <v>623</v>
      </c>
      <c r="I101" s="367" t="s">
        <v>740</v>
      </c>
      <c r="J101" s="386"/>
    </row>
    <row r="102" spans="2:10" ht="39.75" customHeight="1" x14ac:dyDescent="0.2">
      <c r="B102" s="116" t="s">
        <v>624</v>
      </c>
      <c r="C102" s="367" t="s">
        <v>685</v>
      </c>
      <c r="D102" s="386"/>
      <c r="E102" s="386"/>
      <c r="F102" s="386"/>
      <c r="G102" s="386"/>
      <c r="H102" s="386"/>
      <c r="I102" s="386"/>
      <c r="J102" s="386"/>
    </row>
    <row r="103" spans="2:10" ht="39.75" customHeight="1" x14ac:dyDescent="0.2">
      <c r="B103" s="116" t="s">
        <v>625</v>
      </c>
      <c r="C103" s="121" t="s">
        <v>59</v>
      </c>
      <c r="D103" s="116" t="s">
        <v>626</v>
      </c>
      <c r="E103" s="171" t="s">
        <v>53</v>
      </c>
      <c r="F103" s="353" t="s">
        <v>627</v>
      </c>
      <c r="G103" s="355"/>
      <c r="H103" s="123" t="s">
        <v>58</v>
      </c>
      <c r="I103" s="116" t="s">
        <v>628</v>
      </c>
      <c r="J103" s="172">
        <v>0.63</v>
      </c>
    </row>
    <row r="104" spans="2:10" ht="39.75" customHeight="1" x14ac:dyDescent="0.2">
      <c r="B104" s="116" t="s">
        <v>629</v>
      </c>
      <c r="C104" s="367" t="s">
        <v>756</v>
      </c>
      <c r="D104" s="367"/>
      <c r="E104" s="367"/>
      <c r="F104" s="367"/>
      <c r="G104" s="367"/>
      <c r="H104" s="367"/>
      <c r="I104" s="367"/>
      <c r="J104" s="367"/>
    </row>
    <row r="105" spans="2:10" ht="101.45" customHeight="1" x14ac:dyDescent="0.2">
      <c r="B105" s="116" t="s">
        <v>630</v>
      </c>
      <c r="C105" s="375" t="s">
        <v>757</v>
      </c>
      <c r="D105" s="376"/>
      <c r="E105" s="377"/>
      <c r="F105" s="353" t="s">
        <v>631</v>
      </c>
      <c r="G105" s="355"/>
      <c r="H105" s="375" t="s">
        <v>758</v>
      </c>
      <c r="I105" s="376"/>
      <c r="J105" s="377"/>
    </row>
    <row r="106" spans="2:10" ht="39.75" customHeight="1" x14ac:dyDescent="0.2">
      <c r="B106" s="353" t="s">
        <v>632</v>
      </c>
      <c r="C106" s="354"/>
      <c r="D106" s="354"/>
      <c r="E106" s="354"/>
      <c r="F106" s="354"/>
      <c r="G106" s="354"/>
      <c r="H106" s="354"/>
      <c r="I106" s="354"/>
      <c r="J106" s="355"/>
    </row>
    <row r="107" spans="2:10" ht="39.75" customHeight="1" x14ac:dyDescent="0.2">
      <c r="B107" s="116" t="s">
        <v>633</v>
      </c>
      <c r="C107" s="375" t="s">
        <v>816</v>
      </c>
      <c r="D107" s="376"/>
      <c r="E107" s="376"/>
      <c r="F107" s="376"/>
      <c r="G107" s="376"/>
      <c r="H107" s="376"/>
      <c r="I107" s="376"/>
      <c r="J107" s="377"/>
    </row>
    <row r="108" spans="2:10" ht="39.75" customHeight="1" x14ac:dyDescent="0.2">
      <c r="B108" s="116" t="s">
        <v>634</v>
      </c>
      <c r="C108" s="353" t="s">
        <v>635</v>
      </c>
      <c r="D108" s="355"/>
      <c r="E108" s="353" t="s">
        <v>636</v>
      </c>
      <c r="F108" s="355"/>
      <c r="G108" s="353" t="s">
        <v>637</v>
      </c>
      <c r="H108" s="355"/>
      <c r="I108" s="353" t="s">
        <v>638</v>
      </c>
      <c r="J108" s="355"/>
    </row>
    <row r="109" spans="2:10" ht="39.75" customHeight="1" x14ac:dyDescent="0.2">
      <c r="B109" s="116" t="s">
        <v>639</v>
      </c>
      <c r="C109" s="367" t="s">
        <v>759</v>
      </c>
      <c r="D109" s="367"/>
      <c r="E109" s="367" t="s">
        <v>815</v>
      </c>
      <c r="F109" s="367"/>
      <c r="G109" s="367"/>
      <c r="H109" s="367"/>
      <c r="I109" s="368"/>
      <c r="J109" s="369"/>
    </row>
    <row r="110" spans="2:10" ht="39.75" customHeight="1" x14ac:dyDescent="0.2">
      <c r="B110" s="116" t="s">
        <v>640</v>
      </c>
      <c r="C110" s="372" t="s">
        <v>685</v>
      </c>
      <c r="D110" s="373"/>
      <c r="E110" s="372" t="s">
        <v>685</v>
      </c>
      <c r="F110" s="373"/>
      <c r="G110" s="367"/>
      <c r="H110" s="367"/>
      <c r="I110" s="368"/>
      <c r="J110" s="369"/>
    </row>
    <row r="111" spans="2:10" ht="39.75" customHeight="1" x14ac:dyDescent="0.2">
      <c r="B111" s="116" t="s">
        <v>641</v>
      </c>
      <c r="C111" s="374" t="s">
        <v>686</v>
      </c>
      <c r="D111" s="374"/>
      <c r="E111" s="374" t="s">
        <v>686</v>
      </c>
      <c r="F111" s="374"/>
      <c r="G111" s="367"/>
      <c r="H111" s="367"/>
      <c r="I111" s="368"/>
      <c r="J111" s="369"/>
    </row>
    <row r="112" spans="2:10" ht="39.75" customHeight="1" x14ac:dyDescent="0.2">
      <c r="B112" s="116" t="s">
        <v>642</v>
      </c>
      <c r="C112" s="366" t="s">
        <v>58</v>
      </c>
      <c r="D112" s="366"/>
      <c r="E112" s="366" t="s">
        <v>58</v>
      </c>
      <c r="F112" s="366"/>
      <c r="G112" s="367"/>
      <c r="H112" s="367"/>
      <c r="I112" s="368"/>
      <c r="J112" s="369"/>
    </row>
    <row r="113" spans="2:14" ht="39.75" customHeight="1" x14ac:dyDescent="0.2">
      <c r="B113" s="116" t="s">
        <v>643</v>
      </c>
      <c r="C113" s="367" t="s">
        <v>760</v>
      </c>
      <c r="D113" s="367"/>
      <c r="E113" s="367" t="s">
        <v>760</v>
      </c>
      <c r="F113" s="367"/>
      <c r="G113" s="367"/>
      <c r="H113" s="367"/>
      <c r="I113" s="368"/>
      <c r="J113" s="369"/>
    </row>
    <row r="114" spans="2:14" ht="51.6" customHeight="1" x14ac:dyDescent="0.2">
      <c r="B114" s="116" t="s">
        <v>644</v>
      </c>
      <c r="C114" s="410" t="s">
        <v>817</v>
      </c>
      <c r="D114" s="410"/>
      <c r="E114" s="410" t="s">
        <v>818</v>
      </c>
      <c r="F114" s="410"/>
      <c r="G114" s="367"/>
      <c r="H114" s="367"/>
      <c r="I114" s="368"/>
      <c r="J114" s="369"/>
    </row>
    <row r="115" spans="2:14" ht="39.75" customHeight="1" x14ac:dyDescent="0.2">
      <c r="B115" s="353" t="s">
        <v>645</v>
      </c>
      <c r="C115" s="354"/>
      <c r="D115" s="354"/>
      <c r="E115" s="354"/>
      <c r="F115" s="354"/>
      <c r="G115" s="354"/>
      <c r="H115" s="354"/>
      <c r="I115" s="354"/>
      <c r="J115" s="355"/>
    </row>
    <row r="116" spans="2:14" ht="39.75" customHeight="1" x14ac:dyDescent="0.2">
      <c r="B116" s="116" t="s">
        <v>646</v>
      </c>
      <c r="C116" s="356" t="s">
        <v>683</v>
      </c>
      <c r="D116" s="357"/>
      <c r="E116" s="358"/>
      <c r="F116" s="116" t="s">
        <v>647</v>
      </c>
      <c r="G116" s="359" t="s">
        <v>683</v>
      </c>
      <c r="H116" s="360"/>
      <c r="I116" s="360"/>
      <c r="J116" s="361"/>
    </row>
    <row r="117" spans="2:14" ht="39.75" customHeight="1" x14ac:dyDescent="0.2">
      <c r="B117" s="116" t="s">
        <v>648</v>
      </c>
      <c r="C117" s="362" t="s">
        <v>683</v>
      </c>
      <c r="D117" s="362"/>
      <c r="E117" s="362"/>
      <c r="F117" s="362"/>
      <c r="G117" s="362"/>
      <c r="H117" s="362"/>
      <c r="I117" s="362"/>
      <c r="J117" s="362"/>
    </row>
    <row r="118" spans="2:14" ht="39.75" customHeight="1" x14ac:dyDescent="0.2">
      <c r="B118" s="116" t="s">
        <v>649</v>
      </c>
      <c r="C118" s="362" t="s">
        <v>683</v>
      </c>
      <c r="D118" s="362"/>
      <c r="E118" s="362"/>
      <c r="F118" s="362"/>
      <c r="G118" s="362"/>
      <c r="H118" s="362"/>
      <c r="I118" s="362"/>
      <c r="J118" s="362"/>
    </row>
    <row r="119" spans="2:14" ht="39.75" customHeight="1" x14ac:dyDescent="0.2">
      <c r="B119" s="116" t="s">
        <v>650</v>
      </c>
      <c r="C119" s="356" t="s">
        <v>683</v>
      </c>
      <c r="D119" s="357"/>
      <c r="E119" s="358"/>
      <c r="F119" s="116" t="s">
        <v>651</v>
      </c>
      <c r="G119" s="356" t="s">
        <v>683</v>
      </c>
      <c r="H119" s="357"/>
      <c r="I119" s="357"/>
      <c r="J119" s="358"/>
    </row>
    <row r="120" spans="2:14" ht="39.75" customHeight="1" x14ac:dyDescent="0.2">
      <c r="B120" s="363" t="s">
        <v>652</v>
      </c>
      <c r="C120" s="364"/>
      <c r="D120" s="363" t="s">
        <v>653</v>
      </c>
      <c r="E120" s="364"/>
      <c r="F120" s="363" t="s">
        <v>654</v>
      </c>
      <c r="G120" s="365"/>
      <c r="H120" s="364"/>
      <c r="I120" s="363" t="s">
        <v>655</v>
      </c>
      <c r="J120" s="364"/>
      <c r="N120" s="114" t="s">
        <v>687</v>
      </c>
    </row>
    <row r="121" spans="2:14" ht="39.75" customHeight="1" x14ac:dyDescent="0.2">
      <c r="B121" s="356" t="s">
        <v>751</v>
      </c>
      <c r="C121" s="357"/>
      <c r="D121" s="404" t="s">
        <v>828</v>
      </c>
      <c r="E121" s="405"/>
      <c r="F121" s="404" t="s">
        <v>775</v>
      </c>
      <c r="G121" s="405"/>
      <c r="H121" s="406"/>
      <c r="I121" s="404" t="s">
        <v>761</v>
      </c>
      <c r="J121" s="405"/>
    </row>
    <row r="122" spans="2:14" ht="39.75" customHeight="1" x14ac:dyDescent="0.2">
      <c r="B122" s="347" t="s">
        <v>656</v>
      </c>
      <c r="C122" s="348"/>
      <c r="D122" s="348"/>
      <c r="E122" s="348"/>
      <c r="F122" s="348"/>
      <c r="G122" s="348"/>
      <c r="H122" s="348"/>
      <c r="I122" s="348"/>
      <c r="J122" s="349"/>
    </row>
    <row r="123" spans="2:14" ht="39.75" customHeight="1" x14ac:dyDescent="0.2">
      <c r="B123" s="124" t="s">
        <v>536</v>
      </c>
      <c r="C123" s="350" t="s">
        <v>657</v>
      </c>
      <c r="D123" s="351"/>
      <c r="E123" s="351"/>
      <c r="F123" s="351"/>
      <c r="G123" s="351"/>
      <c r="H123" s="351"/>
      <c r="I123" s="352"/>
      <c r="J123" s="124" t="s">
        <v>658</v>
      </c>
    </row>
    <row r="124" spans="2:14" ht="138.75" customHeight="1" x14ac:dyDescent="0.2">
      <c r="B124" s="174">
        <v>44938</v>
      </c>
      <c r="C124" s="407" t="s">
        <v>762</v>
      </c>
      <c r="D124" s="408"/>
      <c r="E124" s="408"/>
      <c r="F124" s="408"/>
      <c r="G124" s="408"/>
      <c r="H124" s="408"/>
      <c r="I124" s="409"/>
      <c r="J124" s="175">
        <v>2</v>
      </c>
    </row>
    <row r="125" spans="2:14" ht="18.75" customHeight="1" x14ac:dyDescent="0.2">
      <c r="B125" s="125"/>
      <c r="C125" s="336"/>
      <c r="D125" s="337"/>
      <c r="E125" s="337"/>
      <c r="F125" s="337"/>
      <c r="G125" s="337"/>
      <c r="H125" s="337"/>
      <c r="I125" s="338"/>
      <c r="J125" s="125"/>
    </row>
    <row r="126" spans="2:14" ht="18.75" customHeight="1" x14ac:dyDescent="0.2">
      <c r="B126" s="125"/>
      <c r="C126" s="336"/>
      <c r="D126" s="337"/>
      <c r="E126" s="337"/>
      <c r="F126" s="337"/>
      <c r="G126" s="337"/>
      <c r="H126" s="337"/>
      <c r="I126" s="338"/>
      <c r="J126" s="125"/>
    </row>
    <row r="127" spans="2:14" ht="18.75" customHeight="1" x14ac:dyDescent="0.2">
      <c r="B127" s="125"/>
      <c r="C127" s="336"/>
      <c r="D127" s="337"/>
      <c r="E127" s="337"/>
      <c r="F127" s="337"/>
      <c r="G127" s="337"/>
      <c r="H127" s="337"/>
      <c r="I127" s="338"/>
      <c r="J127" s="125"/>
    </row>
    <row r="130" spans="2:14" s="115" customFormat="1" ht="18.75" customHeight="1" x14ac:dyDescent="0.2">
      <c r="B130" s="394" t="s">
        <v>456</v>
      </c>
      <c r="C130" s="395"/>
      <c r="D130" s="395"/>
      <c r="E130" s="395"/>
      <c r="F130" s="395"/>
      <c r="G130" s="395"/>
      <c r="H130" s="395"/>
      <c r="I130" s="395"/>
      <c r="J130" s="396"/>
    </row>
    <row r="131" spans="2:14" s="115" customFormat="1" ht="18.75" customHeight="1" x14ac:dyDescent="0.2">
      <c r="B131" s="397" t="s">
        <v>457</v>
      </c>
      <c r="C131" s="398"/>
      <c r="D131" s="398"/>
      <c r="E131" s="398"/>
      <c r="F131" s="398"/>
      <c r="G131" s="398"/>
      <c r="H131" s="398"/>
      <c r="I131" s="398"/>
      <c r="J131" s="399"/>
    </row>
    <row r="132" spans="2:14" s="115" customFormat="1" ht="18.75" customHeight="1" x14ac:dyDescent="0.2">
      <c r="B132" s="397" t="s">
        <v>602</v>
      </c>
      <c r="C132" s="398"/>
      <c r="D132" s="398"/>
      <c r="E132" s="398"/>
      <c r="F132" s="398"/>
      <c r="G132" s="398"/>
      <c r="H132" s="398"/>
      <c r="I132" s="398"/>
      <c r="J132" s="399"/>
    </row>
    <row r="133" spans="2:14" s="115" customFormat="1" ht="18.75" customHeight="1" x14ac:dyDescent="0.2">
      <c r="B133" s="400" t="s">
        <v>603</v>
      </c>
      <c r="C133" s="401"/>
      <c r="D133" s="401"/>
      <c r="E133" s="401"/>
      <c r="F133" s="401"/>
      <c r="G133" s="402" t="s">
        <v>604</v>
      </c>
      <c r="H133" s="402"/>
      <c r="I133" s="402"/>
      <c r="J133" s="403"/>
    </row>
    <row r="134" spans="2:14" ht="39.75" customHeight="1" x14ac:dyDescent="0.2">
      <c r="B134" s="353" t="s">
        <v>605</v>
      </c>
      <c r="C134" s="354"/>
      <c r="D134" s="354"/>
      <c r="E134" s="354"/>
      <c r="F134" s="354"/>
      <c r="G134" s="354"/>
      <c r="H134" s="354"/>
      <c r="I134" s="354"/>
      <c r="J134" s="355"/>
      <c r="K134" s="115"/>
      <c r="L134" s="115"/>
      <c r="M134" s="115"/>
      <c r="N134" s="115"/>
    </row>
    <row r="135" spans="2:14" ht="39.75" customHeight="1" x14ac:dyDescent="0.2">
      <c r="B135" s="353" t="s">
        <v>606</v>
      </c>
      <c r="C135" s="354"/>
      <c r="D135" s="354"/>
      <c r="E135" s="354"/>
      <c r="F135" s="354"/>
      <c r="G135" s="354"/>
      <c r="H135" s="354"/>
      <c r="I135" s="354"/>
      <c r="J135" s="355"/>
    </row>
    <row r="136" spans="2:14" ht="39.75" customHeight="1" x14ac:dyDescent="0.2">
      <c r="B136" s="116" t="s">
        <v>607</v>
      </c>
      <c r="C136" s="117">
        <v>4</v>
      </c>
      <c r="D136" s="353" t="s">
        <v>608</v>
      </c>
      <c r="E136" s="355"/>
      <c r="F136" s="341" t="s">
        <v>718</v>
      </c>
      <c r="G136" s="343"/>
      <c r="H136" s="344"/>
      <c r="I136" s="116" t="s">
        <v>609</v>
      </c>
      <c r="J136" s="118" t="s">
        <v>679</v>
      </c>
    </row>
    <row r="137" spans="2:14" ht="39.75" customHeight="1" x14ac:dyDescent="0.2">
      <c r="B137" s="116" t="s">
        <v>610</v>
      </c>
      <c r="C137" s="370" t="s">
        <v>680</v>
      </c>
      <c r="D137" s="370"/>
      <c r="E137" s="370"/>
      <c r="F137" s="353" t="s">
        <v>611</v>
      </c>
      <c r="G137" s="355"/>
      <c r="H137" s="387" t="s">
        <v>712</v>
      </c>
      <c r="I137" s="387"/>
      <c r="J137" s="387"/>
    </row>
    <row r="138" spans="2:14" ht="39.75" customHeight="1" x14ac:dyDescent="0.2">
      <c r="B138" s="116" t="s">
        <v>612</v>
      </c>
      <c r="C138" s="370" t="s">
        <v>800</v>
      </c>
      <c r="D138" s="370"/>
      <c r="E138" s="370"/>
      <c r="F138" s="370"/>
      <c r="G138" s="370"/>
      <c r="H138" s="370"/>
      <c r="I138" s="370"/>
      <c r="J138" s="370"/>
    </row>
    <row r="139" spans="2:14" ht="39.75" customHeight="1" x14ac:dyDescent="0.2">
      <c r="B139" s="116" t="s">
        <v>613</v>
      </c>
      <c r="C139" s="370" t="s">
        <v>763</v>
      </c>
      <c r="D139" s="370"/>
      <c r="E139" s="370"/>
      <c r="F139" s="370"/>
      <c r="G139" s="370"/>
      <c r="H139" s="370"/>
      <c r="I139" s="370"/>
      <c r="J139" s="370"/>
    </row>
    <row r="140" spans="2:14" ht="25.5" customHeight="1" x14ac:dyDescent="0.2">
      <c r="B140" s="116" t="s">
        <v>614</v>
      </c>
      <c r="C140" s="119">
        <v>1</v>
      </c>
      <c r="D140" s="119">
        <v>1</v>
      </c>
      <c r="E140" s="119">
        <v>2020</v>
      </c>
      <c r="F140" s="388" t="s">
        <v>615</v>
      </c>
      <c r="G140" s="389"/>
      <c r="H140" s="392">
        <v>31</v>
      </c>
      <c r="I140" s="392">
        <v>12</v>
      </c>
      <c r="J140" s="392" t="s">
        <v>681</v>
      </c>
    </row>
    <row r="141" spans="2:14" ht="25.5" customHeight="1" x14ac:dyDescent="0.2">
      <c r="B141" s="116" t="s">
        <v>616</v>
      </c>
      <c r="C141" s="119">
        <v>1</v>
      </c>
      <c r="D141" s="119" t="s">
        <v>682</v>
      </c>
      <c r="E141" s="119" t="s">
        <v>681</v>
      </c>
      <c r="F141" s="390"/>
      <c r="G141" s="391"/>
      <c r="H141" s="393"/>
      <c r="I141" s="393"/>
      <c r="J141" s="393"/>
    </row>
    <row r="142" spans="2:14" ht="39.75" customHeight="1" x14ac:dyDescent="0.2">
      <c r="B142" s="116" t="s">
        <v>617</v>
      </c>
      <c r="C142" s="142">
        <v>0.75</v>
      </c>
      <c r="D142" s="116" t="s">
        <v>618</v>
      </c>
      <c r="E142" s="120">
        <v>0.88270000000000004</v>
      </c>
      <c r="F142" s="378" t="s">
        <v>619</v>
      </c>
      <c r="G142" s="379"/>
      <c r="H142" s="339" t="s">
        <v>683</v>
      </c>
      <c r="I142" s="380"/>
      <c r="J142" s="381"/>
    </row>
    <row r="143" spans="2:14" ht="39.75" customHeight="1" x14ac:dyDescent="0.2">
      <c r="B143" s="353" t="s">
        <v>620</v>
      </c>
      <c r="C143" s="354"/>
      <c r="D143" s="354"/>
      <c r="E143" s="354"/>
      <c r="F143" s="354"/>
      <c r="G143" s="354"/>
      <c r="H143" s="354"/>
      <c r="I143" s="354"/>
      <c r="J143" s="355"/>
    </row>
    <row r="144" spans="2:14" ht="39.75" customHeight="1" x14ac:dyDescent="0.2">
      <c r="B144" s="116" t="s">
        <v>621</v>
      </c>
      <c r="C144" s="382" t="s">
        <v>764</v>
      </c>
      <c r="D144" s="383"/>
      <c r="E144" s="116" t="s">
        <v>622</v>
      </c>
      <c r="F144" s="375" t="s">
        <v>684</v>
      </c>
      <c r="G144" s="384"/>
      <c r="H144" s="116" t="s">
        <v>623</v>
      </c>
      <c r="I144" s="370" t="s">
        <v>765</v>
      </c>
      <c r="J144" s="385"/>
    </row>
    <row r="145" spans="2:10" ht="39.75" customHeight="1" x14ac:dyDescent="0.2">
      <c r="B145" s="116" t="s">
        <v>624</v>
      </c>
      <c r="C145" s="367" t="s">
        <v>685</v>
      </c>
      <c r="D145" s="386"/>
      <c r="E145" s="386"/>
      <c r="F145" s="386"/>
      <c r="G145" s="386"/>
      <c r="H145" s="386"/>
      <c r="I145" s="386"/>
      <c r="J145" s="386"/>
    </row>
    <row r="146" spans="2:10" ht="39.75" customHeight="1" x14ac:dyDescent="0.2">
      <c r="B146" s="116" t="s">
        <v>625</v>
      </c>
      <c r="C146" s="121" t="s">
        <v>59</v>
      </c>
      <c r="D146" s="116" t="s">
        <v>626</v>
      </c>
      <c r="E146" s="122" t="s">
        <v>53</v>
      </c>
      <c r="F146" s="353" t="s">
        <v>627</v>
      </c>
      <c r="G146" s="355"/>
      <c r="H146" s="123" t="s">
        <v>58</v>
      </c>
      <c r="I146" s="116" t="s">
        <v>628</v>
      </c>
      <c r="J146" s="143">
        <v>0.57999999999999996</v>
      </c>
    </row>
    <row r="147" spans="2:10" ht="39.75" customHeight="1" x14ac:dyDescent="0.2">
      <c r="B147" s="116" t="s">
        <v>629</v>
      </c>
      <c r="C147" s="367" t="s">
        <v>766</v>
      </c>
      <c r="D147" s="367"/>
      <c r="E147" s="367"/>
      <c r="F147" s="367"/>
      <c r="G147" s="367"/>
      <c r="H147" s="367"/>
      <c r="I147" s="367"/>
      <c r="J147" s="367"/>
    </row>
    <row r="148" spans="2:10" ht="39.75" customHeight="1" x14ac:dyDescent="0.2">
      <c r="B148" s="116" t="s">
        <v>630</v>
      </c>
      <c r="C148" s="359" t="s">
        <v>767</v>
      </c>
      <c r="D148" s="360"/>
      <c r="E148" s="361"/>
      <c r="F148" s="353" t="s">
        <v>631</v>
      </c>
      <c r="G148" s="355"/>
      <c r="H148" s="375" t="s">
        <v>768</v>
      </c>
      <c r="I148" s="376"/>
      <c r="J148" s="377"/>
    </row>
    <row r="149" spans="2:10" ht="39.75" customHeight="1" x14ac:dyDescent="0.2">
      <c r="B149" s="353" t="s">
        <v>632</v>
      </c>
      <c r="C149" s="354"/>
      <c r="D149" s="354"/>
      <c r="E149" s="354"/>
      <c r="F149" s="354"/>
      <c r="G149" s="354"/>
      <c r="H149" s="354"/>
      <c r="I149" s="354"/>
      <c r="J149" s="355"/>
    </row>
    <row r="150" spans="2:10" ht="39.75" customHeight="1" x14ac:dyDescent="0.2">
      <c r="B150" s="116" t="s">
        <v>633</v>
      </c>
      <c r="C150" s="375" t="s">
        <v>769</v>
      </c>
      <c r="D150" s="376"/>
      <c r="E150" s="376"/>
      <c r="F150" s="376"/>
      <c r="G150" s="376"/>
      <c r="H150" s="376"/>
      <c r="I150" s="376"/>
      <c r="J150" s="377"/>
    </row>
    <row r="151" spans="2:10" ht="39.75" customHeight="1" x14ac:dyDescent="0.2">
      <c r="B151" s="116" t="s">
        <v>634</v>
      </c>
      <c r="C151" s="353" t="s">
        <v>635</v>
      </c>
      <c r="D151" s="355"/>
      <c r="E151" s="353" t="s">
        <v>636</v>
      </c>
      <c r="F151" s="355"/>
      <c r="G151" s="353" t="s">
        <v>637</v>
      </c>
      <c r="H151" s="355"/>
      <c r="I151" s="353" t="s">
        <v>638</v>
      </c>
      <c r="J151" s="355"/>
    </row>
    <row r="152" spans="2:10" ht="56.25" customHeight="1" x14ac:dyDescent="0.2">
      <c r="B152" s="116" t="s">
        <v>639</v>
      </c>
      <c r="C152" s="367" t="s">
        <v>770</v>
      </c>
      <c r="D152" s="367"/>
      <c r="E152" s="367" t="s">
        <v>771</v>
      </c>
      <c r="F152" s="367"/>
      <c r="G152" s="367"/>
      <c r="H152" s="367"/>
      <c r="I152" s="368"/>
      <c r="J152" s="369"/>
    </row>
    <row r="153" spans="2:10" ht="39.75" customHeight="1" x14ac:dyDescent="0.2">
      <c r="B153" s="116" t="s">
        <v>640</v>
      </c>
      <c r="C153" s="372" t="s">
        <v>685</v>
      </c>
      <c r="D153" s="373"/>
      <c r="E153" s="372" t="s">
        <v>685</v>
      </c>
      <c r="F153" s="373"/>
      <c r="G153" s="367"/>
      <c r="H153" s="367"/>
      <c r="I153" s="368"/>
      <c r="J153" s="369"/>
    </row>
    <row r="154" spans="2:10" ht="39.75" customHeight="1" x14ac:dyDescent="0.2">
      <c r="B154" s="116" t="s">
        <v>641</v>
      </c>
      <c r="C154" s="374" t="s">
        <v>686</v>
      </c>
      <c r="D154" s="374"/>
      <c r="E154" s="374" t="s">
        <v>686</v>
      </c>
      <c r="F154" s="374"/>
      <c r="G154" s="367"/>
      <c r="H154" s="367"/>
      <c r="I154" s="368"/>
      <c r="J154" s="369"/>
    </row>
    <row r="155" spans="2:10" ht="39.75" customHeight="1" x14ac:dyDescent="0.2">
      <c r="B155" s="116" t="s">
        <v>642</v>
      </c>
      <c r="C155" s="366" t="s">
        <v>58</v>
      </c>
      <c r="D155" s="366"/>
      <c r="E155" s="366" t="s">
        <v>58</v>
      </c>
      <c r="F155" s="366"/>
      <c r="G155" s="367"/>
      <c r="H155" s="367"/>
      <c r="I155" s="368"/>
      <c r="J155" s="369"/>
    </row>
    <row r="156" spans="2:10" ht="39.75" customHeight="1" x14ac:dyDescent="0.2">
      <c r="B156" s="116" t="s">
        <v>643</v>
      </c>
      <c r="C156" s="370" t="s">
        <v>772</v>
      </c>
      <c r="D156" s="370"/>
      <c r="E156" s="370" t="s">
        <v>772</v>
      </c>
      <c r="F156" s="370"/>
      <c r="G156" s="367"/>
      <c r="H156" s="367"/>
      <c r="I156" s="368"/>
      <c r="J156" s="369"/>
    </row>
    <row r="157" spans="2:10" ht="39.75" customHeight="1" x14ac:dyDescent="0.2">
      <c r="B157" s="116" t="s">
        <v>644</v>
      </c>
      <c r="C157" s="371" t="s">
        <v>773</v>
      </c>
      <c r="D157" s="371"/>
      <c r="E157" s="371" t="s">
        <v>774</v>
      </c>
      <c r="F157" s="371"/>
      <c r="G157" s="367"/>
      <c r="H157" s="367"/>
      <c r="I157" s="368"/>
      <c r="J157" s="369"/>
    </row>
    <row r="158" spans="2:10" ht="39.75" customHeight="1" x14ac:dyDescent="0.2">
      <c r="B158" s="353" t="s">
        <v>645</v>
      </c>
      <c r="C158" s="354"/>
      <c r="D158" s="354"/>
      <c r="E158" s="354"/>
      <c r="F158" s="354"/>
      <c r="G158" s="354"/>
      <c r="H158" s="354"/>
      <c r="I158" s="354"/>
      <c r="J158" s="355"/>
    </row>
    <row r="159" spans="2:10" ht="39.75" customHeight="1" x14ac:dyDescent="0.2">
      <c r="B159" s="116" t="s">
        <v>646</v>
      </c>
      <c r="C159" s="356" t="s">
        <v>683</v>
      </c>
      <c r="D159" s="357"/>
      <c r="E159" s="358"/>
      <c r="F159" s="116" t="s">
        <v>647</v>
      </c>
      <c r="G159" s="359" t="s">
        <v>683</v>
      </c>
      <c r="H159" s="360"/>
      <c r="I159" s="360"/>
      <c r="J159" s="361"/>
    </row>
    <row r="160" spans="2:10" ht="39.75" customHeight="1" x14ac:dyDescent="0.2">
      <c r="B160" s="116" t="s">
        <v>648</v>
      </c>
      <c r="C160" s="362" t="s">
        <v>683</v>
      </c>
      <c r="D160" s="362"/>
      <c r="E160" s="362"/>
      <c r="F160" s="362"/>
      <c r="G160" s="362"/>
      <c r="H160" s="362"/>
      <c r="I160" s="362"/>
      <c r="J160" s="362"/>
    </row>
    <row r="161" spans="2:14" ht="39.75" customHeight="1" x14ac:dyDescent="0.2">
      <c r="B161" s="116" t="s">
        <v>649</v>
      </c>
      <c r="C161" s="362" t="s">
        <v>683</v>
      </c>
      <c r="D161" s="362"/>
      <c r="E161" s="362"/>
      <c r="F161" s="362"/>
      <c r="G161" s="362"/>
      <c r="H161" s="362"/>
      <c r="I161" s="362"/>
      <c r="J161" s="362"/>
    </row>
    <row r="162" spans="2:14" ht="39.75" customHeight="1" x14ac:dyDescent="0.2">
      <c r="B162" s="116" t="s">
        <v>650</v>
      </c>
      <c r="C162" s="356" t="s">
        <v>683</v>
      </c>
      <c r="D162" s="357"/>
      <c r="E162" s="358"/>
      <c r="F162" s="116" t="s">
        <v>651</v>
      </c>
      <c r="G162" s="356" t="s">
        <v>683</v>
      </c>
      <c r="H162" s="357"/>
      <c r="I162" s="357"/>
      <c r="J162" s="358"/>
    </row>
    <row r="163" spans="2:14" ht="39.75" customHeight="1" x14ac:dyDescent="0.2">
      <c r="B163" s="363" t="s">
        <v>652</v>
      </c>
      <c r="C163" s="364"/>
      <c r="D163" s="363" t="s">
        <v>653</v>
      </c>
      <c r="E163" s="364"/>
      <c r="F163" s="363" t="s">
        <v>654</v>
      </c>
      <c r="G163" s="365"/>
      <c r="H163" s="364"/>
      <c r="I163" s="363" t="s">
        <v>655</v>
      </c>
      <c r="J163" s="364"/>
      <c r="N163" s="114" t="s">
        <v>687</v>
      </c>
    </row>
    <row r="164" spans="2:14" ht="39.75" customHeight="1" x14ac:dyDescent="0.2">
      <c r="B164" s="339" t="s">
        <v>688</v>
      </c>
      <c r="C164" s="340"/>
      <c r="D164" s="341" t="s">
        <v>835</v>
      </c>
      <c r="E164" s="342"/>
      <c r="F164" s="341" t="s">
        <v>832</v>
      </c>
      <c r="G164" s="343"/>
      <c r="H164" s="344"/>
      <c r="I164" s="345" t="s">
        <v>776</v>
      </c>
      <c r="J164" s="346"/>
    </row>
    <row r="165" spans="2:14" ht="39.75" customHeight="1" x14ac:dyDescent="0.2">
      <c r="B165" s="347" t="s">
        <v>656</v>
      </c>
      <c r="C165" s="348"/>
      <c r="D165" s="348"/>
      <c r="E165" s="348"/>
      <c r="F165" s="348"/>
      <c r="G165" s="348"/>
      <c r="H165" s="348"/>
      <c r="I165" s="348"/>
      <c r="J165" s="349"/>
    </row>
    <row r="166" spans="2:14" ht="39.75" customHeight="1" x14ac:dyDescent="0.2">
      <c r="B166" s="124" t="s">
        <v>536</v>
      </c>
      <c r="C166" s="350" t="s">
        <v>657</v>
      </c>
      <c r="D166" s="351"/>
      <c r="E166" s="351"/>
      <c r="F166" s="351"/>
      <c r="G166" s="351"/>
      <c r="H166" s="351"/>
      <c r="I166" s="352"/>
      <c r="J166" s="124" t="s">
        <v>658</v>
      </c>
    </row>
    <row r="167" spans="2:14" ht="18.75" customHeight="1" x14ac:dyDescent="0.2">
      <c r="B167" s="125"/>
      <c r="C167" s="336"/>
      <c r="D167" s="337"/>
      <c r="E167" s="337"/>
      <c r="F167" s="337"/>
      <c r="G167" s="337"/>
      <c r="H167" s="337"/>
      <c r="I167" s="338"/>
      <c r="J167" s="125"/>
    </row>
    <row r="168" spans="2:14" ht="18.75" customHeight="1" x14ac:dyDescent="0.2">
      <c r="B168" s="125"/>
      <c r="C168" s="336"/>
      <c r="D168" s="337"/>
      <c r="E168" s="337"/>
      <c r="F168" s="337"/>
      <c r="G168" s="337"/>
      <c r="H168" s="337"/>
      <c r="I168" s="338"/>
      <c r="J168" s="125"/>
    </row>
    <row r="169" spans="2:14" ht="18.75" customHeight="1" x14ac:dyDescent="0.2">
      <c r="B169" s="125"/>
      <c r="C169" s="336"/>
      <c r="D169" s="337"/>
      <c r="E169" s="337"/>
      <c r="F169" s="337"/>
      <c r="G169" s="337"/>
      <c r="H169" s="337"/>
      <c r="I169" s="338"/>
      <c r="J169" s="125"/>
    </row>
    <row r="170" spans="2:14" ht="18.75" customHeight="1" x14ac:dyDescent="0.2">
      <c r="B170" s="125"/>
      <c r="C170" s="336"/>
      <c r="D170" s="337"/>
      <c r="E170" s="337"/>
      <c r="F170" s="337"/>
      <c r="G170" s="337"/>
      <c r="H170" s="337"/>
      <c r="I170" s="338"/>
      <c r="J170" s="125"/>
    </row>
    <row r="173" spans="2:14" s="115" customFormat="1" ht="18.75" customHeight="1" x14ac:dyDescent="0.2">
      <c r="B173" s="394" t="s">
        <v>456</v>
      </c>
      <c r="C173" s="395"/>
      <c r="D173" s="395"/>
      <c r="E173" s="395"/>
      <c r="F173" s="395"/>
      <c r="G173" s="395"/>
      <c r="H173" s="395"/>
      <c r="I173" s="395"/>
      <c r="J173" s="396"/>
    </row>
    <row r="174" spans="2:14" s="115" customFormat="1" ht="18.75" customHeight="1" x14ac:dyDescent="0.2">
      <c r="B174" s="397" t="s">
        <v>457</v>
      </c>
      <c r="C174" s="398"/>
      <c r="D174" s="398"/>
      <c r="E174" s="398"/>
      <c r="F174" s="398"/>
      <c r="G174" s="398"/>
      <c r="H174" s="398"/>
      <c r="I174" s="398"/>
      <c r="J174" s="399"/>
    </row>
    <row r="175" spans="2:14" s="115" customFormat="1" ht="18.75" customHeight="1" x14ac:dyDescent="0.2">
      <c r="B175" s="397" t="s">
        <v>602</v>
      </c>
      <c r="C175" s="398"/>
      <c r="D175" s="398"/>
      <c r="E175" s="398"/>
      <c r="F175" s="398"/>
      <c r="G175" s="398"/>
      <c r="H175" s="398"/>
      <c r="I175" s="398"/>
      <c r="J175" s="399"/>
    </row>
    <row r="176" spans="2:14" s="115" customFormat="1" ht="18.75" customHeight="1" x14ac:dyDescent="0.2">
      <c r="B176" s="400" t="s">
        <v>603</v>
      </c>
      <c r="C176" s="401"/>
      <c r="D176" s="401"/>
      <c r="E176" s="401"/>
      <c r="F176" s="401"/>
      <c r="G176" s="402" t="s">
        <v>604</v>
      </c>
      <c r="H176" s="402"/>
      <c r="I176" s="402"/>
      <c r="J176" s="403"/>
    </row>
    <row r="177" spans="2:14" ht="39.75" customHeight="1" x14ac:dyDescent="0.2">
      <c r="B177" s="353" t="s">
        <v>605</v>
      </c>
      <c r="C177" s="354"/>
      <c r="D177" s="354"/>
      <c r="E177" s="354"/>
      <c r="F177" s="354"/>
      <c r="G177" s="354"/>
      <c r="H177" s="354"/>
      <c r="I177" s="354"/>
      <c r="J177" s="355"/>
      <c r="K177" s="115"/>
      <c r="L177" s="115"/>
      <c r="M177" s="115"/>
      <c r="N177" s="115"/>
    </row>
    <row r="178" spans="2:14" ht="39.75" customHeight="1" x14ac:dyDescent="0.2">
      <c r="B178" s="353" t="s">
        <v>606</v>
      </c>
      <c r="C178" s="354"/>
      <c r="D178" s="354"/>
      <c r="E178" s="354"/>
      <c r="F178" s="354"/>
      <c r="G178" s="354"/>
      <c r="H178" s="354"/>
      <c r="I178" s="354"/>
      <c r="J178" s="355"/>
    </row>
    <row r="179" spans="2:14" ht="39.75" customHeight="1" x14ac:dyDescent="0.2">
      <c r="B179" s="116" t="s">
        <v>607</v>
      </c>
      <c r="C179" s="117">
        <v>5</v>
      </c>
      <c r="D179" s="353" t="s">
        <v>608</v>
      </c>
      <c r="E179" s="355"/>
      <c r="F179" s="341" t="s">
        <v>718</v>
      </c>
      <c r="G179" s="343"/>
      <c r="H179" s="344"/>
      <c r="I179" s="116" t="s">
        <v>609</v>
      </c>
      <c r="J179" s="118" t="s">
        <v>679</v>
      </c>
    </row>
    <row r="180" spans="2:14" ht="39.75" customHeight="1" x14ac:dyDescent="0.2">
      <c r="B180" s="116" t="s">
        <v>610</v>
      </c>
      <c r="C180" s="370" t="s">
        <v>680</v>
      </c>
      <c r="D180" s="370"/>
      <c r="E180" s="370"/>
      <c r="F180" s="353" t="s">
        <v>611</v>
      </c>
      <c r="G180" s="355"/>
      <c r="H180" s="387" t="s">
        <v>712</v>
      </c>
      <c r="I180" s="387"/>
      <c r="J180" s="387"/>
    </row>
    <row r="181" spans="2:14" ht="39.75" customHeight="1" x14ac:dyDescent="0.2">
      <c r="B181" s="116" t="s">
        <v>612</v>
      </c>
      <c r="C181" s="370" t="s">
        <v>801</v>
      </c>
      <c r="D181" s="370"/>
      <c r="E181" s="370"/>
      <c r="F181" s="370"/>
      <c r="G181" s="370"/>
      <c r="H181" s="370"/>
      <c r="I181" s="370"/>
      <c r="J181" s="370"/>
    </row>
    <row r="182" spans="2:14" ht="39.75" customHeight="1" x14ac:dyDescent="0.2">
      <c r="B182" s="116" t="s">
        <v>613</v>
      </c>
      <c r="C182" s="370" t="s">
        <v>777</v>
      </c>
      <c r="D182" s="370"/>
      <c r="E182" s="370"/>
      <c r="F182" s="370"/>
      <c r="G182" s="370"/>
      <c r="H182" s="370"/>
      <c r="I182" s="370"/>
      <c r="J182" s="370"/>
    </row>
    <row r="183" spans="2:14" ht="25.5" customHeight="1" x14ac:dyDescent="0.2">
      <c r="B183" s="116" t="s">
        <v>614</v>
      </c>
      <c r="C183" s="119">
        <v>1</v>
      </c>
      <c r="D183" s="119">
        <v>1</v>
      </c>
      <c r="E183" s="119">
        <v>2020</v>
      </c>
      <c r="F183" s="388" t="s">
        <v>615</v>
      </c>
      <c r="G183" s="389"/>
      <c r="H183" s="392">
        <v>31</v>
      </c>
      <c r="I183" s="392">
        <v>12</v>
      </c>
      <c r="J183" s="392" t="s">
        <v>681</v>
      </c>
    </row>
    <row r="184" spans="2:14" ht="25.5" customHeight="1" x14ac:dyDescent="0.2">
      <c r="B184" s="116" t="s">
        <v>616</v>
      </c>
      <c r="C184" s="119">
        <v>1</v>
      </c>
      <c r="D184" s="119" t="s">
        <v>682</v>
      </c>
      <c r="E184" s="119" t="s">
        <v>681</v>
      </c>
      <c r="F184" s="390"/>
      <c r="G184" s="391"/>
      <c r="H184" s="393"/>
      <c r="I184" s="393"/>
      <c r="J184" s="393"/>
    </row>
    <row r="185" spans="2:14" ht="39.75" customHeight="1" x14ac:dyDescent="0.2">
      <c r="B185" s="116" t="s">
        <v>617</v>
      </c>
      <c r="C185" s="142">
        <v>0.45</v>
      </c>
      <c r="D185" s="116" t="s">
        <v>618</v>
      </c>
      <c r="E185" s="120">
        <v>0.77829999999999999</v>
      </c>
      <c r="F185" s="378" t="s">
        <v>619</v>
      </c>
      <c r="G185" s="379"/>
      <c r="H185" s="339" t="s">
        <v>683</v>
      </c>
      <c r="I185" s="380"/>
      <c r="J185" s="381"/>
    </row>
    <row r="186" spans="2:14" ht="39.75" customHeight="1" x14ac:dyDescent="0.2">
      <c r="B186" s="353" t="s">
        <v>620</v>
      </c>
      <c r="C186" s="354"/>
      <c r="D186" s="354"/>
      <c r="E186" s="354"/>
      <c r="F186" s="354"/>
      <c r="G186" s="354"/>
      <c r="H186" s="354"/>
      <c r="I186" s="354"/>
      <c r="J186" s="355"/>
    </row>
    <row r="187" spans="2:14" ht="39.75" customHeight="1" x14ac:dyDescent="0.2">
      <c r="B187" s="116" t="s">
        <v>621</v>
      </c>
      <c r="C187" s="382" t="s">
        <v>764</v>
      </c>
      <c r="D187" s="383"/>
      <c r="E187" s="116" t="s">
        <v>622</v>
      </c>
      <c r="F187" s="375" t="s">
        <v>684</v>
      </c>
      <c r="G187" s="384"/>
      <c r="H187" s="116" t="s">
        <v>623</v>
      </c>
      <c r="I187" s="370" t="s">
        <v>765</v>
      </c>
      <c r="J187" s="385"/>
    </row>
    <row r="188" spans="2:14" ht="39.75" customHeight="1" x14ac:dyDescent="0.2">
      <c r="B188" s="116" t="s">
        <v>624</v>
      </c>
      <c r="C188" s="367" t="s">
        <v>685</v>
      </c>
      <c r="D188" s="386"/>
      <c r="E188" s="386"/>
      <c r="F188" s="386"/>
      <c r="G188" s="386"/>
      <c r="H188" s="386"/>
      <c r="I188" s="386"/>
      <c r="J188" s="386"/>
    </row>
    <row r="189" spans="2:14" ht="39.75" customHeight="1" x14ac:dyDescent="0.2">
      <c r="B189" s="116" t="s">
        <v>625</v>
      </c>
      <c r="C189" s="121" t="s">
        <v>59</v>
      </c>
      <c r="D189" s="116" t="s">
        <v>626</v>
      </c>
      <c r="E189" s="122" t="s">
        <v>53</v>
      </c>
      <c r="F189" s="353" t="s">
        <v>627</v>
      </c>
      <c r="G189" s="355"/>
      <c r="H189" s="123" t="s">
        <v>58</v>
      </c>
      <c r="I189" s="116" t="s">
        <v>628</v>
      </c>
      <c r="J189" s="143">
        <v>0.61</v>
      </c>
    </row>
    <row r="190" spans="2:14" ht="39.75" customHeight="1" x14ac:dyDescent="0.2">
      <c r="B190" s="116" t="s">
        <v>629</v>
      </c>
      <c r="C190" s="367" t="s">
        <v>766</v>
      </c>
      <c r="D190" s="367"/>
      <c r="E190" s="367"/>
      <c r="F190" s="367"/>
      <c r="G190" s="367"/>
      <c r="H190" s="367"/>
      <c r="I190" s="367"/>
      <c r="J190" s="367"/>
    </row>
    <row r="191" spans="2:14" ht="39.75" customHeight="1" x14ac:dyDescent="0.2">
      <c r="B191" s="116" t="s">
        <v>630</v>
      </c>
      <c r="C191" s="359" t="s">
        <v>778</v>
      </c>
      <c r="D191" s="360"/>
      <c r="E191" s="361"/>
      <c r="F191" s="353" t="s">
        <v>631</v>
      </c>
      <c r="G191" s="355"/>
      <c r="H191" s="375" t="s">
        <v>779</v>
      </c>
      <c r="I191" s="376"/>
      <c r="J191" s="377"/>
    </row>
    <row r="192" spans="2:14" ht="39.75" customHeight="1" x14ac:dyDescent="0.2">
      <c r="B192" s="353" t="s">
        <v>632</v>
      </c>
      <c r="C192" s="354"/>
      <c r="D192" s="354"/>
      <c r="E192" s="354"/>
      <c r="F192" s="354"/>
      <c r="G192" s="354"/>
      <c r="H192" s="354"/>
      <c r="I192" s="354"/>
      <c r="J192" s="355"/>
    </row>
    <row r="193" spans="2:14" ht="39.75" customHeight="1" x14ac:dyDescent="0.2">
      <c r="B193" s="116" t="s">
        <v>633</v>
      </c>
      <c r="C193" s="375" t="s">
        <v>780</v>
      </c>
      <c r="D193" s="376"/>
      <c r="E193" s="376"/>
      <c r="F193" s="376"/>
      <c r="G193" s="376"/>
      <c r="H193" s="376"/>
      <c r="I193" s="376"/>
      <c r="J193" s="377"/>
    </row>
    <row r="194" spans="2:14" ht="39.75" customHeight="1" x14ac:dyDescent="0.2">
      <c r="B194" s="116" t="s">
        <v>634</v>
      </c>
      <c r="C194" s="353" t="s">
        <v>635</v>
      </c>
      <c r="D194" s="355"/>
      <c r="E194" s="353" t="s">
        <v>636</v>
      </c>
      <c r="F194" s="355"/>
      <c r="G194" s="353" t="s">
        <v>637</v>
      </c>
      <c r="H194" s="355"/>
      <c r="I194" s="353" t="s">
        <v>638</v>
      </c>
      <c r="J194" s="355"/>
    </row>
    <row r="195" spans="2:14" ht="39.75" customHeight="1" x14ac:dyDescent="0.2">
      <c r="B195" s="116" t="s">
        <v>639</v>
      </c>
      <c r="C195" s="367" t="s">
        <v>781</v>
      </c>
      <c r="D195" s="367"/>
      <c r="E195" s="367" t="s">
        <v>782</v>
      </c>
      <c r="F195" s="367"/>
      <c r="G195" s="367"/>
      <c r="H195" s="367"/>
      <c r="I195" s="368"/>
      <c r="J195" s="369"/>
    </row>
    <row r="196" spans="2:14" ht="39.75" customHeight="1" x14ac:dyDescent="0.2">
      <c r="B196" s="116" t="s">
        <v>640</v>
      </c>
      <c r="C196" s="372" t="s">
        <v>685</v>
      </c>
      <c r="D196" s="373"/>
      <c r="E196" s="372" t="s">
        <v>685</v>
      </c>
      <c r="F196" s="373"/>
      <c r="G196" s="367"/>
      <c r="H196" s="367"/>
      <c r="I196" s="368"/>
      <c r="J196" s="369"/>
    </row>
    <row r="197" spans="2:14" ht="39.75" customHeight="1" x14ac:dyDescent="0.2">
      <c r="B197" s="116" t="s">
        <v>641</v>
      </c>
      <c r="C197" s="374" t="s">
        <v>686</v>
      </c>
      <c r="D197" s="374"/>
      <c r="E197" s="374" t="s">
        <v>686</v>
      </c>
      <c r="F197" s="374"/>
      <c r="G197" s="367"/>
      <c r="H197" s="367"/>
      <c r="I197" s="368"/>
      <c r="J197" s="369"/>
    </row>
    <row r="198" spans="2:14" ht="39.75" customHeight="1" x14ac:dyDescent="0.2">
      <c r="B198" s="116" t="s">
        <v>642</v>
      </c>
      <c r="C198" s="366" t="s">
        <v>58</v>
      </c>
      <c r="D198" s="366"/>
      <c r="E198" s="366" t="s">
        <v>58</v>
      </c>
      <c r="F198" s="366"/>
      <c r="G198" s="367"/>
      <c r="H198" s="367"/>
      <c r="I198" s="368"/>
      <c r="J198" s="369"/>
    </row>
    <row r="199" spans="2:14" ht="39.75" customHeight="1" x14ac:dyDescent="0.2">
      <c r="B199" s="116" t="s">
        <v>643</v>
      </c>
      <c r="C199" s="370" t="s">
        <v>783</v>
      </c>
      <c r="D199" s="370"/>
      <c r="E199" s="370" t="s">
        <v>783</v>
      </c>
      <c r="F199" s="370"/>
      <c r="G199" s="367"/>
      <c r="H199" s="367"/>
      <c r="I199" s="368"/>
      <c r="J199" s="369"/>
    </row>
    <row r="200" spans="2:14" ht="39.75" customHeight="1" x14ac:dyDescent="0.2">
      <c r="B200" s="116" t="s">
        <v>644</v>
      </c>
      <c r="C200" s="371" t="s">
        <v>784</v>
      </c>
      <c r="D200" s="371"/>
      <c r="E200" s="371" t="s">
        <v>785</v>
      </c>
      <c r="F200" s="371"/>
      <c r="G200" s="367"/>
      <c r="H200" s="367"/>
      <c r="I200" s="368"/>
      <c r="J200" s="369"/>
    </row>
    <row r="201" spans="2:14" ht="39.75" customHeight="1" x14ac:dyDescent="0.2">
      <c r="B201" s="353" t="s">
        <v>645</v>
      </c>
      <c r="C201" s="354"/>
      <c r="D201" s="354"/>
      <c r="E201" s="354"/>
      <c r="F201" s="354"/>
      <c r="G201" s="354"/>
      <c r="H201" s="354"/>
      <c r="I201" s="354"/>
      <c r="J201" s="355"/>
    </row>
    <row r="202" spans="2:14" ht="39.75" customHeight="1" x14ac:dyDescent="0.2">
      <c r="B202" s="116" t="s">
        <v>646</v>
      </c>
      <c r="C202" s="356" t="s">
        <v>683</v>
      </c>
      <c r="D202" s="357"/>
      <c r="E202" s="358"/>
      <c r="F202" s="116" t="s">
        <v>647</v>
      </c>
      <c r="G202" s="359" t="s">
        <v>683</v>
      </c>
      <c r="H202" s="360"/>
      <c r="I202" s="360"/>
      <c r="J202" s="361"/>
    </row>
    <row r="203" spans="2:14" ht="39.75" customHeight="1" x14ac:dyDescent="0.2">
      <c r="B203" s="116" t="s">
        <v>648</v>
      </c>
      <c r="C203" s="362" t="s">
        <v>683</v>
      </c>
      <c r="D203" s="362"/>
      <c r="E203" s="362"/>
      <c r="F203" s="362"/>
      <c r="G203" s="362"/>
      <c r="H203" s="362"/>
      <c r="I203" s="362"/>
      <c r="J203" s="362"/>
    </row>
    <row r="204" spans="2:14" ht="39.75" customHeight="1" x14ac:dyDescent="0.2">
      <c r="B204" s="116" t="s">
        <v>649</v>
      </c>
      <c r="C204" s="362" t="s">
        <v>683</v>
      </c>
      <c r="D204" s="362"/>
      <c r="E204" s="362"/>
      <c r="F204" s="362"/>
      <c r="G204" s="362"/>
      <c r="H204" s="362"/>
      <c r="I204" s="362"/>
      <c r="J204" s="362"/>
    </row>
    <row r="205" spans="2:14" ht="39.75" customHeight="1" x14ac:dyDescent="0.2">
      <c r="B205" s="116" t="s">
        <v>650</v>
      </c>
      <c r="C205" s="356" t="s">
        <v>683</v>
      </c>
      <c r="D205" s="357"/>
      <c r="E205" s="358"/>
      <c r="F205" s="116" t="s">
        <v>651</v>
      </c>
      <c r="G205" s="356" t="s">
        <v>683</v>
      </c>
      <c r="H205" s="357"/>
      <c r="I205" s="357"/>
      <c r="J205" s="358"/>
    </row>
    <row r="206" spans="2:14" ht="39.75" customHeight="1" x14ac:dyDescent="0.2">
      <c r="B206" s="363" t="s">
        <v>652</v>
      </c>
      <c r="C206" s="364"/>
      <c r="D206" s="363" t="s">
        <v>653</v>
      </c>
      <c r="E206" s="364"/>
      <c r="F206" s="363" t="s">
        <v>654</v>
      </c>
      <c r="G206" s="365"/>
      <c r="H206" s="364"/>
      <c r="I206" s="363" t="s">
        <v>655</v>
      </c>
      <c r="J206" s="364"/>
      <c r="N206" s="114" t="s">
        <v>687</v>
      </c>
    </row>
    <row r="207" spans="2:14" ht="39.75" customHeight="1" x14ac:dyDescent="0.2">
      <c r="B207" s="339" t="s">
        <v>688</v>
      </c>
      <c r="C207" s="340"/>
      <c r="D207" s="341" t="s">
        <v>834</v>
      </c>
      <c r="E207" s="342"/>
      <c r="F207" s="341" t="s">
        <v>832</v>
      </c>
      <c r="G207" s="343"/>
      <c r="H207" s="344"/>
      <c r="I207" s="345" t="s">
        <v>776</v>
      </c>
      <c r="J207" s="346"/>
    </row>
    <row r="208" spans="2:14" ht="39.75" customHeight="1" x14ac:dyDescent="0.2">
      <c r="B208" s="347" t="s">
        <v>656</v>
      </c>
      <c r="C208" s="348"/>
      <c r="D208" s="348"/>
      <c r="E208" s="348"/>
      <c r="F208" s="348"/>
      <c r="G208" s="348"/>
      <c r="H208" s="348"/>
      <c r="I208" s="348"/>
      <c r="J208" s="349"/>
    </row>
    <row r="209" spans="2:14" ht="39.75" customHeight="1" x14ac:dyDescent="0.2">
      <c r="B209" s="124" t="s">
        <v>536</v>
      </c>
      <c r="C209" s="350" t="s">
        <v>657</v>
      </c>
      <c r="D209" s="351"/>
      <c r="E209" s="351"/>
      <c r="F209" s="351"/>
      <c r="G209" s="351"/>
      <c r="H209" s="351"/>
      <c r="I209" s="352"/>
      <c r="J209" s="124" t="s">
        <v>658</v>
      </c>
    </row>
    <row r="210" spans="2:14" ht="18.75" customHeight="1" x14ac:dyDescent="0.2">
      <c r="B210" s="125"/>
      <c r="C210" s="336"/>
      <c r="D210" s="337"/>
      <c r="E210" s="337"/>
      <c r="F210" s="337"/>
      <c r="G210" s="337"/>
      <c r="H210" s="337"/>
      <c r="I210" s="338"/>
      <c r="J210" s="125"/>
    </row>
    <row r="211" spans="2:14" ht="18.75" customHeight="1" x14ac:dyDescent="0.2">
      <c r="B211" s="125"/>
      <c r="C211" s="336"/>
      <c r="D211" s="337"/>
      <c r="E211" s="337"/>
      <c r="F211" s="337"/>
      <c r="G211" s="337"/>
      <c r="H211" s="337"/>
      <c r="I211" s="338"/>
      <c r="J211" s="125"/>
    </row>
    <row r="212" spans="2:14" ht="18.75" customHeight="1" x14ac:dyDescent="0.2">
      <c r="B212" s="125"/>
      <c r="C212" s="336"/>
      <c r="D212" s="337"/>
      <c r="E212" s="337"/>
      <c r="F212" s="337"/>
      <c r="G212" s="337"/>
      <c r="H212" s="337"/>
      <c r="I212" s="338"/>
      <c r="J212" s="125"/>
    </row>
    <row r="213" spans="2:14" ht="18.75" customHeight="1" x14ac:dyDescent="0.2">
      <c r="B213" s="125"/>
      <c r="C213" s="336"/>
      <c r="D213" s="337"/>
      <c r="E213" s="337"/>
      <c r="F213" s="337"/>
      <c r="G213" s="337"/>
      <c r="H213" s="337"/>
      <c r="I213" s="338"/>
      <c r="J213" s="125"/>
    </row>
    <row r="216" spans="2:14" s="115" customFormat="1" ht="18.75" customHeight="1" x14ac:dyDescent="0.2">
      <c r="B216" s="394" t="s">
        <v>456</v>
      </c>
      <c r="C216" s="395"/>
      <c r="D216" s="395"/>
      <c r="E216" s="395"/>
      <c r="F216" s="395"/>
      <c r="G216" s="395"/>
      <c r="H216" s="395"/>
      <c r="I216" s="395"/>
      <c r="J216" s="396"/>
    </row>
    <row r="217" spans="2:14" s="115" customFormat="1" ht="18.75" customHeight="1" x14ac:dyDescent="0.2">
      <c r="B217" s="397" t="s">
        <v>457</v>
      </c>
      <c r="C217" s="398"/>
      <c r="D217" s="398"/>
      <c r="E217" s="398"/>
      <c r="F217" s="398"/>
      <c r="G217" s="398"/>
      <c r="H217" s="398"/>
      <c r="I217" s="398"/>
      <c r="J217" s="399"/>
    </row>
    <row r="218" spans="2:14" s="115" customFormat="1" ht="18.75" customHeight="1" x14ac:dyDescent="0.2">
      <c r="B218" s="397" t="s">
        <v>602</v>
      </c>
      <c r="C218" s="398"/>
      <c r="D218" s="398"/>
      <c r="E218" s="398"/>
      <c r="F218" s="398"/>
      <c r="G218" s="398"/>
      <c r="H218" s="398"/>
      <c r="I218" s="398"/>
      <c r="J218" s="399"/>
    </row>
    <row r="219" spans="2:14" s="115" customFormat="1" ht="18.75" customHeight="1" x14ac:dyDescent="0.2">
      <c r="B219" s="400" t="s">
        <v>603</v>
      </c>
      <c r="C219" s="401"/>
      <c r="D219" s="401"/>
      <c r="E219" s="401"/>
      <c r="F219" s="401"/>
      <c r="G219" s="402" t="s">
        <v>604</v>
      </c>
      <c r="H219" s="402"/>
      <c r="I219" s="402"/>
      <c r="J219" s="403"/>
    </row>
    <row r="220" spans="2:14" ht="39.75" customHeight="1" x14ac:dyDescent="0.2">
      <c r="B220" s="353" t="s">
        <v>605</v>
      </c>
      <c r="C220" s="354"/>
      <c r="D220" s="354"/>
      <c r="E220" s="354"/>
      <c r="F220" s="354"/>
      <c r="G220" s="354"/>
      <c r="H220" s="354"/>
      <c r="I220" s="354"/>
      <c r="J220" s="355"/>
      <c r="K220" s="115"/>
      <c r="L220" s="115"/>
      <c r="M220" s="115"/>
      <c r="N220" s="115"/>
    </row>
    <row r="221" spans="2:14" ht="39.75" customHeight="1" x14ac:dyDescent="0.2">
      <c r="B221" s="353" t="s">
        <v>606</v>
      </c>
      <c r="C221" s="354"/>
      <c r="D221" s="354"/>
      <c r="E221" s="354"/>
      <c r="F221" s="354"/>
      <c r="G221" s="354"/>
      <c r="H221" s="354"/>
      <c r="I221" s="354"/>
      <c r="J221" s="355"/>
    </row>
    <row r="222" spans="2:14" ht="39.75" customHeight="1" x14ac:dyDescent="0.2">
      <c r="B222" s="116" t="s">
        <v>607</v>
      </c>
      <c r="C222" s="117">
        <v>6</v>
      </c>
      <c r="D222" s="353" t="s">
        <v>608</v>
      </c>
      <c r="E222" s="355"/>
      <c r="F222" s="341" t="s">
        <v>718</v>
      </c>
      <c r="G222" s="343"/>
      <c r="H222" s="344"/>
      <c r="I222" s="116" t="s">
        <v>609</v>
      </c>
      <c r="J222" s="118" t="s">
        <v>679</v>
      </c>
    </row>
    <row r="223" spans="2:14" ht="39.75" customHeight="1" x14ac:dyDescent="0.2">
      <c r="B223" s="116" t="s">
        <v>610</v>
      </c>
      <c r="C223" s="370" t="s">
        <v>680</v>
      </c>
      <c r="D223" s="370"/>
      <c r="E223" s="370"/>
      <c r="F223" s="353" t="s">
        <v>611</v>
      </c>
      <c r="G223" s="355"/>
      <c r="H223" s="387" t="s">
        <v>712</v>
      </c>
      <c r="I223" s="387"/>
      <c r="J223" s="387"/>
    </row>
    <row r="224" spans="2:14" ht="39.75" customHeight="1" x14ac:dyDescent="0.2">
      <c r="B224" s="116" t="s">
        <v>612</v>
      </c>
      <c r="C224" s="370" t="s">
        <v>713</v>
      </c>
      <c r="D224" s="370"/>
      <c r="E224" s="370"/>
      <c r="F224" s="370"/>
      <c r="G224" s="370"/>
      <c r="H224" s="370"/>
      <c r="I224" s="370"/>
      <c r="J224" s="370"/>
    </row>
    <row r="225" spans="2:10" ht="39.75" customHeight="1" x14ac:dyDescent="0.2">
      <c r="B225" s="116" t="s">
        <v>613</v>
      </c>
      <c r="C225" s="370" t="s">
        <v>786</v>
      </c>
      <c r="D225" s="370"/>
      <c r="E225" s="370"/>
      <c r="F225" s="370"/>
      <c r="G225" s="370"/>
      <c r="H225" s="370"/>
      <c r="I225" s="370"/>
      <c r="J225" s="370"/>
    </row>
    <row r="226" spans="2:10" ht="25.5" customHeight="1" x14ac:dyDescent="0.2">
      <c r="B226" s="116" t="s">
        <v>614</v>
      </c>
      <c r="C226" s="119">
        <v>1</v>
      </c>
      <c r="D226" s="119">
        <v>1</v>
      </c>
      <c r="E226" s="119">
        <v>2020</v>
      </c>
      <c r="F226" s="388" t="s">
        <v>615</v>
      </c>
      <c r="G226" s="389"/>
      <c r="H226" s="392">
        <v>31</v>
      </c>
      <c r="I226" s="392">
        <v>12</v>
      </c>
      <c r="J226" s="392" t="s">
        <v>681</v>
      </c>
    </row>
    <row r="227" spans="2:10" ht="25.5" customHeight="1" x14ac:dyDescent="0.2">
      <c r="B227" s="116" t="s">
        <v>616</v>
      </c>
      <c r="C227" s="119">
        <v>1</v>
      </c>
      <c r="D227" s="119" t="s">
        <v>682</v>
      </c>
      <c r="E227" s="119" t="s">
        <v>681</v>
      </c>
      <c r="F227" s="390"/>
      <c r="G227" s="391"/>
      <c r="H227" s="393"/>
      <c r="I227" s="393"/>
      <c r="J227" s="393"/>
    </row>
    <row r="228" spans="2:10" ht="39.75" customHeight="1" x14ac:dyDescent="0.2">
      <c r="B228" s="116" t="s">
        <v>617</v>
      </c>
      <c r="C228" s="142">
        <v>1</v>
      </c>
      <c r="D228" s="116" t="s">
        <v>618</v>
      </c>
      <c r="E228" s="142">
        <v>1</v>
      </c>
      <c r="F228" s="378" t="s">
        <v>619</v>
      </c>
      <c r="G228" s="379"/>
      <c r="H228" s="339" t="s">
        <v>683</v>
      </c>
      <c r="I228" s="380"/>
      <c r="J228" s="381"/>
    </row>
    <row r="229" spans="2:10" ht="39.75" customHeight="1" x14ac:dyDescent="0.2">
      <c r="B229" s="353" t="s">
        <v>620</v>
      </c>
      <c r="C229" s="354"/>
      <c r="D229" s="354"/>
      <c r="E229" s="354"/>
      <c r="F229" s="354"/>
      <c r="G229" s="354"/>
      <c r="H229" s="354"/>
      <c r="I229" s="354"/>
      <c r="J229" s="355"/>
    </row>
    <row r="230" spans="2:10" ht="62.25" customHeight="1" x14ac:dyDescent="0.2">
      <c r="B230" s="116" t="s">
        <v>621</v>
      </c>
      <c r="C230" s="382" t="s">
        <v>787</v>
      </c>
      <c r="D230" s="383"/>
      <c r="E230" s="116" t="s">
        <v>622</v>
      </c>
      <c r="F230" s="375" t="s">
        <v>684</v>
      </c>
      <c r="G230" s="384"/>
      <c r="H230" s="116" t="s">
        <v>623</v>
      </c>
      <c r="I230" s="370" t="s">
        <v>765</v>
      </c>
      <c r="J230" s="385"/>
    </row>
    <row r="231" spans="2:10" ht="39.75" customHeight="1" x14ac:dyDescent="0.2">
      <c r="B231" s="116" t="s">
        <v>624</v>
      </c>
      <c r="C231" s="367" t="s">
        <v>685</v>
      </c>
      <c r="D231" s="386"/>
      <c r="E231" s="386"/>
      <c r="F231" s="386"/>
      <c r="G231" s="386"/>
      <c r="H231" s="386"/>
      <c r="I231" s="386"/>
      <c r="J231" s="386"/>
    </row>
    <row r="232" spans="2:10" ht="39.75" customHeight="1" x14ac:dyDescent="0.2">
      <c r="B232" s="116" t="s">
        <v>625</v>
      </c>
      <c r="C232" s="121" t="s">
        <v>59</v>
      </c>
      <c r="D232" s="116" t="s">
        <v>626</v>
      </c>
      <c r="E232" s="122" t="s">
        <v>53</v>
      </c>
      <c r="F232" s="353" t="s">
        <v>627</v>
      </c>
      <c r="G232" s="355"/>
      <c r="H232" s="123" t="s">
        <v>58</v>
      </c>
      <c r="I232" s="116" t="s">
        <v>628</v>
      </c>
      <c r="J232" s="143">
        <v>1</v>
      </c>
    </row>
    <row r="233" spans="2:10" ht="39.75" customHeight="1" x14ac:dyDescent="0.2">
      <c r="B233" s="116" t="s">
        <v>629</v>
      </c>
      <c r="C233" s="370" t="s">
        <v>766</v>
      </c>
      <c r="D233" s="370"/>
      <c r="E233" s="370"/>
      <c r="F233" s="370"/>
      <c r="G233" s="370"/>
      <c r="H233" s="370"/>
      <c r="I233" s="370"/>
      <c r="J233" s="370"/>
    </row>
    <row r="234" spans="2:10" ht="39.75" customHeight="1" x14ac:dyDescent="0.2">
      <c r="B234" s="116" t="s">
        <v>630</v>
      </c>
      <c r="C234" s="359" t="s">
        <v>788</v>
      </c>
      <c r="D234" s="360"/>
      <c r="E234" s="361"/>
      <c r="F234" s="353" t="s">
        <v>631</v>
      </c>
      <c r="G234" s="355"/>
      <c r="H234" s="375" t="s">
        <v>789</v>
      </c>
      <c r="I234" s="376"/>
      <c r="J234" s="377"/>
    </row>
    <row r="235" spans="2:10" ht="39.75" customHeight="1" x14ac:dyDescent="0.2">
      <c r="B235" s="353" t="s">
        <v>632</v>
      </c>
      <c r="C235" s="354"/>
      <c r="D235" s="354"/>
      <c r="E235" s="354"/>
      <c r="F235" s="354"/>
      <c r="G235" s="354"/>
      <c r="H235" s="354"/>
      <c r="I235" s="354"/>
      <c r="J235" s="355"/>
    </row>
    <row r="236" spans="2:10" ht="39.75" customHeight="1" x14ac:dyDescent="0.2">
      <c r="B236" s="116" t="s">
        <v>633</v>
      </c>
      <c r="C236" s="375" t="s">
        <v>790</v>
      </c>
      <c r="D236" s="376"/>
      <c r="E236" s="376"/>
      <c r="F236" s="376"/>
      <c r="G236" s="376"/>
      <c r="H236" s="376"/>
      <c r="I236" s="376"/>
      <c r="J236" s="377"/>
    </row>
    <row r="237" spans="2:10" ht="39.75" customHeight="1" x14ac:dyDescent="0.2">
      <c r="B237" s="116" t="s">
        <v>634</v>
      </c>
      <c r="C237" s="353" t="s">
        <v>635</v>
      </c>
      <c r="D237" s="355"/>
      <c r="E237" s="353" t="s">
        <v>636</v>
      </c>
      <c r="F237" s="355"/>
      <c r="G237" s="353" t="s">
        <v>637</v>
      </c>
      <c r="H237" s="355"/>
      <c r="I237" s="353" t="s">
        <v>638</v>
      </c>
      <c r="J237" s="355"/>
    </row>
    <row r="238" spans="2:10" ht="39.75" customHeight="1" x14ac:dyDescent="0.2">
      <c r="B238" s="116" t="s">
        <v>639</v>
      </c>
      <c r="C238" s="367" t="s">
        <v>791</v>
      </c>
      <c r="D238" s="367"/>
      <c r="E238" s="367" t="s">
        <v>792</v>
      </c>
      <c r="F238" s="367"/>
      <c r="G238" s="367"/>
      <c r="H238" s="367"/>
      <c r="I238" s="368"/>
      <c r="J238" s="369"/>
    </row>
    <row r="239" spans="2:10" ht="39.75" customHeight="1" x14ac:dyDescent="0.2">
      <c r="B239" s="116" t="s">
        <v>640</v>
      </c>
      <c r="C239" s="372" t="s">
        <v>685</v>
      </c>
      <c r="D239" s="373"/>
      <c r="E239" s="372" t="s">
        <v>685</v>
      </c>
      <c r="F239" s="373"/>
      <c r="G239" s="367"/>
      <c r="H239" s="367"/>
      <c r="I239" s="368"/>
      <c r="J239" s="369"/>
    </row>
    <row r="240" spans="2:10" ht="39.75" customHeight="1" x14ac:dyDescent="0.2">
      <c r="B240" s="116" t="s">
        <v>641</v>
      </c>
      <c r="C240" s="374" t="s">
        <v>686</v>
      </c>
      <c r="D240" s="374"/>
      <c r="E240" s="374" t="s">
        <v>686</v>
      </c>
      <c r="F240" s="374"/>
      <c r="G240" s="367"/>
      <c r="H240" s="367"/>
      <c r="I240" s="368"/>
      <c r="J240" s="369"/>
    </row>
    <row r="241" spans="2:14" ht="39.75" customHeight="1" x14ac:dyDescent="0.2">
      <c r="B241" s="116" t="s">
        <v>642</v>
      </c>
      <c r="C241" s="366" t="s">
        <v>58</v>
      </c>
      <c r="D241" s="366"/>
      <c r="E241" s="366" t="s">
        <v>58</v>
      </c>
      <c r="F241" s="366"/>
      <c r="G241" s="367"/>
      <c r="H241" s="367"/>
      <c r="I241" s="368"/>
      <c r="J241" s="369"/>
    </row>
    <row r="242" spans="2:14" ht="39.75" customHeight="1" x14ac:dyDescent="0.2">
      <c r="B242" s="116" t="s">
        <v>643</v>
      </c>
      <c r="C242" s="370" t="s">
        <v>787</v>
      </c>
      <c r="D242" s="370"/>
      <c r="E242" s="370" t="s">
        <v>787</v>
      </c>
      <c r="F242" s="370"/>
      <c r="G242" s="367"/>
      <c r="H242" s="367"/>
      <c r="I242" s="368"/>
      <c r="J242" s="369"/>
    </row>
    <row r="243" spans="2:14" ht="39.75" customHeight="1" x14ac:dyDescent="0.2">
      <c r="B243" s="116" t="s">
        <v>644</v>
      </c>
      <c r="C243" s="371" t="s">
        <v>793</v>
      </c>
      <c r="D243" s="371"/>
      <c r="E243" s="371" t="s">
        <v>794</v>
      </c>
      <c r="F243" s="371"/>
      <c r="G243" s="367"/>
      <c r="H243" s="367"/>
      <c r="I243" s="368"/>
      <c r="J243" s="369"/>
    </row>
    <row r="244" spans="2:14" ht="39.75" customHeight="1" x14ac:dyDescent="0.2">
      <c r="B244" s="353" t="s">
        <v>645</v>
      </c>
      <c r="C244" s="354"/>
      <c r="D244" s="354"/>
      <c r="E244" s="354"/>
      <c r="F244" s="354"/>
      <c r="G244" s="354"/>
      <c r="H244" s="354"/>
      <c r="I244" s="354"/>
      <c r="J244" s="355"/>
    </row>
    <row r="245" spans="2:14" ht="39.75" customHeight="1" x14ac:dyDescent="0.2">
      <c r="B245" s="116" t="s">
        <v>646</v>
      </c>
      <c r="C245" s="356" t="s">
        <v>683</v>
      </c>
      <c r="D245" s="357"/>
      <c r="E245" s="358"/>
      <c r="F245" s="116" t="s">
        <v>647</v>
      </c>
      <c r="G245" s="359" t="s">
        <v>683</v>
      </c>
      <c r="H245" s="360"/>
      <c r="I245" s="360"/>
      <c r="J245" s="361"/>
    </row>
    <row r="246" spans="2:14" ht="39.75" customHeight="1" x14ac:dyDescent="0.2">
      <c r="B246" s="116" t="s">
        <v>648</v>
      </c>
      <c r="C246" s="362" t="s">
        <v>683</v>
      </c>
      <c r="D246" s="362"/>
      <c r="E246" s="362"/>
      <c r="F246" s="362"/>
      <c r="G246" s="362"/>
      <c r="H246" s="362"/>
      <c r="I246" s="362"/>
      <c r="J246" s="362"/>
    </row>
    <row r="247" spans="2:14" ht="39.75" customHeight="1" x14ac:dyDescent="0.2">
      <c r="B247" s="116" t="s">
        <v>649</v>
      </c>
      <c r="C247" s="362" t="s">
        <v>683</v>
      </c>
      <c r="D247" s="362"/>
      <c r="E247" s="362"/>
      <c r="F247" s="362"/>
      <c r="G247" s="362"/>
      <c r="H247" s="362"/>
      <c r="I247" s="362"/>
      <c r="J247" s="362"/>
    </row>
    <row r="248" spans="2:14" ht="39.75" customHeight="1" x14ac:dyDescent="0.2">
      <c r="B248" s="116" t="s">
        <v>650</v>
      </c>
      <c r="C248" s="356" t="s">
        <v>683</v>
      </c>
      <c r="D248" s="357"/>
      <c r="E248" s="358"/>
      <c r="F248" s="116" t="s">
        <v>651</v>
      </c>
      <c r="G248" s="356" t="s">
        <v>683</v>
      </c>
      <c r="H248" s="357"/>
      <c r="I248" s="357"/>
      <c r="J248" s="358"/>
    </row>
    <row r="249" spans="2:14" ht="39.75" customHeight="1" x14ac:dyDescent="0.2">
      <c r="B249" s="363" t="s">
        <v>652</v>
      </c>
      <c r="C249" s="364"/>
      <c r="D249" s="363" t="s">
        <v>653</v>
      </c>
      <c r="E249" s="364"/>
      <c r="F249" s="363" t="s">
        <v>654</v>
      </c>
      <c r="G249" s="365"/>
      <c r="H249" s="364"/>
      <c r="I249" s="363" t="s">
        <v>655</v>
      </c>
      <c r="J249" s="364"/>
      <c r="N249" s="114" t="s">
        <v>687</v>
      </c>
    </row>
    <row r="250" spans="2:14" ht="39.75" customHeight="1" x14ac:dyDescent="0.2">
      <c r="B250" s="339" t="s">
        <v>688</v>
      </c>
      <c r="C250" s="340"/>
      <c r="D250" s="341" t="s">
        <v>833</v>
      </c>
      <c r="E250" s="342"/>
      <c r="F250" s="341" t="s">
        <v>832</v>
      </c>
      <c r="G250" s="343"/>
      <c r="H250" s="344"/>
      <c r="I250" s="345" t="s">
        <v>776</v>
      </c>
      <c r="J250" s="346"/>
    </row>
    <row r="251" spans="2:14" ht="39.75" customHeight="1" x14ac:dyDescent="0.2">
      <c r="B251" s="347" t="s">
        <v>656</v>
      </c>
      <c r="C251" s="348"/>
      <c r="D251" s="348"/>
      <c r="E251" s="348"/>
      <c r="F251" s="348"/>
      <c r="G251" s="348"/>
      <c r="H251" s="348"/>
      <c r="I251" s="348"/>
      <c r="J251" s="349"/>
    </row>
    <row r="252" spans="2:14" ht="39.75" customHeight="1" x14ac:dyDescent="0.2">
      <c r="B252" s="124" t="s">
        <v>536</v>
      </c>
      <c r="C252" s="350" t="s">
        <v>657</v>
      </c>
      <c r="D252" s="351"/>
      <c r="E252" s="351"/>
      <c r="F252" s="351"/>
      <c r="G252" s="351"/>
      <c r="H252" s="351"/>
      <c r="I252" s="352"/>
      <c r="J252" s="124" t="s">
        <v>658</v>
      </c>
    </row>
    <row r="253" spans="2:14" ht="18.75" customHeight="1" x14ac:dyDescent="0.2">
      <c r="B253" s="125"/>
      <c r="C253" s="336"/>
      <c r="D253" s="337"/>
      <c r="E253" s="337"/>
      <c r="F253" s="337"/>
      <c r="G253" s="337"/>
      <c r="H253" s="337"/>
      <c r="I253" s="338"/>
      <c r="J253" s="125"/>
    </row>
    <row r="254" spans="2:14" ht="18.75" customHeight="1" x14ac:dyDescent="0.2">
      <c r="B254" s="125"/>
      <c r="C254" s="336"/>
      <c r="D254" s="337"/>
      <c r="E254" s="337"/>
      <c r="F254" s="337"/>
      <c r="G254" s="337"/>
      <c r="H254" s="337"/>
      <c r="I254" s="338"/>
      <c r="J254" s="125"/>
    </row>
    <row r="255" spans="2:14" ht="18.75" customHeight="1" x14ac:dyDescent="0.2">
      <c r="B255" s="125"/>
      <c r="C255" s="336"/>
      <c r="D255" s="337"/>
      <c r="E255" s="337"/>
      <c r="F255" s="337"/>
      <c r="G255" s="337"/>
      <c r="H255" s="337"/>
      <c r="I255" s="338"/>
      <c r="J255" s="125"/>
    </row>
    <row r="256" spans="2:14" ht="18.75" customHeight="1" x14ac:dyDescent="0.2">
      <c r="B256" s="125"/>
      <c r="C256" s="336"/>
      <c r="D256" s="337"/>
      <c r="E256" s="337"/>
      <c r="F256" s="337"/>
      <c r="G256" s="337"/>
      <c r="H256" s="337"/>
      <c r="I256" s="338"/>
      <c r="J256" s="125"/>
    </row>
  </sheetData>
  <mergeCells count="486">
    <mergeCell ref="C80:I80"/>
    <mergeCell ref="C81:I81"/>
    <mergeCell ref="C82:I82"/>
    <mergeCell ref="C83:I83"/>
    <mergeCell ref="C84:I84"/>
    <mergeCell ref="B78:C78"/>
    <mergeCell ref="D78:E78"/>
    <mergeCell ref="F78:H78"/>
    <mergeCell ref="I78:J78"/>
    <mergeCell ref="B79:J79"/>
    <mergeCell ref="C76:E76"/>
    <mergeCell ref="G76:J76"/>
    <mergeCell ref="B77:C77"/>
    <mergeCell ref="D77:E77"/>
    <mergeCell ref="F77:H77"/>
    <mergeCell ref="I77:J77"/>
    <mergeCell ref="B72:J72"/>
    <mergeCell ref="C73:E73"/>
    <mergeCell ref="G73:J73"/>
    <mergeCell ref="C74:J74"/>
    <mergeCell ref="C75:J75"/>
    <mergeCell ref="C70:D70"/>
    <mergeCell ref="E70:F70"/>
    <mergeCell ref="G70:H70"/>
    <mergeCell ref="I70:J70"/>
    <mergeCell ref="C71:D71"/>
    <mergeCell ref="E71:F71"/>
    <mergeCell ref="G71:H71"/>
    <mergeCell ref="I71:J71"/>
    <mergeCell ref="G68:H68"/>
    <mergeCell ref="I68:J68"/>
    <mergeCell ref="C69:D69"/>
    <mergeCell ref="E69:F69"/>
    <mergeCell ref="G69:H69"/>
    <mergeCell ref="I69:J69"/>
    <mergeCell ref="C68:D68"/>
    <mergeCell ref="E68:F68"/>
    <mergeCell ref="C66:D66"/>
    <mergeCell ref="E66:F66"/>
    <mergeCell ref="G66:H66"/>
    <mergeCell ref="I66:J66"/>
    <mergeCell ref="G67:H67"/>
    <mergeCell ref="I67:J67"/>
    <mergeCell ref="B63:J63"/>
    <mergeCell ref="C64:J64"/>
    <mergeCell ref="C65:D65"/>
    <mergeCell ref="E65:F65"/>
    <mergeCell ref="G65:H65"/>
    <mergeCell ref="I65:J65"/>
    <mergeCell ref="C67:D67"/>
    <mergeCell ref="E67:F67"/>
    <mergeCell ref="C59:J59"/>
    <mergeCell ref="F60:G60"/>
    <mergeCell ref="C61:J61"/>
    <mergeCell ref="C62:E62"/>
    <mergeCell ref="F62:G62"/>
    <mergeCell ref="H62:J62"/>
    <mergeCell ref="F56:G56"/>
    <mergeCell ref="H56:J56"/>
    <mergeCell ref="B57:J57"/>
    <mergeCell ref="C58:D58"/>
    <mergeCell ref="F58:G58"/>
    <mergeCell ref="I58:J58"/>
    <mergeCell ref="C52:J52"/>
    <mergeCell ref="C53:J53"/>
    <mergeCell ref="F54:G55"/>
    <mergeCell ref="H54:H55"/>
    <mergeCell ref="I54:I55"/>
    <mergeCell ref="J54:J55"/>
    <mergeCell ref="B48:J48"/>
    <mergeCell ref="B49:J49"/>
    <mergeCell ref="D50:E50"/>
    <mergeCell ref="F50:H50"/>
    <mergeCell ref="C51:E51"/>
    <mergeCell ref="F51:G51"/>
    <mergeCell ref="H51:J51"/>
    <mergeCell ref="B44:J44"/>
    <mergeCell ref="B45:J45"/>
    <mergeCell ref="B46:J46"/>
    <mergeCell ref="B47:F47"/>
    <mergeCell ref="G47:J47"/>
    <mergeCell ref="C38:I38"/>
    <mergeCell ref="C39:I39"/>
    <mergeCell ref="C40:I40"/>
    <mergeCell ref="C41:I41"/>
    <mergeCell ref="C37:I37"/>
    <mergeCell ref="B35:C35"/>
    <mergeCell ref="D35:E35"/>
    <mergeCell ref="F35:H35"/>
    <mergeCell ref="I35:J35"/>
    <mergeCell ref="B36:J3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B87:J87"/>
    <mergeCell ref="B88:J88"/>
    <mergeCell ref="B89:J89"/>
    <mergeCell ref="B90:F90"/>
    <mergeCell ref="G90:J90"/>
    <mergeCell ref="B91:J91"/>
    <mergeCell ref="B92:J92"/>
    <mergeCell ref="D93:E93"/>
    <mergeCell ref="F93:H93"/>
    <mergeCell ref="C94:E94"/>
    <mergeCell ref="F94:G94"/>
    <mergeCell ref="H94:J94"/>
    <mergeCell ref="C95:J95"/>
    <mergeCell ref="C96:J96"/>
    <mergeCell ref="F97:G98"/>
    <mergeCell ref="H97:H98"/>
    <mergeCell ref="I97:I98"/>
    <mergeCell ref="J97:J98"/>
    <mergeCell ref="F99:G99"/>
    <mergeCell ref="H99:J99"/>
    <mergeCell ref="B100:J100"/>
    <mergeCell ref="C101:D101"/>
    <mergeCell ref="F101:G101"/>
    <mergeCell ref="I101:J101"/>
    <mergeCell ref="C102:J102"/>
    <mergeCell ref="F103:G103"/>
    <mergeCell ref="C104:J104"/>
    <mergeCell ref="C105:E105"/>
    <mergeCell ref="F105:G105"/>
    <mergeCell ref="H105:J105"/>
    <mergeCell ref="B106:J106"/>
    <mergeCell ref="C107:J107"/>
    <mergeCell ref="C108:D108"/>
    <mergeCell ref="E108:F108"/>
    <mergeCell ref="G108:H108"/>
    <mergeCell ref="I108:J108"/>
    <mergeCell ref="C109:D109"/>
    <mergeCell ref="E109:F109"/>
    <mergeCell ref="G109:H109"/>
    <mergeCell ref="I109:J109"/>
    <mergeCell ref="C110:D110"/>
    <mergeCell ref="E110:F110"/>
    <mergeCell ref="G110:H110"/>
    <mergeCell ref="I110:J110"/>
    <mergeCell ref="C111:D111"/>
    <mergeCell ref="E111:F111"/>
    <mergeCell ref="G111:H111"/>
    <mergeCell ref="I111:J111"/>
    <mergeCell ref="C112:D112"/>
    <mergeCell ref="E112:F112"/>
    <mergeCell ref="G112:H112"/>
    <mergeCell ref="I112:J112"/>
    <mergeCell ref="C113:D113"/>
    <mergeCell ref="E113:F113"/>
    <mergeCell ref="G113:H113"/>
    <mergeCell ref="I113:J113"/>
    <mergeCell ref="C114:D114"/>
    <mergeCell ref="E114:F114"/>
    <mergeCell ref="G114:H114"/>
    <mergeCell ref="I114:J114"/>
    <mergeCell ref="B115:J115"/>
    <mergeCell ref="C116:E116"/>
    <mergeCell ref="G116:J116"/>
    <mergeCell ref="C117:J117"/>
    <mergeCell ref="C118:J118"/>
    <mergeCell ref="C119:E119"/>
    <mergeCell ref="G119:J119"/>
    <mergeCell ref="B120:C120"/>
    <mergeCell ref="D120:E120"/>
    <mergeCell ref="F120:H120"/>
    <mergeCell ref="I120:J120"/>
    <mergeCell ref="B121:C121"/>
    <mergeCell ref="D121:E121"/>
    <mergeCell ref="F121:H121"/>
    <mergeCell ref="I121:J121"/>
    <mergeCell ref="B122:J122"/>
    <mergeCell ref="C123:I123"/>
    <mergeCell ref="B130:J130"/>
    <mergeCell ref="B131:J131"/>
    <mergeCell ref="B132:J132"/>
    <mergeCell ref="C124:I124"/>
    <mergeCell ref="C125:I125"/>
    <mergeCell ref="C126:I126"/>
    <mergeCell ref="C127:I127"/>
    <mergeCell ref="C138:J138"/>
    <mergeCell ref="C139:J139"/>
    <mergeCell ref="F140:G141"/>
    <mergeCell ref="H140:H141"/>
    <mergeCell ref="I140:I141"/>
    <mergeCell ref="J140:J141"/>
    <mergeCell ref="F142:G142"/>
    <mergeCell ref="H142:J142"/>
    <mergeCell ref="B133:F133"/>
    <mergeCell ref="G133:J133"/>
    <mergeCell ref="B134:J134"/>
    <mergeCell ref="B135:J135"/>
    <mergeCell ref="D136:E136"/>
    <mergeCell ref="F136:H136"/>
    <mergeCell ref="C137:E137"/>
    <mergeCell ref="F137:G137"/>
    <mergeCell ref="H137:J137"/>
    <mergeCell ref="B143:J143"/>
    <mergeCell ref="C144:D144"/>
    <mergeCell ref="F144:G144"/>
    <mergeCell ref="I144:J144"/>
    <mergeCell ref="C145:J145"/>
    <mergeCell ref="F146:G146"/>
    <mergeCell ref="C147:J147"/>
    <mergeCell ref="C148:E148"/>
    <mergeCell ref="F148:G148"/>
    <mergeCell ref="H148:J148"/>
    <mergeCell ref="B149:J149"/>
    <mergeCell ref="C150:J150"/>
    <mergeCell ref="C151:D151"/>
    <mergeCell ref="E151:F151"/>
    <mergeCell ref="G151:H151"/>
    <mergeCell ref="I151:J151"/>
    <mergeCell ref="C152:D152"/>
    <mergeCell ref="E152:F152"/>
    <mergeCell ref="G152:H152"/>
    <mergeCell ref="I152:J152"/>
    <mergeCell ref="C153:D153"/>
    <mergeCell ref="E153:F153"/>
    <mergeCell ref="G153:H153"/>
    <mergeCell ref="I153:J153"/>
    <mergeCell ref="C154:D154"/>
    <mergeCell ref="E154:F154"/>
    <mergeCell ref="G154:H154"/>
    <mergeCell ref="I154:J154"/>
    <mergeCell ref="C155:D155"/>
    <mergeCell ref="E155:F155"/>
    <mergeCell ref="G155:H155"/>
    <mergeCell ref="I155:J155"/>
    <mergeCell ref="C156:D156"/>
    <mergeCell ref="E156:F156"/>
    <mergeCell ref="G156:H156"/>
    <mergeCell ref="I156:J156"/>
    <mergeCell ref="C157:D157"/>
    <mergeCell ref="E157:F157"/>
    <mergeCell ref="G157:H157"/>
    <mergeCell ref="I157:J157"/>
    <mergeCell ref="B158:J158"/>
    <mergeCell ref="C167:I167"/>
    <mergeCell ref="C168:I168"/>
    <mergeCell ref="C169:I169"/>
    <mergeCell ref="C170:I170"/>
    <mergeCell ref="B164:C164"/>
    <mergeCell ref="D164:E164"/>
    <mergeCell ref="F164:H164"/>
    <mergeCell ref="I164:J164"/>
    <mergeCell ref="B165:J165"/>
    <mergeCell ref="C166:I166"/>
    <mergeCell ref="C159:E159"/>
    <mergeCell ref="G159:J159"/>
    <mergeCell ref="C160:J160"/>
    <mergeCell ref="C161:J161"/>
    <mergeCell ref="C162:E162"/>
    <mergeCell ref="G162:J162"/>
    <mergeCell ref="B163:C163"/>
    <mergeCell ref="D163:E163"/>
    <mergeCell ref="F163:H163"/>
    <mergeCell ref="I163:J163"/>
    <mergeCell ref="B173:J173"/>
    <mergeCell ref="B174:J174"/>
    <mergeCell ref="B175:J175"/>
    <mergeCell ref="B176:F176"/>
    <mergeCell ref="G176:J176"/>
    <mergeCell ref="B177:J177"/>
    <mergeCell ref="B178:J178"/>
    <mergeCell ref="D179:E179"/>
    <mergeCell ref="F179:H179"/>
    <mergeCell ref="C180:E180"/>
    <mergeCell ref="F180:G180"/>
    <mergeCell ref="H180:J180"/>
    <mergeCell ref="C181:J181"/>
    <mergeCell ref="C182:J182"/>
    <mergeCell ref="F183:G184"/>
    <mergeCell ref="H183:H184"/>
    <mergeCell ref="I183:I184"/>
    <mergeCell ref="J183:J184"/>
    <mergeCell ref="F185:G185"/>
    <mergeCell ref="H185:J185"/>
    <mergeCell ref="B186:J186"/>
    <mergeCell ref="C187:D187"/>
    <mergeCell ref="F187:G187"/>
    <mergeCell ref="I187:J187"/>
    <mergeCell ref="C188:J188"/>
    <mergeCell ref="F189:G189"/>
    <mergeCell ref="C190:J190"/>
    <mergeCell ref="C191:E191"/>
    <mergeCell ref="F191:G191"/>
    <mergeCell ref="H191:J191"/>
    <mergeCell ref="B192:J192"/>
    <mergeCell ref="C193:J193"/>
    <mergeCell ref="C194:D194"/>
    <mergeCell ref="E194:F194"/>
    <mergeCell ref="G194:H194"/>
    <mergeCell ref="I194:J194"/>
    <mergeCell ref="C195:D195"/>
    <mergeCell ref="E195:F195"/>
    <mergeCell ref="G195:H195"/>
    <mergeCell ref="I195:J195"/>
    <mergeCell ref="C196:D196"/>
    <mergeCell ref="E196:F196"/>
    <mergeCell ref="G196:H196"/>
    <mergeCell ref="I196:J196"/>
    <mergeCell ref="C197:D197"/>
    <mergeCell ref="E197:F197"/>
    <mergeCell ref="G197:H197"/>
    <mergeCell ref="I197:J197"/>
    <mergeCell ref="C198:D198"/>
    <mergeCell ref="E198:F198"/>
    <mergeCell ref="G198:H198"/>
    <mergeCell ref="I198:J198"/>
    <mergeCell ref="C199:D199"/>
    <mergeCell ref="E199:F199"/>
    <mergeCell ref="G199:H199"/>
    <mergeCell ref="I199:J199"/>
    <mergeCell ref="C200:D200"/>
    <mergeCell ref="E200:F200"/>
    <mergeCell ref="G200:H200"/>
    <mergeCell ref="I200:J200"/>
    <mergeCell ref="B201:J201"/>
    <mergeCell ref="C202:E202"/>
    <mergeCell ref="G202:J202"/>
    <mergeCell ref="C203:J203"/>
    <mergeCell ref="C204:J204"/>
    <mergeCell ref="C205:E205"/>
    <mergeCell ref="G205:J205"/>
    <mergeCell ref="B206:C206"/>
    <mergeCell ref="D206:E206"/>
    <mergeCell ref="F206:H206"/>
    <mergeCell ref="I206:J206"/>
    <mergeCell ref="B207:C207"/>
    <mergeCell ref="D207:E207"/>
    <mergeCell ref="F207:H207"/>
    <mergeCell ref="I207:J207"/>
    <mergeCell ref="B208:J208"/>
    <mergeCell ref="C209:I209"/>
    <mergeCell ref="C210:I210"/>
    <mergeCell ref="C211:I211"/>
    <mergeCell ref="C212:I212"/>
    <mergeCell ref="C213:I213"/>
    <mergeCell ref="B216:J216"/>
    <mergeCell ref="B217:J217"/>
    <mergeCell ref="B218:J218"/>
    <mergeCell ref="B219:F219"/>
    <mergeCell ref="G219:J219"/>
    <mergeCell ref="B220:J220"/>
    <mergeCell ref="B221:J221"/>
    <mergeCell ref="D222:E222"/>
    <mergeCell ref="F222:H222"/>
    <mergeCell ref="C223:E223"/>
    <mergeCell ref="F223:G223"/>
    <mergeCell ref="H223:J223"/>
    <mergeCell ref="C224:J224"/>
    <mergeCell ref="C225:J225"/>
    <mergeCell ref="F226:G227"/>
    <mergeCell ref="H226:H227"/>
    <mergeCell ref="I226:I227"/>
    <mergeCell ref="J226:J227"/>
    <mergeCell ref="F228:G228"/>
    <mergeCell ref="H228:J228"/>
    <mergeCell ref="B229:J229"/>
    <mergeCell ref="C230:D230"/>
    <mergeCell ref="F230:G230"/>
    <mergeCell ref="I230:J230"/>
    <mergeCell ref="C231:J231"/>
    <mergeCell ref="F232:G232"/>
    <mergeCell ref="C233:J233"/>
    <mergeCell ref="C234:E234"/>
    <mergeCell ref="F234:G234"/>
    <mergeCell ref="H234:J234"/>
    <mergeCell ref="B235:J235"/>
    <mergeCell ref="C236:J236"/>
    <mergeCell ref="C237:D237"/>
    <mergeCell ref="E237:F237"/>
    <mergeCell ref="G237:H237"/>
    <mergeCell ref="I237:J237"/>
    <mergeCell ref="C238:D238"/>
    <mergeCell ref="E238:F238"/>
    <mergeCell ref="G238:H238"/>
    <mergeCell ref="I238:J238"/>
    <mergeCell ref="C239:D239"/>
    <mergeCell ref="E239:F239"/>
    <mergeCell ref="G239:H239"/>
    <mergeCell ref="I239:J239"/>
    <mergeCell ref="C240:D240"/>
    <mergeCell ref="E240:F240"/>
    <mergeCell ref="G240:H240"/>
    <mergeCell ref="I240:J240"/>
    <mergeCell ref="C241:D241"/>
    <mergeCell ref="E241:F241"/>
    <mergeCell ref="G241:H241"/>
    <mergeCell ref="I241:J241"/>
    <mergeCell ref="C242:D242"/>
    <mergeCell ref="E242:F242"/>
    <mergeCell ref="G242:H242"/>
    <mergeCell ref="I242:J242"/>
    <mergeCell ref="C243:D243"/>
    <mergeCell ref="E243:F243"/>
    <mergeCell ref="G243:H243"/>
    <mergeCell ref="I243:J243"/>
    <mergeCell ref="B244:J244"/>
    <mergeCell ref="C245:E245"/>
    <mergeCell ref="G245:J245"/>
    <mergeCell ref="C246:J246"/>
    <mergeCell ref="C247:J247"/>
    <mergeCell ref="C248:E248"/>
    <mergeCell ref="G248:J248"/>
    <mergeCell ref="B249:C249"/>
    <mergeCell ref="D249:E249"/>
    <mergeCell ref="F249:H249"/>
    <mergeCell ref="I249:J249"/>
    <mergeCell ref="C256:I256"/>
    <mergeCell ref="B250:C250"/>
    <mergeCell ref="D250:E250"/>
    <mergeCell ref="F250:H250"/>
    <mergeCell ref="I250:J250"/>
    <mergeCell ref="B251:J251"/>
    <mergeCell ref="C252:I252"/>
    <mergeCell ref="C253:I253"/>
    <mergeCell ref="C254:I254"/>
    <mergeCell ref="C255:I255"/>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03 B17 B60 B146 B189 B232" xr:uid="{00000000-0002-0000-0100-000000000000}"/>
    <dataValidation allowBlank="1" showInputMessage="1" showErrorMessage="1" prompt="Corresponde al tipo de proceso (Misional, Estratégico, de Apoyo o de Evaluación), conforme al mapa de procesos de la entidad." sqref="I93:J93 I7:J7 I50:J50 I136:J136 I179:J179 I222:J222" xr:uid="{00000000-0002-0000-0100-000001000000}"/>
    <dataValidation allowBlank="1" showInputMessage="1" showErrorMessage="1" prompt="Señalar el enlace donde está publicados los resultados del indicador. (Si aplica)" sqref="F119 F33 F76 F162 F205 F248" xr:uid="{00000000-0002-0000-0100-000002000000}"/>
    <dataValidation allowBlank="1" showInputMessage="1" showErrorMessage="1" prompt="Descripción corta que explique el contenido, objeto o lo que mide la variable que compone el indicador._x000a_" sqref="B114 B28 B71 B157 B200 B243" xr:uid="{00000000-0002-0000-0100-000003000000}"/>
    <dataValidation allowBlank="1" showInputMessage="1" showErrorMessage="1" prompt="Describe de dónde se obtiene la información_x000a_para alimentar o establecer la información de la variable" sqref="B113 B27 B70 B156 B199 B242" xr:uid="{00000000-0002-0000-0100-000004000000}"/>
    <dataValidation allowBlank="1" showInputMessage="1" showErrorMessage="1" prompt="Indica la periodicidad en que se reporta la variable (Anual, Semestral, Trimestral, Bimestral o Mensual)" sqref="B112 B26 B69 B155 B198 B241"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110 B24 B67 B153 B196 B239" xr:uid="{00000000-0002-0000-0100-000006000000}"/>
    <dataValidation allowBlank="1" showInputMessage="1" showErrorMessage="1" prompt="Presente el nombre de cada una de las variables a partir de las cuales se construye la fórmula del indicador." sqref="B109 B23 B66 B152 B195 B238" xr:uid="{00000000-0002-0000-0100-000007000000}"/>
    <dataValidation allowBlank="1" showInputMessage="1" showErrorMessage="1" prompt="Representación matemática del cálculo del indicador. La fórmula se debe presentar con siglas claras o abreviación de variables" sqref="B107 B21 B64 B150 B193 B236" xr:uid="{00000000-0002-0000-0100-000008000000}"/>
    <dataValidation allowBlank="1" showInputMessage="1" showErrorMessage="1" prompt="Propósito que se pretende alcanzar con la medición de dicho indicador, es decir, la finalidad e importancia del indicador." sqref="B105 B19 B62 B148 B191 B234" xr:uid="{00000000-0002-0000-0100-000009000000}"/>
    <dataValidation allowBlank="1" showInputMessage="1" showErrorMessage="1" prompt="Señalar la justificación y/o normatividad que le aplique para el diseño del indicador (PMM, PDD, Decretos, etc)" sqref="B104 B18 B61 B147 B190 B233" xr:uid="{00000000-0002-0000-0100-00000A000000}"/>
    <dataValidation allowBlank="1" showInputMessage="1" showErrorMessage="1" prompt="Define si el indicador es de eficacia, eficiencia, efectividad, o calidad._x000a_Guía para la construcción y análisis de indicadores de gestión V.4_DAFP" sqref="D103 D17 D60 D146 D189 D232" xr:uid="{00000000-0002-0000-0100-00000B000000}"/>
    <dataValidation allowBlank="1" showInputMessage="1" showErrorMessage="1" prompt="Es  la cuantificación o unidad de medida de lo que se pretende medir con el indicador, ej: Km, m, km/hora, personas, etc" sqref="B102 B16 B59 B145 B188 B231"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01 B15 B58 B144 B187 B230" xr:uid="{00000000-0002-0000-0100-00000D000000}"/>
    <dataValidation allowBlank="1" showInputMessage="1" showErrorMessage="1" prompt="Campo destinado para registrar una breve justificación cuando el valor de la meta sea inferior a la línea base_x000a_" sqref="F99 F13 F56 F142 F185 F228"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99 D13 D56 D142 D185 D228"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99 B13 B56 B142 B185 B228" xr:uid="{00000000-0002-0000-0100-000010000000}"/>
    <dataValidation allowBlank="1" showInputMessage="1" showErrorMessage="1" prompt="Es la fecha de inicio de la medición del indicador en la_x000a_vigencia. (Ej: enero de 2020)" sqref="B98 B12 B55 B141 B184 B227" xr:uid="{00000000-0002-0000-0100-000011000000}"/>
    <dataValidation allowBlank="1" showInputMessage="1" showErrorMessage="1" prompt="Corresponde al día, mes y año en que la dependencia realiza la programación de los indicadores a efectuar seguimiento en la vigencia" sqref="B97 B11 B54 B140 B183 B226" xr:uid="{00000000-0002-0000-0100-000012000000}"/>
    <dataValidation allowBlank="1" showInputMessage="1" showErrorMessage="1" prompt="Corresponde al valor total obtenido y reportado por las Áreas en la vigencia inmediatamente anterior. En el caso de que no exista se colocará “No Aplica - N/A”" sqref="I103 I17 I60 I146 I189 I232" xr:uid="{00000000-0002-0000-0100-000013000000}"/>
    <dataValidation allowBlank="1" showInputMessage="1" showErrorMessage="1" prompt="Indica la periodicidad en que se reporta el indicador (Anual, Semestral, Trimestral, Bimestral o Mensual)" sqref="F103 F17 F60 F146 F189 F232" xr:uid="{00000000-0002-0000-0100-000014000000}"/>
    <dataValidation allowBlank="1" showInputMessage="1" showErrorMessage="1" prompt="Se refiere a la denominación dada al indicador,que exprese la característica, el evento o el hecho que se pretende medir con el mismo. " sqref="B96 B10 B53 B139 B182 B225"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5 B9 B52 B138 B181 B224" xr:uid="{00000000-0002-0000-0100-000016000000}"/>
    <dataValidation allowBlank="1" showInputMessage="1" showErrorMessage="1" prompt="Corresponde a la dependencia responsable de la_x000a_construcción y seguimiento al indicador" sqref="F94 F8 F51 F137 F180 F223" xr:uid="{00000000-0002-0000-0100-000017000000}"/>
    <dataValidation allowBlank="1" showInputMessage="1" showErrorMessage="1" prompt="Subsecretaria a la cual esta adscrita la dependencia responsable" sqref="B94 B8 B51 B137 B180 B223" xr:uid="{00000000-0002-0000-0100-000018000000}"/>
    <dataValidation allowBlank="1" showInputMessage="1" showErrorMessage="1" prompt="Corresponde al código y nombre del proceso que ampara el indicador conforme al mapa de procesos de la entidad._x000a_Área al cual está asociado el indicador" sqref="D93 D7 D50 D136 D179 D222" xr:uid="{00000000-0002-0000-0100-000019000000}"/>
    <dataValidation allowBlank="1" showInputMessage="1" showErrorMessage="1" prompt="Corresponde al número asignado para el Indicador/ Número de Meta_x000a_" sqref="B93 B7 B50 B136 B179 B222" xr:uid="{00000000-0002-0000-0100-00001A000000}"/>
    <dataValidation allowBlank="1" showInputMessage="1" showErrorMessage="1" prompt="Señalar la información adicional que debe agregarse en la gráfica para dar mayor claridad de la información que se está presentando." sqref="B119 B33 B76 B162 B205 B248" xr:uid="{00000000-0002-0000-0100-00001B000000}"/>
    <dataValidation allowBlank="1" showInputMessage="1" showErrorMessage="1" prompt="Se debe hacer mención al tipo de formato de la fuente y origen de datos, pueder ser Excel, pdf, archivo plano, shapefile, entre otros. " sqref="E101 E15 E58 E144 E187 E230"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01 H15 H58 H144 H187 H230" xr:uid="{00000000-0002-0000-0100-00001D000000}"/>
    <dataValidation allowBlank="1" showInputMessage="1" showErrorMessage="1" prompt="Indicar la metodología utilizada y/o aspectos a tener en cuenta para la medición del indicador. ej suma de variables_x000a_" sqref="F105:G105 F19:G19 F62:G62 F148:G148 F191:G191 F234:G234" xr:uid="{00000000-0002-0000-0100-00001E000000}"/>
    <dataValidation allowBlank="1" showInputMessage="1" showErrorMessage="1" prompt="Indicar el tipo de variable: alfanumérico, texto, cadena, entero, etc." sqref="B111 B25 B68 B154 B197 B240" xr:uid="{00000000-0002-0000-0100-00001F000000}"/>
    <dataValidation allowBlank="1" showInputMessage="1" showErrorMessage="1" prompt="Forma en que se presenta gráficamente el indicador: torta, barras, mapas, líneas, dispersión, histograma, caja-y-bigotes, etc." sqref="B116 B30 B73 B159 B202 B245" xr:uid="{00000000-0002-0000-0100-000020000000}"/>
    <dataValidation allowBlank="1" showInputMessage="1" showErrorMessage="1" prompt="Indicar el origen de la gráfica: Link/ base de datos / drive/ pág web" sqref="F116 F30 F73 F159 F202 F245" xr:uid="{00000000-0002-0000-0100-000021000000}"/>
    <dataValidation allowBlank="1" showInputMessage="1" showErrorMessage="1" prompt="Tipo de nivel de agregación de la información que puede ser por estrato, deciles, quintiles, género, grupos poblaciones, manzanas, barrios, UPZ, localidades, etc." sqref="B117 B31 B74 B160 B203 B246" xr:uid="{00000000-0002-0000-0100-000022000000}"/>
    <dataValidation allowBlank="1" showInputMessage="1" showErrorMessage="1" prompt="Indicar el nombre que recibe la gráfica" sqref="B118 B32 B75 B161 B204 B247" xr:uid="{00000000-0002-0000-0100-000023000000}"/>
    <dataValidation allowBlank="1" showInputMessage="1" showErrorMessage="1" prompt="Es la fecha de finalización de la medición del indicador " sqref="F97 F11 F54 F140 F183 F226" xr:uid="{00000000-0002-0000-0100-000024000000}"/>
    <dataValidation allowBlank="1" showInputMessage="1" showErrorMessage="1" prompt="Se genera una versión nueva cada vez que se realice un cambio relacionado con el  indicador" sqref="J123 J37 J80 J166 J209 J252" xr:uid="{00000000-0002-0000-0100-000025000000}"/>
    <dataValidation allowBlank="1" showInputMessage="1" showErrorMessage="1" prompt="Relacionar el campo modificado y una breve descripción del cambio realizado" sqref="C123 C37 C80 C166 C209 C252"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59"/>
  <sheetViews>
    <sheetView tabSelected="1" topLeftCell="A2" zoomScale="80" zoomScaleNormal="80" workbookViewId="0">
      <pane xSplit="1" ySplit="2" topLeftCell="AA18" activePane="bottomRight" state="frozen"/>
      <selection activeCell="A2" sqref="A2"/>
      <selection pane="topRight" activeCell="B2" sqref="B2"/>
      <selection pane="bottomLeft" activeCell="A4" sqref="A4"/>
      <selection pane="bottomRight" activeCell="AD27" sqref="AD27"/>
    </sheetView>
  </sheetViews>
  <sheetFormatPr baseColWidth="10" defaultColWidth="11.42578125" defaultRowHeight="12" x14ac:dyDescent="0.2"/>
  <cols>
    <col min="1" max="1" width="30.85546875" style="195" customWidth="1"/>
    <col min="2" max="4" width="22.42578125" style="195" customWidth="1"/>
    <col min="5" max="5" width="37" style="195" customWidth="1"/>
    <col min="6" max="6" width="15.42578125" style="195" customWidth="1"/>
    <col min="7" max="7" width="30.85546875" style="195" customWidth="1"/>
    <col min="8" max="9" width="15.42578125" style="195" customWidth="1"/>
    <col min="10" max="12" width="17.7109375" style="195" customWidth="1"/>
    <col min="13" max="14" width="63.5703125" style="195" customWidth="1"/>
    <col min="15" max="16" width="10.85546875" style="195" customWidth="1"/>
    <col min="17" max="17" width="23.85546875" style="195" customWidth="1"/>
    <col min="18" max="19" width="67.7109375" style="195" customWidth="1"/>
    <col min="20" max="21" width="10.85546875" style="195" customWidth="1"/>
    <col min="22" max="22" width="23.85546875" style="195" customWidth="1"/>
    <col min="23" max="24" width="69.42578125" style="195" customWidth="1"/>
    <col min="25" max="26" width="10.85546875" style="195" customWidth="1"/>
    <col min="27" max="27" width="23.85546875" style="195" customWidth="1"/>
    <col min="28" max="29" width="66" style="195" customWidth="1"/>
    <col min="30" max="30" width="41.7109375" style="195" customWidth="1"/>
    <col min="31" max="31" width="42" style="195" customWidth="1"/>
    <col min="32" max="32" width="44.7109375" style="195" customWidth="1"/>
    <col min="33" max="33" width="23.7109375" style="195" customWidth="1"/>
    <col min="34" max="34" width="28.85546875" style="195" customWidth="1"/>
    <col min="35" max="35" width="23.7109375" style="195" customWidth="1"/>
    <col min="36" max="36" width="11.42578125" style="195"/>
    <col min="37" max="37" width="36.28515625" style="195" customWidth="1"/>
    <col min="38" max="16384" width="11.42578125" style="195"/>
  </cols>
  <sheetData>
    <row r="1" spans="1:190" s="193" customFormat="1" ht="36" customHeight="1" x14ac:dyDescent="0.25">
      <c r="A1" s="191"/>
      <c r="B1" s="191"/>
      <c r="C1" s="191"/>
      <c r="D1" s="191"/>
      <c r="E1" s="191"/>
      <c r="F1" s="191"/>
      <c r="G1" s="191"/>
      <c r="H1" s="191"/>
      <c r="I1" s="191"/>
      <c r="J1" s="191"/>
      <c r="K1" s="191"/>
      <c r="L1" s="191"/>
      <c r="M1" s="191"/>
      <c r="N1" s="191"/>
      <c r="O1" s="191"/>
      <c r="P1" s="192"/>
      <c r="Q1" s="192"/>
      <c r="T1" s="191"/>
      <c r="U1" s="191"/>
      <c r="V1" s="191"/>
      <c r="W1" s="191"/>
      <c r="X1" s="191"/>
      <c r="AF1" s="191"/>
      <c r="AG1" s="571" t="s">
        <v>458</v>
      </c>
      <c r="AH1" s="571"/>
      <c r="AI1" s="57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91"/>
      <c r="FW1" s="191"/>
      <c r="FX1" s="191"/>
      <c r="FY1" s="191"/>
      <c r="FZ1" s="191"/>
      <c r="GA1" s="191"/>
      <c r="GB1" s="191"/>
      <c r="GC1" s="191"/>
      <c r="GD1" s="191"/>
      <c r="GE1" s="191"/>
      <c r="GF1" s="191"/>
      <c r="GG1" s="191"/>
      <c r="GH1" s="191"/>
    </row>
    <row r="2" spans="1:190" s="196" customFormat="1" ht="33" customHeight="1" x14ac:dyDescent="0.25">
      <c r="A2" s="575" t="s">
        <v>463</v>
      </c>
      <c r="B2" s="575" t="s">
        <v>576</v>
      </c>
      <c r="C2" s="575"/>
      <c r="D2" s="575"/>
      <c r="E2" s="575"/>
      <c r="F2" s="575" t="s">
        <v>23</v>
      </c>
      <c r="G2" s="575" t="s">
        <v>42</v>
      </c>
      <c r="H2" s="575" t="s">
        <v>582</v>
      </c>
      <c r="I2" s="575" t="s">
        <v>583</v>
      </c>
      <c r="J2" s="434" t="s">
        <v>569</v>
      </c>
      <c r="K2" s="435"/>
      <c r="L2" s="435"/>
      <c r="M2" s="435"/>
      <c r="N2" s="436"/>
      <c r="O2" s="578" t="s">
        <v>570</v>
      </c>
      <c r="P2" s="579"/>
      <c r="Q2" s="579"/>
      <c r="R2" s="579"/>
      <c r="S2" s="580"/>
      <c r="T2" s="431" t="s">
        <v>571</v>
      </c>
      <c r="U2" s="432"/>
      <c r="V2" s="432"/>
      <c r="W2" s="432"/>
      <c r="X2" s="433"/>
      <c r="Y2" s="434" t="s">
        <v>572</v>
      </c>
      <c r="Z2" s="435"/>
      <c r="AA2" s="435"/>
      <c r="AB2" s="435"/>
      <c r="AC2" s="436"/>
      <c r="AD2" s="577" t="s">
        <v>662</v>
      </c>
      <c r="AE2" s="577"/>
      <c r="AF2" s="577"/>
      <c r="AG2" s="572" t="s">
        <v>663</v>
      </c>
      <c r="AH2" s="573"/>
      <c r="AI2" s="574"/>
      <c r="AJ2" s="603" t="s">
        <v>565</v>
      </c>
      <c r="AK2" s="604"/>
      <c r="AL2" s="605"/>
      <c r="AM2" s="584" t="s">
        <v>569</v>
      </c>
      <c r="AN2" s="584"/>
      <c r="AO2" s="584"/>
      <c r="AP2" s="584"/>
      <c r="AQ2" s="584"/>
      <c r="AR2" s="584"/>
      <c r="AS2" s="584" t="s">
        <v>570</v>
      </c>
      <c r="AT2" s="584"/>
      <c r="AU2" s="584"/>
      <c r="AV2" s="584"/>
      <c r="AW2" s="584"/>
      <c r="AX2" s="584"/>
      <c r="AY2" s="584" t="s">
        <v>571</v>
      </c>
      <c r="AZ2" s="584"/>
      <c r="BA2" s="584"/>
      <c r="BB2" s="584"/>
      <c r="BC2" s="584"/>
      <c r="BD2" s="584"/>
      <c r="BE2" s="584" t="s">
        <v>572</v>
      </c>
      <c r="BF2" s="584"/>
      <c r="BG2" s="584"/>
      <c r="BH2" s="584"/>
      <c r="BI2" s="584"/>
      <c r="BJ2" s="584"/>
      <c r="BL2" s="585" t="s">
        <v>133</v>
      </c>
      <c r="BM2" s="586"/>
      <c r="BN2" s="587"/>
      <c r="BO2" s="572" t="s">
        <v>134</v>
      </c>
      <c r="BP2" s="573"/>
      <c r="BQ2" s="574"/>
      <c r="BR2" s="581" t="s">
        <v>577</v>
      </c>
      <c r="BS2" s="582"/>
      <c r="BT2" s="583"/>
      <c r="BU2" s="197"/>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207" customFormat="1" ht="76.5" customHeight="1" thickBot="1" x14ac:dyDescent="0.3">
      <c r="A3" s="576"/>
      <c r="B3" s="198" t="s">
        <v>578</v>
      </c>
      <c r="C3" s="198" t="s">
        <v>579</v>
      </c>
      <c r="D3" s="198" t="s">
        <v>580</v>
      </c>
      <c r="E3" s="198" t="s">
        <v>581</v>
      </c>
      <c r="F3" s="576"/>
      <c r="G3" s="576"/>
      <c r="H3" s="576"/>
      <c r="I3" s="576"/>
      <c r="J3" s="199" t="s">
        <v>664</v>
      </c>
      <c r="K3" s="199" t="s">
        <v>665</v>
      </c>
      <c r="L3" s="199" t="s">
        <v>584</v>
      </c>
      <c r="M3" s="199" t="s">
        <v>585</v>
      </c>
      <c r="N3" s="268" t="s">
        <v>861</v>
      </c>
      <c r="O3" s="200" t="s">
        <v>666</v>
      </c>
      <c r="P3" s="200" t="s">
        <v>667</v>
      </c>
      <c r="Q3" s="200" t="s">
        <v>584</v>
      </c>
      <c r="R3" s="200" t="s">
        <v>585</v>
      </c>
      <c r="S3" s="269" t="s">
        <v>861</v>
      </c>
      <c r="T3" s="201" t="s">
        <v>668</v>
      </c>
      <c r="U3" s="201" t="s">
        <v>669</v>
      </c>
      <c r="V3" s="201" t="s">
        <v>584</v>
      </c>
      <c r="W3" s="201" t="s">
        <v>585</v>
      </c>
      <c r="X3" s="270" t="s">
        <v>861</v>
      </c>
      <c r="Y3" s="199" t="s">
        <v>670</v>
      </c>
      <c r="Z3" s="199" t="s">
        <v>671</v>
      </c>
      <c r="AA3" s="199" t="s">
        <v>584</v>
      </c>
      <c r="AB3" s="199" t="s">
        <v>585</v>
      </c>
      <c r="AC3" s="268" t="s">
        <v>861</v>
      </c>
      <c r="AD3" s="271" t="s">
        <v>586</v>
      </c>
      <c r="AE3" s="271" t="s">
        <v>587</v>
      </c>
      <c r="AF3" s="202" t="s">
        <v>588</v>
      </c>
      <c r="AG3" s="203" t="s">
        <v>672</v>
      </c>
      <c r="AH3" s="203" t="s">
        <v>673</v>
      </c>
      <c r="AI3" s="203" t="s">
        <v>674</v>
      </c>
      <c r="AJ3" s="204" t="s">
        <v>566</v>
      </c>
      <c r="AK3" s="204" t="s">
        <v>567</v>
      </c>
      <c r="AL3" s="204" t="s">
        <v>568</v>
      </c>
      <c r="AM3" s="203" t="str">
        <f>AM2&amp;": Programado actividad"</f>
        <v>Ene-Mar: Programado actividad</v>
      </c>
      <c r="AN3" s="203" t="str">
        <f>AM2&amp;": Ejecutado actividad"</f>
        <v>Ene-Mar: Ejecutado actividad</v>
      </c>
      <c r="AO3" s="203" t="s">
        <v>573</v>
      </c>
      <c r="AP3" s="204" t="str">
        <f>AM2&amp;": % Programado tarea"</f>
        <v>Ene-Mar: % Programado tarea</v>
      </c>
      <c r="AQ3" s="204" t="str">
        <f>AM2&amp;": % Ejecutado tarea"</f>
        <v>Ene-Mar: % Ejecutado tarea</v>
      </c>
      <c r="AR3" s="204" t="s">
        <v>574</v>
      </c>
      <c r="AS3" s="203" t="str">
        <f>AS2&amp;": Programado actividad"</f>
        <v>Abr-Jun: Programado actividad</v>
      </c>
      <c r="AT3" s="203" t="str">
        <f>AS2&amp;": Ejecutado actividad"</f>
        <v>Abr-Jun: Ejecutado actividad</v>
      </c>
      <c r="AU3" s="203" t="s">
        <v>573</v>
      </c>
      <c r="AV3" s="204" t="str">
        <f>AS2&amp;": Programado tarea"</f>
        <v>Abr-Jun: Programado tarea</v>
      </c>
      <c r="AW3" s="204" t="str">
        <f>AS2&amp;": Ejecutado tarea"</f>
        <v>Abr-Jun: Ejecutado tarea</v>
      </c>
      <c r="AX3" s="204" t="s">
        <v>574</v>
      </c>
      <c r="AY3" s="203" t="str">
        <f>AY2&amp;": Programado actividad"</f>
        <v>Jul-Sep: Programado actividad</v>
      </c>
      <c r="AZ3" s="203" t="str">
        <f>AY2&amp;": Ejecutado actividad"</f>
        <v>Jul-Sep: Ejecutado actividad</v>
      </c>
      <c r="BA3" s="203" t="s">
        <v>573</v>
      </c>
      <c r="BB3" s="204" t="str">
        <f>AY2&amp;": % Programado tarea"</f>
        <v>Jul-Sep: % Programado tarea</v>
      </c>
      <c r="BC3" s="204" t="str">
        <f>AY2&amp;": % Ejecutado tarea"</f>
        <v>Jul-Sep: % Ejecutado tarea</v>
      </c>
      <c r="BD3" s="204" t="s">
        <v>574</v>
      </c>
      <c r="BE3" s="203" t="str">
        <f>BE2&amp;": Programado actividad"</f>
        <v>Oct-Dic: Programado actividad</v>
      </c>
      <c r="BF3" s="203" t="str">
        <f>BE2&amp;": Ejecutado actividad"</f>
        <v>Oct-Dic: Ejecutado actividad</v>
      </c>
      <c r="BG3" s="203" t="s">
        <v>573</v>
      </c>
      <c r="BH3" s="204" t="str">
        <f>BE2&amp;": % Programado tarea"</f>
        <v>Oct-Dic: % Programado tarea</v>
      </c>
      <c r="BI3" s="204" t="str">
        <f>BE2&amp;": % Ejecutado tarea"</f>
        <v>Oct-Dic: % Ejecutado tarea</v>
      </c>
      <c r="BJ3" s="204" t="s">
        <v>575</v>
      </c>
      <c r="BK3" s="196"/>
      <c r="BL3" s="204" t="s">
        <v>135</v>
      </c>
      <c r="BM3" s="204" t="s">
        <v>675</v>
      </c>
      <c r="BN3" s="204" t="s">
        <v>49</v>
      </c>
      <c r="BO3" s="203" t="s">
        <v>50</v>
      </c>
      <c r="BP3" s="203" t="s">
        <v>51</v>
      </c>
      <c r="BQ3" s="203" t="s">
        <v>52</v>
      </c>
      <c r="BR3" s="205" t="s">
        <v>589</v>
      </c>
      <c r="BS3" s="205" t="s">
        <v>590</v>
      </c>
      <c r="BT3" s="205" t="s">
        <v>591</v>
      </c>
      <c r="BU3" s="206"/>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ht="147.75" customHeight="1" x14ac:dyDescent="0.2">
      <c r="A4" s="483" t="s">
        <v>700</v>
      </c>
      <c r="B4" s="474" t="s">
        <v>549</v>
      </c>
      <c r="C4" s="474" t="s">
        <v>542</v>
      </c>
      <c r="D4" s="474" t="s">
        <v>552</v>
      </c>
      <c r="E4" s="477" t="s">
        <v>872</v>
      </c>
      <c r="F4" s="600">
        <v>1</v>
      </c>
      <c r="G4" s="550" t="s">
        <v>701</v>
      </c>
      <c r="H4" s="601">
        <v>1</v>
      </c>
      <c r="I4" s="510" t="s">
        <v>702</v>
      </c>
      <c r="J4" s="446">
        <f>+$H$4/4</f>
        <v>0.25</v>
      </c>
      <c r="K4" s="440">
        <f>+AN4</f>
        <v>0.25</v>
      </c>
      <c r="L4" s="440">
        <f>+K4/J4</f>
        <v>1</v>
      </c>
      <c r="M4" s="443" t="s">
        <v>830</v>
      </c>
      <c r="N4" s="428"/>
      <c r="O4" s="446">
        <f>+$H$4/4</f>
        <v>0.25</v>
      </c>
      <c r="P4" s="440">
        <f>+AT4</f>
        <v>0.25</v>
      </c>
      <c r="Q4" s="440">
        <f>+P4/O4</f>
        <v>1</v>
      </c>
      <c r="R4" s="443" t="s">
        <v>831</v>
      </c>
      <c r="S4" s="428"/>
      <c r="T4" s="446">
        <f>+$H$4/4</f>
        <v>0.25</v>
      </c>
      <c r="U4" s="437">
        <v>0.25</v>
      </c>
      <c r="V4" s="440">
        <f>+U4/T4</f>
        <v>1</v>
      </c>
      <c r="W4" s="443" t="s">
        <v>862</v>
      </c>
      <c r="X4" s="428" t="s">
        <v>865</v>
      </c>
      <c r="Y4" s="446">
        <f>+$H$4/4</f>
        <v>0.25</v>
      </c>
      <c r="Z4" s="440">
        <v>0.25</v>
      </c>
      <c r="AA4" s="440">
        <f>+Z4/Y4</f>
        <v>1</v>
      </c>
      <c r="AB4" s="443" t="s">
        <v>880</v>
      </c>
      <c r="AC4" s="426" t="s">
        <v>896</v>
      </c>
      <c r="AD4" s="608" t="s">
        <v>879</v>
      </c>
      <c r="AE4" s="519" t="s">
        <v>822</v>
      </c>
      <c r="AF4" s="516" t="s">
        <v>823</v>
      </c>
      <c r="AG4" s="609">
        <v>1</v>
      </c>
      <c r="AH4" s="606" t="s">
        <v>705</v>
      </c>
      <c r="AI4" s="440">
        <f>+AL4+AL5</f>
        <v>1</v>
      </c>
      <c r="AJ4" s="208">
        <v>1</v>
      </c>
      <c r="AK4" s="209" t="s">
        <v>703</v>
      </c>
      <c r="AL4" s="210">
        <v>0.4</v>
      </c>
      <c r="AM4" s="594">
        <f>AP4+AP5</f>
        <v>0.25</v>
      </c>
      <c r="AN4" s="592">
        <f>AQ4+AQ5</f>
        <v>0.25</v>
      </c>
      <c r="AO4" s="592">
        <f t="shared" ref="AO4" si="0">AN4/AM4</f>
        <v>1</v>
      </c>
      <c r="AP4" s="145">
        <v>0.1</v>
      </c>
      <c r="AQ4" s="146">
        <v>0.1</v>
      </c>
      <c r="AR4" s="147">
        <f t="shared" ref="AR4:AR20" si="1">+AQ4/AP4</f>
        <v>1</v>
      </c>
      <c r="AS4" s="594">
        <f>AV4+AV5</f>
        <v>0.25</v>
      </c>
      <c r="AT4" s="592">
        <f>AW4+AW5</f>
        <v>0.25</v>
      </c>
      <c r="AU4" s="592">
        <f t="shared" ref="AU4" si="2">AT4/AS4</f>
        <v>1</v>
      </c>
      <c r="AV4" s="145">
        <v>0.1</v>
      </c>
      <c r="AW4" s="146">
        <v>0.1</v>
      </c>
      <c r="AX4" s="163">
        <f t="shared" ref="AX4:AX5" si="3">AW4/AV4</f>
        <v>1</v>
      </c>
      <c r="AY4" s="594">
        <f>BB4+BB5</f>
        <v>0.25</v>
      </c>
      <c r="AZ4" s="592">
        <f>BC4+BC5</f>
        <v>0.25</v>
      </c>
      <c r="BA4" s="592">
        <f t="shared" ref="BA4" si="4">AZ4/AY4</f>
        <v>1</v>
      </c>
      <c r="BB4" s="145">
        <v>0.1</v>
      </c>
      <c r="BC4" s="146">
        <v>0.1</v>
      </c>
      <c r="BD4" s="221">
        <f t="shared" ref="BD4:BD20" si="5">+BC4/BB4</f>
        <v>1</v>
      </c>
      <c r="BE4" s="594">
        <f>BH4+BH5</f>
        <v>0.25</v>
      </c>
      <c r="BF4" s="592">
        <f>BI4+BI5</f>
        <v>0.25</v>
      </c>
      <c r="BG4" s="592">
        <f t="shared" ref="BG4" si="6">BF4/BE4</f>
        <v>1</v>
      </c>
      <c r="BH4" s="145">
        <v>0.1</v>
      </c>
      <c r="BI4" s="146">
        <v>0.1</v>
      </c>
      <c r="BJ4" s="221">
        <f t="shared" ref="BJ4:BJ5" si="7">BI4/BH4</f>
        <v>1</v>
      </c>
      <c r="BK4" s="194"/>
      <c r="BL4" s="225">
        <f>AP4+AV4+BB4+BH4</f>
        <v>0.4</v>
      </c>
      <c r="BM4" s="226">
        <f>AQ4+AW4+BC4+BI4</f>
        <v>0.4</v>
      </c>
      <c r="BN4" s="227">
        <f>+BM4/BL4</f>
        <v>1</v>
      </c>
      <c r="BO4" s="588">
        <f>+BL4+BL5</f>
        <v>1</v>
      </c>
      <c r="BP4" s="588">
        <f>+BM4+BM5</f>
        <v>1</v>
      </c>
      <c r="BQ4" s="590">
        <f>+BP4/BO4</f>
        <v>1</v>
      </c>
      <c r="BR4" s="596">
        <f>+J4+O4+T4+Y4</f>
        <v>1</v>
      </c>
      <c r="BS4" s="598">
        <f>+K4+P4+U4+Z4</f>
        <v>1</v>
      </c>
      <c r="BT4" s="590">
        <f>+BS4/BR4</f>
        <v>1</v>
      </c>
      <c r="BU4" s="194"/>
      <c r="GA4" s="194"/>
      <c r="GB4" s="194"/>
      <c r="GC4" s="194"/>
      <c r="GD4" s="194"/>
      <c r="GE4" s="194"/>
      <c r="GF4" s="194"/>
      <c r="GG4" s="194"/>
      <c r="GH4" s="194"/>
    </row>
    <row r="5" spans="1:190" ht="205.5" customHeight="1" thickBot="1" x14ac:dyDescent="0.25">
      <c r="A5" s="458"/>
      <c r="B5" s="476"/>
      <c r="C5" s="476"/>
      <c r="D5" s="476"/>
      <c r="E5" s="479"/>
      <c r="F5" s="554"/>
      <c r="G5" s="552"/>
      <c r="H5" s="602"/>
      <c r="I5" s="512"/>
      <c r="J5" s="448"/>
      <c r="K5" s="442"/>
      <c r="L5" s="442"/>
      <c r="M5" s="445"/>
      <c r="N5" s="430"/>
      <c r="O5" s="448"/>
      <c r="P5" s="442"/>
      <c r="Q5" s="442"/>
      <c r="R5" s="445"/>
      <c r="S5" s="430"/>
      <c r="T5" s="448"/>
      <c r="U5" s="438"/>
      <c r="V5" s="442"/>
      <c r="W5" s="445"/>
      <c r="X5" s="430"/>
      <c r="Y5" s="448"/>
      <c r="Z5" s="442"/>
      <c r="AA5" s="442"/>
      <c r="AB5" s="445"/>
      <c r="AC5" s="427"/>
      <c r="AD5" s="524"/>
      <c r="AE5" s="521"/>
      <c r="AF5" s="518"/>
      <c r="AG5" s="610"/>
      <c r="AH5" s="607"/>
      <c r="AI5" s="442"/>
      <c r="AJ5" s="211">
        <v>2</v>
      </c>
      <c r="AK5" s="212" t="s">
        <v>704</v>
      </c>
      <c r="AL5" s="213">
        <v>0.6</v>
      </c>
      <c r="AM5" s="595"/>
      <c r="AN5" s="593"/>
      <c r="AO5" s="593"/>
      <c r="AP5" s="176">
        <v>0.15</v>
      </c>
      <c r="AQ5" s="177">
        <v>0.15</v>
      </c>
      <c r="AR5" s="178">
        <f t="shared" si="1"/>
        <v>1</v>
      </c>
      <c r="AS5" s="595"/>
      <c r="AT5" s="593"/>
      <c r="AU5" s="593"/>
      <c r="AV5" s="148">
        <v>0.15</v>
      </c>
      <c r="AW5" s="149">
        <v>0.15</v>
      </c>
      <c r="AX5" s="164">
        <f t="shared" si="3"/>
        <v>1</v>
      </c>
      <c r="AY5" s="595"/>
      <c r="AZ5" s="593"/>
      <c r="BA5" s="593"/>
      <c r="BB5" s="148">
        <v>0.15</v>
      </c>
      <c r="BC5" s="149">
        <v>0.15</v>
      </c>
      <c r="BD5" s="222">
        <f t="shared" si="5"/>
        <v>1</v>
      </c>
      <c r="BE5" s="595"/>
      <c r="BF5" s="593"/>
      <c r="BG5" s="593"/>
      <c r="BH5" s="148">
        <v>0.15</v>
      </c>
      <c r="BI5" s="149">
        <v>0.15</v>
      </c>
      <c r="BJ5" s="222">
        <f t="shared" si="7"/>
        <v>1</v>
      </c>
      <c r="BK5" s="194"/>
      <c r="BL5" s="228">
        <f>AP5+AV5+BB5+BH5</f>
        <v>0.6</v>
      </c>
      <c r="BM5" s="229">
        <f>AQ5+AW5+BC5+BI5</f>
        <v>0.6</v>
      </c>
      <c r="BN5" s="230">
        <f>+BM5/BL5</f>
        <v>1</v>
      </c>
      <c r="BO5" s="589"/>
      <c r="BP5" s="589"/>
      <c r="BQ5" s="591"/>
      <c r="BR5" s="597"/>
      <c r="BS5" s="599"/>
      <c r="BT5" s="591"/>
      <c r="BU5" s="194"/>
      <c r="GA5" s="194"/>
      <c r="GB5" s="194"/>
      <c r="GC5" s="194"/>
      <c r="GD5" s="194"/>
      <c r="GE5" s="194"/>
      <c r="GF5" s="194"/>
      <c r="GG5" s="194"/>
      <c r="GH5" s="194"/>
    </row>
    <row r="6" spans="1:190" ht="66.75" customHeight="1" x14ac:dyDescent="0.2">
      <c r="A6" s="483" t="s">
        <v>707</v>
      </c>
      <c r="B6" s="474" t="s">
        <v>549</v>
      </c>
      <c r="C6" s="474" t="s">
        <v>542</v>
      </c>
      <c r="D6" s="474" t="s">
        <v>552</v>
      </c>
      <c r="E6" s="477" t="s">
        <v>872</v>
      </c>
      <c r="F6" s="480">
        <v>2</v>
      </c>
      <c r="G6" s="504" t="s">
        <v>867</v>
      </c>
      <c r="H6" s="507">
        <v>1</v>
      </c>
      <c r="I6" s="510" t="s">
        <v>39</v>
      </c>
      <c r="J6" s="446">
        <v>1</v>
      </c>
      <c r="K6" s="437">
        <v>1</v>
      </c>
      <c r="L6" s="440">
        <f>+K6/J6</f>
        <v>1</v>
      </c>
      <c r="M6" s="443" t="s">
        <v>829</v>
      </c>
      <c r="N6" s="428"/>
      <c r="O6" s="462">
        <v>1</v>
      </c>
      <c r="P6" s="437">
        <v>1</v>
      </c>
      <c r="Q6" s="440">
        <f>+P6/O6</f>
        <v>1</v>
      </c>
      <c r="R6" s="443" t="s">
        <v>841</v>
      </c>
      <c r="S6" s="428"/>
      <c r="T6" s="446">
        <v>1</v>
      </c>
      <c r="U6" s="437">
        <v>1</v>
      </c>
      <c r="V6" s="440">
        <f>+U6/T6</f>
        <v>1</v>
      </c>
      <c r="W6" s="443" t="s">
        <v>873</v>
      </c>
      <c r="X6" s="428" t="s">
        <v>874</v>
      </c>
      <c r="Y6" s="446">
        <v>1</v>
      </c>
      <c r="Z6" s="437">
        <v>1</v>
      </c>
      <c r="AA6" s="440">
        <f>+Z6/Y6</f>
        <v>1</v>
      </c>
      <c r="AB6" s="443" t="s">
        <v>883</v>
      </c>
      <c r="AC6" s="428" t="s">
        <v>897</v>
      </c>
      <c r="AD6" s="522" t="s">
        <v>888</v>
      </c>
      <c r="AE6" s="519" t="s">
        <v>822</v>
      </c>
      <c r="AF6" s="516" t="s">
        <v>837</v>
      </c>
      <c r="AG6" s="501">
        <v>1</v>
      </c>
      <c r="AH6" s="533" t="s">
        <v>811</v>
      </c>
      <c r="AI6" s="440">
        <v>1</v>
      </c>
      <c r="AJ6" s="214">
        <v>1</v>
      </c>
      <c r="AK6" s="215" t="s">
        <v>711</v>
      </c>
      <c r="AL6" s="188">
        <v>0.2</v>
      </c>
      <c r="AM6" s="513">
        <f>+AP6+AP7+AP8</f>
        <v>0.25</v>
      </c>
      <c r="AN6" s="488">
        <f>+AQ6+AQ7+AQ8</f>
        <v>0.25</v>
      </c>
      <c r="AO6" s="488">
        <f>+AN6/AM6</f>
        <v>1</v>
      </c>
      <c r="AP6" s="181">
        <v>0.05</v>
      </c>
      <c r="AQ6" s="182">
        <v>0.05</v>
      </c>
      <c r="AR6" s="183">
        <f t="shared" si="1"/>
        <v>1</v>
      </c>
      <c r="AS6" s="513">
        <f>+AV6+AV7+AV8</f>
        <v>0.25</v>
      </c>
      <c r="AT6" s="488">
        <f>+AW6+AW7+AW8</f>
        <v>0.25</v>
      </c>
      <c r="AU6" s="488">
        <f>+AT6/AS6</f>
        <v>1</v>
      </c>
      <c r="AV6" s="181">
        <v>0.05</v>
      </c>
      <c r="AW6" s="182">
        <v>0.05</v>
      </c>
      <c r="AX6" s="183">
        <f t="shared" ref="AX6:AX20" si="8">+AW6/AV6</f>
        <v>1</v>
      </c>
      <c r="AY6" s="513">
        <f>+BB6+BB7+BB8</f>
        <v>0.25</v>
      </c>
      <c r="AZ6" s="488">
        <v>0.25</v>
      </c>
      <c r="BA6" s="488">
        <f>+AZ6/AY6</f>
        <v>1</v>
      </c>
      <c r="BB6" s="181">
        <v>0.05</v>
      </c>
      <c r="BC6" s="182">
        <v>0.05</v>
      </c>
      <c r="BD6" s="183">
        <f t="shared" si="5"/>
        <v>1</v>
      </c>
      <c r="BE6" s="513">
        <f>+BH6+BH7+BH8</f>
        <v>0.25</v>
      </c>
      <c r="BF6" s="488">
        <f>+BI6+BI7+BI8</f>
        <v>0.25</v>
      </c>
      <c r="BG6" s="488">
        <f>+BF6/BE6</f>
        <v>1</v>
      </c>
      <c r="BH6" s="181">
        <v>0.05</v>
      </c>
      <c r="BI6" s="182">
        <v>0.05</v>
      </c>
      <c r="BJ6" s="183">
        <f t="shared" ref="BJ6:BJ8" si="9">+BI6/BH6</f>
        <v>1</v>
      </c>
      <c r="BK6" s="194"/>
      <c r="BL6" s="231">
        <f>+AP6+AV6+BB6+BH6</f>
        <v>0.2</v>
      </c>
      <c r="BM6" s="232">
        <f>+AQ6+AW6+BC6+BI6</f>
        <v>0.2</v>
      </c>
      <c r="BN6" s="227">
        <f t="shared" ref="BN6:BN7" si="10">+BM6/BL6</f>
        <v>1</v>
      </c>
      <c r="BO6" s="550">
        <f>+BL6+BL7+BL8</f>
        <v>1</v>
      </c>
      <c r="BP6" s="550">
        <f>+BM6+BM7+BM8</f>
        <v>1</v>
      </c>
      <c r="BQ6" s="553">
        <f>+BP6/BO6</f>
        <v>1</v>
      </c>
      <c r="BR6" s="611">
        <f>+H6</f>
        <v>1</v>
      </c>
      <c r="BS6" s="613">
        <f>IFERROR(AVERAGE(K6,P6,U6,Z6),0)</f>
        <v>1</v>
      </c>
      <c r="BT6" s="553">
        <f>+BS6/BR6</f>
        <v>1</v>
      </c>
    </row>
    <row r="7" spans="1:190" ht="66.75" customHeight="1" x14ac:dyDescent="0.2">
      <c r="A7" s="484"/>
      <c r="B7" s="475"/>
      <c r="C7" s="475"/>
      <c r="D7" s="475"/>
      <c r="E7" s="478"/>
      <c r="F7" s="481"/>
      <c r="G7" s="505"/>
      <c r="H7" s="508"/>
      <c r="I7" s="511"/>
      <c r="J7" s="447"/>
      <c r="K7" s="438"/>
      <c r="L7" s="441"/>
      <c r="M7" s="444"/>
      <c r="N7" s="429"/>
      <c r="O7" s="463"/>
      <c r="P7" s="438"/>
      <c r="Q7" s="441"/>
      <c r="R7" s="444"/>
      <c r="S7" s="429"/>
      <c r="T7" s="447"/>
      <c r="U7" s="438"/>
      <c r="V7" s="441"/>
      <c r="W7" s="444"/>
      <c r="X7" s="429"/>
      <c r="Y7" s="447"/>
      <c r="Z7" s="438"/>
      <c r="AA7" s="441"/>
      <c r="AB7" s="444"/>
      <c r="AC7" s="429"/>
      <c r="AD7" s="523"/>
      <c r="AE7" s="520"/>
      <c r="AF7" s="517"/>
      <c r="AG7" s="502"/>
      <c r="AH7" s="534"/>
      <c r="AI7" s="441"/>
      <c r="AJ7" s="216">
        <v>2</v>
      </c>
      <c r="AK7" s="217" t="s">
        <v>810</v>
      </c>
      <c r="AL7" s="189">
        <v>0.2</v>
      </c>
      <c r="AM7" s="514"/>
      <c r="AN7" s="489"/>
      <c r="AO7" s="489" t="e">
        <f>+AN7/AM7</f>
        <v>#DIV/0!</v>
      </c>
      <c r="AP7" s="179">
        <v>0.05</v>
      </c>
      <c r="AQ7" s="180">
        <v>0.05</v>
      </c>
      <c r="AR7" s="184">
        <f t="shared" si="1"/>
        <v>1</v>
      </c>
      <c r="AS7" s="514"/>
      <c r="AT7" s="489"/>
      <c r="AU7" s="489" t="e">
        <f>+AT7/AS7</f>
        <v>#DIV/0!</v>
      </c>
      <c r="AV7" s="179">
        <v>0.05</v>
      </c>
      <c r="AW7" s="180">
        <v>0.05</v>
      </c>
      <c r="AX7" s="184">
        <f t="shared" si="8"/>
        <v>1</v>
      </c>
      <c r="AY7" s="514"/>
      <c r="AZ7" s="489"/>
      <c r="BA7" s="489" t="e">
        <f>+AZ7/AY7</f>
        <v>#DIV/0!</v>
      </c>
      <c r="BB7" s="179">
        <v>0.05</v>
      </c>
      <c r="BC7" s="180">
        <v>0.05</v>
      </c>
      <c r="BD7" s="184">
        <f t="shared" si="5"/>
        <v>1</v>
      </c>
      <c r="BE7" s="514"/>
      <c r="BF7" s="489"/>
      <c r="BG7" s="489" t="e">
        <f>+BF7/BE7</f>
        <v>#DIV/0!</v>
      </c>
      <c r="BH7" s="179">
        <v>0.05</v>
      </c>
      <c r="BI7" s="180">
        <v>0.05</v>
      </c>
      <c r="BJ7" s="184">
        <f t="shared" si="9"/>
        <v>1</v>
      </c>
      <c r="BK7" s="194"/>
      <c r="BL7" s="233">
        <f t="shared" ref="BL7:BM8" si="11">+AP7+AV7+BB7+BH7</f>
        <v>0.2</v>
      </c>
      <c r="BM7" s="234">
        <f t="shared" si="11"/>
        <v>0.2</v>
      </c>
      <c r="BN7" s="235">
        <f t="shared" si="10"/>
        <v>1</v>
      </c>
      <c r="BO7" s="551"/>
      <c r="BP7" s="551"/>
      <c r="BQ7" s="540"/>
      <c r="BR7" s="536"/>
      <c r="BS7" s="614"/>
      <c r="BT7" s="540"/>
    </row>
    <row r="8" spans="1:190" ht="102" customHeight="1" thickBot="1" x14ac:dyDescent="0.25">
      <c r="A8" s="458"/>
      <c r="B8" s="476"/>
      <c r="C8" s="476"/>
      <c r="D8" s="476"/>
      <c r="E8" s="479"/>
      <c r="F8" s="482"/>
      <c r="G8" s="506"/>
      <c r="H8" s="509"/>
      <c r="I8" s="512"/>
      <c r="J8" s="448"/>
      <c r="K8" s="439"/>
      <c r="L8" s="442"/>
      <c r="M8" s="445"/>
      <c r="N8" s="430"/>
      <c r="O8" s="464"/>
      <c r="P8" s="439"/>
      <c r="Q8" s="442"/>
      <c r="R8" s="445"/>
      <c r="S8" s="430"/>
      <c r="T8" s="448"/>
      <c r="U8" s="439"/>
      <c r="V8" s="442"/>
      <c r="W8" s="445"/>
      <c r="X8" s="430"/>
      <c r="Y8" s="448"/>
      <c r="Z8" s="439"/>
      <c r="AA8" s="442"/>
      <c r="AB8" s="445"/>
      <c r="AC8" s="430"/>
      <c r="AD8" s="524"/>
      <c r="AE8" s="521"/>
      <c r="AF8" s="518"/>
      <c r="AG8" s="503"/>
      <c r="AH8" s="535"/>
      <c r="AI8" s="442"/>
      <c r="AJ8" s="218">
        <v>3</v>
      </c>
      <c r="AK8" s="219" t="s">
        <v>812</v>
      </c>
      <c r="AL8" s="190">
        <v>0.6</v>
      </c>
      <c r="AM8" s="515"/>
      <c r="AN8" s="490"/>
      <c r="AO8" s="490"/>
      <c r="AP8" s="185">
        <v>0.15</v>
      </c>
      <c r="AQ8" s="186">
        <v>0.15</v>
      </c>
      <c r="AR8" s="187">
        <f t="shared" si="1"/>
        <v>1</v>
      </c>
      <c r="AS8" s="515"/>
      <c r="AT8" s="490"/>
      <c r="AU8" s="490"/>
      <c r="AV8" s="185">
        <v>0.15</v>
      </c>
      <c r="AW8" s="186">
        <v>0.15</v>
      </c>
      <c r="AX8" s="187">
        <f t="shared" si="8"/>
        <v>1</v>
      </c>
      <c r="AY8" s="515"/>
      <c r="AZ8" s="490"/>
      <c r="BA8" s="490"/>
      <c r="BB8" s="185">
        <v>0.15</v>
      </c>
      <c r="BC8" s="186">
        <v>0.15</v>
      </c>
      <c r="BD8" s="187">
        <f t="shared" si="5"/>
        <v>1</v>
      </c>
      <c r="BE8" s="515"/>
      <c r="BF8" s="490"/>
      <c r="BG8" s="490"/>
      <c r="BH8" s="185">
        <v>0.15</v>
      </c>
      <c r="BI8" s="186">
        <v>0.15</v>
      </c>
      <c r="BJ8" s="187">
        <f t="shared" si="9"/>
        <v>1</v>
      </c>
      <c r="BK8" s="194"/>
      <c r="BL8" s="233">
        <f t="shared" si="11"/>
        <v>0.6</v>
      </c>
      <c r="BM8" s="234">
        <f t="shared" ref="BM8" si="12">+AQ8+AW8+BC8+BI8</f>
        <v>0.6</v>
      </c>
      <c r="BN8" s="235">
        <f t="shared" ref="BN8" si="13">+BM8/BL8</f>
        <v>1</v>
      </c>
      <c r="BO8" s="552"/>
      <c r="BP8" s="552"/>
      <c r="BQ8" s="541"/>
      <c r="BR8" s="612"/>
      <c r="BS8" s="615"/>
      <c r="BT8" s="541"/>
    </row>
    <row r="9" spans="1:190" ht="71.25" customHeight="1" x14ac:dyDescent="0.2">
      <c r="A9" s="483" t="s">
        <v>707</v>
      </c>
      <c r="B9" s="474" t="s">
        <v>549</v>
      </c>
      <c r="C9" s="474" t="s">
        <v>542</v>
      </c>
      <c r="D9" s="474" t="s">
        <v>552</v>
      </c>
      <c r="E9" s="477" t="s">
        <v>872</v>
      </c>
      <c r="F9" s="525">
        <v>3</v>
      </c>
      <c r="G9" s="525" t="s">
        <v>710</v>
      </c>
      <c r="H9" s="465">
        <v>0.6</v>
      </c>
      <c r="I9" s="527" t="s">
        <v>39</v>
      </c>
      <c r="J9" s="456">
        <v>0.6</v>
      </c>
      <c r="K9" s="530">
        <v>0.70588235294117652</v>
      </c>
      <c r="L9" s="450">
        <f>+K9/J9</f>
        <v>1.1764705882352942</v>
      </c>
      <c r="M9" s="453" t="s">
        <v>838</v>
      </c>
      <c r="N9" s="459"/>
      <c r="O9" s="465">
        <v>0.6</v>
      </c>
      <c r="P9" s="468">
        <v>0.56999999999999995</v>
      </c>
      <c r="Q9" s="450">
        <f>+P9/O9</f>
        <v>0.95</v>
      </c>
      <c r="R9" s="471" t="s">
        <v>839</v>
      </c>
      <c r="S9" s="459"/>
      <c r="T9" s="456">
        <v>0.6</v>
      </c>
      <c r="U9" s="468">
        <v>0.62519999999999998</v>
      </c>
      <c r="V9" s="450">
        <f>+U9/T9</f>
        <v>1.042</v>
      </c>
      <c r="W9" s="453" t="s">
        <v>866</v>
      </c>
      <c r="X9" s="459" t="s">
        <v>875</v>
      </c>
      <c r="Y9" s="456">
        <v>0.6</v>
      </c>
      <c r="Z9" s="498">
        <v>0.66</v>
      </c>
      <c r="AA9" s="450">
        <f>+Z9/Y9</f>
        <v>1.1000000000000001</v>
      </c>
      <c r="AB9" s="494" t="s">
        <v>886</v>
      </c>
      <c r="AC9" s="428" t="s">
        <v>892</v>
      </c>
      <c r="AD9" s="497" t="s">
        <v>885</v>
      </c>
      <c r="AE9" s="497" t="s">
        <v>822</v>
      </c>
      <c r="AF9" s="453" t="s">
        <v>836</v>
      </c>
      <c r="AG9" s="501">
        <v>1</v>
      </c>
      <c r="AH9" s="491" t="s">
        <v>796</v>
      </c>
      <c r="AI9" s="616">
        <v>1</v>
      </c>
      <c r="AJ9" s="160">
        <v>1</v>
      </c>
      <c r="AK9" s="215" t="s">
        <v>814</v>
      </c>
      <c r="AL9" s="150">
        <v>0.4</v>
      </c>
      <c r="AM9" s="513">
        <f>+AP9+AP10+AP11</f>
        <v>0.25</v>
      </c>
      <c r="AN9" s="485">
        <f>+AQ9+AQ10+AQ11</f>
        <v>0.25</v>
      </c>
      <c r="AO9" s="488">
        <f>+AN9/AM9</f>
        <v>1</v>
      </c>
      <c r="AP9" s="162">
        <v>0.09</v>
      </c>
      <c r="AQ9" s="144">
        <v>0.09</v>
      </c>
      <c r="AR9" s="151">
        <f t="shared" si="1"/>
        <v>1</v>
      </c>
      <c r="AS9" s="513">
        <f>+AV9+AV10+AV11</f>
        <v>0.25</v>
      </c>
      <c r="AT9" s="485">
        <f>+AW9+AW10+AW11</f>
        <v>0.25</v>
      </c>
      <c r="AU9" s="488">
        <f>+AT9/AS9</f>
        <v>1</v>
      </c>
      <c r="AV9" s="162">
        <v>0.09</v>
      </c>
      <c r="AW9" s="144">
        <v>0.09</v>
      </c>
      <c r="AX9" s="245">
        <f t="shared" si="8"/>
        <v>1</v>
      </c>
      <c r="AY9" s="619">
        <f>+BB9+BB10+BB11</f>
        <v>0.25</v>
      </c>
      <c r="AZ9" s="488">
        <f>+BC9+BC10+BC11</f>
        <v>0.25</v>
      </c>
      <c r="BA9" s="488">
        <f>+AZ9/AY9</f>
        <v>1</v>
      </c>
      <c r="BB9" s="162">
        <v>0.09</v>
      </c>
      <c r="BC9" s="144">
        <v>0.09</v>
      </c>
      <c r="BD9" s="223">
        <f t="shared" si="5"/>
        <v>1</v>
      </c>
      <c r="BE9" s="619">
        <f>+BH9+BH10+BH11</f>
        <v>0.25</v>
      </c>
      <c r="BF9" s="488">
        <f>+BI9+BI10+BI11</f>
        <v>0.25</v>
      </c>
      <c r="BG9" s="488">
        <f>+BF9/BE9</f>
        <v>1</v>
      </c>
      <c r="BH9" s="162">
        <v>0.09</v>
      </c>
      <c r="BI9" s="247">
        <v>0.09</v>
      </c>
      <c r="BJ9" s="223">
        <f t="shared" ref="BJ9:BJ11" si="14">BI9/BH9</f>
        <v>1</v>
      </c>
      <c r="BK9" s="194"/>
      <c r="BL9" s="240">
        <f>+AP9+AV9+BB9+BH9</f>
        <v>0.36</v>
      </c>
      <c r="BM9" s="232">
        <f>+AQ9+AW9+BC9+BI9</f>
        <v>0.36</v>
      </c>
      <c r="BN9" s="227">
        <f t="shared" ref="BN9:BN20" si="15">+BM9/BL9</f>
        <v>1</v>
      </c>
      <c r="BO9" s="550">
        <f>+BL9+BL10+BL11</f>
        <v>1</v>
      </c>
      <c r="BP9" s="550">
        <f>+BM9+BM10+BM11</f>
        <v>1</v>
      </c>
      <c r="BQ9" s="553">
        <f>+BP9/BO9</f>
        <v>1</v>
      </c>
      <c r="BR9" s="611">
        <f>+H9</f>
        <v>0.6</v>
      </c>
      <c r="BS9" s="622">
        <f>IFERROR(AVERAGE(K9,P9,U9,Z9),0)</f>
        <v>0.64027058823529415</v>
      </c>
      <c r="BT9" s="553">
        <f>+BS9/BR9</f>
        <v>1.0671176470588237</v>
      </c>
    </row>
    <row r="10" spans="1:190" ht="41.25" customHeight="1" x14ac:dyDescent="0.2">
      <c r="A10" s="484"/>
      <c r="B10" s="475"/>
      <c r="C10" s="475"/>
      <c r="D10" s="475"/>
      <c r="E10" s="478"/>
      <c r="F10" s="526"/>
      <c r="G10" s="526"/>
      <c r="H10" s="466"/>
      <c r="I10" s="528"/>
      <c r="J10" s="457"/>
      <c r="K10" s="531"/>
      <c r="L10" s="451"/>
      <c r="M10" s="454"/>
      <c r="N10" s="460"/>
      <c r="O10" s="466"/>
      <c r="P10" s="469"/>
      <c r="Q10" s="451"/>
      <c r="R10" s="472"/>
      <c r="S10" s="460"/>
      <c r="T10" s="457"/>
      <c r="U10" s="469"/>
      <c r="V10" s="451"/>
      <c r="W10" s="454"/>
      <c r="X10" s="460"/>
      <c r="Y10" s="457"/>
      <c r="Z10" s="499"/>
      <c r="AA10" s="451"/>
      <c r="AB10" s="495"/>
      <c r="AC10" s="429"/>
      <c r="AD10" s="469"/>
      <c r="AE10" s="469"/>
      <c r="AF10" s="454"/>
      <c r="AG10" s="502"/>
      <c r="AH10" s="492"/>
      <c r="AI10" s="617"/>
      <c r="AJ10" s="159">
        <v>2</v>
      </c>
      <c r="AK10" s="217" t="s">
        <v>813</v>
      </c>
      <c r="AL10" s="161">
        <v>0.4</v>
      </c>
      <c r="AM10" s="514"/>
      <c r="AN10" s="486"/>
      <c r="AO10" s="489" t="e">
        <f>+AN10/AM10</f>
        <v>#DIV/0!</v>
      </c>
      <c r="AP10" s="162">
        <v>0.09</v>
      </c>
      <c r="AQ10" s="244">
        <v>0.09</v>
      </c>
      <c r="AR10" s="242">
        <f t="shared" si="1"/>
        <v>1</v>
      </c>
      <c r="AS10" s="514"/>
      <c r="AT10" s="486"/>
      <c r="AU10" s="489" t="e">
        <f>+AT10/AS10</f>
        <v>#DIV/0!</v>
      </c>
      <c r="AV10" s="162">
        <v>0.09</v>
      </c>
      <c r="AW10" s="241">
        <v>0.09</v>
      </c>
      <c r="AX10" s="151">
        <f t="shared" si="8"/>
        <v>1</v>
      </c>
      <c r="AY10" s="620"/>
      <c r="AZ10" s="489"/>
      <c r="BA10" s="489" t="e">
        <f>+AZ10/AY10</f>
        <v>#DIV/0!</v>
      </c>
      <c r="BB10" s="162">
        <v>0.09</v>
      </c>
      <c r="BC10" s="144">
        <v>0.09</v>
      </c>
      <c r="BD10" s="223">
        <f t="shared" si="5"/>
        <v>1</v>
      </c>
      <c r="BE10" s="620"/>
      <c r="BF10" s="489"/>
      <c r="BG10" s="489" t="e">
        <f>+BF10/BE10</f>
        <v>#DIV/0!</v>
      </c>
      <c r="BH10" s="162">
        <v>0.09</v>
      </c>
      <c r="BI10" s="144">
        <v>0.09</v>
      </c>
      <c r="BJ10" s="248">
        <f t="shared" si="14"/>
        <v>1</v>
      </c>
      <c r="BK10" s="194"/>
      <c r="BL10" s="233">
        <f>+AP10+AV10+BB10+BH10</f>
        <v>0.36</v>
      </c>
      <c r="BM10" s="238">
        <f>+AQ10+AW10+BC10+BI10</f>
        <v>0.36</v>
      </c>
      <c r="BN10" s="239">
        <f t="shared" ref="BN10" si="16">+BM10/BL10</f>
        <v>1</v>
      </c>
      <c r="BO10" s="551"/>
      <c r="BP10" s="551"/>
      <c r="BQ10" s="540"/>
      <c r="BR10" s="536"/>
      <c r="BS10" s="538"/>
      <c r="BT10" s="540"/>
    </row>
    <row r="11" spans="1:190" ht="256.14999999999998" customHeight="1" thickBot="1" x14ac:dyDescent="0.25">
      <c r="A11" s="458"/>
      <c r="B11" s="476"/>
      <c r="C11" s="476"/>
      <c r="D11" s="476"/>
      <c r="E11" s="479"/>
      <c r="F11" s="467"/>
      <c r="G11" s="467"/>
      <c r="H11" s="467"/>
      <c r="I11" s="529"/>
      <c r="J11" s="458"/>
      <c r="K11" s="532"/>
      <c r="L11" s="452"/>
      <c r="M11" s="455"/>
      <c r="N11" s="461"/>
      <c r="O11" s="467"/>
      <c r="P11" s="470"/>
      <c r="Q11" s="452"/>
      <c r="R11" s="473"/>
      <c r="S11" s="461"/>
      <c r="T11" s="458"/>
      <c r="U11" s="470"/>
      <c r="V11" s="452"/>
      <c r="W11" s="455"/>
      <c r="X11" s="461"/>
      <c r="Y11" s="458"/>
      <c r="Z11" s="500"/>
      <c r="AA11" s="452"/>
      <c r="AB11" s="496"/>
      <c r="AC11" s="430"/>
      <c r="AD11" s="470"/>
      <c r="AE11" s="470"/>
      <c r="AF11" s="455"/>
      <c r="AG11" s="503"/>
      <c r="AH11" s="493"/>
      <c r="AI11" s="618"/>
      <c r="AJ11" s="158">
        <v>3</v>
      </c>
      <c r="AK11" s="220" t="s">
        <v>795</v>
      </c>
      <c r="AL11" s="190">
        <v>0.2</v>
      </c>
      <c r="AM11" s="515"/>
      <c r="AN11" s="487"/>
      <c r="AO11" s="490"/>
      <c r="AP11" s="162">
        <v>7.0000000000000007E-2</v>
      </c>
      <c r="AQ11" s="144">
        <v>7.0000000000000007E-2</v>
      </c>
      <c r="AR11" s="243">
        <f t="shared" si="1"/>
        <v>1</v>
      </c>
      <c r="AS11" s="515"/>
      <c r="AT11" s="487"/>
      <c r="AU11" s="490"/>
      <c r="AV11" s="162">
        <v>7.0000000000000007E-2</v>
      </c>
      <c r="AW11" s="246">
        <v>7.0000000000000007E-2</v>
      </c>
      <c r="AX11" s="243">
        <f t="shared" si="8"/>
        <v>1</v>
      </c>
      <c r="AY11" s="621"/>
      <c r="AZ11" s="490"/>
      <c r="BA11" s="490"/>
      <c r="BB11" s="162">
        <v>7.0000000000000007E-2</v>
      </c>
      <c r="BC11" s="144">
        <v>7.0000000000000007E-2</v>
      </c>
      <c r="BD11" s="224">
        <f t="shared" si="5"/>
        <v>1</v>
      </c>
      <c r="BE11" s="621"/>
      <c r="BF11" s="490"/>
      <c r="BG11" s="490"/>
      <c r="BH11" s="162">
        <v>7.0000000000000007E-2</v>
      </c>
      <c r="BI11" s="246">
        <v>7.0000000000000007E-2</v>
      </c>
      <c r="BJ11" s="223">
        <f t="shared" si="14"/>
        <v>1</v>
      </c>
      <c r="BL11" s="236">
        <f t="shared" ref="BL11:BM20" si="17">+AP11+AV11+BB11+BH11</f>
        <v>0.28000000000000003</v>
      </c>
      <c r="BM11" s="237">
        <f t="shared" ref="BM11" si="18">+AQ11+AW11+BC11+BI11</f>
        <v>0.28000000000000003</v>
      </c>
      <c r="BN11" s="230">
        <f t="shared" si="15"/>
        <v>1</v>
      </c>
      <c r="BO11" s="554"/>
      <c r="BP11" s="554"/>
      <c r="BQ11" s="541"/>
      <c r="BR11" s="537"/>
      <c r="BS11" s="539"/>
      <c r="BT11" s="541"/>
    </row>
    <row r="12" spans="1:190" ht="57.75" customHeight="1" x14ac:dyDescent="0.2">
      <c r="A12" s="483" t="s">
        <v>712</v>
      </c>
      <c r="B12" s="474" t="s">
        <v>549</v>
      </c>
      <c r="C12" s="474" t="s">
        <v>543</v>
      </c>
      <c r="D12" s="474" t="s">
        <v>554</v>
      </c>
      <c r="E12" s="477" t="s">
        <v>876</v>
      </c>
      <c r="F12" s="525">
        <v>4</v>
      </c>
      <c r="G12" s="525" t="s">
        <v>802</v>
      </c>
      <c r="H12" s="465">
        <v>0.75</v>
      </c>
      <c r="I12" s="527" t="s">
        <v>39</v>
      </c>
      <c r="J12" s="466">
        <v>0.75</v>
      </c>
      <c r="K12" s="625">
        <v>4.6621422248450874E-2</v>
      </c>
      <c r="L12" s="449">
        <f>+K12/J12</f>
        <v>6.2161896331267834E-2</v>
      </c>
      <c r="M12" s="454" t="s">
        <v>824</v>
      </c>
      <c r="N12" s="459"/>
      <c r="O12" s="466">
        <v>0.75</v>
      </c>
      <c r="P12" s="468">
        <v>0.10150000000000001</v>
      </c>
      <c r="Q12" s="565">
        <f>+P12/O12</f>
        <v>0.13533333333333333</v>
      </c>
      <c r="R12" s="454" t="s">
        <v>863</v>
      </c>
      <c r="S12" s="459"/>
      <c r="T12" s="466">
        <v>0.75</v>
      </c>
      <c r="U12" s="623">
        <v>0.57999999999999996</v>
      </c>
      <c r="V12" s="449">
        <f>+U12/T12</f>
        <v>0.77333333333333332</v>
      </c>
      <c r="W12" s="495" t="s">
        <v>877</v>
      </c>
      <c r="X12" s="423" t="s">
        <v>868</v>
      </c>
      <c r="Y12" s="466">
        <v>0.75</v>
      </c>
      <c r="Z12" s="625">
        <v>2.5999999999999999E-2</v>
      </c>
      <c r="AA12" s="449">
        <f>+Z12/Y12</f>
        <v>3.4666666666666665E-2</v>
      </c>
      <c r="AB12" s="453" t="s">
        <v>882</v>
      </c>
      <c r="AC12" s="428" t="s">
        <v>893</v>
      </c>
      <c r="AD12" s="562" t="s">
        <v>881</v>
      </c>
      <c r="AE12" s="497" t="s">
        <v>869</v>
      </c>
      <c r="AF12" s="453" t="s">
        <v>820</v>
      </c>
      <c r="AG12" s="626">
        <v>1</v>
      </c>
      <c r="AH12" s="542" t="s">
        <v>715</v>
      </c>
      <c r="AI12" s="545">
        <f>+AL12+AL14+AL13</f>
        <v>1</v>
      </c>
      <c r="AJ12" s="274">
        <v>1</v>
      </c>
      <c r="AK12" s="272" t="s">
        <v>809</v>
      </c>
      <c r="AL12" s="275">
        <v>0.2</v>
      </c>
      <c r="AM12" s="513">
        <f>+AP12+AP14+AP13</f>
        <v>0.25</v>
      </c>
      <c r="AN12" s="488">
        <f>+SUM(AQ12:AQ14)</f>
        <v>0.25</v>
      </c>
      <c r="AO12" s="488">
        <f>+AN12/AM12</f>
        <v>1</v>
      </c>
      <c r="AP12" s="276">
        <v>0.05</v>
      </c>
      <c r="AQ12" s="277">
        <v>0.05</v>
      </c>
      <c r="AR12" s="245">
        <f t="shared" si="1"/>
        <v>1</v>
      </c>
      <c r="AS12" s="513">
        <f>+AV12+AV14+AV13</f>
        <v>0.25</v>
      </c>
      <c r="AT12" s="488">
        <f>+SUM(AW12:AW14)</f>
        <v>0.25</v>
      </c>
      <c r="AU12" s="488">
        <f>+AT12/AS12</f>
        <v>1</v>
      </c>
      <c r="AV12" s="276">
        <v>0.05</v>
      </c>
      <c r="AW12" s="247">
        <v>0.05</v>
      </c>
      <c r="AX12" s="245">
        <f t="shared" si="8"/>
        <v>1</v>
      </c>
      <c r="AY12" s="513">
        <f>+BB12+BB14+BB13</f>
        <v>0.25</v>
      </c>
      <c r="AZ12" s="488">
        <f>+SUM(BC12:BC14)</f>
        <v>0.25</v>
      </c>
      <c r="BA12" s="488">
        <f>+AZ12/AY12</f>
        <v>1</v>
      </c>
      <c r="BB12" s="276">
        <v>0.05</v>
      </c>
      <c r="BC12" s="277">
        <v>0.05</v>
      </c>
      <c r="BD12" s="278">
        <f t="shared" si="5"/>
        <v>1</v>
      </c>
      <c r="BE12" s="513">
        <f>+BH12+BH14+BH13</f>
        <v>0.25</v>
      </c>
      <c r="BF12" s="488">
        <f>+SUM(BI12:BI14)</f>
        <v>0.25</v>
      </c>
      <c r="BG12" s="488">
        <f>+BF12/BE12</f>
        <v>1</v>
      </c>
      <c r="BH12" s="276">
        <v>0.05</v>
      </c>
      <c r="BI12" s="247">
        <v>0.05</v>
      </c>
      <c r="BJ12" s="245">
        <f t="shared" ref="BJ12:BJ20" si="19">+BI12/BH12</f>
        <v>1</v>
      </c>
      <c r="BK12" s="194"/>
      <c r="BL12" s="279">
        <f t="shared" si="17"/>
        <v>0.2</v>
      </c>
      <c r="BM12" s="280">
        <f t="shared" si="17"/>
        <v>0.2</v>
      </c>
      <c r="BN12" s="281">
        <f t="shared" si="15"/>
        <v>1</v>
      </c>
      <c r="BO12" s="550">
        <f>+BL12+BL14+BL13</f>
        <v>1</v>
      </c>
      <c r="BP12" s="550">
        <f>+BM12+BM14+BM13</f>
        <v>1</v>
      </c>
      <c r="BQ12" s="628">
        <f>+BP12/BO12</f>
        <v>1</v>
      </c>
      <c r="BR12" s="536">
        <f>+H12</f>
        <v>0.75</v>
      </c>
      <c r="BS12" s="551">
        <f>+K12+P12+U12+Z12</f>
        <v>0.75412142224845091</v>
      </c>
      <c r="BT12" s="540">
        <f>+BS12/BR12</f>
        <v>1.0054952296646011</v>
      </c>
    </row>
    <row r="13" spans="1:190" ht="57.75" customHeight="1" x14ac:dyDescent="0.2">
      <c r="A13" s="484"/>
      <c r="B13" s="475"/>
      <c r="C13" s="475"/>
      <c r="D13" s="475"/>
      <c r="E13" s="478"/>
      <c r="F13" s="526"/>
      <c r="G13" s="526"/>
      <c r="H13" s="466"/>
      <c r="I13" s="528"/>
      <c r="J13" s="466"/>
      <c r="K13" s="625"/>
      <c r="L13" s="449"/>
      <c r="M13" s="454"/>
      <c r="N13" s="460"/>
      <c r="O13" s="466"/>
      <c r="P13" s="469"/>
      <c r="Q13" s="449"/>
      <c r="R13" s="454"/>
      <c r="S13" s="460"/>
      <c r="T13" s="466"/>
      <c r="U13" s="624"/>
      <c r="V13" s="449"/>
      <c r="W13" s="495"/>
      <c r="X13" s="424"/>
      <c r="Y13" s="466"/>
      <c r="Z13" s="469"/>
      <c r="AA13" s="449"/>
      <c r="AB13" s="454"/>
      <c r="AC13" s="429"/>
      <c r="AD13" s="563"/>
      <c r="AE13" s="469"/>
      <c r="AF13" s="454"/>
      <c r="AG13" s="502"/>
      <c r="AH13" s="543"/>
      <c r="AI13" s="546"/>
      <c r="AJ13" s="159">
        <v>2</v>
      </c>
      <c r="AK13" s="282" t="s">
        <v>808</v>
      </c>
      <c r="AL13" s="283">
        <v>0.4</v>
      </c>
      <c r="AM13" s="514"/>
      <c r="AN13" s="489"/>
      <c r="AO13" s="489"/>
      <c r="AP13" s="284">
        <v>0.05</v>
      </c>
      <c r="AQ13" s="244">
        <v>0.05</v>
      </c>
      <c r="AR13" s="151">
        <f t="shared" si="1"/>
        <v>1</v>
      </c>
      <c r="AS13" s="514"/>
      <c r="AT13" s="489"/>
      <c r="AU13" s="489"/>
      <c r="AV13" s="284">
        <v>0.05</v>
      </c>
      <c r="AW13" s="244">
        <v>0.05</v>
      </c>
      <c r="AX13" s="151">
        <f t="shared" si="8"/>
        <v>1</v>
      </c>
      <c r="AY13" s="514"/>
      <c r="AZ13" s="489"/>
      <c r="BA13" s="489"/>
      <c r="BB13" s="284">
        <v>0.05</v>
      </c>
      <c r="BC13" s="244">
        <v>0.05</v>
      </c>
      <c r="BD13" s="242">
        <f t="shared" si="5"/>
        <v>1</v>
      </c>
      <c r="BE13" s="514"/>
      <c r="BF13" s="489"/>
      <c r="BG13" s="489"/>
      <c r="BH13" s="284">
        <v>0.05</v>
      </c>
      <c r="BI13" s="285">
        <v>0.05</v>
      </c>
      <c r="BJ13" s="286">
        <f t="shared" si="19"/>
        <v>1</v>
      </c>
      <c r="BK13" s="194"/>
      <c r="BL13" s="287">
        <f t="shared" si="17"/>
        <v>0.2</v>
      </c>
      <c r="BM13" s="288">
        <f t="shared" si="17"/>
        <v>0.2</v>
      </c>
      <c r="BN13" s="289">
        <f t="shared" si="15"/>
        <v>1</v>
      </c>
      <c r="BO13" s="551"/>
      <c r="BP13" s="551"/>
      <c r="BQ13" s="628"/>
      <c r="BR13" s="536"/>
      <c r="BS13" s="551"/>
      <c r="BT13" s="540"/>
    </row>
    <row r="14" spans="1:190" ht="131.25" customHeight="1" thickBot="1" x14ac:dyDescent="0.25">
      <c r="A14" s="484"/>
      <c r="B14" s="475"/>
      <c r="C14" s="475"/>
      <c r="D14" s="475"/>
      <c r="E14" s="479"/>
      <c r="F14" s="526"/>
      <c r="G14" s="526"/>
      <c r="H14" s="526"/>
      <c r="I14" s="528"/>
      <c r="J14" s="526"/>
      <c r="K14" s="625"/>
      <c r="L14" s="449"/>
      <c r="M14" s="454"/>
      <c r="N14" s="461"/>
      <c r="O14" s="526"/>
      <c r="P14" s="469"/>
      <c r="Q14" s="449"/>
      <c r="R14" s="454"/>
      <c r="S14" s="461"/>
      <c r="T14" s="526"/>
      <c r="U14" s="624"/>
      <c r="V14" s="449"/>
      <c r="W14" s="495"/>
      <c r="X14" s="425"/>
      <c r="Y14" s="526"/>
      <c r="Z14" s="469"/>
      <c r="AA14" s="449"/>
      <c r="AB14" s="455"/>
      <c r="AC14" s="430"/>
      <c r="AD14" s="564"/>
      <c r="AE14" s="470"/>
      <c r="AF14" s="455"/>
      <c r="AG14" s="627"/>
      <c r="AH14" s="544"/>
      <c r="AI14" s="546"/>
      <c r="AJ14" s="158">
        <v>3</v>
      </c>
      <c r="AK14" s="290" t="s">
        <v>797</v>
      </c>
      <c r="AL14" s="291">
        <v>0.4</v>
      </c>
      <c r="AM14" s="514">
        <f t="shared" ref="AM14:AN14" si="20">+AP14</f>
        <v>0.15</v>
      </c>
      <c r="AN14" s="489">
        <f t="shared" si="20"/>
        <v>0.15</v>
      </c>
      <c r="AO14" s="489">
        <f t="shared" ref="AO14" si="21">+AN14/AM14</f>
        <v>1</v>
      </c>
      <c r="AP14" s="292">
        <v>0.15</v>
      </c>
      <c r="AQ14" s="144">
        <v>0.15</v>
      </c>
      <c r="AR14" s="243">
        <f t="shared" si="1"/>
        <v>1</v>
      </c>
      <c r="AS14" s="514">
        <f t="shared" ref="AS14:AT14" si="22">+AV14</f>
        <v>0.15</v>
      </c>
      <c r="AT14" s="489">
        <f t="shared" si="22"/>
        <v>0.15</v>
      </c>
      <c r="AU14" s="489">
        <f t="shared" ref="AU14" si="23">+AT14/AS14</f>
        <v>1</v>
      </c>
      <c r="AV14" s="292">
        <v>0.15</v>
      </c>
      <c r="AW14" s="144">
        <v>0.15</v>
      </c>
      <c r="AX14" s="243">
        <f t="shared" si="8"/>
        <v>1</v>
      </c>
      <c r="AY14" s="514">
        <f t="shared" ref="AY14:AZ14" si="24">+BB14</f>
        <v>0.15</v>
      </c>
      <c r="AZ14" s="489">
        <f t="shared" si="24"/>
        <v>0.15</v>
      </c>
      <c r="BA14" s="489">
        <f t="shared" ref="BA14" si="25">+AZ14/AY14</f>
        <v>1</v>
      </c>
      <c r="BB14" s="292">
        <v>0.15</v>
      </c>
      <c r="BC14" s="144">
        <v>0.15</v>
      </c>
      <c r="BD14" s="243">
        <f t="shared" si="5"/>
        <v>1</v>
      </c>
      <c r="BE14" s="514">
        <f t="shared" ref="BE14:BF14" si="26">+BH14</f>
        <v>0.15</v>
      </c>
      <c r="BF14" s="489">
        <f t="shared" si="26"/>
        <v>0.15</v>
      </c>
      <c r="BG14" s="489">
        <f t="shared" ref="BG14" si="27">+BF14/BE14</f>
        <v>1</v>
      </c>
      <c r="BH14" s="292">
        <v>0.15</v>
      </c>
      <c r="BI14" s="144">
        <v>0.15</v>
      </c>
      <c r="BJ14" s="151">
        <f t="shared" si="19"/>
        <v>1</v>
      </c>
      <c r="BL14" s="293">
        <f t="shared" si="17"/>
        <v>0.6</v>
      </c>
      <c r="BM14" s="294">
        <f t="shared" si="17"/>
        <v>0.6</v>
      </c>
      <c r="BN14" s="295">
        <f t="shared" si="15"/>
        <v>1</v>
      </c>
      <c r="BO14" s="551"/>
      <c r="BP14" s="551"/>
      <c r="BQ14" s="628"/>
      <c r="BR14" s="537"/>
      <c r="BS14" s="554"/>
      <c r="BT14" s="541"/>
    </row>
    <row r="15" spans="1:190" ht="69" customHeight="1" x14ac:dyDescent="0.2">
      <c r="A15" s="483" t="s">
        <v>712</v>
      </c>
      <c r="B15" s="474" t="s">
        <v>549</v>
      </c>
      <c r="C15" s="474" t="s">
        <v>543</v>
      </c>
      <c r="D15" s="474" t="s">
        <v>554</v>
      </c>
      <c r="E15" s="568" t="s">
        <v>876</v>
      </c>
      <c r="F15" s="525">
        <v>5</v>
      </c>
      <c r="G15" s="525" t="s">
        <v>803</v>
      </c>
      <c r="H15" s="465">
        <v>0.45</v>
      </c>
      <c r="I15" s="527" t="s">
        <v>39</v>
      </c>
      <c r="J15" s="465">
        <v>0.45</v>
      </c>
      <c r="K15" s="566">
        <v>0.1925</v>
      </c>
      <c r="L15" s="565">
        <f>+K15/J15</f>
        <v>0.42777777777777776</v>
      </c>
      <c r="M15" s="453" t="s">
        <v>825</v>
      </c>
      <c r="N15" s="459"/>
      <c r="O15" s="465">
        <v>0.45</v>
      </c>
      <c r="P15" s="468">
        <v>1.0525</v>
      </c>
      <c r="Q15" s="565">
        <f>+P15/O15</f>
        <v>2.338888888888889</v>
      </c>
      <c r="R15" s="453" t="s">
        <v>840</v>
      </c>
      <c r="S15" s="459"/>
      <c r="T15" s="465">
        <v>0.4</v>
      </c>
      <c r="U15" s="468">
        <v>0.61</v>
      </c>
      <c r="V15" s="565">
        <f>+U15/T15</f>
        <v>1.5249999999999999</v>
      </c>
      <c r="W15" s="494" t="s">
        <v>878</v>
      </c>
      <c r="X15" s="423" t="s">
        <v>870</v>
      </c>
      <c r="Y15" s="465">
        <v>0.45</v>
      </c>
      <c r="Z15" s="566">
        <v>0.12740000000000001</v>
      </c>
      <c r="AA15" s="565">
        <f>+Z15/Y15</f>
        <v>0.28311111111111115</v>
      </c>
      <c r="AB15" s="494" t="s">
        <v>887</v>
      </c>
      <c r="AC15" s="428" t="s">
        <v>894</v>
      </c>
      <c r="AD15" s="562" t="s">
        <v>884</v>
      </c>
      <c r="AE15" s="497" t="s">
        <v>869</v>
      </c>
      <c r="AF15" s="453" t="s">
        <v>820</v>
      </c>
      <c r="AG15" s="555">
        <v>1</v>
      </c>
      <c r="AH15" s="542" t="s">
        <v>716</v>
      </c>
      <c r="AI15" s="545">
        <f>+AL15+AL17+AL16</f>
        <v>1</v>
      </c>
      <c r="AJ15" s="274">
        <v>1</v>
      </c>
      <c r="AK15" s="272" t="s">
        <v>805</v>
      </c>
      <c r="AL15" s="275">
        <v>0.2</v>
      </c>
      <c r="AM15" s="513">
        <f>+AP15+AP17+AP16</f>
        <v>0.25</v>
      </c>
      <c r="AN15" s="488">
        <f>+SUM(AQ15:AQ17)</f>
        <v>0.25</v>
      </c>
      <c r="AO15" s="488">
        <f>+AN15/AM15</f>
        <v>1</v>
      </c>
      <c r="AP15" s="276">
        <v>0.05</v>
      </c>
      <c r="AQ15" s="277">
        <v>0.05</v>
      </c>
      <c r="AR15" s="278">
        <f t="shared" si="1"/>
        <v>1</v>
      </c>
      <c r="AS15" s="513">
        <f>+AV15+AV17+AV16</f>
        <v>0.25</v>
      </c>
      <c r="AT15" s="488">
        <f>+SUM(AW15:AW17)</f>
        <v>0.25</v>
      </c>
      <c r="AU15" s="488">
        <f>+AT15/AS15</f>
        <v>1</v>
      </c>
      <c r="AV15" s="276">
        <v>0.05</v>
      </c>
      <c r="AW15" s="277">
        <v>0.05</v>
      </c>
      <c r="AX15" s="245">
        <f t="shared" si="8"/>
        <v>1</v>
      </c>
      <c r="AY15" s="513">
        <f>+BB15+BB17+BB16</f>
        <v>0.25</v>
      </c>
      <c r="AZ15" s="488">
        <f>+SUM(BC15:BC17)</f>
        <v>0.25</v>
      </c>
      <c r="BA15" s="488">
        <f>+AZ15/AY15</f>
        <v>1</v>
      </c>
      <c r="BB15" s="276">
        <v>0.05</v>
      </c>
      <c r="BC15" s="277">
        <v>0.05</v>
      </c>
      <c r="BD15" s="278">
        <f t="shared" si="5"/>
        <v>1</v>
      </c>
      <c r="BE15" s="513">
        <f>+BH15+BH17+BH16</f>
        <v>0.25</v>
      </c>
      <c r="BF15" s="488">
        <f>+SUM(BI15:BI17)</f>
        <v>0.25</v>
      </c>
      <c r="BG15" s="488">
        <f>+BF15/BE15</f>
        <v>1</v>
      </c>
      <c r="BH15" s="276">
        <v>0.05</v>
      </c>
      <c r="BI15" s="277">
        <v>0.05</v>
      </c>
      <c r="BJ15" s="245">
        <f t="shared" si="19"/>
        <v>1</v>
      </c>
      <c r="BK15" s="296"/>
      <c r="BL15" s="297">
        <f t="shared" si="17"/>
        <v>0.2</v>
      </c>
      <c r="BM15" s="298">
        <f t="shared" si="17"/>
        <v>0.2</v>
      </c>
      <c r="BN15" s="299">
        <f t="shared" si="15"/>
        <v>1</v>
      </c>
      <c r="BO15" s="550">
        <f>+BL15+BL17+BL16</f>
        <v>1</v>
      </c>
      <c r="BP15" s="550">
        <f>+BM15+BM17+BM16</f>
        <v>1</v>
      </c>
      <c r="BQ15" s="553">
        <f>+BP15/BO15</f>
        <v>1</v>
      </c>
      <c r="BR15" s="536">
        <f>+H15</f>
        <v>0.45</v>
      </c>
      <c r="BS15" s="551">
        <f>IFERROR(AVERAGE(K15,P15,U15,Z15),0)</f>
        <v>0.49559999999999998</v>
      </c>
      <c r="BT15" s="540">
        <f>+BS15/BR15</f>
        <v>1.1013333333333333</v>
      </c>
    </row>
    <row r="16" spans="1:190" ht="69" customHeight="1" x14ac:dyDescent="0.2">
      <c r="A16" s="484"/>
      <c r="B16" s="475"/>
      <c r="C16" s="475"/>
      <c r="D16" s="475"/>
      <c r="E16" s="569"/>
      <c r="F16" s="526"/>
      <c r="G16" s="526"/>
      <c r="H16" s="466"/>
      <c r="I16" s="528"/>
      <c r="J16" s="466"/>
      <c r="K16" s="469"/>
      <c r="L16" s="449"/>
      <c r="M16" s="454"/>
      <c r="N16" s="460"/>
      <c r="O16" s="466"/>
      <c r="P16" s="469"/>
      <c r="Q16" s="449"/>
      <c r="R16" s="454"/>
      <c r="S16" s="460"/>
      <c r="T16" s="466"/>
      <c r="U16" s="469"/>
      <c r="V16" s="449"/>
      <c r="W16" s="495"/>
      <c r="X16" s="424"/>
      <c r="Y16" s="466"/>
      <c r="Z16" s="469"/>
      <c r="AA16" s="449"/>
      <c r="AB16" s="495"/>
      <c r="AC16" s="429"/>
      <c r="AD16" s="563"/>
      <c r="AE16" s="469"/>
      <c r="AF16" s="454"/>
      <c r="AG16" s="556"/>
      <c r="AH16" s="543"/>
      <c r="AI16" s="546"/>
      <c r="AJ16" s="159">
        <v>2</v>
      </c>
      <c r="AK16" s="282" t="s">
        <v>804</v>
      </c>
      <c r="AL16" s="283">
        <v>0.4</v>
      </c>
      <c r="AM16" s="514"/>
      <c r="AN16" s="489"/>
      <c r="AO16" s="489"/>
      <c r="AP16" s="284">
        <v>0.05</v>
      </c>
      <c r="AQ16" s="144">
        <v>0.05</v>
      </c>
      <c r="AR16" s="151">
        <f t="shared" si="1"/>
        <v>1</v>
      </c>
      <c r="AS16" s="514"/>
      <c r="AT16" s="489"/>
      <c r="AU16" s="489"/>
      <c r="AV16" s="284">
        <v>0.05</v>
      </c>
      <c r="AW16" s="241">
        <v>0.05</v>
      </c>
      <c r="AX16" s="300">
        <f t="shared" si="8"/>
        <v>1</v>
      </c>
      <c r="AY16" s="514"/>
      <c r="AZ16" s="489"/>
      <c r="BA16" s="489"/>
      <c r="BB16" s="284">
        <v>0.05</v>
      </c>
      <c r="BC16" s="144">
        <v>0.05</v>
      </c>
      <c r="BD16" s="151">
        <f t="shared" si="5"/>
        <v>1</v>
      </c>
      <c r="BE16" s="514"/>
      <c r="BF16" s="489"/>
      <c r="BG16" s="489"/>
      <c r="BH16" s="284">
        <v>0.05</v>
      </c>
      <c r="BI16" s="244">
        <v>0.05</v>
      </c>
      <c r="BJ16" s="286">
        <f t="shared" si="19"/>
        <v>1</v>
      </c>
      <c r="BK16" s="194"/>
      <c r="BL16" s="301">
        <f t="shared" si="17"/>
        <v>0.2</v>
      </c>
      <c r="BM16" s="280">
        <f t="shared" si="17"/>
        <v>0.2</v>
      </c>
      <c r="BN16" s="281">
        <f t="shared" si="15"/>
        <v>1</v>
      </c>
      <c r="BO16" s="551"/>
      <c r="BP16" s="551"/>
      <c r="BQ16" s="540"/>
      <c r="BR16" s="536"/>
      <c r="BS16" s="551"/>
      <c r="BT16" s="540"/>
    </row>
    <row r="17" spans="1:74" ht="157.5" customHeight="1" thickBot="1" x14ac:dyDescent="0.25">
      <c r="A17" s="458"/>
      <c r="B17" s="476"/>
      <c r="C17" s="476"/>
      <c r="D17" s="476"/>
      <c r="E17" s="570"/>
      <c r="F17" s="467"/>
      <c r="G17" s="467"/>
      <c r="H17" s="467"/>
      <c r="I17" s="529"/>
      <c r="J17" s="467"/>
      <c r="K17" s="470"/>
      <c r="L17" s="559"/>
      <c r="M17" s="455"/>
      <c r="N17" s="461"/>
      <c r="O17" s="467"/>
      <c r="P17" s="470"/>
      <c r="Q17" s="559"/>
      <c r="R17" s="455"/>
      <c r="S17" s="461"/>
      <c r="T17" s="467"/>
      <c r="U17" s="470"/>
      <c r="V17" s="559"/>
      <c r="W17" s="496"/>
      <c r="X17" s="425"/>
      <c r="Y17" s="467"/>
      <c r="Z17" s="470"/>
      <c r="AA17" s="559"/>
      <c r="AB17" s="496"/>
      <c r="AC17" s="430"/>
      <c r="AD17" s="564"/>
      <c r="AE17" s="470"/>
      <c r="AF17" s="455"/>
      <c r="AG17" s="557"/>
      <c r="AH17" s="547"/>
      <c r="AI17" s="548"/>
      <c r="AJ17" s="302">
        <v>3</v>
      </c>
      <c r="AK17" s="303" t="s">
        <v>799</v>
      </c>
      <c r="AL17" s="304">
        <v>0.4</v>
      </c>
      <c r="AM17" s="514">
        <f t="shared" ref="AM17:AN17" si="28">+AP17</f>
        <v>0.15</v>
      </c>
      <c r="AN17" s="489">
        <f t="shared" si="28"/>
        <v>0.15</v>
      </c>
      <c r="AO17" s="489">
        <f t="shared" ref="AO17" si="29">+AN17/AM17</f>
        <v>1</v>
      </c>
      <c r="AP17" s="292">
        <v>0.15</v>
      </c>
      <c r="AQ17" s="144">
        <v>0.15</v>
      </c>
      <c r="AR17" s="151">
        <f t="shared" si="1"/>
        <v>1</v>
      </c>
      <c r="AS17" s="514">
        <f t="shared" ref="AS17:AT17" si="30">+AV17</f>
        <v>0.15</v>
      </c>
      <c r="AT17" s="489">
        <f t="shared" si="30"/>
        <v>0.15</v>
      </c>
      <c r="AU17" s="489">
        <f t="shared" ref="AU17" si="31">+AT17/AS17</f>
        <v>1</v>
      </c>
      <c r="AV17" s="292">
        <v>0.15</v>
      </c>
      <c r="AW17" s="246">
        <v>0.15</v>
      </c>
      <c r="AX17" s="151">
        <f t="shared" si="8"/>
        <v>1</v>
      </c>
      <c r="AY17" s="514">
        <f t="shared" ref="AY17:AZ17" si="32">+BB17</f>
        <v>0.15</v>
      </c>
      <c r="AZ17" s="489">
        <f t="shared" si="32"/>
        <v>0.15</v>
      </c>
      <c r="BA17" s="489">
        <f t="shared" ref="BA17" si="33">+AZ17/AY17</f>
        <v>1</v>
      </c>
      <c r="BB17" s="292">
        <v>0.15</v>
      </c>
      <c r="BC17" s="305">
        <v>0.15</v>
      </c>
      <c r="BD17" s="151">
        <f t="shared" si="5"/>
        <v>1</v>
      </c>
      <c r="BE17" s="514">
        <f t="shared" ref="BE17:BF17" si="34">+BH17</f>
        <v>0.15</v>
      </c>
      <c r="BF17" s="489">
        <f t="shared" si="34"/>
        <v>0.15</v>
      </c>
      <c r="BG17" s="489">
        <f t="shared" ref="BG17" si="35">+BF17/BE17</f>
        <v>1</v>
      </c>
      <c r="BH17" s="292">
        <v>0.15</v>
      </c>
      <c r="BI17" s="246">
        <v>0.15</v>
      </c>
      <c r="BJ17" s="151">
        <f t="shared" si="19"/>
        <v>1</v>
      </c>
      <c r="BK17" s="306"/>
      <c r="BL17" s="307">
        <f t="shared" si="17"/>
        <v>0.6</v>
      </c>
      <c r="BM17" s="308">
        <f t="shared" si="17"/>
        <v>0.6</v>
      </c>
      <c r="BN17" s="309">
        <f t="shared" si="15"/>
        <v>1</v>
      </c>
      <c r="BO17" s="552"/>
      <c r="BP17" s="552"/>
      <c r="BQ17" s="541"/>
      <c r="BR17" s="537"/>
      <c r="BS17" s="554"/>
      <c r="BT17" s="541"/>
    </row>
    <row r="18" spans="1:74" ht="66" customHeight="1" thickBot="1" x14ac:dyDescent="0.25">
      <c r="A18" s="484" t="s">
        <v>712</v>
      </c>
      <c r="B18" s="475" t="s">
        <v>549</v>
      </c>
      <c r="C18" s="475" t="s">
        <v>543</v>
      </c>
      <c r="D18" s="475" t="s">
        <v>554</v>
      </c>
      <c r="E18" s="478" t="s">
        <v>876</v>
      </c>
      <c r="F18" s="526">
        <v>6</v>
      </c>
      <c r="G18" s="526" t="s">
        <v>714</v>
      </c>
      <c r="H18" s="466">
        <v>1</v>
      </c>
      <c r="I18" s="528" t="s">
        <v>39</v>
      </c>
      <c r="J18" s="466">
        <v>1</v>
      </c>
      <c r="K18" s="567">
        <v>5.5E-2</v>
      </c>
      <c r="L18" s="449">
        <f>+K18/J18</f>
        <v>5.5E-2</v>
      </c>
      <c r="M18" s="454" t="s">
        <v>826</v>
      </c>
      <c r="N18" s="459"/>
      <c r="O18" s="466">
        <v>1</v>
      </c>
      <c r="P18" s="558">
        <v>0.25</v>
      </c>
      <c r="Q18" s="449">
        <f>+P18/O18</f>
        <v>0.25</v>
      </c>
      <c r="R18" s="454" t="s">
        <v>864</v>
      </c>
      <c r="S18" s="459"/>
      <c r="T18" s="466">
        <v>1</v>
      </c>
      <c r="U18" s="558">
        <v>0.35630000000000001</v>
      </c>
      <c r="V18" s="449">
        <f>+U18/T18</f>
        <v>0.35630000000000001</v>
      </c>
      <c r="W18" s="495" t="s">
        <v>891</v>
      </c>
      <c r="X18" s="423" t="s">
        <v>871</v>
      </c>
      <c r="Y18" s="466">
        <v>1</v>
      </c>
      <c r="Z18" s="560">
        <v>0.3367</v>
      </c>
      <c r="AA18" s="449">
        <f>+Z18/Y18</f>
        <v>0.3367</v>
      </c>
      <c r="AB18" s="494" t="s">
        <v>890</v>
      </c>
      <c r="AC18" s="428" t="s">
        <v>895</v>
      </c>
      <c r="AD18" s="562" t="s">
        <v>889</v>
      </c>
      <c r="AE18" s="497" t="s">
        <v>869</v>
      </c>
      <c r="AF18" s="454" t="s">
        <v>821</v>
      </c>
      <c r="AG18" s="502">
        <v>1</v>
      </c>
      <c r="AH18" s="549" t="s">
        <v>717</v>
      </c>
      <c r="AI18" s="546">
        <f>+AL18+AL20+AL19</f>
        <v>1</v>
      </c>
      <c r="AJ18" s="160">
        <v>1</v>
      </c>
      <c r="AK18" s="310" t="s">
        <v>806</v>
      </c>
      <c r="AL18" s="311">
        <v>0.2</v>
      </c>
      <c r="AM18" s="513">
        <f>+AP18+AP20+AP19</f>
        <v>0.25</v>
      </c>
      <c r="AN18" s="488">
        <f>+SUM(AQ18:AQ20)</f>
        <v>0.25</v>
      </c>
      <c r="AO18" s="488">
        <f>+AN18/AM18</f>
        <v>1</v>
      </c>
      <c r="AP18" s="276">
        <v>0.05</v>
      </c>
      <c r="AQ18" s="247">
        <v>0.05</v>
      </c>
      <c r="AR18" s="278">
        <f t="shared" si="1"/>
        <v>1</v>
      </c>
      <c r="AS18" s="513">
        <f>+AV18+AV20+AV19</f>
        <v>0.25</v>
      </c>
      <c r="AT18" s="488">
        <f>+SUM(AW18:AW20)</f>
        <v>0.25</v>
      </c>
      <c r="AU18" s="488">
        <f>+AT18/AS18</f>
        <v>1</v>
      </c>
      <c r="AV18" s="276">
        <v>0.05</v>
      </c>
      <c r="AW18" s="247">
        <v>0.05</v>
      </c>
      <c r="AX18" s="245">
        <f t="shared" si="8"/>
        <v>1</v>
      </c>
      <c r="AY18" s="513">
        <f>+BB18+BB20+BB19</f>
        <v>0.25</v>
      </c>
      <c r="AZ18" s="488">
        <f>+SUM(BC18:BC20)</f>
        <v>0.25</v>
      </c>
      <c r="BA18" s="488">
        <f>+AZ18/AY18</f>
        <v>1</v>
      </c>
      <c r="BB18" s="276">
        <v>0.05</v>
      </c>
      <c r="BC18" s="247">
        <v>0.05</v>
      </c>
      <c r="BD18" s="245">
        <f t="shared" si="5"/>
        <v>1</v>
      </c>
      <c r="BE18" s="513">
        <f>+BH18+BH20+BH19</f>
        <v>0.25</v>
      </c>
      <c r="BF18" s="488">
        <f>+SUM(BI18:BI20)</f>
        <v>0.25</v>
      </c>
      <c r="BG18" s="488">
        <f>+BF18/BE18</f>
        <v>1</v>
      </c>
      <c r="BH18" s="276">
        <v>0.05</v>
      </c>
      <c r="BI18" s="277">
        <v>0.05</v>
      </c>
      <c r="BJ18" s="245">
        <f t="shared" si="19"/>
        <v>1</v>
      </c>
      <c r="BK18" s="296"/>
      <c r="BL18" s="279">
        <f t="shared" si="17"/>
        <v>0.2</v>
      </c>
      <c r="BM18" s="298">
        <f t="shared" si="17"/>
        <v>0.2</v>
      </c>
      <c r="BN18" s="299">
        <f t="shared" si="15"/>
        <v>1</v>
      </c>
      <c r="BO18" s="550">
        <f>+BL18+BL20+BL19</f>
        <v>1</v>
      </c>
      <c r="BP18" s="550">
        <f>+BM18+BM20+BM19</f>
        <v>1</v>
      </c>
      <c r="BQ18" s="553">
        <f>+BP18/BO18</f>
        <v>1</v>
      </c>
      <c r="BR18" s="536">
        <f>+H18</f>
        <v>1</v>
      </c>
      <c r="BS18" s="538">
        <f>+K18+P18+U18+Z18</f>
        <v>0.998</v>
      </c>
      <c r="BT18" s="540">
        <f>+BS18/BR18</f>
        <v>0.998</v>
      </c>
      <c r="BV18" s="312"/>
    </row>
    <row r="19" spans="1:74" ht="66" customHeight="1" x14ac:dyDescent="0.2">
      <c r="A19" s="484"/>
      <c r="B19" s="475"/>
      <c r="C19" s="475"/>
      <c r="D19" s="475"/>
      <c r="E19" s="478"/>
      <c r="F19" s="526"/>
      <c r="G19" s="526"/>
      <c r="H19" s="466"/>
      <c r="I19" s="528"/>
      <c r="J19" s="466"/>
      <c r="K19" s="469"/>
      <c r="L19" s="449"/>
      <c r="M19" s="454"/>
      <c r="N19" s="460"/>
      <c r="O19" s="466"/>
      <c r="P19" s="469"/>
      <c r="Q19" s="449"/>
      <c r="R19" s="454"/>
      <c r="S19" s="460"/>
      <c r="T19" s="466"/>
      <c r="U19" s="469"/>
      <c r="V19" s="449"/>
      <c r="W19" s="495"/>
      <c r="X19" s="424"/>
      <c r="Y19" s="466"/>
      <c r="Z19" s="560"/>
      <c r="AA19" s="449"/>
      <c r="AB19" s="495"/>
      <c r="AC19" s="429"/>
      <c r="AD19" s="563"/>
      <c r="AE19" s="469"/>
      <c r="AF19" s="454"/>
      <c r="AG19" s="502"/>
      <c r="AH19" s="543"/>
      <c r="AI19" s="546"/>
      <c r="AJ19" s="159">
        <v>2</v>
      </c>
      <c r="AK19" s="282" t="s">
        <v>807</v>
      </c>
      <c r="AL19" s="283">
        <v>0.4</v>
      </c>
      <c r="AM19" s="514"/>
      <c r="AN19" s="489"/>
      <c r="AO19" s="489"/>
      <c r="AP19" s="284">
        <v>0.05</v>
      </c>
      <c r="AQ19" s="244">
        <v>0.05</v>
      </c>
      <c r="AR19" s="300">
        <f t="shared" si="1"/>
        <v>1</v>
      </c>
      <c r="AS19" s="514"/>
      <c r="AT19" s="489"/>
      <c r="AU19" s="489"/>
      <c r="AV19" s="284">
        <v>0.05</v>
      </c>
      <c r="AW19" s="144">
        <v>0.05</v>
      </c>
      <c r="AX19" s="300">
        <f t="shared" si="8"/>
        <v>1</v>
      </c>
      <c r="AY19" s="514"/>
      <c r="AZ19" s="489"/>
      <c r="BA19" s="489"/>
      <c r="BB19" s="284">
        <v>0.05</v>
      </c>
      <c r="BC19" s="144">
        <v>0.05</v>
      </c>
      <c r="BD19" s="300">
        <f t="shared" si="5"/>
        <v>1</v>
      </c>
      <c r="BE19" s="514"/>
      <c r="BF19" s="489"/>
      <c r="BG19" s="489"/>
      <c r="BH19" s="284">
        <v>0.05</v>
      </c>
      <c r="BI19" s="244">
        <v>0.05</v>
      </c>
      <c r="BJ19" s="151">
        <f t="shared" si="19"/>
        <v>1</v>
      </c>
      <c r="BK19" s="194"/>
      <c r="BL19" s="287">
        <f t="shared" si="17"/>
        <v>0.2</v>
      </c>
      <c r="BM19" s="280">
        <f t="shared" si="17"/>
        <v>0.2</v>
      </c>
      <c r="BN19" s="281">
        <f t="shared" si="15"/>
        <v>1</v>
      </c>
      <c r="BO19" s="551"/>
      <c r="BP19" s="551"/>
      <c r="BQ19" s="540"/>
      <c r="BR19" s="536"/>
      <c r="BS19" s="538"/>
      <c r="BT19" s="540"/>
    </row>
    <row r="20" spans="1:74" ht="104.25" customHeight="1" thickBot="1" x14ac:dyDescent="0.25">
      <c r="A20" s="458"/>
      <c r="B20" s="476"/>
      <c r="C20" s="476"/>
      <c r="D20" s="476"/>
      <c r="E20" s="479"/>
      <c r="F20" s="467"/>
      <c r="G20" s="467"/>
      <c r="H20" s="467"/>
      <c r="I20" s="529"/>
      <c r="J20" s="467"/>
      <c r="K20" s="470"/>
      <c r="L20" s="559"/>
      <c r="M20" s="455"/>
      <c r="N20" s="461"/>
      <c r="O20" s="467"/>
      <c r="P20" s="470"/>
      <c r="Q20" s="559"/>
      <c r="R20" s="455"/>
      <c r="S20" s="461"/>
      <c r="T20" s="467"/>
      <c r="U20" s="470"/>
      <c r="V20" s="559"/>
      <c r="W20" s="496"/>
      <c r="X20" s="425"/>
      <c r="Y20" s="467"/>
      <c r="Z20" s="561"/>
      <c r="AA20" s="559"/>
      <c r="AB20" s="496"/>
      <c r="AC20" s="430"/>
      <c r="AD20" s="564"/>
      <c r="AE20" s="470"/>
      <c r="AF20" s="455"/>
      <c r="AG20" s="503"/>
      <c r="AH20" s="547"/>
      <c r="AI20" s="548"/>
      <c r="AJ20" s="302">
        <v>3</v>
      </c>
      <c r="AK20" s="303" t="s">
        <v>798</v>
      </c>
      <c r="AL20" s="304">
        <v>0.4</v>
      </c>
      <c r="AM20" s="515">
        <f t="shared" ref="AM20:AN20" si="36">+AP20</f>
        <v>0.15</v>
      </c>
      <c r="AN20" s="490">
        <f t="shared" si="36"/>
        <v>0.15</v>
      </c>
      <c r="AO20" s="490">
        <f t="shared" ref="AO20" si="37">+AN20/AM20</f>
        <v>1</v>
      </c>
      <c r="AP20" s="313">
        <v>0.15</v>
      </c>
      <c r="AQ20" s="305">
        <v>0.15</v>
      </c>
      <c r="AR20" s="314">
        <f t="shared" si="1"/>
        <v>1</v>
      </c>
      <c r="AS20" s="515">
        <f t="shared" ref="AS20:AT20" si="38">+AV20</f>
        <v>0.15</v>
      </c>
      <c r="AT20" s="490">
        <f t="shared" si="38"/>
        <v>0.15</v>
      </c>
      <c r="AU20" s="490">
        <f t="shared" ref="AU20" si="39">+AT20/AS20</f>
        <v>1</v>
      </c>
      <c r="AV20" s="313">
        <v>0.15</v>
      </c>
      <c r="AW20" s="246">
        <v>0.15</v>
      </c>
      <c r="AX20" s="314">
        <f t="shared" si="8"/>
        <v>1</v>
      </c>
      <c r="AY20" s="515">
        <f t="shared" ref="AY20:AZ20" si="40">+BB20</f>
        <v>0.15</v>
      </c>
      <c r="AZ20" s="490">
        <f t="shared" si="40"/>
        <v>0.15</v>
      </c>
      <c r="BA20" s="490">
        <f t="shared" ref="BA20" si="41">+AZ20/AY20</f>
        <v>1</v>
      </c>
      <c r="BB20" s="313">
        <v>0.15</v>
      </c>
      <c r="BC20" s="246">
        <v>0.15</v>
      </c>
      <c r="BD20" s="314">
        <f t="shared" si="5"/>
        <v>1</v>
      </c>
      <c r="BE20" s="515">
        <f t="shared" ref="BE20:BF20" si="42">+BH20</f>
        <v>0.15</v>
      </c>
      <c r="BF20" s="490">
        <f t="shared" si="42"/>
        <v>0.15</v>
      </c>
      <c r="BG20" s="490">
        <f t="shared" ref="BG20" si="43">+BF20/BE20</f>
        <v>1</v>
      </c>
      <c r="BH20" s="313">
        <v>0.15</v>
      </c>
      <c r="BI20" s="305">
        <v>0.15</v>
      </c>
      <c r="BJ20" s="243">
        <f t="shared" si="19"/>
        <v>1</v>
      </c>
      <c r="BK20" s="306"/>
      <c r="BL20" s="307">
        <f t="shared" si="17"/>
        <v>0.6</v>
      </c>
      <c r="BM20" s="308">
        <f t="shared" si="17"/>
        <v>0.6</v>
      </c>
      <c r="BN20" s="309">
        <f t="shared" si="15"/>
        <v>1</v>
      </c>
      <c r="BO20" s="552"/>
      <c r="BP20" s="552"/>
      <c r="BQ20" s="541"/>
      <c r="BR20" s="537"/>
      <c r="BS20" s="539"/>
      <c r="BT20" s="541"/>
    </row>
    <row r="21" spans="1:74" x14ac:dyDescent="0.2">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row>
    <row r="22" spans="1:74" x14ac:dyDescent="0.2">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row>
    <row r="23" spans="1:74" x14ac:dyDescent="0.2">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row>
    <row r="24" spans="1:74" x14ac:dyDescent="0.2">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row>
    <row r="25" spans="1:74" x14ac:dyDescent="0.2">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row>
    <row r="26" spans="1:74" x14ac:dyDescent="0.2">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row>
    <row r="27" spans="1:74" x14ac:dyDescent="0.2">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row>
    <row r="28" spans="1:74" x14ac:dyDescent="0.2">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row>
    <row r="29" spans="1:74" x14ac:dyDescent="0.2">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row>
    <row r="30" spans="1:74" x14ac:dyDescent="0.2">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row>
    <row r="31" spans="1:74" x14ac:dyDescent="0.2">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row>
    <row r="32" spans="1:74" x14ac:dyDescent="0.2">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row>
    <row r="33" spans="2:36" x14ac:dyDescent="0.2">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row>
    <row r="34" spans="2:36" x14ac:dyDescent="0.2">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row>
    <row r="35" spans="2:36" x14ac:dyDescent="0.2">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row>
    <row r="36" spans="2:36" x14ac:dyDescent="0.2">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row>
    <row r="37" spans="2:36" x14ac:dyDescent="0.2">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row>
    <row r="38" spans="2:36" x14ac:dyDescent="0.2">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row>
    <row r="39" spans="2:36" x14ac:dyDescent="0.2">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row>
    <row r="40" spans="2:36" x14ac:dyDescent="0.2">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row>
    <row r="41" spans="2:36" x14ac:dyDescent="0.2">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row>
    <row r="42" spans="2:36" x14ac:dyDescent="0.2">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row>
    <row r="43" spans="2:36" x14ac:dyDescent="0.2">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row>
    <row r="44" spans="2:36" x14ac:dyDescent="0.2">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row>
    <row r="45" spans="2:36" x14ac:dyDescent="0.2">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row>
    <row r="46" spans="2:36" x14ac:dyDescent="0.2">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row>
    <row r="47" spans="2:36" x14ac:dyDescent="0.2">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row>
    <row r="48" spans="2:36" x14ac:dyDescent="0.2">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row>
    <row r="49" spans="2:36" x14ac:dyDescent="0.2">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row>
    <row r="50" spans="2:36" x14ac:dyDescent="0.2">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row>
    <row r="51" spans="2:36" x14ac:dyDescent="0.2">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row>
    <row r="52" spans="2:36" x14ac:dyDescent="0.2">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row>
    <row r="53" spans="2:36" x14ac:dyDescent="0.2">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row>
    <row r="54" spans="2:36" x14ac:dyDescent="0.2">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row>
    <row r="55" spans="2:36" x14ac:dyDescent="0.2">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row>
    <row r="56" spans="2:36" x14ac:dyDescent="0.2">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row>
    <row r="57" spans="2:36" x14ac:dyDescent="0.2">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row>
    <row r="58" spans="2:36" x14ac:dyDescent="0.2">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row>
    <row r="59" spans="2:36" x14ac:dyDescent="0.2">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row>
    <row r="60" spans="2:36" x14ac:dyDescent="0.2">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row>
    <row r="61" spans="2:36" x14ac:dyDescent="0.2">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row>
    <row r="62" spans="2:36" x14ac:dyDescent="0.2">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row>
    <row r="63" spans="2:36" x14ac:dyDescent="0.2">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row>
    <row r="64" spans="2:36" x14ac:dyDescent="0.2">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row>
    <row r="65" spans="2:36" x14ac:dyDescent="0.2">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row>
    <row r="66" spans="2:36" x14ac:dyDescent="0.2">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row>
    <row r="67" spans="2:36" x14ac:dyDescent="0.2">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row>
    <row r="68" spans="2:36" x14ac:dyDescent="0.2">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row>
    <row r="69" spans="2:36" x14ac:dyDescent="0.2">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row>
    <row r="70" spans="2:36" x14ac:dyDescent="0.2">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row>
    <row r="71" spans="2:36" x14ac:dyDescent="0.2">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row>
    <row r="72" spans="2:36" x14ac:dyDescent="0.2">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row>
    <row r="73" spans="2:36" x14ac:dyDescent="0.2">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row>
    <row r="74" spans="2:36" x14ac:dyDescent="0.2">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row>
    <row r="75" spans="2:36" x14ac:dyDescent="0.2">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row>
    <row r="76" spans="2:36" x14ac:dyDescent="0.2">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row>
    <row r="77" spans="2:36" x14ac:dyDescent="0.2">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row>
    <row r="78" spans="2:36" x14ac:dyDescent="0.2">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row>
    <row r="79" spans="2:36" x14ac:dyDescent="0.2">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row>
    <row r="80" spans="2:36" x14ac:dyDescent="0.2">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row>
    <row r="81" spans="2:85" x14ac:dyDescent="0.2">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row>
    <row r="82" spans="2:85" x14ac:dyDescent="0.2">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row>
    <row r="83" spans="2:85" x14ac:dyDescent="0.2">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row>
    <row r="84" spans="2:85" x14ac:dyDescent="0.2">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row>
    <row r="85" spans="2:85" x14ac:dyDescent="0.2">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row>
    <row r="86" spans="2:85" x14ac:dyDescent="0.2">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row>
    <row r="87" spans="2:85" x14ac:dyDescent="0.2">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row>
    <row r="88" spans="2:85" x14ac:dyDescent="0.2">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row>
    <row r="89" spans="2:85" x14ac:dyDescent="0.2">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row>
    <row r="90" spans="2:85" x14ac:dyDescent="0.2">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row>
    <row r="91" spans="2:85" x14ac:dyDescent="0.2">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row>
    <row r="92" spans="2:85" x14ac:dyDescent="0.2">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row>
    <row r="93" spans="2:85" x14ac:dyDescent="0.2">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row>
    <row r="94" spans="2:85" x14ac:dyDescent="0.2">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row>
    <row r="95" spans="2:85" x14ac:dyDescent="0.2">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row>
    <row r="96" spans="2:85" x14ac:dyDescent="0.2">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row>
    <row r="97" spans="2:85" x14ac:dyDescent="0.2">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row>
    <row r="98" spans="2:85" x14ac:dyDescent="0.2">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row>
    <row r="99" spans="2:85" x14ac:dyDescent="0.2">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row>
    <row r="100" spans="2:85" x14ac:dyDescent="0.2">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row>
    <row r="101" spans="2:85" x14ac:dyDescent="0.2">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row>
    <row r="102" spans="2:85" x14ac:dyDescent="0.2">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row>
    <row r="103" spans="2:85" x14ac:dyDescent="0.2">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row>
    <row r="104" spans="2:85" x14ac:dyDescent="0.2">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row>
    <row r="105" spans="2:85" x14ac:dyDescent="0.2">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row>
    <row r="106" spans="2:85" x14ac:dyDescent="0.2">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row>
    <row r="107" spans="2:85" x14ac:dyDescent="0.2">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row>
    <row r="108" spans="2:85" x14ac:dyDescent="0.2">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row>
    <row r="109" spans="2:85" x14ac:dyDescent="0.2">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row>
    <row r="110" spans="2:85" x14ac:dyDescent="0.2">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row>
    <row r="111" spans="2:85" x14ac:dyDescent="0.2">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row>
    <row r="112" spans="2:85" x14ac:dyDescent="0.2">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row>
    <row r="113" spans="2:85" x14ac:dyDescent="0.2">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row>
    <row r="114" spans="2:85" x14ac:dyDescent="0.2">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row>
    <row r="115" spans="2:85" x14ac:dyDescent="0.2">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row>
    <row r="116" spans="2:85" x14ac:dyDescent="0.2">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row>
    <row r="117" spans="2:85" x14ac:dyDescent="0.2">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row>
    <row r="118" spans="2:85" x14ac:dyDescent="0.2">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row>
    <row r="119" spans="2:85" x14ac:dyDescent="0.2">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row>
    <row r="120" spans="2:85" x14ac:dyDescent="0.2">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row>
    <row r="121" spans="2:85" x14ac:dyDescent="0.2">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row>
    <row r="122" spans="2:85" x14ac:dyDescent="0.2">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row>
    <row r="123" spans="2:85" x14ac:dyDescent="0.2">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row>
    <row r="124" spans="2:85" x14ac:dyDescent="0.2">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row>
    <row r="125" spans="2:85" x14ac:dyDescent="0.2">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row>
    <row r="126" spans="2:85" x14ac:dyDescent="0.2">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4"/>
      <c r="CF126" s="194"/>
      <c r="CG126" s="194"/>
    </row>
    <row r="127" spans="2:85" x14ac:dyDescent="0.2">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row>
    <row r="128" spans="2:85" x14ac:dyDescent="0.2">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row>
    <row r="129" spans="2:85" x14ac:dyDescent="0.2">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row>
    <row r="130" spans="2:85" x14ac:dyDescent="0.2">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row>
    <row r="131" spans="2:85" x14ac:dyDescent="0.2">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row>
    <row r="132" spans="2:85" x14ac:dyDescent="0.2">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row>
    <row r="133" spans="2:85" x14ac:dyDescent="0.2">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row>
    <row r="134" spans="2:85" x14ac:dyDescent="0.2">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row>
    <row r="135" spans="2:85" x14ac:dyDescent="0.2">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row>
    <row r="136" spans="2:85" x14ac:dyDescent="0.2">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row>
    <row r="137" spans="2:85" x14ac:dyDescent="0.2">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row>
    <row r="138" spans="2:85" x14ac:dyDescent="0.2">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row>
    <row r="139" spans="2:85" x14ac:dyDescent="0.2">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c r="BW139" s="194"/>
      <c r="BX139" s="194"/>
      <c r="BY139" s="194"/>
      <c r="BZ139" s="194"/>
      <c r="CA139" s="194"/>
      <c r="CB139" s="194"/>
      <c r="CC139" s="194"/>
      <c r="CD139" s="194"/>
      <c r="CE139" s="194"/>
      <c r="CF139" s="194"/>
      <c r="CG139" s="194"/>
    </row>
    <row r="140" spans="2:85" x14ac:dyDescent="0.2">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c r="BW140" s="194"/>
      <c r="BX140" s="194"/>
      <c r="BY140" s="194"/>
      <c r="BZ140" s="194"/>
      <c r="CA140" s="194"/>
      <c r="CB140" s="194"/>
      <c r="CC140" s="194"/>
      <c r="CD140" s="194"/>
      <c r="CE140" s="194"/>
      <c r="CF140" s="194"/>
      <c r="CG140" s="194"/>
    </row>
    <row r="141" spans="2:85" x14ac:dyDescent="0.2">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c r="CA141" s="194"/>
      <c r="CB141" s="194"/>
      <c r="CC141" s="194"/>
      <c r="CD141" s="194"/>
      <c r="CE141" s="194"/>
      <c r="CF141" s="194"/>
      <c r="CG141" s="194"/>
    </row>
    <row r="142" spans="2:85" x14ac:dyDescent="0.2">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c r="CA142" s="194"/>
      <c r="CB142" s="194"/>
      <c r="CC142" s="194"/>
      <c r="CD142" s="194"/>
      <c r="CE142" s="194"/>
      <c r="CF142" s="194"/>
      <c r="CG142" s="194"/>
    </row>
    <row r="143" spans="2:85" x14ac:dyDescent="0.2">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row>
    <row r="144" spans="2:85" x14ac:dyDescent="0.2">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row>
    <row r="145" spans="2:85" x14ac:dyDescent="0.2">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row>
    <row r="146" spans="2:85" x14ac:dyDescent="0.2">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row>
    <row r="147" spans="2:85" x14ac:dyDescent="0.2">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row>
    <row r="148" spans="2:85" x14ac:dyDescent="0.2">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row>
    <row r="149" spans="2:85" x14ac:dyDescent="0.2">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row>
    <row r="150" spans="2:85" x14ac:dyDescent="0.2">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c r="CA150" s="194"/>
      <c r="CB150" s="194"/>
      <c r="CC150" s="194"/>
      <c r="CD150" s="194"/>
      <c r="CE150" s="194"/>
      <c r="CF150" s="194"/>
      <c r="CG150" s="194"/>
    </row>
    <row r="151" spans="2:85" x14ac:dyDescent="0.2">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c r="CA151" s="194"/>
      <c r="CB151" s="194"/>
      <c r="CC151" s="194"/>
      <c r="CD151" s="194"/>
      <c r="CE151" s="194"/>
      <c r="CF151" s="194"/>
      <c r="CG151" s="194"/>
    </row>
    <row r="152" spans="2:85" x14ac:dyDescent="0.2">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row>
    <row r="153" spans="2:85" x14ac:dyDescent="0.2">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c r="CA153" s="194"/>
      <c r="CB153" s="194"/>
      <c r="CC153" s="194"/>
      <c r="CD153" s="194"/>
      <c r="CE153" s="194"/>
      <c r="CF153" s="194"/>
      <c r="CG153" s="194"/>
    </row>
    <row r="154" spans="2:85" x14ac:dyDescent="0.2">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c r="CA154" s="194"/>
      <c r="CB154" s="194"/>
      <c r="CC154" s="194"/>
      <c r="CD154" s="194"/>
      <c r="CE154" s="194"/>
      <c r="CF154" s="194"/>
      <c r="CG154" s="194"/>
    </row>
    <row r="155" spans="2:85" x14ac:dyDescent="0.2">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c r="CA155" s="194"/>
      <c r="CB155" s="194"/>
      <c r="CC155" s="194"/>
      <c r="CD155" s="194"/>
      <c r="CE155" s="194"/>
      <c r="CF155" s="194"/>
      <c r="CG155" s="194"/>
    </row>
    <row r="156" spans="2:85" x14ac:dyDescent="0.2">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row>
    <row r="157" spans="2:85" x14ac:dyDescent="0.2">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row>
    <row r="158" spans="2:85" x14ac:dyDescent="0.2">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row>
    <row r="159" spans="2:85" x14ac:dyDescent="0.2">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c r="BW159" s="194"/>
      <c r="BX159" s="194"/>
      <c r="BY159" s="194"/>
      <c r="BZ159" s="194"/>
      <c r="CA159" s="194"/>
      <c r="CB159" s="194"/>
      <c r="CC159" s="194"/>
      <c r="CD159" s="194"/>
      <c r="CE159" s="194"/>
      <c r="CF159" s="194"/>
      <c r="CG159" s="194"/>
    </row>
    <row r="160" spans="2:85" x14ac:dyDescent="0.2">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c r="CA160" s="194"/>
      <c r="CB160" s="194"/>
      <c r="CC160" s="194"/>
      <c r="CD160" s="194"/>
      <c r="CE160" s="194"/>
      <c r="CF160" s="194"/>
      <c r="CG160" s="194"/>
    </row>
    <row r="161" spans="2:85" x14ac:dyDescent="0.2">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c r="BW161" s="194"/>
      <c r="BX161" s="194"/>
      <c r="BY161" s="194"/>
      <c r="BZ161" s="194"/>
      <c r="CA161" s="194"/>
      <c r="CB161" s="194"/>
      <c r="CC161" s="194"/>
      <c r="CD161" s="194"/>
      <c r="CE161" s="194"/>
      <c r="CF161" s="194"/>
      <c r="CG161" s="194"/>
    </row>
    <row r="162" spans="2:85" x14ac:dyDescent="0.2">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c r="BW162" s="194"/>
      <c r="BX162" s="194"/>
      <c r="BY162" s="194"/>
      <c r="BZ162" s="194"/>
      <c r="CA162" s="194"/>
      <c r="CB162" s="194"/>
      <c r="CC162" s="194"/>
      <c r="CD162" s="194"/>
      <c r="CE162" s="194"/>
      <c r="CF162" s="194"/>
      <c r="CG162" s="194"/>
    </row>
    <row r="163" spans="2:85" x14ac:dyDescent="0.2">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c r="CF163" s="194"/>
      <c r="CG163" s="194"/>
    </row>
    <row r="164" spans="2:85" x14ac:dyDescent="0.2">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c r="CA164" s="194"/>
      <c r="CB164" s="194"/>
      <c r="CC164" s="194"/>
      <c r="CD164" s="194"/>
      <c r="CE164" s="194"/>
      <c r="CF164" s="194"/>
      <c r="CG164" s="194"/>
    </row>
    <row r="165" spans="2:85" x14ac:dyDescent="0.2">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c r="CA165" s="194"/>
      <c r="CB165" s="194"/>
      <c r="CC165" s="194"/>
      <c r="CD165" s="194"/>
      <c r="CE165" s="194"/>
      <c r="CF165" s="194"/>
      <c r="CG165" s="194"/>
    </row>
    <row r="166" spans="2:85" x14ac:dyDescent="0.2">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c r="CA166" s="194"/>
      <c r="CB166" s="194"/>
      <c r="CC166" s="194"/>
      <c r="CD166" s="194"/>
      <c r="CE166" s="194"/>
      <c r="CF166" s="194"/>
      <c r="CG166" s="194"/>
    </row>
    <row r="167" spans="2:85" x14ac:dyDescent="0.2">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c r="CA167" s="194"/>
      <c r="CB167" s="194"/>
      <c r="CC167" s="194"/>
      <c r="CD167" s="194"/>
      <c r="CE167" s="194"/>
      <c r="CF167" s="194"/>
      <c r="CG167" s="194"/>
    </row>
    <row r="168" spans="2:85" x14ac:dyDescent="0.2">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c r="CA168" s="194"/>
      <c r="CB168" s="194"/>
      <c r="CC168" s="194"/>
      <c r="CD168" s="194"/>
      <c r="CE168" s="194"/>
      <c r="CF168" s="194"/>
      <c r="CG168" s="194"/>
    </row>
    <row r="169" spans="2:85" x14ac:dyDescent="0.2">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c r="CA169" s="194"/>
      <c r="CB169" s="194"/>
      <c r="CC169" s="194"/>
      <c r="CD169" s="194"/>
      <c r="CE169" s="194"/>
      <c r="CF169" s="194"/>
      <c r="CG169" s="194"/>
    </row>
    <row r="170" spans="2:85" x14ac:dyDescent="0.2">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c r="BW170" s="194"/>
      <c r="BX170" s="194"/>
      <c r="BY170" s="194"/>
      <c r="BZ170" s="194"/>
      <c r="CA170" s="194"/>
      <c r="CB170" s="194"/>
      <c r="CC170" s="194"/>
      <c r="CD170" s="194"/>
      <c r="CE170" s="194"/>
      <c r="CF170" s="194"/>
      <c r="CG170" s="194"/>
    </row>
    <row r="171" spans="2:85" x14ac:dyDescent="0.2">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c r="CA171" s="194"/>
      <c r="CB171" s="194"/>
      <c r="CC171" s="194"/>
      <c r="CD171" s="194"/>
      <c r="CE171" s="194"/>
      <c r="CF171" s="194"/>
      <c r="CG171" s="194"/>
    </row>
    <row r="172" spans="2:85" x14ac:dyDescent="0.2">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c r="CA172" s="194"/>
      <c r="CB172" s="194"/>
      <c r="CC172" s="194"/>
      <c r="CD172" s="194"/>
      <c r="CE172" s="194"/>
      <c r="CF172" s="194"/>
      <c r="CG172" s="194"/>
    </row>
    <row r="173" spans="2:85" x14ac:dyDescent="0.2">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c r="CA173" s="194"/>
      <c r="CB173" s="194"/>
      <c r="CC173" s="194"/>
      <c r="CD173" s="194"/>
      <c r="CE173" s="194"/>
      <c r="CF173" s="194"/>
      <c r="CG173" s="194"/>
    </row>
    <row r="174" spans="2:85" x14ac:dyDescent="0.2">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c r="CA174" s="194"/>
      <c r="CB174" s="194"/>
      <c r="CC174" s="194"/>
      <c r="CD174" s="194"/>
      <c r="CE174" s="194"/>
      <c r="CF174" s="194"/>
      <c r="CG174" s="194"/>
    </row>
    <row r="175" spans="2:85" x14ac:dyDescent="0.2">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94"/>
      <c r="CB175" s="194"/>
      <c r="CC175" s="194"/>
      <c r="CD175" s="194"/>
      <c r="CE175" s="194"/>
      <c r="CF175" s="194"/>
      <c r="CG175" s="194"/>
    </row>
    <row r="176" spans="2:85" x14ac:dyDescent="0.2">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row>
    <row r="177" spans="2:85" x14ac:dyDescent="0.2">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94"/>
      <c r="CB177" s="194"/>
      <c r="CC177" s="194"/>
      <c r="CD177" s="194"/>
      <c r="CE177" s="194"/>
      <c r="CF177" s="194"/>
      <c r="CG177" s="194"/>
    </row>
    <row r="178" spans="2:85" x14ac:dyDescent="0.2">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c r="CA178" s="194"/>
      <c r="CB178" s="194"/>
      <c r="CC178" s="194"/>
      <c r="CD178" s="194"/>
      <c r="CE178" s="194"/>
      <c r="CF178" s="194"/>
      <c r="CG178" s="194"/>
    </row>
    <row r="179" spans="2:85" x14ac:dyDescent="0.2">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c r="BW179" s="194"/>
      <c r="BX179" s="194"/>
      <c r="BY179" s="194"/>
      <c r="BZ179" s="194"/>
      <c r="CA179" s="194"/>
      <c r="CB179" s="194"/>
      <c r="CC179" s="194"/>
      <c r="CD179" s="194"/>
      <c r="CE179" s="194"/>
      <c r="CF179" s="194"/>
      <c r="CG179" s="194"/>
    </row>
    <row r="180" spans="2:85" x14ac:dyDescent="0.2">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c r="BW180" s="194"/>
      <c r="BX180" s="194"/>
      <c r="BY180" s="194"/>
      <c r="BZ180" s="194"/>
      <c r="CA180" s="194"/>
      <c r="CB180" s="194"/>
      <c r="CC180" s="194"/>
      <c r="CD180" s="194"/>
      <c r="CE180" s="194"/>
      <c r="CF180" s="194"/>
      <c r="CG180" s="194"/>
    </row>
    <row r="181" spans="2:85" x14ac:dyDescent="0.2">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c r="CA181" s="194"/>
      <c r="CB181" s="194"/>
      <c r="CC181" s="194"/>
      <c r="CD181" s="194"/>
      <c r="CE181" s="194"/>
      <c r="CF181" s="194"/>
      <c r="CG181" s="194"/>
    </row>
    <row r="182" spans="2:85" x14ac:dyDescent="0.2">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c r="BW182" s="194"/>
      <c r="BX182" s="194"/>
      <c r="BY182" s="194"/>
      <c r="BZ182" s="194"/>
      <c r="CA182" s="194"/>
      <c r="CB182" s="194"/>
      <c r="CC182" s="194"/>
      <c r="CD182" s="194"/>
      <c r="CE182" s="194"/>
      <c r="CF182" s="194"/>
      <c r="CG182" s="194"/>
    </row>
    <row r="183" spans="2:85" x14ac:dyDescent="0.2">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c r="BW183" s="194"/>
      <c r="BX183" s="194"/>
      <c r="BY183" s="194"/>
      <c r="BZ183" s="194"/>
      <c r="CA183" s="194"/>
      <c r="CB183" s="194"/>
      <c r="CC183" s="194"/>
      <c r="CD183" s="194"/>
      <c r="CE183" s="194"/>
      <c r="CF183" s="194"/>
      <c r="CG183" s="194"/>
    </row>
    <row r="184" spans="2:85" x14ac:dyDescent="0.2">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c r="CA184" s="194"/>
      <c r="CB184" s="194"/>
      <c r="CC184" s="194"/>
      <c r="CD184" s="194"/>
      <c r="CE184" s="194"/>
      <c r="CF184" s="194"/>
      <c r="CG184" s="194"/>
    </row>
    <row r="185" spans="2:85" x14ac:dyDescent="0.2">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c r="CA185" s="194"/>
      <c r="CB185" s="194"/>
      <c r="CC185" s="194"/>
      <c r="CD185" s="194"/>
      <c r="CE185" s="194"/>
      <c r="CF185" s="194"/>
      <c r="CG185" s="194"/>
    </row>
    <row r="186" spans="2:85" x14ac:dyDescent="0.2">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c r="BR186" s="194"/>
      <c r="BS186" s="194"/>
      <c r="BT186" s="194"/>
      <c r="BU186" s="194"/>
      <c r="BV186" s="194"/>
      <c r="BW186" s="194"/>
      <c r="BX186" s="194"/>
      <c r="BY186" s="194"/>
      <c r="BZ186" s="194"/>
      <c r="CA186" s="194"/>
      <c r="CB186" s="194"/>
      <c r="CC186" s="194"/>
      <c r="CD186" s="194"/>
      <c r="CE186" s="194"/>
      <c r="CF186" s="194"/>
      <c r="CG186" s="194"/>
    </row>
    <row r="187" spans="2:85" x14ac:dyDescent="0.2">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c r="BR187" s="194"/>
      <c r="BS187" s="194"/>
      <c r="BT187" s="194"/>
      <c r="BU187" s="194"/>
      <c r="BV187" s="194"/>
      <c r="BW187" s="194"/>
      <c r="BX187" s="194"/>
      <c r="BY187" s="194"/>
      <c r="BZ187" s="194"/>
      <c r="CA187" s="194"/>
      <c r="CB187" s="194"/>
      <c r="CC187" s="194"/>
      <c r="CD187" s="194"/>
      <c r="CE187" s="194"/>
      <c r="CF187" s="194"/>
      <c r="CG187" s="194"/>
    </row>
    <row r="188" spans="2:85" x14ac:dyDescent="0.2">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194"/>
      <c r="BU188" s="194"/>
      <c r="BV188" s="194"/>
      <c r="BW188" s="194"/>
      <c r="BX188" s="194"/>
      <c r="BY188" s="194"/>
      <c r="BZ188" s="194"/>
      <c r="CA188" s="194"/>
      <c r="CB188" s="194"/>
      <c r="CC188" s="194"/>
      <c r="CD188" s="194"/>
      <c r="CE188" s="194"/>
      <c r="CF188" s="194"/>
      <c r="CG188" s="194"/>
    </row>
    <row r="189" spans="2:85" x14ac:dyDescent="0.2">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row>
    <row r="190" spans="2:85" x14ac:dyDescent="0.2">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c r="CA190" s="194"/>
      <c r="CB190" s="194"/>
      <c r="CC190" s="194"/>
      <c r="CD190" s="194"/>
      <c r="CE190" s="194"/>
      <c r="CF190" s="194"/>
      <c r="CG190" s="194"/>
    </row>
    <row r="191" spans="2:85" x14ac:dyDescent="0.2">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c r="CA191" s="194"/>
      <c r="CB191" s="194"/>
      <c r="CC191" s="194"/>
      <c r="CD191" s="194"/>
      <c r="CE191" s="194"/>
      <c r="CF191" s="194"/>
      <c r="CG191" s="194"/>
    </row>
    <row r="192" spans="2:85" x14ac:dyDescent="0.2">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c r="BW192" s="194"/>
      <c r="BX192" s="194"/>
      <c r="BY192" s="194"/>
      <c r="BZ192" s="194"/>
      <c r="CA192" s="194"/>
      <c r="CB192" s="194"/>
      <c r="CC192" s="194"/>
      <c r="CD192" s="194"/>
      <c r="CE192" s="194"/>
      <c r="CF192" s="194"/>
      <c r="CG192" s="194"/>
    </row>
    <row r="193" spans="2:85" x14ac:dyDescent="0.2">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c r="BW193" s="194"/>
      <c r="BX193" s="194"/>
      <c r="BY193" s="194"/>
      <c r="BZ193" s="194"/>
      <c r="CA193" s="194"/>
      <c r="CB193" s="194"/>
      <c r="CC193" s="194"/>
      <c r="CD193" s="194"/>
      <c r="CE193" s="194"/>
      <c r="CF193" s="194"/>
      <c r="CG193" s="194"/>
    </row>
    <row r="194" spans="2:85" x14ac:dyDescent="0.2">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c r="BW194" s="194"/>
      <c r="BX194" s="194"/>
      <c r="BY194" s="194"/>
      <c r="BZ194" s="194"/>
      <c r="CA194" s="194"/>
      <c r="CB194" s="194"/>
      <c r="CC194" s="194"/>
      <c r="CD194" s="194"/>
      <c r="CE194" s="194"/>
      <c r="CF194" s="194"/>
      <c r="CG194" s="194"/>
    </row>
    <row r="195" spans="2:85" x14ac:dyDescent="0.2">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c r="CA195" s="194"/>
      <c r="CB195" s="194"/>
      <c r="CC195" s="194"/>
      <c r="CD195" s="194"/>
      <c r="CE195" s="194"/>
      <c r="CF195" s="194"/>
      <c r="CG195" s="194"/>
    </row>
    <row r="196" spans="2:85" x14ac:dyDescent="0.2">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c r="CA196" s="194"/>
      <c r="CB196" s="194"/>
      <c r="CC196" s="194"/>
      <c r="CD196" s="194"/>
      <c r="CE196" s="194"/>
      <c r="CF196" s="194"/>
      <c r="CG196" s="194"/>
    </row>
    <row r="197" spans="2:85" x14ac:dyDescent="0.2">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c r="BR197" s="194"/>
      <c r="BS197" s="194"/>
      <c r="BT197" s="194"/>
      <c r="BU197" s="194"/>
      <c r="BV197" s="194"/>
      <c r="BW197" s="194"/>
      <c r="BX197" s="194"/>
      <c r="BY197" s="194"/>
      <c r="BZ197" s="194"/>
      <c r="CA197" s="194"/>
      <c r="CB197" s="194"/>
      <c r="CC197" s="194"/>
      <c r="CD197" s="194"/>
      <c r="CE197" s="194"/>
      <c r="CF197" s="194"/>
      <c r="CG197" s="194"/>
    </row>
    <row r="198" spans="2:85" x14ac:dyDescent="0.2">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c r="BR198" s="194"/>
      <c r="BS198" s="194"/>
      <c r="BT198" s="194"/>
      <c r="BU198" s="194"/>
      <c r="BV198" s="194"/>
      <c r="BW198" s="194"/>
      <c r="BX198" s="194"/>
      <c r="BY198" s="194"/>
      <c r="BZ198" s="194"/>
      <c r="CA198" s="194"/>
      <c r="CB198" s="194"/>
      <c r="CC198" s="194"/>
      <c r="CD198" s="194"/>
      <c r="CE198" s="194"/>
      <c r="CF198" s="194"/>
      <c r="CG198" s="194"/>
    </row>
    <row r="199" spans="2:85" x14ac:dyDescent="0.2">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c r="BR199" s="194"/>
      <c r="BS199" s="194"/>
      <c r="BT199" s="194"/>
      <c r="BU199" s="194"/>
      <c r="BV199" s="194"/>
      <c r="BW199" s="194"/>
      <c r="BX199" s="194"/>
      <c r="BY199" s="194"/>
      <c r="BZ199" s="194"/>
      <c r="CA199" s="194"/>
      <c r="CB199" s="194"/>
      <c r="CC199" s="194"/>
      <c r="CD199" s="194"/>
      <c r="CE199" s="194"/>
      <c r="CF199" s="194"/>
      <c r="CG199" s="194"/>
    </row>
    <row r="200" spans="2:85" x14ac:dyDescent="0.2">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c r="BR200" s="194"/>
      <c r="BS200" s="194"/>
      <c r="BT200" s="194"/>
      <c r="BU200" s="194"/>
      <c r="BV200" s="194"/>
      <c r="BW200" s="194"/>
      <c r="BX200" s="194"/>
      <c r="BY200" s="194"/>
      <c r="BZ200" s="194"/>
      <c r="CA200" s="194"/>
      <c r="CB200" s="194"/>
      <c r="CC200" s="194"/>
      <c r="CD200" s="194"/>
      <c r="CE200" s="194"/>
      <c r="CF200" s="194"/>
      <c r="CG200" s="194"/>
    </row>
    <row r="201" spans="2:85" x14ac:dyDescent="0.2">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c r="BR201" s="194"/>
      <c r="BS201" s="194"/>
      <c r="BT201" s="194"/>
      <c r="BU201" s="194"/>
      <c r="BV201" s="194"/>
      <c r="BW201" s="194"/>
      <c r="BX201" s="194"/>
      <c r="BY201" s="194"/>
      <c r="BZ201" s="194"/>
      <c r="CA201" s="194"/>
      <c r="CB201" s="194"/>
      <c r="CC201" s="194"/>
      <c r="CD201" s="194"/>
      <c r="CE201" s="194"/>
      <c r="CF201" s="194"/>
      <c r="CG201" s="194"/>
    </row>
    <row r="202" spans="2:85" x14ac:dyDescent="0.2">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c r="BW202" s="194"/>
      <c r="BX202" s="194"/>
      <c r="BY202" s="194"/>
      <c r="BZ202" s="194"/>
      <c r="CA202" s="194"/>
      <c r="CB202" s="194"/>
      <c r="CC202" s="194"/>
      <c r="CD202" s="194"/>
      <c r="CE202" s="194"/>
      <c r="CF202" s="194"/>
      <c r="CG202" s="194"/>
    </row>
    <row r="203" spans="2:85" x14ac:dyDescent="0.2">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c r="BR203" s="194"/>
      <c r="BS203" s="194"/>
      <c r="BT203" s="194"/>
      <c r="BU203" s="194"/>
      <c r="BV203" s="194"/>
      <c r="BW203" s="194"/>
      <c r="BX203" s="194"/>
      <c r="BY203" s="194"/>
      <c r="BZ203" s="194"/>
      <c r="CA203" s="194"/>
      <c r="CB203" s="194"/>
      <c r="CC203" s="194"/>
      <c r="CD203" s="194"/>
      <c r="CE203" s="194"/>
      <c r="CF203" s="194"/>
      <c r="CG203" s="194"/>
    </row>
    <row r="204" spans="2:85" x14ac:dyDescent="0.2">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c r="BR204" s="194"/>
      <c r="BS204" s="194"/>
      <c r="BT204" s="194"/>
      <c r="BU204" s="194"/>
      <c r="BV204" s="194"/>
      <c r="BW204" s="194"/>
      <c r="BX204" s="194"/>
      <c r="BY204" s="194"/>
      <c r="BZ204" s="194"/>
      <c r="CA204" s="194"/>
      <c r="CB204" s="194"/>
      <c r="CC204" s="194"/>
      <c r="CD204" s="194"/>
      <c r="CE204" s="194"/>
      <c r="CF204" s="194"/>
      <c r="CG204" s="194"/>
    </row>
    <row r="205" spans="2:85" x14ac:dyDescent="0.2">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c r="BR205" s="194"/>
      <c r="BS205" s="194"/>
      <c r="BT205" s="194"/>
      <c r="BU205" s="194"/>
      <c r="BV205" s="194"/>
      <c r="BW205" s="194"/>
      <c r="BX205" s="194"/>
      <c r="BY205" s="194"/>
      <c r="BZ205" s="194"/>
      <c r="CA205" s="194"/>
      <c r="CB205" s="194"/>
      <c r="CC205" s="194"/>
      <c r="CD205" s="194"/>
      <c r="CE205" s="194"/>
      <c r="CF205" s="194"/>
      <c r="CG205" s="194"/>
    </row>
    <row r="206" spans="2:85" x14ac:dyDescent="0.2">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c r="BR206" s="194"/>
      <c r="BS206" s="194"/>
      <c r="BT206" s="194"/>
      <c r="BU206" s="194"/>
      <c r="BV206" s="194"/>
      <c r="BW206" s="194"/>
      <c r="BX206" s="194"/>
      <c r="BY206" s="194"/>
      <c r="BZ206" s="194"/>
      <c r="CA206" s="194"/>
      <c r="CB206" s="194"/>
      <c r="CC206" s="194"/>
      <c r="CD206" s="194"/>
      <c r="CE206" s="194"/>
      <c r="CF206" s="194"/>
      <c r="CG206" s="194"/>
    </row>
    <row r="207" spans="2:85" x14ac:dyDescent="0.2">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4"/>
      <c r="BS207" s="194"/>
      <c r="BT207" s="194"/>
      <c r="BU207" s="194"/>
      <c r="BV207" s="194"/>
      <c r="BW207" s="194"/>
      <c r="BX207" s="194"/>
      <c r="BY207" s="194"/>
      <c r="BZ207" s="194"/>
      <c r="CA207" s="194"/>
      <c r="CB207" s="194"/>
      <c r="CC207" s="194"/>
      <c r="CD207" s="194"/>
      <c r="CE207" s="194"/>
      <c r="CF207" s="194"/>
      <c r="CG207" s="194"/>
    </row>
    <row r="208" spans="2:85" x14ac:dyDescent="0.2">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c r="BW208" s="194"/>
      <c r="BX208" s="194"/>
      <c r="BY208" s="194"/>
      <c r="BZ208" s="194"/>
      <c r="CA208" s="194"/>
      <c r="CB208" s="194"/>
      <c r="CC208" s="194"/>
      <c r="CD208" s="194"/>
      <c r="CE208" s="194"/>
      <c r="CF208" s="194"/>
      <c r="CG208" s="194"/>
    </row>
    <row r="209" spans="2:85" x14ac:dyDescent="0.2">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c r="CA209" s="194"/>
      <c r="CB209" s="194"/>
      <c r="CC209" s="194"/>
      <c r="CD209" s="194"/>
      <c r="CE209" s="194"/>
      <c r="CF209" s="194"/>
      <c r="CG209" s="194"/>
    </row>
    <row r="210" spans="2:85" x14ac:dyDescent="0.2">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c r="BW210" s="194"/>
      <c r="BX210" s="194"/>
      <c r="BY210" s="194"/>
      <c r="BZ210" s="194"/>
      <c r="CA210" s="194"/>
      <c r="CB210" s="194"/>
      <c r="CC210" s="194"/>
      <c r="CD210" s="194"/>
      <c r="CE210" s="194"/>
      <c r="CF210" s="194"/>
      <c r="CG210" s="194"/>
    </row>
    <row r="211" spans="2:85" x14ac:dyDescent="0.2">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c r="BW211" s="194"/>
      <c r="BX211" s="194"/>
      <c r="BY211" s="194"/>
      <c r="BZ211" s="194"/>
      <c r="CA211" s="194"/>
      <c r="CB211" s="194"/>
      <c r="CC211" s="194"/>
      <c r="CD211" s="194"/>
      <c r="CE211" s="194"/>
      <c r="CF211" s="194"/>
      <c r="CG211" s="194"/>
    </row>
    <row r="212" spans="2:85" x14ac:dyDescent="0.2">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c r="BW212" s="194"/>
      <c r="BX212" s="194"/>
      <c r="BY212" s="194"/>
      <c r="BZ212" s="194"/>
      <c r="CA212" s="194"/>
      <c r="CB212" s="194"/>
      <c r="CC212" s="194"/>
      <c r="CD212" s="194"/>
      <c r="CE212" s="194"/>
      <c r="CF212" s="194"/>
      <c r="CG212" s="194"/>
    </row>
    <row r="213" spans="2:85" x14ac:dyDescent="0.2">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c r="BW213" s="194"/>
      <c r="BX213" s="194"/>
      <c r="BY213" s="194"/>
      <c r="BZ213" s="194"/>
      <c r="CA213" s="194"/>
      <c r="CB213" s="194"/>
      <c r="CC213" s="194"/>
      <c r="CD213" s="194"/>
      <c r="CE213" s="194"/>
      <c r="CF213" s="194"/>
      <c r="CG213" s="194"/>
    </row>
    <row r="214" spans="2:85" x14ac:dyDescent="0.2">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row>
    <row r="215" spans="2:85" x14ac:dyDescent="0.2">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c r="BW215" s="194"/>
      <c r="BX215" s="194"/>
      <c r="BY215" s="194"/>
      <c r="BZ215" s="194"/>
      <c r="CA215" s="194"/>
      <c r="CB215" s="194"/>
      <c r="CC215" s="194"/>
      <c r="CD215" s="194"/>
      <c r="CE215" s="194"/>
      <c r="CF215" s="194"/>
      <c r="CG215" s="194"/>
    </row>
    <row r="216" spans="2:85" x14ac:dyDescent="0.2">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c r="CA216" s="194"/>
      <c r="CB216" s="194"/>
      <c r="CC216" s="194"/>
      <c r="CD216" s="194"/>
      <c r="CE216" s="194"/>
      <c r="CF216" s="194"/>
      <c r="CG216" s="194"/>
    </row>
    <row r="217" spans="2:85" x14ac:dyDescent="0.2">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c r="BW217" s="194"/>
      <c r="BX217" s="194"/>
      <c r="BY217" s="194"/>
      <c r="BZ217" s="194"/>
      <c r="CA217" s="194"/>
      <c r="CB217" s="194"/>
      <c r="CC217" s="194"/>
      <c r="CD217" s="194"/>
      <c r="CE217" s="194"/>
      <c r="CF217" s="194"/>
      <c r="CG217" s="194"/>
    </row>
    <row r="218" spans="2:85" x14ac:dyDescent="0.2">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c r="CA218" s="194"/>
      <c r="CB218" s="194"/>
      <c r="CC218" s="194"/>
      <c r="CD218" s="194"/>
      <c r="CE218" s="194"/>
      <c r="CF218" s="194"/>
      <c r="CG218" s="194"/>
    </row>
    <row r="219" spans="2:85" x14ac:dyDescent="0.2">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c r="CA219" s="194"/>
      <c r="CB219" s="194"/>
      <c r="CC219" s="194"/>
      <c r="CD219" s="194"/>
      <c r="CE219" s="194"/>
      <c r="CF219" s="194"/>
      <c r="CG219" s="194"/>
    </row>
    <row r="220" spans="2:85" x14ac:dyDescent="0.2">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c r="BW220" s="194"/>
      <c r="BX220" s="194"/>
      <c r="BY220" s="194"/>
      <c r="BZ220" s="194"/>
      <c r="CA220" s="194"/>
      <c r="CB220" s="194"/>
      <c r="CC220" s="194"/>
      <c r="CD220" s="194"/>
      <c r="CE220" s="194"/>
      <c r="CF220" s="194"/>
      <c r="CG220" s="194"/>
    </row>
    <row r="221" spans="2:85" x14ac:dyDescent="0.2">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4"/>
      <c r="BQ221" s="194"/>
      <c r="BR221" s="194"/>
      <c r="BS221" s="194"/>
      <c r="BT221" s="194"/>
      <c r="BU221" s="194"/>
      <c r="BV221" s="194"/>
      <c r="BW221" s="194"/>
      <c r="BX221" s="194"/>
      <c r="BY221" s="194"/>
      <c r="BZ221" s="194"/>
      <c r="CA221" s="194"/>
      <c r="CB221" s="194"/>
      <c r="CC221" s="194"/>
      <c r="CD221" s="194"/>
      <c r="CE221" s="194"/>
      <c r="CF221" s="194"/>
      <c r="CG221" s="194"/>
    </row>
    <row r="222" spans="2:85" x14ac:dyDescent="0.2">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c r="BW222" s="194"/>
      <c r="BX222" s="194"/>
      <c r="BY222" s="194"/>
      <c r="BZ222" s="194"/>
      <c r="CA222" s="194"/>
      <c r="CB222" s="194"/>
      <c r="CC222" s="194"/>
      <c r="CD222" s="194"/>
      <c r="CE222" s="194"/>
      <c r="CF222" s="194"/>
      <c r="CG222" s="194"/>
    </row>
    <row r="223" spans="2:85" x14ac:dyDescent="0.2">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c r="BR223" s="194"/>
      <c r="BS223" s="194"/>
      <c r="BT223" s="194"/>
      <c r="BU223" s="194"/>
      <c r="BV223" s="194"/>
      <c r="BW223" s="194"/>
      <c r="BX223" s="194"/>
      <c r="BY223" s="194"/>
      <c r="BZ223" s="194"/>
      <c r="CA223" s="194"/>
      <c r="CB223" s="194"/>
      <c r="CC223" s="194"/>
      <c r="CD223" s="194"/>
      <c r="CE223" s="194"/>
      <c r="CF223" s="194"/>
      <c r="CG223" s="194"/>
    </row>
    <row r="224" spans="2:85" x14ac:dyDescent="0.2">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c r="BR224" s="194"/>
      <c r="BS224" s="194"/>
      <c r="BT224" s="194"/>
      <c r="BU224" s="194"/>
      <c r="BV224" s="194"/>
      <c r="BW224" s="194"/>
      <c r="BX224" s="194"/>
      <c r="BY224" s="194"/>
      <c r="BZ224" s="194"/>
      <c r="CA224" s="194"/>
      <c r="CB224" s="194"/>
      <c r="CC224" s="194"/>
      <c r="CD224" s="194"/>
      <c r="CE224" s="194"/>
      <c r="CF224" s="194"/>
      <c r="CG224" s="194"/>
    </row>
    <row r="225" spans="2:85" x14ac:dyDescent="0.2">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c r="BD225" s="194"/>
      <c r="BE225" s="194"/>
      <c r="BF225" s="194"/>
      <c r="BG225" s="194"/>
      <c r="BH225" s="194"/>
      <c r="BI225" s="194"/>
      <c r="BJ225" s="194"/>
      <c r="BK225" s="194"/>
      <c r="BL225" s="194"/>
      <c r="BM225" s="194"/>
      <c r="BN225" s="194"/>
      <c r="BO225" s="194"/>
      <c r="BP225" s="194"/>
      <c r="BQ225" s="194"/>
      <c r="BR225" s="194"/>
      <c r="BS225" s="194"/>
      <c r="BT225" s="194"/>
      <c r="BU225" s="194"/>
      <c r="BV225" s="194"/>
      <c r="BW225" s="194"/>
      <c r="BX225" s="194"/>
      <c r="BY225" s="194"/>
      <c r="BZ225" s="194"/>
      <c r="CA225" s="194"/>
      <c r="CB225" s="194"/>
      <c r="CC225" s="194"/>
      <c r="CD225" s="194"/>
      <c r="CE225" s="194"/>
      <c r="CF225" s="194"/>
      <c r="CG225" s="194"/>
    </row>
    <row r="226" spans="2:85" x14ac:dyDescent="0.2">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c r="BW226" s="194"/>
      <c r="BX226" s="194"/>
      <c r="BY226" s="194"/>
      <c r="BZ226" s="194"/>
      <c r="CA226" s="194"/>
      <c r="CB226" s="194"/>
      <c r="CC226" s="194"/>
      <c r="CD226" s="194"/>
      <c r="CE226" s="194"/>
      <c r="CF226" s="194"/>
      <c r="CG226" s="194"/>
    </row>
    <row r="227" spans="2:85" x14ac:dyDescent="0.2">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4"/>
      <c r="BK227" s="194"/>
      <c r="BL227" s="194"/>
      <c r="BM227" s="194"/>
      <c r="BN227" s="194"/>
      <c r="BO227" s="194"/>
      <c r="BP227" s="194"/>
      <c r="BQ227" s="194"/>
      <c r="BR227" s="194"/>
      <c r="BS227" s="194"/>
      <c r="BT227" s="194"/>
      <c r="BU227" s="194"/>
      <c r="BV227" s="194"/>
      <c r="BW227" s="194"/>
      <c r="BX227" s="194"/>
      <c r="BY227" s="194"/>
      <c r="BZ227" s="194"/>
      <c r="CA227" s="194"/>
      <c r="CB227" s="194"/>
      <c r="CC227" s="194"/>
      <c r="CD227" s="194"/>
      <c r="CE227" s="194"/>
      <c r="CF227" s="194"/>
      <c r="CG227" s="194"/>
    </row>
    <row r="228" spans="2:85" x14ac:dyDescent="0.2">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c r="BR228" s="194"/>
      <c r="BS228" s="194"/>
      <c r="BT228" s="194"/>
      <c r="BU228" s="194"/>
      <c r="BV228" s="194"/>
      <c r="BW228" s="194"/>
      <c r="BX228" s="194"/>
      <c r="BY228" s="194"/>
      <c r="BZ228" s="194"/>
      <c r="CA228" s="194"/>
      <c r="CB228" s="194"/>
      <c r="CC228" s="194"/>
      <c r="CD228" s="194"/>
      <c r="CE228" s="194"/>
      <c r="CF228" s="194"/>
      <c r="CG228" s="194"/>
    </row>
    <row r="229" spans="2:85" x14ac:dyDescent="0.2">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c r="BD229" s="194"/>
      <c r="BE229" s="194"/>
      <c r="BF229" s="194"/>
      <c r="BG229" s="194"/>
      <c r="BH229" s="194"/>
      <c r="BI229" s="194"/>
      <c r="BJ229" s="194"/>
      <c r="BK229" s="194"/>
      <c r="BL229" s="194"/>
      <c r="BM229" s="194"/>
      <c r="BN229" s="194"/>
      <c r="BO229" s="194"/>
      <c r="BP229" s="194"/>
      <c r="BQ229" s="194"/>
      <c r="BR229" s="194"/>
      <c r="BS229" s="194"/>
      <c r="BT229" s="194"/>
      <c r="BU229" s="194"/>
      <c r="BV229" s="194"/>
      <c r="BW229" s="194"/>
      <c r="BX229" s="194"/>
      <c r="BY229" s="194"/>
      <c r="BZ229" s="194"/>
      <c r="CA229" s="194"/>
      <c r="CB229" s="194"/>
      <c r="CC229" s="194"/>
      <c r="CD229" s="194"/>
      <c r="CE229" s="194"/>
      <c r="CF229" s="194"/>
      <c r="CG229" s="194"/>
    </row>
    <row r="230" spans="2:85" x14ac:dyDescent="0.2">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c r="BW230" s="194"/>
      <c r="BX230" s="194"/>
      <c r="BY230" s="194"/>
      <c r="BZ230" s="194"/>
      <c r="CA230" s="194"/>
      <c r="CB230" s="194"/>
      <c r="CC230" s="194"/>
      <c r="CD230" s="194"/>
      <c r="CE230" s="194"/>
      <c r="CF230" s="194"/>
      <c r="CG230" s="194"/>
    </row>
    <row r="231" spans="2:85" x14ac:dyDescent="0.2">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row>
    <row r="232" spans="2:85" x14ac:dyDescent="0.2">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c r="BR232" s="194"/>
      <c r="BS232" s="194"/>
      <c r="BT232" s="194"/>
      <c r="BU232" s="194"/>
      <c r="BV232" s="194"/>
      <c r="BW232" s="194"/>
      <c r="BX232" s="194"/>
      <c r="BY232" s="194"/>
      <c r="BZ232" s="194"/>
      <c r="CA232" s="194"/>
      <c r="CB232" s="194"/>
      <c r="CC232" s="194"/>
      <c r="CD232" s="194"/>
      <c r="CE232" s="194"/>
      <c r="CF232" s="194"/>
      <c r="CG232" s="194"/>
    </row>
    <row r="233" spans="2:85" x14ac:dyDescent="0.2">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c r="BD233" s="194"/>
      <c r="BE233" s="194"/>
      <c r="BF233" s="194"/>
      <c r="BG233" s="194"/>
      <c r="BH233" s="194"/>
      <c r="BI233" s="194"/>
      <c r="BJ233" s="194"/>
      <c r="BK233" s="194"/>
      <c r="BL233" s="194"/>
      <c r="BM233" s="194"/>
      <c r="BN233" s="194"/>
      <c r="BO233" s="194"/>
      <c r="BP233" s="194"/>
      <c r="BQ233" s="194"/>
      <c r="BR233" s="194"/>
      <c r="BS233" s="194"/>
      <c r="BT233" s="194"/>
      <c r="BU233" s="194"/>
      <c r="BV233" s="194"/>
      <c r="BW233" s="194"/>
      <c r="BX233" s="194"/>
      <c r="BY233" s="194"/>
      <c r="BZ233" s="194"/>
      <c r="CA233" s="194"/>
      <c r="CB233" s="194"/>
      <c r="CC233" s="194"/>
      <c r="CD233" s="194"/>
      <c r="CE233" s="194"/>
      <c r="CF233" s="194"/>
      <c r="CG233" s="194"/>
    </row>
    <row r="234" spans="2:85" x14ac:dyDescent="0.2">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c r="BW234" s="194"/>
      <c r="BX234" s="194"/>
      <c r="BY234" s="194"/>
      <c r="BZ234" s="194"/>
      <c r="CA234" s="194"/>
      <c r="CB234" s="194"/>
      <c r="CC234" s="194"/>
      <c r="CD234" s="194"/>
      <c r="CE234" s="194"/>
      <c r="CF234" s="194"/>
      <c r="CG234" s="194"/>
    </row>
    <row r="235" spans="2:85" x14ac:dyDescent="0.2">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c r="BD235" s="194"/>
      <c r="BE235" s="194"/>
      <c r="BF235" s="194"/>
      <c r="BG235" s="194"/>
      <c r="BH235" s="194"/>
      <c r="BI235" s="194"/>
      <c r="BJ235" s="194"/>
      <c r="BK235" s="194"/>
      <c r="BL235" s="194"/>
      <c r="BM235" s="194"/>
      <c r="BN235" s="194"/>
      <c r="BO235" s="194"/>
      <c r="BP235" s="194"/>
      <c r="BQ235" s="194"/>
      <c r="BR235" s="194"/>
      <c r="BS235" s="194"/>
      <c r="BT235" s="194"/>
      <c r="BU235" s="194"/>
      <c r="BV235" s="194"/>
      <c r="BW235" s="194"/>
      <c r="BX235" s="194"/>
      <c r="BY235" s="194"/>
      <c r="BZ235" s="194"/>
      <c r="CA235" s="194"/>
      <c r="CB235" s="194"/>
      <c r="CC235" s="194"/>
      <c r="CD235" s="194"/>
      <c r="CE235" s="194"/>
      <c r="CF235" s="194"/>
      <c r="CG235" s="194"/>
    </row>
    <row r="236" spans="2:85" x14ac:dyDescent="0.2">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c r="BR236" s="194"/>
      <c r="BS236" s="194"/>
      <c r="BT236" s="194"/>
      <c r="BU236" s="194"/>
      <c r="BV236" s="194"/>
      <c r="BW236" s="194"/>
      <c r="BX236" s="194"/>
      <c r="BY236" s="194"/>
      <c r="BZ236" s="194"/>
      <c r="CA236" s="194"/>
      <c r="CB236" s="194"/>
      <c r="CC236" s="194"/>
      <c r="CD236" s="194"/>
      <c r="CE236" s="194"/>
      <c r="CF236" s="194"/>
      <c r="CG236" s="194"/>
    </row>
    <row r="237" spans="2:85" x14ac:dyDescent="0.2">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c r="BR237" s="194"/>
      <c r="BS237" s="194"/>
      <c r="BT237" s="194"/>
      <c r="BU237" s="194"/>
      <c r="BV237" s="194"/>
      <c r="BW237" s="194"/>
      <c r="BX237" s="194"/>
      <c r="BY237" s="194"/>
      <c r="BZ237" s="194"/>
      <c r="CA237" s="194"/>
      <c r="CB237" s="194"/>
      <c r="CC237" s="194"/>
      <c r="CD237" s="194"/>
      <c r="CE237" s="194"/>
      <c r="CF237" s="194"/>
      <c r="CG237" s="194"/>
    </row>
    <row r="238" spans="2:85" x14ac:dyDescent="0.2">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c r="BD238" s="194"/>
      <c r="BE238" s="194"/>
      <c r="BF238" s="194"/>
      <c r="BG238" s="194"/>
      <c r="BH238" s="194"/>
      <c r="BI238" s="194"/>
      <c r="BJ238" s="194"/>
      <c r="BK238" s="194"/>
      <c r="BL238" s="194"/>
      <c r="BM238" s="194"/>
      <c r="BN238" s="194"/>
      <c r="BO238" s="194"/>
      <c r="BP238" s="194"/>
      <c r="BQ238" s="194"/>
      <c r="BR238" s="194"/>
      <c r="BS238" s="194"/>
      <c r="BT238" s="194"/>
      <c r="BU238" s="194"/>
      <c r="BV238" s="194"/>
      <c r="BW238" s="194"/>
      <c r="BX238" s="194"/>
      <c r="BY238" s="194"/>
      <c r="BZ238" s="194"/>
      <c r="CA238" s="194"/>
      <c r="CB238" s="194"/>
      <c r="CC238" s="194"/>
      <c r="CD238" s="194"/>
      <c r="CE238" s="194"/>
      <c r="CF238" s="194"/>
      <c r="CG238" s="194"/>
    </row>
    <row r="239" spans="2:85" x14ac:dyDescent="0.2">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c r="BR239" s="194"/>
      <c r="BS239" s="194"/>
      <c r="BT239" s="194"/>
      <c r="BU239" s="194"/>
      <c r="BV239" s="194"/>
      <c r="BW239" s="194"/>
      <c r="BX239" s="194"/>
      <c r="BY239" s="194"/>
      <c r="BZ239" s="194"/>
      <c r="CA239" s="194"/>
      <c r="CB239" s="194"/>
      <c r="CC239" s="194"/>
      <c r="CD239" s="194"/>
      <c r="CE239" s="194"/>
      <c r="CF239" s="194"/>
      <c r="CG239" s="194"/>
    </row>
    <row r="240" spans="2:85" x14ac:dyDescent="0.2">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c r="BR240" s="194"/>
      <c r="BS240" s="194"/>
      <c r="BT240" s="194"/>
      <c r="BU240" s="194"/>
      <c r="BV240" s="194"/>
      <c r="BW240" s="194"/>
      <c r="BX240" s="194"/>
      <c r="BY240" s="194"/>
      <c r="BZ240" s="194"/>
      <c r="CA240" s="194"/>
      <c r="CB240" s="194"/>
      <c r="CC240" s="194"/>
      <c r="CD240" s="194"/>
      <c r="CE240" s="194"/>
      <c r="CF240" s="194"/>
      <c r="CG240" s="194"/>
    </row>
    <row r="241" spans="2:85" x14ac:dyDescent="0.2">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c r="BR241" s="194"/>
      <c r="BS241" s="194"/>
      <c r="BT241" s="194"/>
      <c r="BU241" s="194"/>
      <c r="BV241" s="194"/>
      <c r="BW241" s="194"/>
      <c r="BX241" s="194"/>
      <c r="BY241" s="194"/>
      <c r="BZ241" s="194"/>
      <c r="CA241" s="194"/>
      <c r="CB241" s="194"/>
      <c r="CC241" s="194"/>
      <c r="CD241" s="194"/>
      <c r="CE241" s="194"/>
      <c r="CF241" s="194"/>
      <c r="CG241" s="194"/>
    </row>
    <row r="242" spans="2:85" x14ac:dyDescent="0.2">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4"/>
      <c r="BQ242" s="194"/>
      <c r="BR242" s="194"/>
      <c r="BS242" s="194"/>
      <c r="BT242" s="194"/>
      <c r="BU242" s="194"/>
      <c r="BV242" s="194"/>
      <c r="BW242" s="194"/>
      <c r="BX242" s="194"/>
      <c r="BY242" s="194"/>
      <c r="BZ242" s="194"/>
      <c r="CA242" s="194"/>
      <c r="CB242" s="194"/>
      <c r="CC242" s="194"/>
      <c r="CD242" s="194"/>
      <c r="CE242" s="194"/>
      <c r="CF242" s="194"/>
      <c r="CG242" s="194"/>
    </row>
    <row r="243" spans="2:85" x14ac:dyDescent="0.2">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4"/>
      <c r="BQ243" s="194"/>
      <c r="BR243" s="194"/>
      <c r="BS243" s="194"/>
      <c r="BT243" s="194"/>
      <c r="BU243" s="194"/>
      <c r="BV243" s="194"/>
      <c r="BW243" s="194"/>
      <c r="BX243" s="194"/>
      <c r="BY243" s="194"/>
      <c r="BZ243" s="194"/>
      <c r="CA243" s="194"/>
      <c r="CB243" s="194"/>
      <c r="CC243" s="194"/>
      <c r="CD243" s="194"/>
      <c r="CE243" s="194"/>
      <c r="CF243" s="194"/>
      <c r="CG243" s="194"/>
    </row>
    <row r="244" spans="2:85" x14ac:dyDescent="0.2">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4"/>
      <c r="BQ244" s="194"/>
      <c r="BR244" s="194"/>
      <c r="BS244" s="194"/>
      <c r="BT244" s="194"/>
      <c r="BU244" s="194"/>
      <c r="BV244" s="194"/>
      <c r="BW244" s="194"/>
      <c r="BX244" s="194"/>
      <c r="BY244" s="194"/>
      <c r="BZ244" s="194"/>
      <c r="CA244" s="194"/>
      <c r="CB244" s="194"/>
      <c r="CC244" s="194"/>
      <c r="CD244" s="194"/>
      <c r="CE244" s="194"/>
      <c r="CF244" s="194"/>
      <c r="CG244" s="194"/>
    </row>
    <row r="245" spans="2:85" x14ac:dyDescent="0.2">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4"/>
      <c r="BQ245" s="194"/>
      <c r="BR245" s="194"/>
      <c r="BS245" s="194"/>
      <c r="BT245" s="194"/>
      <c r="BU245" s="194"/>
      <c r="BV245" s="194"/>
      <c r="BW245" s="194"/>
      <c r="BX245" s="194"/>
      <c r="BY245" s="194"/>
      <c r="BZ245" s="194"/>
      <c r="CA245" s="194"/>
      <c r="CB245" s="194"/>
      <c r="CC245" s="194"/>
      <c r="CD245" s="194"/>
      <c r="CE245" s="194"/>
      <c r="CF245" s="194"/>
      <c r="CG245" s="194"/>
    </row>
    <row r="246" spans="2:85" x14ac:dyDescent="0.2">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c r="BR246" s="194"/>
      <c r="BS246" s="194"/>
      <c r="BT246" s="194"/>
      <c r="BU246" s="194"/>
      <c r="BV246" s="194"/>
      <c r="BW246" s="194"/>
      <c r="BX246" s="194"/>
      <c r="BY246" s="194"/>
      <c r="BZ246" s="194"/>
      <c r="CA246" s="194"/>
      <c r="CB246" s="194"/>
      <c r="CC246" s="194"/>
      <c r="CD246" s="194"/>
      <c r="CE246" s="194"/>
      <c r="CF246" s="194"/>
      <c r="CG246" s="194"/>
    </row>
    <row r="247" spans="2:85" x14ac:dyDescent="0.2">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c r="BR247" s="194"/>
      <c r="BS247" s="194"/>
      <c r="BT247" s="194"/>
      <c r="BU247" s="194"/>
      <c r="BV247" s="194"/>
      <c r="BW247" s="194"/>
      <c r="BX247" s="194"/>
      <c r="BY247" s="194"/>
      <c r="BZ247" s="194"/>
      <c r="CA247" s="194"/>
      <c r="CB247" s="194"/>
      <c r="CC247" s="194"/>
      <c r="CD247" s="194"/>
      <c r="CE247" s="194"/>
      <c r="CF247" s="194"/>
      <c r="CG247" s="194"/>
    </row>
    <row r="248" spans="2:85" x14ac:dyDescent="0.2">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c r="BR248" s="194"/>
      <c r="BS248" s="194"/>
      <c r="BT248" s="194"/>
      <c r="BU248" s="194"/>
      <c r="BV248" s="194"/>
      <c r="BW248" s="194"/>
      <c r="BX248" s="194"/>
      <c r="BY248" s="194"/>
      <c r="BZ248" s="194"/>
      <c r="CA248" s="194"/>
      <c r="CB248" s="194"/>
      <c r="CC248" s="194"/>
      <c r="CD248" s="194"/>
      <c r="CE248" s="194"/>
      <c r="CF248" s="194"/>
      <c r="CG248" s="194"/>
    </row>
    <row r="249" spans="2:85" x14ac:dyDescent="0.2">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c r="BR249" s="194"/>
      <c r="BS249" s="194"/>
      <c r="BT249" s="194"/>
      <c r="BU249" s="194"/>
      <c r="BV249" s="194"/>
      <c r="BW249" s="194"/>
      <c r="BX249" s="194"/>
      <c r="BY249" s="194"/>
      <c r="BZ249" s="194"/>
      <c r="CA249" s="194"/>
      <c r="CB249" s="194"/>
      <c r="CC249" s="194"/>
      <c r="CD249" s="194"/>
      <c r="CE249" s="194"/>
      <c r="CF249" s="194"/>
      <c r="CG249" s="194"/>
    </row>
    <row r="250" spans="2:85" x14ac:dyDescent="0.2">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c r="BR250" s="194"/>
      <c r="BS250" s="194"/>
      <c r="BT250" s="194"/>
      <c r="BU250" s="194"/>
      <c r="BV250" s="194"/>
      <c r="BW250" s="194"/>
      <c r="BX250" s="194"/>
      <c r="BY250" s="194"/>
      <c r="BZ250" s="194"/>
      <c r="CA250" s="194"/>
      <c r="CB250" s="194"/>
      <c r="CC250" s="194"/>
      <c r="CD250" s="194"/>
      <c r="CE250" s="194"/>
      <c r="CF250" s="194"/>
      <c r="CG250" s="194"/>
    </row>
    <row r="251" spans="2:85" x14ac:dyDescent="0.2">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c r="BR251" s="194"/>
      <c r="BS251" s="194"/>
      <c r="BT251" s="194"/>
      <c r="BU251" s="194"/>
      <c r="BV251" s="194"/>
      <c r="BW251" s="194"/>
      <c r="BX251" s="194"/>
      <c r="BY251" s="194"/>
      <c r="BZ251" s="194"/>
      <c r="CA251" s="194"/>
      <c r="CB251" s="194"/>
      <c r="CC251" s="194"/>
      <c r="CD251" s="194"/>
      <c r="CE251" s="194"/>
      <c r="CF251" s="194"/>
      <c r="CG251" s="194"/>
    </row>
    <row r="252" spans="2:85" x14ac:dyDescent="0.2">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c r="BD252" s="194"/>
      <c r="BE252" s="194"/>
      <c r="BF252" s="194"/>
      <c r="BG252" s="194"/>
      <c r="BH252" s="194"/>
      <c r="BI252" s="194"/>
      <c r="BJ252" s="194"/>
      <c r="BK252" s="194"/>
      <c r="BL252" s="194"/>
      <c r="BM252" s="194"/>
      <c r="BN252" s="194"/>
      <c r="BO252" s="194"/>
      <c r="BP252" s="194"/>
      <c r="BQ252" s="194"/>
      <c r="BR252" s="194"/>
      <c r="BS252" s="194"/>
      <c r="BT252" s="194"/>
      <c r="BU252" s="194"/>
      <c r="BV252" s="194"/>
      <c r="BW252" s="194"/>
      <c r="BX252" s="194"/>
      <c r="BY252" s="194"/>
      <c r="BZ252" s="194"/>
      <c r="CA252" s="194"/>
      <c r="CB252" s="194"/>
      <c r="CC252" s="194"/>
      <c r="CD252" s="194"/>
      <c r="CE252" s="194"/>
      <c r="CF252" s="194"/>
      <c r="CG252" s="194"/>
    </row>
    <row r="253" spans="2:85" x14ac:dyDescent="0.2">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c r="BD253" s="194"/>
      <c r="BE253" s="194"/>
      <c r="BF253" s="194"/>
      <c r="BG253" s="194"/>
      <c r="BH253" s="194"/>
      <c r="BI253" s="194"/>
      <c r="BJ253" s="194"/>
      <c r="BK253" s="194"/>
      <c r="BL253" s="194"/>
      <c r="BM253" s="194"/>
      <c r="BN253" s="194"/>
      <c r="BO253" s="194"/>
      <c r="BP253" s="194"/>
      <c r="BQ253" s="194"/>
      <c r="BR253" s="194"/>
      <c r="BS253" s="194"/>
      <c r="BT253" s="194"/>
      <c r="BU253" s="194"/>
      <c r="BV253" s="194"/>
      <c r="BW253" s="194"/>
      <c r="BX253" s="194"/>
      <c r="BY253" s="194"/>
      <c r="BZ253" s="194"/>
      <c r="CA253" s="194"/>
      <c r="CB253" s="194"/>
      <c r="CC253" s="194"/>
      <c r="CD253" s="194"/>
      <c r="CE253" s="194"/>
      <c r="CF253" s="194"/>
      <c r="CG253" s="194"/>
    </row>
    <row r="254" spans="2:85" x14ac:dyDescent="0.2">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c r="BR254" s="194"/>
      <c r="BS254" s="194"/>
      <c r="BT254" s="194"/>
      <c r="BU254" s="194"/>
      <c r="BV254" s="194"/>
      <c r="BW254" s="194"/>
      <c r="BX254" s="194"/>
      <c r="BY254" s="194"/>
      <c r="BZ254" s="194"/>
      <c r="CA254" s="194"/>
      <c r="CB254" s="194"/>
      <c r="CC254" s="194"/>
      <c r="CD254" s="194"/>
      <c r="CE254" s="194"/>
      <c r="CF254" s="194"/>
      <c r="CG254" s="194"/>
    </row>
    <row r="255" spans="2:85" x14ac:dyDescent="0.2">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c r="BR255" s="194"/>
      <c r="BS255" s="194"/>
      <c r="BT255" s="194"/>
      <c r="BU255" s="194"/>
      <c r="BV255" s="194"/>
      <c r="BW255" s="194"/>
      <c r="BX255" s="194"/>
      <c r="BY255" s="194"/>
      <c r="BZ255" s="194"/>
      <c r="CA255" s="194"/>
      <c r="CB255" s="194"/>
      <c r="CC255" s="194"/>
      <c r="CD255" s="194"/>
      <c r="CE255" s="194"/>
      <c r="CF255" s="194"/>
      <c r="CG255" s="194"/>
    </row>
    <row r="256" spans="2:85" x14ac:dyDescent="0.2">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c r="BR256" s="194"/>
      <c r="BS256" s="194"/>
      <c r="BT256" s="194"/>
      <c r="BU256" s="194"/>
      <c r="BV256" s="194"/>
      <c r="BW256" s="194"/>
      <c r="BX256" s="194"/>
      <c r="BY256" s="194"/>
      <c r="BZ256" s="194"/>
      <c r="CA256" s="194"/>
      <c r="CB256" s="194"/>
      <c r="CC256" s="194"/>
      <c r="CD256" s="194"/>
      <c r="CE256" s="194"/>
      <c r="CF256" s="194"/>
      <c r="CG256" s="194"/>
    </row>
    <row r="257" spans="2:85" x14ac:dyDescent="0.2">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c r="BR257" s="194"/>
      <c r="BS257" s="194"/>
      <c r="BT257" s="194"/>
      <c r="BU257" s="194"/>
      <c r="BV257" s="194"/>
      <c r="BW257" s="194"/>
      <c r="BX257" s="194"/>
      <c r="BY257" s="194"/>
      <c r="BZ257" s="194"/>
      <c r="CA257" s="194"/>
      <c r="CB257" s="194"/>
      <c r="CC257" s="194"/>
      <c r="CD257" s="194"/>
      <c r="CE257" s="194"/>
      <c r="CF257" s="194"/>
      <c r="CG257" s="194"/>
    </row>
    <row r="258" spans="2:85" x14ac:dyDescent="0.2">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c r="BR258" s="194"/>
      <c r="BS258" s="194"/>
      <c r="BT258" s="194"/>
      <c r="BU258" s="194"/>
      <c r="BV258" s="194"/>
      <c r="BW258" s="194"/>
      <c r="BX258" s="194"/>
      <c r="BY258" s="194"/>
      <c r="BZ258" s="194"/>
      <c r="CA258" s="194"/>
      <c r="CB258" s="194"/>
      <c r="CC258" s="194"/>
      <c r="CD258" s="194"/>
      <c r="CE258" s="194"/>
      <c r="CF258" s="194"/>
      <c r="CG258" s="194"/>
    </row>
    <row r="259" spans="2:85" x14ac:dyDescent="0.2">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c r="BR259" s="194"/>
      <c r="BS259" s="194"/>
      <c r="BT259" s="194"/>
      <c r="BU259" s="194"/>
      <c r="BV259" s="194"/>
      <c r="BW259" s="194"/>
      <c r="BX259" s="194"/>
      <c r="BY259" s="194"/>
      <c r="BZ259" s="194"/>
      <c r="CA259" s="194"/>
      <c r="CB259" s="194"/>
      <c r="CC259" s="194"/>
      <c r="CD259" s="194"/>
      <c r="CE259" s="194"/>
      <c r="CF259" s="194"/>
      <c r="CG259" s="194"/>
    </row>
    <row r="260" spans="2:85" x14ac:dyDescent="0.2">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c r="BR260" s="194"/>
      <c r="BS260" s="194"/>
      <c r="BT260" s="194"/>
      <c r="BU260" s="194"/>
      <c r="BV260" s="194"/>
      <c r="BW260" s="194"/>
      <c r="BX260" s="194"/>
      <c r="BY260" s="194"/>
      <c r="BZ260" s="194"/>
      <c r="CA260" s="194"/>
      <c r="CB260" s="194"/>
      <c r="CC260" s="194"/>
      <c r="CD260" s="194"/>
      <c r="CE260" s="194"/>
      <c r="CF260" s="194"/>
      <c r="CG260" s="194"/>
    </row>
    <row r="261" spans="2:85" x14ac:dyDescent="0.2">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c r="BD261" s="194"/>
      <c r="BE261" s="194"/>
      <c r="BF261" s="194"/>
      <c r="BG261" s="194"/>
      <c r="BH261" s="194"/>
      <c r="BI261" s="194"/>
      <c r="BJ261" s="194"/>
      <c r="BK261" s="194"/>
      <c r="BL261" s="194"/>
      <c r="BM261" s="194"/>
      <c r="BN261" s="194"/>
      <c r="BO261" s="194"/>
      <c r="BP261" s="194"/>
      <c r="BQ261" s="194"/>
      <c r="BR261" s="194"/>
      <c r="BS261" s="194"/>
      <c r="BT261" s="194"/>
      <c r="BU261" s="194"/>
      <c r="BV261" s="194"/>
      <c r="BW261" s="194"/>
      <c r="BX261" s="194"/>
      <c r="BY261" s="194"/>
      <c r="BZ261" s="194"/>
      <c r="CA261" s="194"/>
      <c r="CB261" s="194"/>
      <c r="CC261" s="194"/>
      <c r="CD261" s="194"/>
      <c r="CE261" s="194"/>
      <c r="CF261" s="194"/>
      <c r="CG261" s="194"/>
    </row>
    <row r="262" spans="2:85" x14ac:dyDescent="0.2">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c r="BD262" s="194"/>
      <c r="BE262" s="194"/>
      <c r="BF262" s="194"/>
      <c r="BG262" s="194"/>
      <c r="BH262" s="194"/>
      <c r="BI262" s="194"/>
      <c r="BJ262" s="194"/>
      <c r="BK262" s="194"/>
      <c r="BL262" s="194"/>
      <c r="BM262" s="194"/>
      <c r="BN262" s="194"/>
      <c r="BO262" s="194"/>
      <c r="BP262" s="194"/>
      <c r="BQ262" s="194"/>
      <c r="BR262" s="194"/>
      <c r="BS262" s="194"/>
      <c r="BT262" s="194"/>
      <c r="BU262" s="194"/>
      <c r="BV262" s="194"/>
      <c r="BW262" s="194"/>
      <c r="BX262" s="194"/>
      <c r="BY262" s="194"/>
      <c r="BZ262" s="194"/>
      <c r="CA262" s="194"/>
      <c r="CB262" s="194"/>
      <c r="CC262" s="194"/>
      <c r="CD262" s="194"/>
      <c r="CE262" s="194"/>
      <c r="CF262" s="194"/>
      <c r="CG262" s="194"/>
    </row>
    <row r="263" spans="2:85" x14ac:dyDescent="0.2">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c r="BR263" s="194"/>
      <c r="BS263" s="194"/>
      <c r="BT263" s="194"/>
      <c r="BU263" s="194"/>
      <c r="BV263" s="194"/>
      <c r="BW263" s="194"/>
      <c r="BX263" s="194"/>
      <c r="BY263" s="194"/>
      <c r="BZ263" s="194"/>
      <c r="CA263" s="194"/>
      <c r="CB263" s="194"/>
      <c r="CC263" s="194"/>
      <c r="CD263" s="194"/>
      <c r="CE263" s="194"/>
      <c r="CF263" s="194"/>
      <c r="CG263" s="194"/>
    </row>
    <row r="264" spans="2:85" x14ac:dyDescent="0.2">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c r="BD264" s="194"/>
      <c r="BE264" s="194"/>
      <c r="BF264" s="194"/>
      <c r="BG264" s="194"/>
      <c r="BH264" s="194"/>
      <c r="BI264" s="194"/>
      <c r="BJ264" s="194"/>
      <c r="BK264" s="194"/>
      <c r="BL264" s="194"/>
      <c r="BM264" s="194"/>
      <c r="BN264" s="194"/>
      <c r="BO264" s="194"/>
      <c r="BP264" s="194"/>
      <c r="BQ264" s="194"/>
      <c r="BR264" s="194"/>
      <c r="BS264" s="194"/>
      <c r="BT264" s="194"/>
      <c r="BU264" s="194"/>
      <c r="BV264" s="194"/>
      <c r="BW264" s="194"/>
      <c r="BX264" s="194"/>
      <c r="BY264" s="194"/>
      <c r="BZ264" s="194"/>
      <c r="CA264" s="194"/>
      <c r="CB264" s="194"/>
      <c r="CC264" s="194"/>
      <c r="CD264" s="194"/>
      <c r="CE264" s="194"/>
      <c r="CF264" s="194"/>
      <c r="CG264" s="194"/>
    </row>
    <row r="265" spans="2:85" x14ac:dyDescent="0.2">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c r="BR265" s="194"/>
      <c r="BS265" s="194"/>
      <c r="BT265" s="194"/>
      <c r="BU265" s="194"/>
      <c r="BV265" s="194"/>
      <c r="BW265" s="194"/>
      <c r="BX265" s="194"/>
      <c r="BY265" s="194"/>
      <c r="BZ265" s="194"/>
      <c r="CA265" s="194"/>
      <c r="CB265" s="194"/>
      <c r="CC265" s="194"/>
      <c r="CD265" s="194"/>
      <c r="CE265" s="194"/>
      <c r="CF265" s="194"/>
      <c r="CG265" s="194"/>
    </row>
    <row r="266" spans="2:85" x14ac:dyDescent="0.2">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c r="BR266" s="194"/>
      <c r="BS266" s="194"/>
      <c r="BT266" s="194"/>
      <c r="BU266" s="194"/>
      <c r="BV266" s="194"/>
      <c r="BW266" s="194"/>
      <c r="BX266" s="194"/>
      <c r="BY266" s="194"/>
      <c r="BZ266" s="194"/>
      <c r="CA266" s="194"/>
      <c r="CB266" s="194"/>
      <c r="CC266" s="194"/>
      <c r="CD266" s="194"/>
      <c r="CE266" s="194"/>
      <c r="CF266" s="194"/>
      <c r="CG266" s="194"/>
    </row>
    <row r="267" spans="2:85" x14ac:dyDescent="0.2">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c r="BR267" s="194"/>
      <c r="BS267" s="194"/>
      <c r="BT267" s="194"/>
      <c r="BU267" s="194"/>
      <c r="BV267" s="194"/>
      <c r="BW267" s="194"/>
      <c r="BX267" s="194"/>
      <c r="BY267" s="194"/>
      <c r="BZ267" s="194"/>
      <c r="CA267" s="194"/>
      <c r="CB267" s="194"/>
      <c r="CC267" s="194"/>
      <c r="CD267" s="194"/>
      <c r="CE267" s="194"/>
      <c r="CF267" s="194"/>
      <c r="CG267" s="194"/>
    </row>
    <row r="268" spans="2:85" x14ac:dyDescent="0.2">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c r="BR268" s="194"/>
      <c r="BS268" s="194"/>
      <c r="BT268" s="194"/>
      <c r="BU268" s="194"/>
      <c r="BV268" s="194"/>
      <c r="BW268" s="194"/>
      <c r="BX268" s="194"/>
      <c r="BY268" s="194"/>
      <c r="BZ268" s="194"/>
      <c r="CA268" s="194"/>
      <c r="CB268" s="194"/>
      <c r="CC268" s="194"/>
      <c r="CD268" s="194"/>
      <c r="CE268" s="194"/>
      <c r="CF268" s="194"/>
      <c r="CG268" s="194"/>
    </row>
    <row r="269" spans="2:85" x14ac:dyDescent="0.2">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c r="BR269" s="194"/>
      <c r="BS269" s="194"/>
      <c r="BT269" s="194"/>
      <c r="BU269" s="194"/>
      <c r="BV269" s="194"/>
      <c r="BW269" s="194"/>
      <c r="BX269" s="194"/>
      <c r="BY269" s="194"/>
      <c r="BZ269" s="194"/>
      <c r="CA269" s="194"/>
      <c r="CB269" s="194"/>
      <c r="CC269" s="194"/>
      <c r="CD269" s="194"/>
      <c r="CE269" s="194"/>
      <c r="CF269" s="194"/>
      <c r="CG269" s="194"/>
    </row>
    <row r="270" spans="2:85" x14ac:dyDescent="0.2">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c r="BW270" s="194"/>
      <c r="BX270" s="194"/>
      <c r="BY270" s="194"/>
      <c r="BZ270" s="194"/>
      <c r="CA270" s="194"/>
      <c r="CB270" s="194"/>
      <c r="CC270" s="194"/>
      <c r="CD270" s="194"/>
      <c r="CE270" s="194"/>
      <c r="CF270" s="194"/>
      <c r="CG270" s="194"/>
    </row>
    <row r="271" spans="2:85" x14ac:dyDescent="0.2">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c r="BW271" s="194"/>
      <c r="BX271" s="194"/>
      <c r="BY271" s="194"/>
      <c r="BZ271" s="194"/>
      <c r="CA271" s="194"/>
      <c r="CB271" s="194"/>
      <c r="CC271" s="194"/>
      <c r="CD271" s="194"/>
      <c r="CE271" s="194"/>
      <c r="CF271" s="194"/>
      <c r="CG271" s="194"/>
    </row>
    <row r="272" spans="2:85" x14ac:dyDescent="0.2">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c r="BW272" s="194"/>
      <c r="BX272" s="194"/>
      <c r="BY272" s="194"/>
      <c r="BZ272" s="194"/>
      <c r="CA272" s="194"/>
      <c r="CB272" s="194"/>
      <c r="CC272" s="194"/>
      <c r="CD272" s="194"/>
      <c r="CE272" s="194"/>
      <c r="CF272" s="194"/>
      <c r="CG272" s="194"/>
    </row>
    <row r="273" spans="2:85" x14ac:dyDescent="0.2">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c r="BW273" s="194"/>
      <c r="BX273" s="194"/>
      <c r="BY273" s="194"/>
      <c r="BZ273" s="194"/>
      <c r="CA273" s="194"/>
      <c r="CB273" s="194"/>
      <c r="CC273" s="194"/>
      <c r="CD273" s="194"/>
      <c r="CE273" s="194"/>
      <c r="CF273" s="194"/>
      <c r="CG273" s="194"/>
    </row>
    <row r="274" spans="2:85" x14ac:dyDescent="0.2">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c r="BW274" s="194"/>
      <c r="BX274" s="194"/>
      <c r="BY274" s="194"/>
      <c r="BZ274" s="194"/>
      <c r="CA274" s="194"/>
      <c r="CB274" s="194"/>
      <c r="CC274" s="194"/>
      <c r="CD274" s="194"/>
      <c r="CE274" s="194"/>
      <c r="CF274" s="194"/>
      <c r="CG274" s="194"/>
    </row>
    <row r="275" spans="2:85" x14ac:dyDescent="0.2">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c r="CA275" s="194"/>
      <c r="CB275" s="194"/>
      <c r="CC275" s="194"/>
      <c r="CD275" s="194"/>
      <c r="CE275" s="194"/>
      <c r="CF275" s="194"/>
      <c r="CG275" s="194"/>
    </row>
    <row r="276" spans="2:85" x14ac:dyDescent="0.2">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c r="BW276" s="194"/>
      <c r="BX276" s="194"/>
      <c r="BY276" s="194"/>
      <c r="BZ276" s="194"/>
      <c r="CA276" s="194"/>
      <c r="CB276" s="194"/>
      <c r="CC276" s="194"/>
      <c r="CD276" s="194"/>
      <c r="CE276" s="194"/>
      <c r="CF276" s="194"/>
      <c r="CG276" s="194"/>
    </row>
    <row r="277" spans="2:85" x14ac:dyDescent="0.2">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c r="BW277" s="194"/>
      <c r="BX277" s="194"/>
      <c r="BY277" s="194"/>
      <c r="BZ277" s="194"/>
      <c r="CA277" s="194"/>
      <c r="CB277" s="194"/>
      <c r="CC277" s="194"/>
      <c r="CD277" s="194"/>
      <c r="CE277" s="194"/>
      <c r="CF277" s="194"/>
      <c r="CG277" s="194"/>
    </row>
    <row r="278" spans="2:85" x14ac:dyDescent="0.2">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c r="BW278" s="194"/>
      <c r="BX278" s="194"/>
      <c r="BY278" s="194"/>
      <c r="BZ278" s="194"/>
      <c r="CA278" s="194"/>
      <c r="CB278" s="194"/>
      <c r="CC278" s="194"/>
      <c r="CD278" s="194"/>
      <c r="CE278" s="194"/>
      <c r="CF278" s="194"/>
      <c r="CG278" s="194"/>
    </row>
    <row r="279" spans="2:85" x14ac:dyDescent="0.2">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c r="BR279" s="194"/>
      <c r="BS279" s="194"/>
      <c r="BT279" s="194"/>
      <c r="BU279" s="194"/>
      <c r="BV279" s="194"/>
      <c r="BW279" s="194"/>
      <c r="BX279" s="194"/>
      <c r="BY279" s="194"/>
      <c r="BZ279" s="194"/>
      <c r="CA279" s="194"/>
      <c r="CB279" s="194"/>
      <c r="CC279" s="194"/>
      <c r="CD279" s="194"/>
      <c r="CE279" s="194"/>
      <c r="CF279" s="194"/>
      <c r="CG279" s="194"/>
    </row>
    <row r="280" spans="2:85" x14ac:dyDescent="0.2">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c r="BR280" s="194"/>
      <c r="BS280" s="194"/>
      <c r="BT280" s="194"/>
      <c r="BU280" s="194"/>
      <c r="BV280" s="194"/>
      <c r="BW280" s="194"/>
      <c r="BX280" s="194"/>
      <c r="BY280" s="194"/>
      <c r="BZ280" s="194"/>
      <c r="CA280" s="194"/>
      <c r="CB280" s="194"/>
      <c r="CC280" s="194"/>
      <c r="CD280" s="194"/>
      <c r="CE280" s="194"/>
      <c r="CF280" s="194"/>
      <c r="CG280" s="194"/>
    </row>
    <row r="281" spans="2:85" x14ac:dyDescent="0.2">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c r="BR281" s="194"/>
      <c r="BS281" s="194"/>
      <c r="BT281" s="194"/>
      <c r="BU281" s="194"/>
      <c r="BV281" s="194"/>
      <c r="BW281" s="194"/>
      <c r="BX281" s="194"/>
      <c r="BY281" s="194"/>
      <c r="BZ281" s="194"/>
      <c r="CA281" s="194"/>
      <c r="CB281" s="194"/>
      <c r="CC281" s="194"/>
      <c r="CD281" s="194"/>
      <c r="CE281" s="194"/>
      <c r="CF281" s="194"/>
      <c r="CG281" s="194"/>
    </row>
    <row r="282" spans="2:85" x14ac:dyDescent="0.2">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c r="BG282" s="194"/>
      <c r="BH282" s="194"/>
      <c r="BI282" s="194"/>
      <c r="BJ282" s="194"/>
      <c r="BK282" s="194"/>
      <c r="BL282" s="194"/>
      <c r="BM282" s="194"/>
      <c r="BN282" s="194"/>
      <c r="BO282" s="194"/>
      <c r="BP282" s="194"/>
      <c r="BQ282" s="194"/>
      <c r="BR282" s="194"/>
      <c r="BS282" s="194"/>
      <c r="BT282" s="194"/>
      <c r="BU282" s="194"/>
      <c r="BV282" s="194"/>
      <c r="BW282" s="194"/>
      <c r="BX282" s="194"/>
      <c r="BY282" s="194"/>
      <c r="BZ282" s="194"/>
      <c r="CA282" s="194"/>
      <c r="CB282" s="194"/>
      <c r="CC282" s="194"/>
      <c r="CD282" s="194"/>
      <c r="CE282" s="194"/>
      <c r="CF282" s="194"/>
      <c r="CG282" s="194"/>
    </row>
    <row r="283" spans="2:85" x14ac:dyDescent="0.2">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c r="BD283" s="194"/>
      <c r="BE283" s="194"/>
      <c r="BF283" s="194"/>
      <c r="BG283" s="194"/>
      <c r="BH283" s="194"/>
      <c r="BI283" s="194"/>
      <c r="BJ283" s="194"/>
      <c r="BK283" s="194"/>
      <c r="BL283" s="194"/>
      <c r="BM283" s="194"/>
      <c r="BN283" s="194"/>
      <c r="BO283" s="194"/>
      <c r="BP283" s="194"/>
      <c r="BQ283" s="194"/>
      <c r="BR283" s="194"/>
      <c r="BS283" s="194"/>
      <c r="BT283" s="194"/>
      <c r="BU283" s="194"/>
      <c r="BV283" s="194"/>
      <c r="BW283" s="194"/>
      <c r="BX283" s="194"/>
      <c r="BY283" s="194"/>
      <c r="BZ283" s="194"/>
      <c r="CA283" s="194"/>
      <c r="CB283" s="194"/>
      <c r="CC283" s="194"/>
      <c r="CD283" s="194"/>
      <c r="CE283" s="194"/>
      <c r="CF283" s="194"/>
      <c r="CG283" s="194"/>
    </row>
    <row r="284" spans="2:85" x14ac:dyDescent="0.2">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c r="BR284" s="194"/>
      <c r="BS284" s="194"/>
      <c r="BT284" s="194"/>
      <c r="BU284" s="194"/>
      <c r="BV284" s="194"/>
      <c r="BW284" s="194"/>
      <c r="BX284" s="194"/>
      <c r="BY284" s="194"/>
      <c r="BZ284" s="194"/>
      <c r="CA284" s="194"/>
      <c r="CB284" s="194"/>
      <c r="CC284" s="194"/>
      <c r="CD284" s="194"/>
      <c r="CE284" s="194"/>
      <c r="CF284" s="194"/>
      <c r="CG284" s="194"/>
    </row>
    <row r="285" spans="2:85" x14ac:dyDescent="0.2">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c r="BD285" s="194"/>
      <c r="BE285" s="194"/>
      <c r="BF285" s="194"/>
      <c r="BG285" s="194"/>
      <c r="BH285" s="194"/>
      <c r="BI285" s="194"/>
      <c r="BJ285" s="194"/>
      <c r="BK285" s="194"/>
      <c r="BL285" s="194"/>
      <c r="BM285" s="194"/>
      <c r="BN285" s="194"/>
      <c r="BO285" s="194"/>
      <c r="BP285" s="194"/>
      <c r="BQ285" s="194"/>
      <c r="BR285" s="194"/>
      <c r="BS285" s="194"/>
      <c r="BT285" s="194"/>
      <c r="BU285" s="194"/>
      <c r="BV285" s="194"/>
      <c r="BW285" s="194"/>
      <c r="BX285" s="194"/>
      <c r="BY285" s="194"/>
      <c r="BZ285" s="194"/>
      <c r="CA285" s="194"/>
      <c r="CB285" s="194"/>
      <c r="CC285" s="194"/>
      <c r="CD285" s="194"/>
      <c r="CE285" s="194"/>
      <c r="CF285" s="194"/>
      <c r="CG285" s="194"/>
    </row>
    <row r="286" spans="2:85" x14ac:dyDescent="0.2">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c r="BG286" s="194"/>
      <c r="BH286" s="194"/>
      <c r="BI286" s="194"/>
      <c r="BJ286" s="194"/>
      <c r="BK286" s="194"/>
      <c r="BL286" s="194"/>
      <c r="BM286" s="194"/>
      <c r="BN286" s="194"/>
      <c r="BO286" s="194"/>
      <c r="BP286" s="194"/>
      <c r="BQ286" s="194"/>
      <c r="BR286" s="194"/>
      <c r="BS286" s="194"/>
      <c r="BT286" s="194"/>
      <c r="BU286" s="194"/>
      <c r="BV286" s="194"/>
      <c r="BW286" s="194"/>
      <c r="BX286" s="194"/>
      <c r="BY286" s="194"/>
      <c r="BZ286" s="194"/>
      <c r="CA286" s="194"/>
      <c r="CB286" s="194"/>
      <c r="CC286" s="194"/>
      <c r="CD286" s="194"/>
      <c r="CE286" s="194"/>
      <c r="CF286" s="194"/>
      <c r="CG286" s="194"/>
    </row>
    <row r="287" spans="2:85" x14ac:dyDescent="0.2">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c r="BD287" s="194"/>
      <c r="BE287" s="194"/>
      <c r="BF287" s="194"/>
      <c r="BG287" s="194"/>
      <c r="BH287" s="194"/>
      <c r="BI287" s="194"/>
      <c r="BJ287" s="194"/>
      <c r="BK287" s="194"/>
      <c r="BL287" s="194"/>
      <c r="BM287" s="194"/>
      <c r="BN287" s="194"/>
      <c r="BO287" s="194"/>
      <c r="BP287" s="194"/>
      <c r="BQ287" s="194"/>
      <c r="BR287" s="194"/>
      <c r="BS287" s="194"/>
      <c r="BT287" s="194"/>
      <c r="BU287" s="194"/>
      <c r="BV287" s="194"/>
      <c r="BW287" s="194"/>
      <c r="BX287" s="194"/>
      <c r="BY287" s="194"/>
      <c r="BZ287" s="194"/>
      <c r="CA287" s="194"/>
      <c r="CB287" s="194"/>
      <c r="CC287" s="194"/>
      <c r="CD287" s="194"/>
      <c r="CE287" s="194"/>
      <c r="CF287" s="194"/>
      <c r="CG287" s="194"/>
    </row>
    <row r="288" spans="2:85" x14ac:dyDescent="0.2">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c r="BR288" s="194"/>
      <c r="BS288" s="194"/>
      <c r="BT288" s="194"/>
      <c r="BU288" s="194"/>
      <c r="BV288" s="194"/>
      <c r="BW288" s="194"/>
      <c r="BX288" s="194"/>
      <c r="BY288" s="194"/>
      <c r="BZ288" s="194"/>
      <c r="CA288" s="194"/>
      <c r="CB288" s="194"/>
      <c r="CC288" s="194"/>
      <c r="CD288" s="194"/>
      <c r="CE288" s="194"/>
      <c r="CF288" s="194"/>
      <c r="CG288" s="194"/>
    </row>
    <row r="289" spans="2:85" x14ac:dyDescent="0.2">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c r="BR289" s="194"/>
      <c r="BS289" s="194"/>
      <c r="BT289" s="194"/>
      <c r="BU289" s="194"/>
      <c r="BV289" s="194"/>
      <c r="BW289" s="194"/>
      <c r="BX289" s="194"/>
      <c r="BY289" s="194"/>
      <c r="BZ289" s="194"/>
      <c r="CA289" s="194"/>
      <c r="CB289" s="194"/>
      <c r="CC289" s="194"/>
      <c r="CD289" s="194"/>
      <c r="CE289" s="194"/>
      <c r="CF289" s="194"/>
      <c r="CG289" s="194"/>
    </row>
    <row r="290" spans="2:85" x14ac:dyDescent="0.2">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c r="BR290" s="194"/>
      <c r="BS290" s="194"/>
      <c r="BT290" s="194"/>
      <c r="BU290" s="194"/>
      <c r="BV290" s="194"/>
      <c r="BW290" s="194"/>
      <c r="BX290" s="194"/>
      <c r="BY290" s="194"/>
      <c r="BZ290" s="194"/>
      <c r="CA290" s="194"/>
      <c r="CB290" s="194"/>
      <c r="CC290" s="194"/>
      <c r="CD290" s="194"/>
      <c r="CE290" s="194"/>
      <c r="CF290" s="194"/>
      <c r="CG290" s="194"/>
    </row>
    <row r="291" spans="2:85" x14ac:dyDescent="0.2">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c r="BW291" s="194"/>
      <c r="BX291" s="194"/>
      <c r="BY291" s="194"/>
      <c r="BZ291" s="194"/>
      <c r="CA291" s="194"/>
      <c r="CB291" s="194"/>
      <c r="CC291" s="194"/>
      <c r="CD291" s="194"/>
      <c r="CE291" s="194"/>
      <c r="CF291" s="194"/>
      <c r="CG291" s="194"/>
    </row>
    <row r="292" spans="2:85" x14ac:dyDescent="0.2">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c r="BR292" s="194"/>
      <c r="BS292" s="194"/>
      <c r="BT292" s="194"/>
      <c r="BU292" s="194"/>
      <c r="BV292" s="194"/>
      <c r="BW292" s="194"/>
      <c r="BX292" s="194"/>
      <c r="BY292" s="194"/>
      <c r="BZ292" s="194"/>
      <c r="CA292" s="194"/>
      <c r="CB292" s="194"/>
      <c r="CC292" s="194"/>
      <c r="CD292" s="194"/>
      <c r="CE292" s="194"/>
      <c r="CF292" s="194"/>
      <c r="CG292" s="194"/>
    </row>
    <row r="293" spans="2:85" x14ac:dyDescent="0.2">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c r="CA293" s="194"/>
      <c r="CB293" s="194"/>
      <c r="CC293" s="194"/>
      <c r="CD293" s="194"/>
      <c r="CE293" s="194"/>
      <c r="CF293" s="194"/>
      <c r="CG293" s="194"/>
    </row>
    <row r="294" spans="2:85" x14ac:dyDescent="0.2">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c r="CA294" s="194"/>
      <c r="CB294" s="194"/>
      <c r="CC294" s="194"/>
      <c r="CD294" s="194"/>
      <c r="CE294" s="194"/>
      <c r="CF294" s="194"/>
      <c r="CG294" s="194"/>
    </row>
    <row r="295" spans="2:85" x14ac:dyDescent="0.2">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c r="CA295" s="194"/>
      <c r="CB295" s="194"/>
      <c r="CC295" s="194"/>
      <c r="CD295" s="194"/>
      <c r="CE295" s="194"/>
      <c r="CF295" s="194"/>
      <c r="CG295" s="194"/>
    </row>
    <row r="296" spans="2:85" x14ac:dyDescent="0.2">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c r="CC296" s="194"/>
      <c r="CD296" s="194"/>
      <c r="CE296" s="194"/>
      <c r="CF296" s="194"/>
      <c r="CG296" s="194"/>
    </row>
    <row r="297" spans="2:85" x14ac:dyDescent="0.2">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c r="CB297" s="194"/>
      <c r="CC297" s="194"/>
      <c r="CD297" s="194"/>
      <c r="CE297" s="194"/>
      <c r="CF297" s="194"/>
      <c r="CG297" s="194"/>
    </row>
    <row r="298" spans="2:85" x14ac:dyDescent="0.2">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c r="CB298" s="194"/>
      <c r="CC298" s="194"/>
      <c r="CD298" s="194"/>
      <c r="CE298" s="194"/>
      <c r="CF298" s="194"/>
      <c r="CG298" s="194"/>
    </row>
    <row r="299" spans="2:85" x14ac:dyDescent="0.2">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c r="CB299" s="194"/>
      <c r="CC299" s="194"/>
      <c r="CD299" s="194"/>
      <c r="CE299" s="194"/>
      <c r="CF299" s="194"/>
      <c r="CG299" s="194"/>
    </row>
    <row r="300" spans="2:85" x14ac:dyDescent="0.2">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c r="CB300" s="194"/>
      <c r="CC300" s="194"/>
      <c r="CD300" s="194"/>
      <c r="CE300" s="194"/>
      <c r="CF300" s="194"/>
      <c r="CG300" s="194"/>
    </row>
    <row r="301" spans="2:85" x14ac:dyDescent="0.2">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c r="CB301" s="194"/>
      <c r="CC301" s="194"/>
      <c r="CD301" s="194"/>
      <c r="CE301" s="194"/>
      <c r="CF301" s="194"/>
      <c r="CG301" s="194"/>
    </row>
    <row r="302" spans="2:85" x14ac:dyDescent="0.2">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c r="CB302" s="194"/>
      <c r="CC302" s="194"/>
      <c r="CD302" s="194"/>
      <c r="CE302" s="194"/>
      <c r="CF302" s="194"/>
      <c r="CG302" s="194"/>
    </row>
    <row r="303" spans="2:85" x14ac:dyDescent="0.2">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c r="CB303" s="194"/>
      <c r="CC303" s="194"/>
      <c r="CD303" s="194"/>
      <c r="CE303" s="194"/>
      <c r="CF303" s="194"/>
      <c r="CG303" s="194"/>
    </row>
    <row r="304" spans="2:85" x14ac:dyDescent="0.2">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c r="CB304" s="194"/>
      <c r="CC304" s="194"/>
      <c r="CD304" s="194"/>
      <c r="CE304" s="194"/>
      <c r="CF304" s="194"/>
      <c r="CG304" s="194"/>
    </row>
    <row r="305" spans="2:85" x14ac:dyDescent="0.2">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c r="CB305" s="194"/>
      <c r="CC305" s="194"/>
      <c r="CD305" s="194"/>
      <c r="CE305" s="194"/>
      <c r="CF305" s="194"/>
      <c r="CG305" s="194"/>
    </row>
    <row r="306" spans="2:85" x14ac:dyDescent="0.2">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c r="CB306" s="194"/>
      <c r="CC306" s="194"/>
      <c r="CD306" s="194"/>
      <c r="CE306" s="194"/>
      <c r="CF306" s="194"/>
      <c r="CG306" s="194"/>
    </row>
    <row r="307" spans="2:85" x14ac:dyDescent="0.2">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c r="CB307" s="194"/>
      <c r="CC307" s="194"/>
      <c r="CD307" s="194"/>
      <c r="CE307" s="194"/>
      <c r="CF307" s="194"/>
      <c r="CG307" s="194"/>
    </row>
    <row r="308" spans="2:85" x14ac:dyDescent="0.2">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c r="CB308" s="194"/>
      <c r="CC308" s="194"/>
      <c r="CD308" s="194"/>
      <c r="CE308" s="194"/>
      <c r="CF308" s="194"/>
      <c r="CG308" s="194"/>
    </row>
    <row r="309" spans="2:85" x14ac:dyDescent="0.2">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c r="CB309" s="194"/>
      <c r="CC309" s="194"/>
      <c r="CD309" s="194"/>
      <c r="CE309" s="194"/>
      <c r="CF309" s="194"/>
      <c r="CG309" s="194"/>
    </row>
    <row r="310" spans="2:85" x14ac:dyDescent="0.2">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c r="CB310" s="194"/>
      <c r="CC310" s="194"/>
      <c r="CD310" s="194"/>
      <c r="CE310" s="194"/>
      <c r="CF310" s="194"/>
      <c r="CG310" s="194"/>
    </row>
    <row r="311" spans="2:85" x14ac:dyDescent="0.2">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c r="CB311" s="194"/>
      <c r="CC311" s="194"/>
      <c r="CD311" s="194"/>
      <c r="CE311" s="194"/>
      <c r="CF311" s="194"/>
      <c r="CG311" s="194"/>
    </row>
    <row r="312" spans="2:85" x14ac:dyDescent="0.2">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c r="CB312" s="194"/>
      <c r="CC312" s="194"/>
      <c r="CD312" s="194"/>
      <c r="CE312" s="194"/>
      <c r="CF312" s="194"/>
      <c r="CG312" s="194"/>
    </row>
    <row r="313" spans="2:85" x14ac:dyDescent="0.2">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c r="CB313" s="194"/>
      <c r="CC313" s="194"/>
      <c r="CD313" s="194"/>
      <c r="CE313" s="194"/>
      <c r="CF313" s="194"/>
      <c r="CG313" s="194"/>
    </row>
    <row r="314" spans="2:85" x14ac:dyDescent="0.2">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c r="CB314" s="194"/>
      <c r="CC314" s="194"/>
      <c r="CD314" s="194"/>
      <c r="CE314" s="194"/>
      <c r="CF314" s="194"/>
      <c r="CG314" s="194"/>
    </row>
    <row r="315" spans="2:85" x14ac:dyDescent="0.2">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c r="CB315" s="194"/>
      <c r="CC315" s="194"/>
      <c r="CD315" s="194"/>
      <c r="CE315" s="194"/>
      <c r="CF315" s="194"/>
      <c r="CG315" s="194"/>
    </row>
    <row r="316" spans="2:85" x14ac:dyDescent="0.2">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c r="CB316" s="194"/>
      <c r="CC316" s="194"/>
      <c r="CD316" s="194"/>
      <c r="CE316" s="194"/>
      <c r="CF316" s="194"/>
      <c r="CG316" s="194"/>
    </row>
    <row r="317" spans="2:85" x14ac:dyDescent="0.2">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c r="CB317" s="194"/>
      <c r="CC317" s="194"/>
      <c r="CD317" s="194"/>
      <c r="CE317" s="194"/>
      <c r="CF317" s="194"/>
      <c r="CG317" s="194"/>
    </row>
    <row r="318" spans="2:85" x14ac:dyDescent="0.2">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c r="CB318" s="194"/>
      <c r="CC318" s="194"/>
      <c r="CD318" s="194"/>
      <c r="CE318" s="194"/>
      <c r="CF318" s="194"/>
      <c r="CG318" s="194"/>
    </row>
    <row r="319" spans="2:85" x14ac:dyDescent="0.2">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c r="CB319" s="194"/>
      <c r="CC319" s="194"/>
      <c r="CD319" s="194"/>
      <c r="CE319" s="194"/>
      <c r="CF319" s="194"/>
      <c r="CG319" s="194"/>
    </row>
    <row r="320" spans="2:85" x14ac:dyDescent="0.2">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c r="CB320" s="194"/>
      <c r="CC320" s="194"/>
      <c r="CD320" s="194"/>
      <c r="CE320" s="194"/>
      <c r="CF320" s="194"/>
      <c r="CG320" s="194"/>
    </row>
    <row r="321" spans="2:85" x14ac:dyDescent="0.2">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c r="CB321" s="194"/>
      <c r="CC321" s="194"/>
      <c r="CD321" s="194"/>
      <c r="CE321" s="194"/>
      <c r="CF321" s="194"/>
      <c r="CG321" s="194"/>
    </row>
    <row r="322" spans="2:85" x14ac:dyDescent="0.2">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c r="CB322" s="194"/>
      <c r="CC322" s="194"/>
      <c r="CD322" s="194"/>
      <c r="CE322" s="194"/>
      <c r="CF322" s="194"/>
      <c r="CG322" s="194"/>
    </row>
    <row r="323" spans="2:85" x14ac:dyDescent="0.2">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c r="CB323" s="194"/>
      <c r="CC323" s="194"/>
      <c r="CD323" s="194"/>
      <c r="CE323" s="194"/>
      <c r="CF323" s="194"/>
      <c r="CG323" s="194"/>
    </row>
    <row r="324" spans="2:85" x14ac:dyDescent="0.2">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c r="CB324" s="194"/>
      <c r="CC324" s="194"/>
      <c r="CD324" s="194"/>
      <c r="CE324" s="194"/>
      <c r="CF324" s="194"/>
      <c r="CG324" s="194"/>
    </row>
    <row r="325" spans="2:85" x14ac:dyDescent="0.2">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c r="CB325" s="194"/>
      <c r="CC325" s="194"/>
      <c r="CD325" s="194"/>
      <c r="CE325" s="194"/>
      <c r="CF325" s="194"/>
      <c r="CG325" s="194"/>
    </row>
    <row r="326" spans="2:85" x14ac:dyDescent="0.2">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c r="CB326" s="194"/>
      <c r="CC326" s="194"/>
      <c r="CD326" s="194"/>
      <c r="CE326" s="194"/>
      <c r="CF326" s="194"/>
      <c r="CG326" s="194"/>
    </row>
    <row r="327" spans="2:85" x14ac:dyDescent="0.2">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c r="CB327" s="194"/>
      <c r="CC327" s="194"/>
      <c r="CD327" s="194"/>
      <c r="CE327" s="194"/>
      <c r="CF327" s="194"/>
      <c r="CG327" s="194"/>
    </row>
    <row r="328" spans="2:85" x14ac:dyDescent="0.2">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c r="CB328" s="194"/>
      <c r="CC328" s="194"/>
      <c r="CD328" s="194"/>
      <c r="CE328" s="194"/>
      <c r="CF328" s="194"/>
      <c r="CG328" s="194"/>
    </row>
    <row r="329" spans="2:85" x14ac:dyDescent="0.2">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c r="CB329" s="194"/>
      <c r="CC329" s="194"/>
      <c r="CD329" s="194"/>
      <c r="CE329" s="194"/>
      <c r="CF329" s="194"/>
      <c r="CG329" s="194"/>
    </row>
    <row r="330" spans="2:85" x14ac:dyDescent="0.2">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c r="CC330" s="194"/>
      <c r="CD330" s="194"/>
      <c r="CE330" s="194"/>
      <c r="CF330" s="194"/>
      <c r="CG330" s="194"/>
    </row>
    <row r="331" spans="2:85" x14ac:dyDescent="0.2">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c r="CC331" s="194"/>
      <c r="CD331" s="194"/>
      <c r="CE331" s="194"/>
      <c r="CF331" s="194"/>
      <c r="CG331" s="194"/>
    </row>
    <row r="332" spans="2:85" x14ac:dyDescent="0.2">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c r="CC332" s="194"/>
      <c r="CD332" s="194"/>
      <c r="CE332" s="194"/>
      <c r="CF332" s="194"/>
      <c r="CG332" s="194"/>
    </row>
    <row r="333" spans="2:85" x14ac:dyDescent="0.2">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c r="CC333" s="194"/>
      <c r="CD333" s="194"/>
      <c r="CE333" s="194"/>
      <c r="CF333" s="194"/>
      <c r="CG333" s="194"/>
    </row>
    <row r="334" spans="2:85" x14ac:dyDescent="0.2">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c r="CC334" s="194"/>
      <c r="CD334" s="194"/>
      <c r="CE334" s="194"/>
      <c r="CF334" s="194"/>
      <c r="CG334" s="194"/>
    </row>
    <row r="335" spans="2:85" x14ac:dyDescent="0.2">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c r="CC335" s="194"/>
      <c r="CD335" s="194"/>
      <c r="CE335" s="194"/>
      <c r="CF335" s="194"/>
      <c r="CG335" s="194"/>
    </row>
    <row r="336" spans="2:85" x14ac:dyDescent="0.2">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c r="CC336" s="194"/>
      <c r="CD336" s="194"/>
      <c r="CE336" s="194"/>
      <c r="CF336" s="194"/>
      <c r="CG336" s="194"/>
    </row>
    <row r="337" spans="2:85" x14ac:dyDescent="0.2">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c r="CB337" s="194"/>
      <c r="CC337" s="194"/>
      <c r="CD337" s="194"/>
      <c r="CE337" s="194"/>
      <c r="CF337" s="194"/>
      <c r="CG337" s="194"/>
    </row>
    <row r="338" spans="2:85" x14ac:dyDescent="0.2">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c r="CB338" s="194"/>
      <c r="CC338" s="194"/>
      <c r="CD338" s="194"/>
      <c r="CE338" s="194"/>
      <c r="CF338" s="194"/>
      <c r="CG338" s="194"/>
    </row>
    <row r="339" spans="2:85" x14ac:dyDescent="0.2">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c r="CB339" s="194"/>
      <c r="CC339" s="194"/>
      <c r="CD339" s="194"/>
      <c r="CE339" s="194"/>
      <c r="CF339" s="194"/>
      <c r="CG339" s="194"/>
    </row>
    <row r="340" spans="2:85" x14ac:dyDescent="0.2">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c r="CB340" s="194"/>
      <c r="CC340" s="194"/>
      <c r="CD340" s="194"/>
      <c r="CE340" s="194"/>
      <c r="CF340" s="194"/>
      <c r="CG340" s="194"/>
    </row>
    <row r="341" spans="2:85" x14ac:dyDescent="0.2">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c r="CB341" s="194"/>
      <c r="CC341" s="194"/>
      <c r="CD341" s="194"/>
      <c r="CE341" s="194"/>
      <c r="CF341" s="194"/>
      <c r="CG341" s="194"/>
    </row>
    <row r="342" spans="2:85" x14ac:dyDescent="0.2">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c r="CB342" s="194"/>
      <c r="CC342" s="194"/>
      <c r="CD342" s="194"/>
      <c r="CE342" s="194"/>
      <c r="CF342" s="194"/>
      <c r="CG342" s="194"/>
    </row>
    <row r="343" spans="2:85" x14ac:dyDescent="0.2">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c r="CB343" s="194"/>
      <c r="CC343" s="194"/>
      <c r="CD343" s="194"/>
      <c r="CE343" s="194"/>
      <c r="CF343" s="194"/>
      <c r="CG343" s="194"/>
    </row>
    <row r="344" spans="2:85" x14ac:dyDescent="0.2">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c r="CB344" s="194"/>
      <c r="CC344" s="194"/>
      <c r="CD344" s="194"/>
      <c r="CE344" s="194"/>
      <c r="CF344" s="194"/>
      <c r="CG344" s="194"/>
    </row>
    <row r="345" spans="2:85" x14ac:dyDescent="0.2">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c r="CB345" s="194"/>
      <c r="CC345" s="194"/>
      <c r="CD345" s="194"/>
      <c r="CE345" s="194"/>
      <c r="CF345" s="194"/>
      <c r="CG345" s="194"/>
    </row>
    <row r="346" spans="2:85" x14ac:dyDescent="0.2">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c r="CB346" s="194"/>
      <c r="CC346" s="194"/>
      <c r="CD346" s="194"/>
      <c r="CE346" s="194"/>
      <c r="CF346" s="194"/>
      <c r="CG346" s="194"/>
    </row>
    <row r="347" spans="2:85" x14ac:dyDescent="0.2">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c r="CB347" s="194"/>
      <c r="CC347" s="194"/>
      <c r="CD347" s="194"/>
      <c r="CE347" s="194"/>
      <c r="CF347" s="194"/>
      <c r="CG347" s="194"/>
    </row>
    <row r="348" spans="2:85" x14ac:dyDescent="0.2">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c r="CB348" s="194"/>
      <c r="CC348" s="194"/>
      <c r="CD348" s="194"/>
      <c r="CE348" s="194"/>
      <c r="CF348" s="194"/>
      <c r="CG348" s="194"/>
    </row>
    <row r="349" spans="2:85" x14ac:dyDescent="0.2">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c r="CB349" s="194"/>
      <c r="CC349" s="194"/>
      <c r="CD349" s="194"/>
      <c r="CE349" s="194"/>
      <c r="CF349" s="194"/>
      <c r="CG349" s="194"/>
    </row>
    <row r="350" spans="2:85" x14ac:dyDescent="0.2">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c r="CB350" s="194"/>
      <c r="CC350" s="194"/>
      <c r="CD350" s="194"/>
      <c r="CE350" s="194"/>
      <c r="CF350" s="194"/>
      <c r="CG350" s="194"/>
    </row>
    <row r="351" spans="2:85" x14ac:dyDescent="0.2">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c r="CB351" s="194"/>
      <c r="CC351" s="194"/>
      <c r="CD351" s="194"/>
      <c r="CE351" s="194"/>
      <c r="CF351" s="194"/>
      <c r="CG351" s="194"/>
    </row>
    <row r="352" spans="2:85" x14ac:dyDescent="0.2">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c r="CB352" s="194"/>
      <c r="CC352" s="194"/>
      <c r="CD352" s="194"/>
      <c r="CE352" s="194"/>
      <c r="CF352" s="194"/>
      <c r="CG352" s="194"/>
    </row>
    <row r="353" spans="2:85" x14ac:dyDescent="0.2">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c r="CB353" s="194"/>
      <c r="CC353" s="194"/>
      <c r="CD353" s="194"/>
      <c r="CE353" s="194"/>
      <c r="CF353" s="194"/>
      <c r="CG353" s="194"/>
    </row>
    <row r="354" spans="2:85" x14ac:dyDescent="0.2">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c r="CB354" s="194"/>
      <c r="CC354" s="194"/>
      <c r="CD354" s="194"/>
      <c r="CE354" s="194"/>
      <c r="CF354" s="194"/>
      <c r="CG354" s="194"/>
    </row>
    <row r="355" spans="2:85" x14ac:dyDescent="0.2">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c r="CB355" s="194"/>
      <c r="CC355" s="194"/>
      <c r="CD355" s="194"/>
      <c r="CE355" s="194"/>
      <c r="CF355" s="194"/>
      <c r="CG355" s="194"/>
    </row>
    <row r="356" spans="2:85" x14ac:dyDescent="0.2">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c r="CB356" s="194"/>
      <c r="CC356" s="194"/>
      <c r="CD356" s="194"/>
      <c r="CE356" s="194"/>
      <c r="CF356" s="194"/>
      <c r="CG356" s="194"/>
    </row>
    <row r="357" spans="2:85" x14ac:dyDescent="0.2">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c r="CC357" s="194"/>
      <c r="CD357" s="194"/>
      <c r="CE357" s="194"/>
      <c r="CF357" s="194"/>
      <c r="CG357" s="194"/>
    </row>
    <row r="358" spans="2:85" x14ac:dyDescent="0.2">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c r="CB358" s="194"/>
      <c r="CC358" s="194"/>
      <c r="CD358" s="194"/>
      <c r="CE358" s="194"/>
      <c r="CF358" s="194"/>
      <c r="CG358" s="194"/>
    </row>
    <row r="359" spans="2:85" x14ac:dyDescent="0.2">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c r="CB359" s="194"/>
      <c r="CC359" s="194"/>
      <c r="CD359" s="194"/>
      <c r="CE359" s="194"/>
      <c r="CF359" s="194"/>
      <c r="CG359" s="194"/>
    </row>
    <row r="360" spans="2:85" x14ac:dyDescent="0.2">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c r="CB360" s="194"/>
      <c r="CC360" s="194"/>
      <c r="CD360" s="194"/>
      <c r="CE360" s="194"/>
      <c r="CF360" s="194"/>
      <c r="CG360" s="194"/>
    </row>
    <row r="361" spans="2:85" x14ac:dyDescent="0.2">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c r="CB361" s="194"/>
      <c r="CC361" s="194"/>
      <c r="CD361" s="194"/>
      <c r="CE361" s="194"/>
      <c r="CF361" s="194"/>
      <c r="CG361" s="194"/>
    </row>
    <row r="362" spans="2:85" x14ac:dyDescent="0.2">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c r="CC362" s="194"/>
      <c r="CD362" s="194"/>
      <c r="CE362" s="194"/>
      <c r="CF362" s="194"/>
      <c r="CG362" s="194"/>
    </row>
    <row r="363" spans="2:85" x14ac:dyDescent="0.2">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c r="CC363" s="194"/>
      <c r="CD363" s="194"/>
      <c r="CE363" s="194"/>
      <c r="CF363" s="194"/>
      <c r="CG363" s="194"/>
    </row>
    <row r="364" spans="2:85" x14ac:dyDescent="0.2">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c r="CB364" s="194"/>
      <c r="CC364" s="194"/>
      <c r="CD364" s="194"/>
      <c r="CE364" s="194"/>
      <c r="CF364" s="194"/>
      <c r="CG364" s="194"/>
    </row>
    <row r="365" spans="2:85" x14ac:dyDescent="0.2">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c r="CB365" s="194"/>
      <c r="CC365" s="194"/>
      <c r="CD365" s="194"/>
      <c r="CE365" s="194"/>
      <c r="CF365" s="194"/>
      <c r="CG365" s="194"/>
    </row>
    <row r="366" spans="2:85" x14ac:dyDescent="0.2">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c r="CB366" s="194"/>
      <c r="CC366" s="194"/>
      <c r="CD366" s="194"/>
      <c r="CE366" s="194"/>
      <c r="CF366" s="194"/>
      <c r="CG366" s="194"/>
    </row>
    <row r="367" spans="2:85" x14ac:dyDescent="0.2">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c r="CB367" s="194"/>
      <c r="CC367" s="194"/>
      <c r="CD367" s="194"/>
      <c r="CE367" s="194"/>
      <c r="CF367" s="194"/>
      <c r="CG367" s="194"/>
    </row>
    <row r="368" spans="2:85" x14ac:dyDescent="0.2">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c r="CB368" s="194"/>
      <c r="CC368" s="194"/>
      <c r="CD368" s="194"/>
      <c r="CE368" s="194"/>
      <c r="CF368" s="194"/>
      <c r="CG368" s="194"/>
    </row>
    <row r="369" spans="2:85" x14ac:dyDescent="0.2">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c r="CB369" s="194"/>
      <c r="CC369" s="194"/>
      <c r="CD369" s="194"/>
      <c r="CE369" s="194"/>
      <c r="CF369" s="194"/>
      <c r="CG369" s="194"/>
    </row>
    <row r="370" spans="2:85" x14ac:dyDescent="0.2">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c r="CB370" s="194"/>
      <c r="CC370" s="194"/>
      <c r="CD370" s="194"/>
      <c r="CE370" s="194"/>
      <c r="CF370" s="194"/>
      <c r="CG370" s="194"/>
    </row>
    <row r="371" spans="2:85" x14ac:dyDescent="0.2">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c r="CB371" s="194"/>
      <c r="CC371" s="194"/>
      <c r="CD371" s="194"/>
      <c r="CE371" s="194"/>
      <c r="CF371" s="194"/>
      <c r="CG371" s="194"/>
    </row>
    <row r="372" spans="2:85" x14ac:dyDescent="0.2">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c r="CB372" s="194"/>
      <c r="CC372" s="194"/>
      <c r="CD372" s="194"/>
      <c r="CE372" s="194"/>
      <c r="CF372" s="194"/>
      <c r="CG372" s="194"/>
    </row>
    <row r="373" spans="2:85" x14ac:dyDescent="0.2">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c r="CB373" s="194"/>
      <c r="CC373" s="194"/>
      <c r="CD373" s="194"/>
      <c r="CE373" s="194"/>
      <c r="CF373" s="194"/>
      <c r="CG373" s="194"/>
    </row>
    <row r="374" spans="2:85" x14ac:dyDescent="0.2">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c r="CB374" s="194"/>
      <c r="CC374" s="194"/>
      <c r="CD374" s="194"/>
      <c r="CE374" s="194"/>
      <c r="CF374" s="194"/>
      <c r="CG374" s="194"/>
    </row>
    <row r="375" spans="2:85" x14ac:dyDescent="0.2">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c r="CB375" s="194"/>
      <c r="CC375" s="194"/>
      <c r="CD375" s="194"/>
      <c r="CE375" s="194"/>
      <c r="CF375" s="194"/>
      <c r="CG375" s="194"/>
    </row>
    <row r="376" spans="2:85" x14ac:dyDescent="0.2">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c r="CB376" s="194"/>
      <c r="CC376" s="194"/>
      <c r="CD376" s="194"/>
      <c r="CE376" s="194"/>
      <c r="CF376" s="194"/>
      <c r="CG376" s="194"/>
    </row>
    <row r="377" spans="2:85" x14ac:dyDescent="0.2">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c r="CB377" s="194"/>
      <c r="CC377" s="194"/>
      <c r="CD377" s="194"/>
      <c r="CE377" s="194"/>
      <c r="CF377" s="194"/>
      <c r="CG377" s="194"/>
    </row>
    <row r="378" spans="2:85" x14ac:dyDescent="0.2">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c r="CB378" s="194"/>
      <c r="CC378" s="194"/>
      <c r="CD378" s="194"/>
      <c r="CE378" s="194"/>
      <c r="CF378" s="194"/>
      <c r="CG378" s="194"/>
    </row>
    <row r="379" spans="2:85" x14ac:dyDescent="0.2">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c r="CB379" s="194"/>
      <c r="CC379" s="194"/>
      <c r="CD379" s="194"/>
      <c r="CE379" s="194"/>
      <c r="CF379" s="194"/>
      <c r="CG379" s="194"/>
    </row>
    <row r="380" spans="2:85" x14ac:dyDescent="0.2">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c r="CB380" s="194"/>
      <c r="CC380" s="194"/>
      <c r="CD380" s="194"/>
      <c r="CE380" s="194"/>
      <c r="CF380" s="194"/>
      <c r="CG380" s="194"/>
    </row>
    <row r="381" spans="2:85" x14ac:dyDescent="0.2">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c r="CB381" s="194"/>
      <c r="CC381" s="194"/>
      <c r="CD381" s="194"/>
      <c r="CE381" s="194"/>
      <c r="CF381" s="194"/>
      <c r="CG381" s="194"/>
    </row>
    <row r="382" spans="2:85" x14ac:dyDescent="0.2">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c r="CB382" s="194"/>
      <c r="CC382" s="194"/>
      <c r="CD382" s="194"/>
      <c r="CE382" s="194"/>
      <c r="CF382" s="194"/>
      <c r="CG382" s="194"/>
    </row>
    <row r="383" spans="2:85" x14ac:dyDescent="0.2">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c r="CB383" s="194"/>
      <c r="CC383" s="194"/>
      <c r="CD383" s="194"/>
      <c r="CE383" s="194"/>
      <c r="CF383" s="194"/>
      <c r="CG383" s="194"/>
    </row>
    <row r="384" spans="2:85" x14ac:dyDescent="0.2">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c r="AG384" s="194"/>
      <c r="AH384" s="194"/>
      <c r="AI384" s="19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c r="CB384" s="194"/>
      <c r="CC384" s="194"/>
      <c r="CD384" s="194"/>
      <c r="CE384" s="194"/>
      <c r="CF384" s="194"/>
      <c r="CG384" s="194"/>
    </row>
    <row r="385" spans="2:85" x14ac:dyDescent="0.2">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c r="CB385" s="194"/>
      <c r="CC385" s="194"/>
      <c r="CD385" s="194"/>
      <c r="CE385" s="194"/>
      <c r="CF385" s="194"/>
      <c r="CG385" s="194"/>
    </row>
    <row r="386" spans="2:85" x14ac:dyDescent="0.2">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c r="CB386" s="194"/>
      <c r="CC386" s="194"/>
      <c r="CD386" s="194"/>
      <c r="CE386" s="194"/>
      <c r="CF386" s="194"/>
      <c r="CG386" s="194"/>
    </row>
    <row r="387" spans="2:85" x14ac:dyDescent="0.2">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c r="AG387" s="194"/>
      <c r="AH387" s="194"/>
      <c r="AI387" s="19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c r="CB387" s="194"/>
      <c r="CC387" s="194"/>
      <c r="CD387" s="194"/>
      <c r="CE387" s="194"/>
      <c r="CF387" s="194"/>
      <c r="CG387" s="194"/>
    </row>
    <row r="388" spans="2:85" x14ac:dyDescent="0.2">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c r="AG388" s="194"/>
      <c r="AH388" s="194"/>
      <c r="AI388" s="19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c r="CB388" s="194"/>
      <c r="CC388" s="194"/>
      <c r="CD388" s="194"/>
      <c r="CE388" s="194"/>
      <c r="CF388" s="194"/>
      <c r="CG388" s="194"/>
    </row>
    <row r="389" spans="2:85" x14ac:dyDescent="0.2">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c r="CB389" s="194"/>
      <c r="CC389" s="194"/>
      <c r="CD389" s="194"/>
      <c r="CE389" s="194"/>
      <c r="CF389" s="194"/>
      <c r="CG389" s="194"/>
    </row>
    <row r="390" spans="2:85" x14ac:dyDescent="0.2">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c r="CB390" s="194"/>
      <c r="CC390" s="194"/>
      <c r="CD390" s="194"/>
      <c r="CE390" s="194"/>
      <c r="CF390" s="194"/>
      <c r="CG390" s="194"/>
    </row>
    <row r="391" spans="2:85" x14ac:dyDescent="0.2">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c r="CB391" s="194"/>
      <c r="CC391" s="194"/>
      <c r="CD391" s="194"/>
      <c r="CE391" s="194"/>
      <c r="CF391" s="194"/>
      <c r="CG391" s="194"/>
    </row>
    <row r="392" spans="2:85" x14ac:dyDescent="0.2">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c r="CB392" s="194"/>
      <c r="CC392" s="194"/>
      <c r="CD392" s="194"/>
      <c r="CE392" s="194"/>
      <c r="CF392" s="194"/>
      <c r="CG392" s="194"/>
    </row>
    <row r="393" spans="2:85" x14ac:dyDescent="0.2">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c r="CB393" s="194"/>
      <c r="CC393" s="194"/>
      <c r="CD393" s="194"/>
      <c r="CE393" s="194"/>
      <c r="CF393" s="194"/>
      <c r="CG393" s="194"/>
    </row>
    <row r="394" spans="2:85" x14ac:dyDescent="0.2">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c r="CB394" s="194"/>
      <c r="CC394" s="194"/>
      <c r="CD394" s="194"/>
      <c r="CE394" s="194"/>
      <c r="CF394" s="194"/>
      <c r="CG394" s="194"/>
    </row>
    <row r="395" spans="2:85" x14ac:dyDescent="0.2">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c r="CC395" s="194"/>
      <c r="CD395" s="194"/>
      <c r="CE395" s="194"/>
      <c r="CF395" s="194"/>
      <c r="CG395" s="194"/>
    </row>
    <row r="396" spans="2:85" x14ac:dyDescent="0.2">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c r="CC396" s="194"/>
      <c r="CD396" s="194"/>
      <c r="CE396" s="194"/>
      <c r="CF396" s="194"/>
      <c r="CG396" s="194"/>
    </row>
    <row r="397" spans="2:85" x14ac:dyDescent="0.2">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c r="CB397" s="194"/>
      <c r="CC397" s="194"/>
      <c r="CD397" s="194"/>
      <c r="CE397" s="194"/>
      <c r="CF397" s="194"/>
      <c r="CG397" s="194"/>
    </row>
    <row r="398" spans="2:85" x14ac:dyDescent="0.2">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c r="CB398" s="194"/>
      <c r="CC398" s="194"/>
      <c r="CD398" s="194"/>
      <c r="CE398" s="194"/>
      <c r="CF398" s="194"/>
      <c r="CG398" s="194"/>
    </row>
    <row r="399" spans="2:85" x14ac:dyDescent="0.2">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c r="CB399" s="194"/>
      <c r="CC399" s="194"/>
      <c r="CD399" s="194"/>
      <c r="CE399" s="194"/>
      <c r="CF399" s="194"/>
      <c r="CG399" s="194"/>
    </row>
    <row r="400" spans="2:85" x14ac:dyDescent="0.2">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c r="CB400" s="194"/>
      <c r="CC400" s="194"/>
      <c r="CD400" s="194"/>
      <c r="CE400" s="194"/>
      <c r="CF400" s="194"/>
      <c r="CG400" s="194"/>
    </row>
    <row r="401" spans="2:85" x14ac:dyDescent="0.2">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c r="CB401" s="194"/>
      <c r="CC401" s="194"/>
      <c r="CD401" s="194"/>
      <c r="CE401" s="194"/>
      <c r="CF401" s="194"/>
      <c r="CG401" s="194"/>
    </row>
    <row r="402" spans="2:85" x14ac:dyDescent="0.2">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c r="CB402" s="194"/>
      <c r="CC402" s="194"/>
      <c r="CD402" s="194"/>
      <c r="CE402" s="194"/>
      <c r="CF402" s="194"/>
      <c r="CG402" s="194"/>
    </row>
    <row r="403" spans="2:85" x14ac:dyDescent="0.2">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c r="AG403" s="194"/>
      <c r="AH403" s="194"/>
      <c r="AI403" s="19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c r="CB403" s="194"/>
      <c r="CC403" s="194"/>
      <c r="CD403" s="194"/>
      <c r="CE403" s="194"/>
      <c r="CF403" s="194"/>
      <c r="CG403" s="194"/>
    </row>
    <row r="404" spans="2:85" x14ac:dyDescent="0.2">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c r="CB404" s="194"/>
      <c r="CC404" s="194"/>
      <c r="CD404" s="194"/>
      <c r="CE404" s="194"/>
      <c r="CF404" s="194"/>
      <c r="CG404" s="194"/>
    </row>
    <row r="405" spans="2:85" x14ac:dyDescent="0.2">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c r="AG405" s="194"/>
      <c r="AH405" s="194"/>
      <c r="AI405" s="19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c r="CB405" s="194"/>
      <c r="CC405" s="194"/>
      <c r="CD405" s="194"/>
      <c r="CE405" s="194"/>
      <c r="CF405" s="194"/>
      <c r="CG405" s="194"/>
    </row>
    <row r="406" spans="2:85" x14ac:dyDescent="0.2">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c r="AI406" s="19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c r="CB406" s="194"/>
      <c r="CC406" s="194"/>
      <c r="CD406" s="194"/>
      <c r="CE406" s="194"/>
      <c r="CF406" s="194"/>
      <c r="CG406" s="194"/>
    </row>
    <row r="407" spans="2:85" x14ac:dyDescent="0.2">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c r="CB407" s="194"/>
      <c r="CC407" s="194"/>
      <c r="CD407" s="194"/>
      <c r="CE407" s="194"/>
      <c r="CF407" s="194"/>
      <c r="CG407" s="194"/>
    </row>
    <row r="408" spans="2:85" x14ac:dyDescent="0.2">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c r="CB408" s="194"/>
      <c r="CC408" s="194"/>
      <c r="CD408" s="194"/>
      <c r="CE408" s="194"/>
      <c r="CF408" s="194"/>
      <c r="CG408" s="194"/>
    </row>
    <row r="409" spans="2:85" x14ac:dyDescent="0.2">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c r="CB409" s="194"/>
      <c r="CC409" s="194"/>
      <c r="CD409" s="194"/>
      <c r="CE409" s="194"/>
      <c r="CF409" s="194"/>
      <c r="CG409" s="194"/>
    </row>
    <row r="410" spans="2:85" x14ac:dyDescent="0.2">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c r="CB410" s="194"/>
      <c r="CC410" s="194"/>
      <c r="CD410" s="194"/>
      <c r="CE410" s="194"/>
      <c r="CF410" s="194"/>
      <c r="CG410" s="194"/>
    </row>
    <row r="411" spans="2:85" x14ac:dyDescent="0.2">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c r="CB411" s="194"/>
      <c r="CC411" s="194"/>
      <c r="CD411" s="194"/>
      <c r="CE411" s="194"/>
      <c r="CF411" s="194"/>
      <c r="CG411" s="194"/>
    </row>
    <row r="412" spans="2:85" x14ac:dyDescent="0.2">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c r="CB412" s="194"/>
      <c r="CC412" s="194"/>
      <c r="CD412" s="194"/>
      <c r="CE412" s="194"/>
      <c r="CF412" s="194"/>
      <c r="CG412" s="194"/>
    </row>
    <row r="413" spans="2:85" x14ac:dyDescent="0.2">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c r="CB413" s="194"/>
      <c r="CC413" s="194"/>
      <c r="CD413" s="194"/>
      <c r="CE413" s="194"/>
      <c r="CF413" s="194"/>
      <c r="CG413" s="194"/>
    </row>
    <row r="414" spans="2:85" x14ac:dyDescent="0.2">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c r="AG414" s="194"/>
      <c r="AH414" s="194"/>
      <c r="AI414" s="19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c r="CB414" s="194"/>
      <c r="CC414" s="194"/>
      <c r="CD414" s="194"/>
      <c r="CE414" s="194"/>
      <c r="CF414" s="194"/>
      <c r="CG414" s="194"/>
    </row>
    <row r="415" spans="2:85" x14ac:dyDescent="0.2">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c r="CB415" s="194"/>
      <c r="CC415" s="194"/>
      <c r="CD415" s="194"/>
      <c r="CE415" s="194"/>
      <c r="CF415" s="194"/>
      <c r="CG415" s="194"/>
    </row>
    <row r="416" spans="2:85" x14ac:dyDescent="0.2">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c r="CB416" s="194"/>
      <c r="CC416" s="194"/>
      <c r="CD416" s="194"/>
      <c r="CE416" s="194"/>
      <c r="CF416" s="194"/>
      <c r="CG416" s="194"/>
    </row>
    <row r="417" spans="2:85" x14ac:dyDescent="0.2">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c r="CB417" s="194"/>
      <c r="CC417" s="194"/>
      <c r="CD417" s="194"/>
      <c r="CE417" s="194"/>
      <c r="CF417" s="194"/>
      <c r="CG417" s="194"/>
    </row>
    <row r="418" spans="2:85" x14ac:dyDescent="0.2">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c r="CB418" s="194"/>
      <c r="CC418" s="194"/>
      <c r="CD418" s="194"/>
      <c r="CE418" s="194"/>
      <c r="CF418" s="194"/>
      <c r="CG418" s="194"/>
    </row>
    <row r="419" spans="2:85" x14ac:dyDescent="0.2">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c r="CB419" s="194"/>
      <c r="CC419" s="194"/>
      <c r="CD419" s="194"/>
      <c r="CE419" s="194"/>
      <c r="CF419" s="194"/>
      <c r="CG419" s="194"/>
    </row>
    <row r="420" spans="2:85" x14ac:dyDescent="0.2">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c r="AG420" s="194"/>
      <c r="AH420" s="194"/>
      <c r="AI420" s="19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c r="CB420" s="194"/>
      <c r="CC420" s="194"/>
      <c r="CD420" s="194"/>
      <c r="CE420" s="194"/>
      <c r="CF420" s="194"/>
      <c r="CG420" s="194"/>
    </row>
    <row r="421" spans="2:85" x14ac:dyDescent="0.2">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c r="CB421" s="194"/>
      <c r="CC421" s="194"/>
      <c r="CD421" s="194"/>
      <c r="CE421" s="194"/>
      <c r="CF421" s="194"/>
      <c r="CG421" s="194"/>
    </row>
    <row r="422" spans="2:85" x14ac:dyDescent="0.2">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c r="CB422" s="194"/>
      <c r="CC422" s="194"/>
      <c r="CD422" s="194"/>
      <c r="CE422" s="194"/>
      <c r="CF422" s="194"/>
      <c r="CG422" s="194"/>
    </row>
    <row r="423" spans="2:85" x14ac:dyDescent="0.2">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c r="AA423" s="194"/>
      <c r="AB423" s="194"/>
      <c r="AC423" s="194"/>
      <c r="AD423" s="194"/>
      <c r="AE423" s="194"/>
      <c r="AF423" s="194"/>
      <c r="AG423" s="194"/>
      <c r="AH423" s="194"/>
      <c r="AI423" s="19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c r="CB423" s="194"/>
      <c r="CC423" s="194"/>
      <c r="CD423" s="194"/>
      <c r="CE423" s="194"/>
      <c r="CF423" s="194"/>
      <c r="CG423" s="194"/>
    </row>
    <row r="424" spans="2:85" x14ac:dyDescent="0.2">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c r="AA424" s="194"/>
      <c r="AB424" s="194"/>
      <c r="AC424" s="194"/>
      <c r="AD424" s="194"/>
      <c r="AE424" s="194"/>
      <c r="AF424" s="194"/>
      <c r="AG424" s="194"/>
      <c r="AH424" s="194"/>
      <c r="AI424" s="19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c r="CB424" s="194"/>
      <c r="CC424" s="194"/>
      <c r="CD424" s="194"/>
      <c r="CE424" s="194"/>
      <c r="CF424" s="194"/>
      <c r="CG424" s="194"/>
    </row>
    <row r="425" spans="2:85" x14ac:dyDescent="0.2">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c r="AA425" s="194"/>
      <c r="AB425" s="194"/>
      <c r="AC425" s="194"/>
      <c r="AD425" s="194"/>
      <c r="AE425" s="194"/>
      <c r="AF425" s="194"/>
      <c r="AG425" s="194"/>
      <c r="AH425" s="194"/>
      <c r="AI425" s="19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c r="CB425" s="194"/>
      <c r="CC425" s="194"/>
      <c r="CD425" s="194"/>
      <c r="CE425" s="194"/>
      <c r="CF425" s="194"/>
      <c r="CG425" s="194"/>
    </row>
    <row r="426" spans="2:85" x14ac:dyDescent="0.2">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c r="AA426" s="194"/>
      <c r="AB426" s="194"/>
      <c r="AC426" s="194"/>
      <c r="AD426" s="194"/>
      <c r="AE426" s="194"/>
      <c r="AF426" s="194"/>
      <c r="AG426" s="194"/>
      <c r="AH426" s="194"/>
      <c r="AI426" s="19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c r="CB426" s="194"/>
      <c r="CC426" s="194"/>
      <c r="CD426" s="194"/>
      <c r="CE426" s="194"/>
      <c r="CF426" s="194"/>
      <c r="CG426" s="194"/>
    </row>
    <row r="427" spans="2:85" x14ac:dyDescent="0.2">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c r="CB427" s="194"/>
      <c r="CC427" s="194"/>
      <c r="CD427" s="194"/>
      <c r="CE427" s="194"/>
      <c r="CF427" s="194"/>
      <c r="CG427" s="194"/>
    </row>
    <row r="428" spans="2:85" x14ac:dyDescent="0.2">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c r="CB428" s="194"/>
      <c r="CC428" s="194"/>
      <c r="CD428" s="194"/>
      <c r="CE428" s="194"/>
      <c r="CF428" s="194"/>
      <c r="CG428" s="194"/>
    </row>
    <row r="429" spans="2:85" x14ac:dyDescent="0.2">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c r="CB429" s="194"/>
      <c r="CC429" s="194"/>
      <c r="CD429" s="194"/>
      <c r="CE429" s="194"/>
      <c r="CF429" s="194"/>
      <c r="CG429" s="194"/>
    </row>
    <row r="430" spans="2:85" x14ac:dyDescent="0.2">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c r="CB430" s="194"/>
      <c r="CC430" s="194"/>
      <c r="CD430" s="194"/>
      <c r="CE430" s="194"/>
      <c r="CF430" s="194"/>
      <c r="CG430" s="194"/>
    </row>
    <row r="431" spans="2:85" x14ac:dyDescent="0.2">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c r="AA431" s="194"/>
      <c r="AB431" s="194"/>
      <c r="AC431" s="194"/>
      <c r="AD431" s="194"/>
      <c r="AE431" s="194"/>
      <c r="AF431" s="194"/>
      <c r="AG431" s="194"/>
      <c r="AH431" s="194"/>
      <c r="AI431" s="19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c r="CB431" s="194"/>
      <c r="CC431" s="194"/>
      <c r="CD431" s="194"/>
      <c r="CE431" s="194"/>
      <c r="CF431" s="194"/>
      <c r="CG431" s="194"/>
    </row>
    <row r="432" spans="2:85" x14ac:dyDescent="0.2">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c r="CB432" s="194"/>
      <c r="CC432" s="194"/>
      <c r="CD432" s="194"/>
      <c r="CE432" s="194"/>
      <c r="CF432" s="194"/>
      <c r="CG432" s="194"/>
    </row>
    <row r="433" spans="2:85" x14ac:dyDescent="0.2">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c r="CB433" s="194"/>
      <c r="CC433" s="194"/>
      <c r="CD433" s="194"/>
      <c r="CE433" s="194"/>
      <c r="CF433" s="194"/>
      <c r="CG433" s="194"/>
    </row>
    <row r="434" spans="2:85" x14ac:dyDescent="0.2">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c r="AA434" s="194"/>
      <c r="AB434" s="194"/>
      <c r="AC434" s="194"/>
      <c r="AD434" s="194"/>
      <c r="AE434" s="194"/>
      <c r="AF434" s="194"/>
      <c r="AG434" s="194"/>
      <c r="AH434" s="194"/>
      <c r="AI434" s="19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c r="CB434" s="194"/>
      <c r="CC434" s="194"/>
      <c r="CD434" s="194"/>
      <c r="CE434" s="194"/>
      <c r="CF434" s="194"/>
      <c r="CG434" s="194"/>
    </row>
    <row r="435" spans="2:85" x14ac:dyDescent="0.2">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c r="CB435" s="194"/>
      <c r="CC435" s="194"/>
      <c r="CD435" s="194"/>
      <c r="CE435" s="194"/>
      <c r="CF435" s="194"/>
      <c r="CG435" s="194"/>
    </row>
    <row r="436" spans="2:85" x14ac:dyDescent="0.2">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c r="CB436" s="194"/>
      <c r="CC436" s="194"/>
      <c r="CD436" s="194"/>
      <c r="CE436" s="194"/>
      <c r="CF436" s="194"/>
      <c r="CG436" s="194"/>
    </row>
    <row r="437" spans="2:85" x14ac:dyDescent="0.2">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c r="CB437" s="194"/>
      <c r="CC437" s="194"/>
      <c r="CD437" s="194"/>
      <c r="CE437" s="194"/>
      <c r="CF437" s="194"/>
      <c r="CG437" s="194"/>
    </row>
    <row r="438" spans="2:85" x14ac:dyDescent="0.2">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c r="CB438" s="194"/>
      <c r="CC438" s="194"/>
      <c r="CD438" s="194"/>
      <c r="CE438" s="194"/>
      <c r="CF438" s="194"/>
      <c r="CG438" s="194"/>
    </row>
    <row r="439" spans="2:85" x14ac:dyDescent="0.2">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c r="CB439" s="194"/>
      <c r="CC439" s="194"/>
      <c r="CD439" s="194"/>
      <c r="CE439" s="194"/>
      <c r="CF439" s="194"/>
      <c r="CG439" s="194"/>
    </row>
    <row r="440" spans="2:85" x14ac:dyDescent="0.2">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c r="CB440" s="194"/>
      <c r="CC440" s="194"/>
      <c r="CD440" s="194"/>
      <c r="CE440" s="194"/>
      <c r="CF440" s="194"/>
      <c r="CG440" s="194"/>
    </row>
    <row r="441" spans="2:85" x14ac:dyDescent="0.2">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c r="AA441" s="194"/>
      <c r="AB441" s="194"/>
      <c r="AC441" s="194"/>
      <c r="AD441" s="194"/>
      <c r="AE441" s="194"/>
      <c r="AF441" s="194"/>
      <c r="AG441" s="194"/>
      <c r="AH441" s="194"/>
      <c r="AI441" s="19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c r="CB441" s="194"/>
      <c r="CC441" s="194"/>
      <c r="CD441" s="194"/>
      <c r="CE441" s="194"/>
      <c r="CF441" s="194"/>
      <c r="CG441" s="194"/>
    </row>
    <row r="442" spans="2:85" x14ac:dyDescent="0.2">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c r="AA442" s="194"/>
      <c r="AB442" s="194"/>
      <c r="AC442" s="194"/>
      <c r="AD442" s="194"/>
      <c r="AE442" s="194"/>
      <c r="AF442" s="194"/>
      <c r="AG442" s="194"/>
      <c r="AH442" s="194"/>
      <c r="AI442" s="19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c r="CB442" s="194"/>
      <c r="CC442" s="194"/>
      <c r="CD442" s="194"/>
      <c r="CE442" s="194"/>
      <c r="CF442" s="194"/>
      <c r="CG442" s="194"/>
    </row>
    <row r="443" spans="2:85" x14ac:dyDescent="0.2">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c r="CB443" s="194"/>
      <c r="CC443" s="194"/>
      <c r="CD443" s="194"/>
      <c r="CE443" s="194"/>
      <c r="CF443" s="194"/>
      <c r="CG443" s="194"/>
    </row>
    <row r="444" spans="2:85" x14ac:dyDescent="0.2">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c r="CB444" s="194"/>
      <c r="CC444" s="194"/>
      <c r="CD444" s="194"/>
      <c r="CE444" s="194"/>
      <c r="CF444" s="194"/>
      <c r="CG444" s="194"/>
    </row>
    <row r="445" spans="2:85" x14ac:dyDescent="0.2">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c r="AA445" s="194"/>
      <c r="AB445" s="194"/>
      <c r="AC445" s="194"/>
      <c r="AD445" s="194"/>
      <c r="AE445" s="194"/>
      <c r="AF445" s="194"/>
      <c r="AG445" s="194"/>
      <c r="AH445" s="194"/>
      <c r="AI445" s="19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c r="CB445" s="194"/>
      <c r="CC445" s="194"/>
      <c r="CD445" s="194"/>
      <c r="CE445" s="194"/>
      <c r="CF445" s="194"/>
      <c r="CG445" s="194"/>
    </row>
    <row r="446" spans="2:85" x14ac:dyDescent="0.2">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c r="AA446" s="194"/>
      <c r="AB446" s="194"/>
      <c r="AC446" s="194"/>
      <c r="AD446" s="194"/>
      <c r="AE446" s="194"/>
      <c r="AF446" s="194"/>
      <c r="AG446" s="194"/>
      <c r="AH446" s="194"/>
      <c r="AI446" s="19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c r="CB446" s="194"/>
      <c r="CC446" s="194"/>
      <c r="CD446" s="194"/>
      <c r="CE446" s="194"/>
      <c r="CF446" s="194"/>
      <c r="CG446" s="194"/>
    </row>
    <row r="447" spans="2:85" x14ac:dyDescent="0.2">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c r="AA447" s="194"/>
      <c r="AB447" s="194"/>
      <c r="AC447" s="194"/>
      <c r="AD447" s="194"/>
      <c r="AE447" s="194"/>
      <c r="AF447" s="194"/>
      <c r="AG447" s="194"/>
      <c r="AH447" s="194"/>
      <c r="AI447" s="19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c r="CB447" s="194"/>
      <c r="CC447" s="194"/>
      <c r="CD447" s="194"/>
      <c r="CE447" s="194"/>
      <c r="CF447" s="194"/>
      <c r="CG447" s="194"/>
    </row>
    <row r="448" spans="2:85" x14ac:dyDescent="0.2">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c r="CC448" s="194"/>
      <c r="CD448" s="194"/>
      <c r="CE448" s="194"/>
      <c r="CF448" s="194"/>
      <c r="CG448" s="194"/>
    </row>
    <row r="449" spans="2:85" x14ac:dyDescent="0.2">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c r="AA449" s="194"/>
      <c r="AB449" s="194"/>
      <c r="AC449" s="194"/>
      <c r="AD449" s="194"/>
      <c r="AE449" s="194"/>
      <c r="AF449" s="194"/>
      <c r="AG449" s="194"/>
      <c r="AH449" s="194"/>
      <c r="AI449" s="19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c r="CB449" s="194"/>
      <c r="CC449" s="194"/>
      <c r="CD449" s="194"/>
      <c r="CE449" s="194"/>
      <c r="CF449" s="194"/>
      <c r="CG449" s="194"/>
    </row>
    <row r="450" spans="2:85" x14ac:dyDescent="0.2">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c r="AA450" s="194"/>
      <c r="AB450" s="194"/>
      <c r="AC450" s="194"/>
      <c r="AD450" s="194"/>
      <c r="AE450" s="194"/>
      <c r="AF450" s="194"/>
      <c r="AG450" s="194"/>
      <c r="AH450" s="194"/>
      <c r="AI450" s="19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c r="CB450" s="194"/>
      <c r="CC450" s="194"/>
      <c r="CD450" s="194"/>
      <c r="CE450" s="194"/>
      <c r="CF450" s="194"/>
      <c r="CG450" s="194"/>
    </row>
    <row r="451" spans="2:85" x14ac:dyDescent="0.2">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c r="AA451" s="194"/>
      <c r="AB451" s="194"/>
      <c r="AC451" s="194"/>
      <c r="AD451" s="194"/>
      <c r="AE451" s="194"/>
      <c r="AF451" s="194"/>
      <c r="AG451" s="194"/>
      <c r="AH451" s="194"/>
      <c r="AI451" s="19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c r="CB451" s="194"/>
      <c r="CC451" s="194"/>
      <c r="CD451" s="194"/>
      <c r="CE451" s="194"/>
      <c r="CF451" s="194"/>
      <c r="CG451" s="194"/>
    </row>
    <row r="452" spans="2:85" x14ac:dyDescent="0.2">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c r="AA452" s="194"/>
      <c r="AB452" s="194"/>
      <c r="AC452" s="194"/>
      <c r="AD452" s="194"/>
      <c r="AE452" s="194"/>
      <c r="AF452" s="194"/>
      <c r="AG452" s="194"/>
      <c r="AH452" s="194"/>
      <c r="AI452" s="19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c r="CB452" s="194"/>
      <c r="CC452" s="194"/>
      <c r="CD452" s="194"/>
      <c r="CE452" s="194"/>
      <c r="CF452" s="194"/>
      <c r="CG452" s="194"/>
    </row>
    <row r="453" spans="2:85" x14ac:dyDescent="0.2">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c r="CB453" s="194"/>
      <c r="CC453" s="194"/>
      <c r="CD453" s="194"/>
      <c r="CE453" s="194"/>
      <c r="CF453" s="194"/>
      <c r="CG453" s="194"/>
    </row>
    <row r="454" spans="2:85" x14ac:dyDescent="0.2">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c r="AA454" s="194"/>
      <c r="AB454" s="194"/>
      <c r="AC454" s="194"/>
      <c r="AD454" s="194"/>
      <c r="AE454" s="194"/>
      <c r="AF454" s="194"/>
      <c r="AG454" s="194"/>
      <c r="AH454" s="194"/>
      <c r="AI454" s="19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c r="CB454" s="194"/>
      <c r="CC454" s="194"/>
      <c r="CD454" s="194"/>
      <c r="CE454" s="194"/>
      <c r="CF454" s="194"/>
      <c r="CG454" s="194"/>
    </row>
    <row r="455" spans="2:85" x14ac:dyDescent="0.2">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c r="CB455" s="194"/>
      <c r="CC455" s="194"/>
      <c r="CD455" s="194"/>
      <c r="CE455" s="194"/>
      <c r="CF455" s="194"/>
      <c r="CG455" s="194"/>
    </row>
    <row r="456" spans="2:85" x14ac:dyDescent="0.2">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c r="CB456" s="194"/>
      <c r="CC456" s="194"/>
      <c r="CD456" s="194"/>
      <c r="CE456" s="194"/>
      <c r="CF456" s="194"/>
      <c r="CG456" s="194"/>
    </row>
    <row r="457" spans="2:85" x14ac:dyDescent="0.2">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c r="CB457" s="194"/>
      <c r="CC457" s="194"/>
      <c r="CD457" s="194"/>
      <c r="CE457" s="194"/>
      <c r="CF457" s="194"/>
      <c r="CG457" s="194"/>
    </row>
    <row r="458" spans="2:85" x14ac:dyDescent="0.2">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c r="AA458" s="194"/>
      <c r="AB458" s="194"/>
      <c r="AC458" s="194"/>
      <c r="AD458" s="194"/>
      <c r="AE458" s="194"/>
      <c r="AF458" s="194"/>
      <c r="AG458" s="194"/>
      <c r="AH458" s="194"/>
      <c r="AI458" s="19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c r="CB458" s="194"/>
      <c r="CC458" s="194"/>
      <c r="CD458" s="194"/>
      <c r="CE458" s="194"/>
      <c r="CF458" s="194"/>
      <c r="CG458" s="194"/>
    </row>
    <row r="459" spans="2:85" x14ac:dyDescent="0.2">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c r="AA459" s="194"/>
      <c r="AB459" s="194"/>
      <c r="AC459" s="194"/>
      <c r="AD459" s="194"/>
      <c r="AE459" s="194"/>
      <c r="AF459" s="194"/>
      <c r="AG459" s="194"/>
      <c r="AH459" s="194"/>
      <c r="AI459" s="19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c r="CB459" s="194"/>
      <c r="CC459" s="194"/>
      <c r="CD459" s="194"/>
      <c r="CE459" s="194"/>
      <c r="CF459" s="194"/>
      <c r="CG459" s="194"/>
    </row>
    <row r="460" spans="2:85" x14ac:dyDescent="0.2">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c r="CB460" s="194"/>
      <c r="CC460" s="194"/>
      <c r="CD460" s="194"/>
      <c r="CE460" s="194"/>
      <c r="CF460" s="194"/>
      <c r="CG460" s="194"/>
    </row>
    <row r="461" spans="2:85" x14ac:dyDescent="0.2">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c r="AA461" s="194"/>
      <c r="AB461" s="194"/>
      <c r="AC461" s="194"/>
      <c r="AD461" s="194"/>
      <c r="AE461" s="194"/>
      <c r="AF461" s="194"/>
      <c r="AG461" s="194"/>
      <c r="AH461" s="194"/>
      <c r="AI461" s="19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c r="CB461" s="194"/>
      <c r="CC461" s="194"/>
      <c r="CD461" s="194"/>
      <c r="CE461" s="194"/>
      <c r="CF461" s="194"/>
      <c r="CG461" s="194"/>
    </row>
    <row r="462" spans="2:85" x14ac:dyDescent="0.2">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c r="CB462" s="194"/>
      <c r="CC462" s="194"/>
      <c r="CD462" s="194"/>
      <c r="CE462" s="194"/>
      <c r="CF462" s="194"/>
      <c r="CG462" s="194"/>
    </row>
    <row r="463" spans="2:85" x14ac:dyDescent="0.2">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c r="CC463" s="194"/>
      <c r="CD463" s="194"/>
      <c r="CE463" s="194"/>
      <c r="CF463" s="194"/>
      <c r="CG463" s="194"/>
    </row>
    <row r="464" spans="2:85" x14ac:dyDescent="0.2">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c r="AA464" s="194"/>
      <c r="AB464" s="194"/>
      <c r="AC464" s="194"/>
      <c r="AD464" s="194"/>
      <c r="AE464" s="194"/>
      <c r="AF464" s="194"/>
      <c r="AG464" s="194"/>
      <c r="AH464" s="194"/>
      <c r="AI464" s="19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c r="CB464" s="194"/>
      <c r="CC464" s="194"/>
      <c r="CD464" s="194"/>
      <c r="CE464" s="194"/>
      <c r="CF464" s="194"/>
      <c r="CG464" s="194"/>
    </row>
    <row r="465" spans="2:85" x14ac:dyDescent="0.2">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c r="CB465" s="194"/>
      <c r="CC465" s="194"/>
      <c r="CD465" s="194"/>
      <c r="CE465" s="194"/>
      <c r="CF465" s="194"/>
      <c r="CG465" s="194"/>
    </row>
    <row r="466" spans="2:85" x14ac:dyDescent="0.2">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c r="CB466" s="194"/>
      <c r="CC466" s="194"/>
      <c r="CD466" s="194"/>
      <c r="CE466" s="194"/>
      <c r="CF466" s="194"/>
      <c r="CG466" s="194"/>
    </row>
    <row r="467" spans="2:85" x14ac:dyDescent="0.2">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c r="CB467" s="194"/>
      <c r="CC467" s="194"/>
      <c r="CD467" s="194"/>
      <c r="CE467" s="194"/>
      <c r="CF467" s="194"/>
      <c r="CG467" s="194"/>
    </row>
    <row r="468" spans="2:85" x14ac:dyDescent="0.2">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c r="AG468" s="194"/>
      <c r="AH468" s="194"/>
      <c r="AI468" s="19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c r="CB468" s="194"/>
      <c r="CC468" s="194"/>
      <c r="CD468" s="194"/>
      <c r="CE468" s="194"/>
      <c r="CF468" s="194"/>
      <c r="CG468" s="194"/>
    </row>
    <row r="469" spans="2:85" x14ac:dyDescent="0.2">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c r="CB469" s="194"/>
      <c r="CC469" s="194"/>
      <c r="CD469" s="194"/>
      <c r="CE469" s="194"/>
      <c r="CF469" s="194"/>
      <c r="CG469" s="194"/>
    </row>
    <row r="470" spans="2:85" x14ac:dyDescent="0.2">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c r="CB470" s="194"/>
      <c r="CC470" s="194"/>
      <c r="CD470" s="194"/>
      <c r="CE470" s="194"/>
      <c r="CF470" s="194"/>
      <c r="CG470" s="194"/>
    </row>
    <row r="471" spans="2:85" x14ac:dyDescent="0.2">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c r="AA471" s="194"/>
      <c r="AB471" s="194"/>
      <c r="AC471" s="194"/>
      <c r="AD471" s="194"/>
      <c r="AE471" s="194"/>
      <c r="AF471" s="194"/>
      <c r="AG471" s="194"/>
      <c r="AH471" s="194"/>
      <c r="AI471" s="19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c r="CB471" s="194"/>
      <c r="CC471" s="194"/>
      <c r="CD471" s="194"/>
      <c r="CE471" s="194"/>
      <c r="CF471" s="194"/>
      <c r="CG471" s="194"/>
    </row>
    <row r="472" spans="2:85" x14ac:dyDescent="0.2">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c r="CB472" s="194"/>
      <c r="CC472" s="194"/>
      <c r="CD472" s="194"/>
      <c r="CE472" s="194"/>
      <c r="CF472" s="194"/>
      <c r="CG472" s="194"/>
    </row>
    <row r="473" spans="2:85" x14ac:dyDescent="0.2">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c r="AA473" s="194"/>
      <c r="AB473" s="194"/>
      <c r="AC473" s="194"/>
      <c r="AD473" s="194"/>
      <c r="AE473" s="194"/>
      <c r="AF473" s="194"/>
      <c r="AG473" s="194"/>
      <c r="AH473" s="194"/>
      <c r="AI473" s="19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c r="CB473" s="194"/>
      <c r="CC473" s="194"/>
      <c r="CD473" s="194"/>
      <c r="CE473" s="194"/>
      <c r="CF473" s="194"/>
      <c r="CG473" s="194"/>
    </row>
    <row r="474" spans="2:85" x14ac:dyDescent="0.2">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c r="CB474" s="194"/>
      <c r="CC474" s="194"/>
      <c r="CD474" s="194"/>
      <c r="CE474" s="194"/>
      <c r="CF474" s="194"/>
      <c r="CG474" s="194"/>
    </row>
    <row r="475" spans="2:85" x14ac:dyDescent="0.2">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c r="CB475" s="194"/>
      <c r="CC475" s="194"/>
      <c r="CD475" s="194"/>
      <c r="CE475" s="194"/>
      <c r="CF475" s="194"/>
      <c r="CG475" s="194"/>
    </row>
    <row r="476" spans="2:85" x14ac:dyDescent="0.2">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c r="CB476" s="194"/>
      <c r="CC476" s="194"/>
      <c r="CD476" s="194"/>
      <c r="CE476" s="194"/>
      <c r="CF476" s="194"/>
      <c r="CG476" s="194"/>
    </row>
    <row r="477" spans="2:85" x14ac:dyDescent="0.2">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c r="CB477" s="194"/>
      <c r="CC477" s="194"/>
      <c r="CD477" s="194"/>
      <c r="CE477" s="194"/>
      <c r="CF477" s="194"/>
      <c r="CG477" s="194"/>
    </row>
    <row r="478" spans="2:85" x14ac:dyDescent="0.2">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c r="AA478" s="194"/>
      <c r="AB478" s="194"/>
      <c r="AC478" s="194"/>
      <c r="AD478" s="194"/>
      <c r="AE478" s="194"/>
      <c r="AF478" s="194"/>
      <c r="AG478" s="194"/>
      <c r="AH478" s="194"/>
      <c r="AI478" s="19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c r="CB478" s="194"/>
      <c r="CC478" s="194"/>
      <c r="CD478" s="194"/>
      <c r="CE478" s="194"/>
      <c r="CF478" s="194"/>
      <c r="CG478" s="194"/>
    </row>
    <row r="479" spans="2:85" x14ac:dyDescent="0.2">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c r="CB479" s="194"/>
      <c r="CC479" s="194"/>
      <c r="CD479" s="194"/>
      <c r="CE479" s="194"/>
      <c r="CF479" s="194"/>
      <c r="CG479" s="194"/>
    </row>
    <row r="480" spans="2:85" x14ac:dyDescent="0.2">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c r="CB480" s="194"/>
      <c r="CC480" s="194"/>
      <c r="CD480" s="194"/>
      <c r="CE480" s="194"/>
      <c r="CF480" s="194"/>
      <c r="CG480" s="194"/>
    </row>
    <row r="481" spans="2:85" x14ac:dyDescent="0.2">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c r="CB481" s="194"/>
      <c r="CC481" s="194"/>
      <c r="CD481" s="194"/>
      <c r="CE481" s="194"/>
      <c r="CF481" s="194"/>
      <c r="CG481" s="194"/>
    </row>
    <row r="482" spans="2:85" x14ac:dyDescent="0.2">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c r="CB482" s="194"/>
      <c r="CC482" s="194"/>
      <c r="CD482" s="194"/>
      <c r="CE482" s="194"/>
      <c r="CF482" s="194"/>
      <c r="CG482" s="194"/>
    </row>
    <row r="483" spans="2:85" x14ac:dyDescent="0.2">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c r="CB483" s="194"/>
      <c r="CC483" s="194"/>
      <c r="CD483" s="194"/>
      <c r="CE483" s="194"/>
      <c r="CF483" s="194"/>
      <c r="CG483" s="194"/>
    </row>
    <row r="484" spans="2:85" x14ac:dyDescent="0.2">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c r="AG484" s="194"/>
      <c r="AH484" s="194"/>
      <c r="AI484" s="19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c r="CB484" s="194"/>
      <c r="CC484" s="194"/>
      <c r="CD484" s="194"/>
      <c r="CE484" s="194"/>
      <c r="CF484" s="194"/>
      <c r="CG484" s="194"/>
    </row>
    <row r="485" spans="2:85" x14ac:dyDescent="0.2">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E485" s="194"/>
      <c r="AF485" s="194"/>
      <c r="AG485" s="194"/>
      <c r="AH485" s="194"/>
      <c r="AI485" s="19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c r="CB485" s="194"/>
      <c r="CC485" s="194"/>
      <c r="CD485" s="194"/>
      <c r="CE485" s="194"/>
      <c r="CF485" s="194"/>
      <c r="CG485" s="194"/>
    </row>
    <row r="486" spans="2:85" x14ac:dyDescent="0.2">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c r="AG486" s="194"/>
      <c r="AH486" s="194"/>
      <c r="AI486" s="19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c r="CB486" s="194"/>
      <c r="CC486" s="194"/>
      <c r="CD486" s="194"/>
      <c r="CE486" s="194"/>
      <c r="CF486" s="194"/>
      <c r="CG486" s="194"/>
    </row>
    <row r="487" spans="2:85" x14ac:dyDescent="0.2">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c r="CB487" s="194"/>
      <c r="CC487" s="194"/>
      <c r="CD487" s="194"/>
      <c r="CE487" s="194"/>
      <c r="CF487" s="194"/>
      <c r="CG487" s="194"/>
    </row>
    <row r="488" spans="2:85" x14ac:dyDescent="0.2">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c r="AG488" s="194"/>
      <c r="AH488" s="194"/>
      <c r="AI488" s="19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c r="CB488" s="194"/>
      <c r="CC488" s="194"/>
      <c r="CD488" s="194"/>
      <c r="CE488" s="194"/>
      <c r="CF488" s="194"/>
      <c r="CG488" s="194"/>
    </row>
    <row r="489" spans="2:85" x14ac:dyDescent="0.2">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c r="AA489" s="194"/>
      <c r="AB489" s="194"/>
      <c r="AC489" s="194"/>
      <c r="AD489" s="194"/>
      <c r="AE489" s="194"/>
      <c r="AF489" s="194"/>
      <c r="AG489" s="194"/>
      <c r="AH489" s="194"/>
      <c r="AI489" s="19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c r="CB489" s="194"/>
      <c r="CC489" s="194"/>
      <c r="CD489" s="194"/>
      <c r="CE489" s="194"/>
      <c r="CF489" s="194"/>
      <c r="CG489" s="194"/>
    </row>
    <row r="490" spans="2:85" x14ac:dyDescent="0.2">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c r="AA490" s="194"/>
      <c r="AB490" s="194"/>
      <c r="AC490" s="194"/>
      <c r="AD490" s="194"/>
      <c r="AE490" s="194"/>
      <c r="AF490" s="194"/>
      <c r="AG490" s="194"/>
      <c r="AH490" s="194"/>
      <c r="AI490" s="19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c r="CB490" s="194"/>
      <c r="CC490" s="194"/>
      <c r="CD490" s="194"/>
      <c r="CE490" s="194"/>
      <c r="CF490" s="194"/>
      <c r="CG490" s="194"/>
    </row>
    <row r="491" spans="2:85" x14ac:dyDescent="0.2">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c r="AA491" s="194"/>
      <c r="AB491" s="194"/>
      <c r="AC491" s="194"/>
      <c r="AD491" s="194"/>
      <c r="AE491" s="194"/>
      <c r="AF491" s="194"/>
      <c r="AG491" s="194"/>
      <c r="AH491" s="194"/>
      <c r="AI491" s="19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c r="CB491" s="194"/>
      <c r="CC491" s="194"/>
      <c r="CD491" s="194"/>
      <c r="CE491" s="194"/>
      <c r="CF491" s="194"/>
      <c r="CG491" s="194"/>
    </row>
    <row r="492" spans="2:85" x14ac:dyDescent="0.2">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c r="CB492" s="194"/>
      <c r="CC492" s="194"/>
      <c r="CD492" s="194"/>
      <c r="CE492" s="194"/>
      <c r="CF492" s="194"/>
      <c r="CG492" s="194"/>
    </row>
    <row r="493" spans="2:85" x14ac:dyDescent="0.2">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c r="CB493" s="194"/>
      <c r="CC493" s="194"/>
      <c r="CD493" s="194"/>
      <c r="CE493" s="194"/>
      <c r="CF493" s="194"/>
      <c r="CG493" s="194"/>
    </row>
    <row r="494" spans="2:85" x14ac:dyDescent="0.2">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c r="CB494" s="194"/>
      <c r="CC494" s="194"/>
      <c r="CD494" s="194"/>
      <c r="CE494" s="194"/>
      <c r="CF494" s="194"/>
      <c r="CG494" s="194"/>
    </row>
    <row r="495" spans="2:85" x14ac:dyDescent="0.2">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c r="AA495" s="194"/>
      <c r="AB495" s="194"/>
      <c r="AC495" s="194"/>
      <c r="AD495" s="194"/>
      <c r="AE495" s="194"/>
      <c r="AF495" s="194"/>
      <c r="AG495" s="194"/>
      <c r="AH495" s="194"/>
      <c r="AI495" s="19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c r="CB495" s="194"/>
      <c r="CC495" s="194"/>
      <c r="CD495" s="194"/>
      <c r="CE495" s="194"/>
      <c r="CF495" s="194"/>
      <c r="CG495" s="194"/>
    </row>
    <row r="496" spans="2:85" x14ac:dyDescent="0.2">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c r="AG496" s="194"/>
      <c r="AH496" s="194"/>
      <c r="AI496" s="19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c r="CB496" s="194"/>
      <c r="CC496" s="194"/>
      <c r="CD496" s="194"/>
      <c r="CE496" s="194"/>
      <c r="CF496" s="194"/>
      <c r="CG496" s="194"/>
    </row>
    <row r="497" spans="2:85" x14ac:dyDescent="0.2">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c r="AG497" s="194"/>
      <c r="AH497" s="194"/>
      <c r="AI497" s="19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c r="CB497" s="194"/>
      <c r="CC497" s="194"/>
      <c r="CD497" s="194"/>
      <c r="CE497" s="194"/>
      <c r="CF497" s="194"/>
      <c r="CG497" s="194"/>
    </row>
    <row r="498" spans="2:85" x14ac:dyDescent="0.2">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c r="CB498" s="194"/>
      <c r="CC498" s="194"/>
      <c r="CD498" s="194"/>
      <c r="CE498" s="194"/>
      <c r="CF498" s="194"/>
      <c r="CG498" s="194"/>
    </row>
    <row r="499" spans="2:85" x14ac:dyDescent="0.2">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c r="CB499" s="194"/>
      <c r="CC499" s="194"/>
      <c r="CD499" s="194"/>
      <c r="CE499" s="194"/>
      <c r="CF499" s="194"/>
      <c r="CG499" s="194"/>
    </row>
    <row r="500" spans="2:85" x14ac:dyDescent="0.2">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c r="AA500" s="194"/>
      <c r="AB500" s="194"/>
      <c r="AC500" s="194"/>
      <c r="AD500" s="194"/>
      <c r="AE500" s="194"/>
      <c r="AF500" s="194"/>
      <c r="AG500" s="194"/>
      <c r="AH500" s="194"/>
      <c r="AI500" s="19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c r="CB500" s="194"/>
      <c r="CC500" s="194"/>
      <c r="CD500" s="194"/>
      <c r="CE500" s="194"/>
      <c r="CF500" s="194"/>
      <c r="CG500" s="194"/>
    </row>
    <row r="501" spans="2:85" x14ac:dyDescent="0.2">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c r="AA501" s="194"/>
      <c r="AB501" s="194"/>
      <c r="AC501" s="194"/>
      <c r="AD501" s="194"/>
      <c r="AE501" s="194"/>
      <c r="AF501" s="194"/>
      <c r="AG501" s="194"/>
      <c r="AH501" s="194"/>
      <c r="AI501" s="19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c r="CB501" s="194"/>
      <c r="CC501" s="194"/>
      <c r="CD501" s="194"/>
      <c r="CE501" s="194"/>
      <c r="CF501" s="194"/>
      <c r="CG501" s="194"/>
    </row>
    <row r="502" spans="2:85" x14ac:dyDescent="0.2">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c r="AA502" s="194"/>
      <c r="AB502" s="194"/>
      <c r="AC502" s="194"/>
      <c r="AD502" s="194"/>
      <c r="AE502" s="194"/>
      <c r="AF502" s="194"/>
      <c r="AG502" s="194"/>
      <c r="AH502" s="194"/>
      <c r="AI502" s="19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c r="CB502" s="194"/>
      <c r="CC502" s="194"/>
      <c r="CD502" s="194"/>
      <c r="CE502" s="194"/>
      <c r="CF502" s="194"/>
      <c r="CG502" s="194"/>
    </row>
    <row r="503" spans="2:85" x14ac:dyDescent="0.2">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c r="AA503" s="194"/>
      <c r="AB503" s="194"/>
      <c r="AC503" s="194"/>
      <c r="AD503" s="194"/>
      <c r="AE503" s="194"/>
      <c r="AF503" s="194"/>
      <c r="AG503" s="194"/>
      <c r="AH503" s="194"/>
      <c r="AI503" s="19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c r="CB503" s="194"/>
      <c r="CC503" s="194"/>
      <c r="CD503" s="194"/>
      <c r="CE503" s="194"/>
      <c r="CF503" s="194"/>
      <c r="CG503" s="194"/>
    </row>
    <row r="504" spans="2:85" x14ac:dyDescent="0.2">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c r="CB504" s="194"/>
      <c r="CC504" s="194"/>
      <c r="CD504" s="194"/>
      <c r="CE504" s="194"/>
      <c r="CF504" s="194"/>
      <c r="CG504" s="194"/>
    </row>
    <row r="505" spans="2:85" x14ac:dyDescent="0.2">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c r="AG505" s="194"/>
      <c r="AH505" s="194"/>
      <c r="AI505" s="19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c r="CB505" s="194"/>
      <c r="CC505" s="194"/>
      <c r="CD505" s="194"/>
      <c r="CE505" s="194"/>
      <c r="CF505" s="194"/>
      <c r="CG505" s="194"/>
    </row>
    <row r="506" spans="2:85" x14ac:dyDescent="0.2">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c r="AD506" s="194"/>
      <c r="AE506" s="194"/>
      <c r="AF506" s="194"/>
      <c r="AG506" s="194"/>
      <c r="AH506" s="194"/>
      <c r="AI506" s="19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c r="CB506" s="194"/>
      <c r="CC506" s="194"/>
      <c r="CD506" s="194"/>
      <c r="CE506" s="194"/>
      <c r="CF506" s="194"/>
      <c r="CG506" s="194"/>
    </row>
    <row r="507" spans="2:85" x14ac:dyDescent="0.2">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c r="AD507" s="194"/>
      <c r="AE507" s="194"/>
      <c r="AF507" s="194"/>
      <c r="AG507" s="194"/>
      <c r="AH507" s="194"/>
      <c r="AI507" s="19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c r="CB507" s="194"/>
      <c r="CC507" s="194"/>
      <c r="CD507" s="194"/>
      <c r="CE507" s="194"/>
      <c r="CF507" s="194"/>
      <c r="CG507" s="194"/>
    </row>
    <row r="508" spans="2:85" x14ac:dyDescent="0.2">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c r="AA508" s="194"/>
      <c r="AB508" s="194"/>
      <c r="AC508" s="194"/>
      <c r="AD508" s="194"/>
      <c r="AE508" s="194"/>
      <c r="AF508" s="194"/>
      <c r="AG508" s="194"/>
      <c r="AH508" s="194"/>
      <c r="AI508" s="19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c r="CB508" s="194"/>
      <c r="CC508" s="194"/>
      <c r="CD508" s="194"/>
      <c r="CE508" s="194"/>
      <c r="CF508" s="194"/>
      <c r="CG508" s="194"/>
    </row>
    <row r="509" spans="2:85" x14ac:dyDescent="0.2">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c r="CB509" s="194"/>
      <c r="CC509" s="194"/>
      <c r="CD509" s="194"/>
      <c r="CE509" s="194"/>
      <c r="CF509" s="194"/>
      <c r="CG509" s="194"/>
    </row>
    <row r="510" spans="2:85" x14ac:dyDescent="0.2">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c r="AA510" s="194"/>
      <c r="AB510" s="194"/>
      <c r="AC510" s="194"/>
      <c r="AD510" s="194"/>
      <c r="AE510" s="194"/>
      <c r="AF510" s="194"/>
      <c r="AG510" s="194"/>
      <c r="AH510" s="194"/>
      <c r="AI510" s="19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c r="CB510" s="194"/>
      <c r="CC510" s="194"/>
      <c r="CD510" s="194"/>
      <c r="CE510" s="194"/>
      <c r="CF510" s="194"/>
      <c r="CG510" s="194"/>
    </row>
    <row r="511" spans="2:85" x14ac:dyDescent="0.2">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c r="AA511" s="194"/>
      <c r="AB511" s="194"/>
      <c r="AC511" s="194"/>
      <c r="AD511" s="194"/>
      <c r="AE511" s="194"/>
      <c r="AF511" s="194"/>
      <c r="AG511" s="194"/>
      <c r="AH511" s="194"/>
      <c r="AI511" s="19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c r="CB511" s="194"/>
      <c r="CC511" s="194"/>
      <c r="CD511" s="194"/>
      <c r="CE511" s="194"/>
      <c r="CF511" s="194"/>
      <c r="CG511" s="194"/>
    </row>
    <row r="512" spans="2:85" x14ac:dyDescent="0.2">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c r="AA512" s="194"/>
      <c r="AB512" s="194"/>
      <c r="AC512" s="194"/>
      <c r="AD512" s="194"/>
      <c r="AE512" s="194"/>
      <c r="AF512" s="194"/>
      <c r="AG512" s="194"/>
      <c r="AH512" s="194"/>
      <c r="AI512" s="19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c r="CB512" s="194"/>
      <c r="CC512" s="194"/>
      <c r="CD512" s="194"/>
      <c r="CE512" s="194"/>
      <c r="CF512" s="194"/>
      <c r="CG512" s="194"/>
    </row>
    <row r="513" spans="2:85" x14ac:dyDescent="0.2">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c r="CB513" s="194"/>
      <c r="CC513" s="194"/>
      <c r="CD513" s="194"/>
      <c r="CE513" s="194"/>
      <c r="CF513" s="194"/>
      <c r="CG513" s="194"/>
    </row>
    <row r="514" spans="2:85" x14ac:dyDescent="0.2">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c r="CB514" s="194"/>
      <c r="CC514" s="194"/>
      <c r="CD514" s="194"/>
      <c r="CE514" s="194"/>
      <c r="CF514" s="194"/>
      <c r="CG514" s="194"/>
    </row>
    <row r="515" spans="2:85" x14ac:dyDescent="0.2">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c r="AA515" s="194"/>
      <c r="AB515" s="194"/>
      <c r="AC515" s="194"/>
      <c r="AD515" s="194"/>
      <c r="AE515" s="194"/>
      <c r="AF515" s="194"/>
      <c r="AG515" s="194"/>
      <c r="AH515" s="194"/>
      <c r="AI515" s="19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c r="CB515" s="194"/>
      <c r="CC515" s="194"/>
      <c r="CD515" s="194"/>
      <c r="CE515" s="194"/>
      <c r="CF515" s="194"/>
      <c r="CG515" s="194"/>
    </row>
    <row r="516" spans="2:85" x14ac:dyDescent="0.2">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c r="CB516" s="194"/>
      <c r="CC516" s="194"/>
      <c r="CD516" s="194"/>
      <c r="CE516" s="194"/>
      <c r="CF516" s="194"/>
      <c r="CG516" s="194"/>
    </row>
    <row r="517" spans="2:85" x14ac:dyDescent="0.2">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c r="CB517" s="194"/>
      <c r="CC517" s="194"/>
      <c r="CD517" s="194"/>
      <c r="CE517" s="194"/>
      <c r="CF517" s="194"/>
      <c r="CG517" s="194"/>
    </row>
    <row r="518" spans="2:85" x14ac:dyDescent="0.2">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c r="CB518" s="194"/>
      <c r="CC518" s="194"/>
      <c r="CD518" s="194"/>
      <c r="CE518" s="194"/>
      <c r="CF518" s="194"/>
      <c r="CG518" s="194"/>
    </row>
    <row r="519" spans="2:85" x14ac:dyDescent="0.2">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c r="AA519" s="194"/>
      <c r="AB519" s="194"/>
      <c r="AC519" s="194"/>
      <c r="AD519" s="194"/>
      <c r="AE519" s="194"/>
      <c r="AF519" s="194"/>
      <c r="AG519" s="194"/>
      <c r="AH519" s="194"/>
      <c r="AI519" s="19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c r="CB519" s="194"/>
      <c r="CC519" s="194"/>
      <c r="CD519" s="194"/>
      <c r="CE519" s="194"/>
      <c r="CF519" s="194"/>
      <c r="CG519" s="194"/>
    </row>
    <row r="520" spans="2:85" x14ac:dyDescent="0.2">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c r="AA520" s="194"/>
      <c r="AB520" s="194"/>
      <c r="AC520" s="194"/>
      <c r="AD520" s="194"/>
      <c r="AE520" s="194"/>
      <c r="AF520" s="194"/>
      <c r="AG520" s="194"/>
      <c r="AH520" s="194"/>
      <c r="AI520" s="19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c r="CB520" s="194"/>
      <c r="CC520" s="194"/>
      <c r="CD520" s="194"/>
      <c r="CE520" s="194"/>
      <c r="CF520" s="194"/>
      <c r="CG520" s="194"/>
    </row>
    <row r="521" spans="2:85" x14ac:dyDescent="0.2">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c r="AA521" s="194"/>
      <c r="AB521" s="194"/>
      <c r="AC521" s="194"/>
      <c r="AD521" s="194"/>
      <c r="AE521" s="194"/>
      <c r="AF521" s="194"/>
      <c r="AG521" s="194"/>
      <c r="AH521" s="194"/>
      <c r="AI521" s="19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c r="CB521" s="194"/>
      <c r="CC521" s="194"/>
      <c r="CD521" s="194"/>
      <c r="CE521" s="194"/>
      <c r="CF521" s="194"/>
      <c r="CG521" s="194"/>
    </row>
    <row r="522" spans="2:85" x14ac:dyDescent="0.2">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c r="AA522" s="194"/>
      <c r="AB522" s="194"/>
      <c r="AC522" s="194"/>
      <c r="AD522" s="194"/>
      <c r="AE522" s="194"/>
      <c r="AF522" s="194"/>
      <c r="AG522" s="194"/>
      <c r="AH522" s="194"/>
      <c r="AI522" s="19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c r="CB522" s="194"/>
      <c r="CC522" s="194"/>
      <c r="CD522" s="194"/>
      <c r="CE522" s="194"/>
      <c r="CF522" s="194"/>
      <c r="CG522" s="194"/>
    </row>
    <row r="523" spans="2:85" x14ac:dyDescent="0.2">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c r="AA523" s="194"/>
      <c r="AB523" s="194"/>
      <c r="AC523" s="194"/>
      <c r="AD523" s="194"/>
      <c r="AE523" s="194"/>
      <c r="AF523" s="194"/>
      <c r="AG523" s="194"/>
      <c r="AH523" s="194"/>
      <c r="AI523" s="19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c r="CB523" s="194"/>
      <c r="CC523" s="194"/>
      <c r="CD523" s="194"/>
      <c r="CE523" s="194"/>
      <c r="CF523" s="194"/>
      <c r="CG523" s="194"/>
    </row>
    <row r="524" spans="2:85" x14ac:dyDescent="0.2">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c r="AA524" s="194"/>
      <c r="AB524" s="194"/>
      <c r="AC524" s="194"/>
      <c r="AD524" s="194"/>
      <c r="AE524" s="194"/>
      <c r="AF524" s="194"/>
      <c r="AG524" s="194"/>
      <c r="AH524" s="194"/>
      <c r="AI524" s="19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c r="CB524" s="194"/>
      <c r="CC524" s="194"/>
      <c r="CD524" s="194"/>
      <c r="CE524" s="194"/>
      <c r="CF524" s="194"/>
      <c r="CG524" s="194"/>
    </row>
    <row r="525" spans="2:85" x14ac:dyDescent="0.2">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c r="AA525" s="194"/>
      <c r="AB525" s="194"/>
      <c r="AC525" s="194"/>
      <c r="AD525" s="194"/>
      <c r="AE525" s="194"/>
      <c r="AF525" s="194"/>
      <c r="AG525" s="194"/>
      <c r="AH525" s="194"/>
      <c r="AI525" s="19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c r="CB525" s="194"/>
      <c r="CC525" s="194"/>
      <c r="CD525" s="194"/>
      <c r="CE525" s="194"/>
      <c r="CF525" s="194"/>
      <c r="CG525" s="194"/>
    </row>
    <row r="526" spans="2:85" x14ac:dyDescent="0.2">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c r="AG526" s="194"/>
      <c r="AH526" s="194"/>
      <c r="AI526" s="19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c r="CB526" s="194"/>
      <c r="CC526" s="194"/>
      <c r="CD526" s="194"/>
      <c r="CE526" s="194"/>
      <c r="CF526" s="194"/>
      <c r="CG526" s="194"/>
    </row>
    <row r="527" spans="2:85" x14ac:dyDescent="0.2">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c r="AA527" s="194"/>
      <c r="AB527" s="194"/>
      <c r="AC527" s="194"/>
      <c r="AD527" s="194"/>
      <c r="AE527" s="194"/>
      <c r="AF527" s="194"/>
      <c r="AG527" s="194"/>
      <c r="AH527" s="194"/>
      <c r="AI527" s="19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c r="CB527" s="194"/>
      <c r="CC527" s="194"/>
      <c r="CD527" s="194"/>
      <c r="CE527" s="194"/>
      <c r="CF527" s="194"/>
      <c r="CG527" s="194"/>
    </row>
    <row r="528" spans="2:85" x14ac:dyDescent="0.2">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c r="AA528" s="194"/>
      <c r="AB528" s="194"/>
      <c r="AC528" s="194"/>
      <c r="AD528" s="194"/>
      <c r="AE528" s="194"/>
      <c r="AF528" s="194"/>
      <c r="AG528" s="194"/>
      <c r="AH528" s="194"/>
      <c r="AI528" s="19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c r="CB528" s="194"/>
      <c r="CC528" s="194"/>
      <c r="CD528" s="194"/>
      <c r="CE528" s="194"/>
      <c r="CF528" s="194"/>
      <c r="CG528" s="194"/>
    </row>
    <row r="529" spans="2:85" x14ac:dyDescent="0.2">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c r="AA529" s="194"/>
      <c r="AB529" s="194"/>
      <c r="AC529" s="194"/>
      <c r="AD529" s="194"/>
      <c r="AE529" s="194"/>
      <c r="AF529" s="194"/>
      <c r="AG529" s="194"/>
      <c r="AH529" s="194"/>
      <c r="AI529" s="19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c r="CB529" s="194"/>
      <c r="CC529" s="194"/>
      <c r="CD529" s="194"/>
      <c r="CE529" s="194"/>
      <c r="CF529" s="194"/>
      <c r="CG529" s="194"/>
    </row>
    <row r="530" spans="2:85" x14ac:dyDescent="0.2">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c r="AA530" s="194"/>
      <c r="AB530" s="194"/>
      <c r="AC530" s="194"/>
      <c r="AD530" s="194"/>
      <c r="AE530" s="194"/>
      <c r="AF530" s="194"/>
      <c r="AG530" s="194"/>
      <c r="AH530" s="194"/>
      <c r="AI530" s="19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c r="CB530" s="194"/>
      <c r="CC530" s="194"/>
      <c r="CD530" s="194"/>
      <c r="CE530" s="194"/>
      <c r="CF530" s="194"/>
      <c r="CG530" s="194"/>
    </row>
    <row r="531" spans="2:85" x14ac:dyDescent="0.2">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c r="CB531" s="194"/>
      <c r="CC531" s="194"/>
      <c r="CD531" s="194"/>
      <c r="CE531" s="194"/>
      <c r="CF531" s="194"/>
      <c r="CG531" s="194"/>
    </row>
    <row r="532" spans="2:85" x14ac:dyDescent="0.2">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c r="AA532" s="194"/>
      <c r="AB532" s="194"/>
      <c r="AC532" s="194"/>
      <c r="AD532" s="194"/>
      <c r="AE532" s="194"/>
      <c r="AF532" s="194"/>
      <c r="AG532" s="194"/>
      <c r="AH532" s="194"/>
      <c r="AI532" s="19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c r="CB532" s="194"/>
      <c r="CC532" s="194"/>
      <c r="CD532" s="194"/>
      <c r="CE532" s="194"/>
      <c r="CF532" s="194"/>
      <c r="CG532" s="194"/>
    </row>
    <row r="533" spans="2:85" x14ac:dyDescent="0.2">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c r="AA533" s="194"/>
      <c r="AB533" s="194"/>
      <c r="AC533" s="194"/>
      <c r="AD533" s="194"/>
      <c r="AE533" s="194"/>
      <c r="AF533" s="194"/>
      <c r="AG533" s="194"/>
      <c r="AH533" s="194"/>
      <c r="AI533" s="19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c r="CB533" s="194"/>
      <c r="CC533" s="194"/>
      <c r="CD533" s="194"/>
      <c r="CE533" s="194"/>
      <c r="CF533" s="194"/>
      <c r="CG533" s="194"/>
    </row>
    <row r="534" spans="2:85" x14ac:dyDescent="0.2">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c r="AA534" s="194"/>
      <c r="AB534" s="194"/>
      <c r="AC534" s="194"/>
      <c r="AD534" s="194"/>
      <c r="AE534" s="194"/>
      <c r="AF534" s="194"/>
      <c r="AG534" s="194"/>
      <c r="AH534" s="194"/>
      <c r="AI534" s="19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c r="CB534" s="194"/>
      <c r="CC534" s="194"/>
      <c r="CD534" s="194"/>
      <c r="CE534" s="194"/>
      <c r="CF534" s="194"/>
      <c r="CG534" s="194"/>
    </row>
    <row r="535" spans="2:85" x14ac:dyDescent="0.2">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c r="CB535" s="194"/>
      <c r="CC535" s="194"/>
      <c r="CD535" s="194"/>
      <c r="CE535" s="194"/>
      <c r="CF535" s="194"/>
      <c r="CG535" s="194"/>
    </row>
    <row r="536" spans="2:85" x14ac:dyDescent="0.2">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c r="CB536" s="194"/>
      <c r="CC536" s="194"/>
      <c r="CD536" s="194"/>
      <c r="CE536" s="194"/>
      <c r="CF536" s="194"/>
      <c r="CG536" s="194"/>
    </row>
    <row r="537" spans="2:85" x14ac:dyDescent="0.2">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c r="CB537" s="194"/>
      <c r="CC537" s="194"/>
      <c r="CD537" s="194"/>
      <c r="CE537" s="194"/>
      <c r="CF537" s="194"/>
      <c r="CG537" s="194"/>
    </row>
    <row r="538" spans="2:85" x14ac:dyDescent="0.2">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c r="CB538" s="194"/>
      <c r="CC538" s="194"/>
      <c r="CD538" s="194"/>
      <c r="CE538" s="194"/>
      <c r="CF538" s="194"/>
      <c r="CG538" s="194"/>
    </row>
    <row r="539" spans="2:85" x14ac:dyDescent="0.2">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c r="CB539" s="194"/>
      <c r="CC539" s="194"/>
      <c r="CD539" s="194"/>
      <c r="CE539" s="194"/>
      <c r="CF539" s="194"/>
      <c r="CG539" s="194"/>
    </row>
    <row r="540" spans="2:85" x14ac:dyDescent="0.2">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c r="CB540" s="194"/>
      <c r="CC540" s="194"/>
      <c r="CD540" s="194"/>
      <c r="CE540" s="194"/>
      <c r="CF540" s="194"/>
      <c r="CG540" s="194"/>
    </row>
    <row r="541" spans="2:85" x14ac:dyDescent="0.2">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c r="BR541" s="194"/>
      <c r="BS541" s="194"/>
      <c r="BT541" s="194"/>
      <c r="BU541" s="194"/>
      <c r="BV541" s="194"/>
      <c r="BW541" s="194"/>
      <c r="BX541" s="194"/>
      <c r="BY541" s="194"/>
      <c r="BZ541" s="194"/>
      <c r="CA541" s="194"/>
      <c r="CB541" s="194"/>
      <c r="CC541" s="194"/>
      <c r="CD541" s="194"/>
      <c r="CE541" s="194"/>
      <c r="CF541" s="194"/>
      <c r="CG541" s="194"/>
    </row>
    <row r="542" spans="2:85" x14ac:dyDescent="0.2">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c r="AA542" s="194"/>
      <c r="AB542" s="194"/>
      <c r="AC542" s="194"/>
      <c r="AD542" s="194"/>
      <c r="AE542" s="194"/>
      <c r="AF542" s="194"/>
      <c r="AG542" s="194"/>
      <c r="AH542" s="194"/>
      <c r="AI542" s="19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c r="BR542" s="194"/>
      <c r="BS542" s="194"/>
      <c r="BT542" s="194"/>
      <c r="BU542" s="194"/>
      <c r="BV542" s="194"/>
      <c r="BW542" s="194"/>
      <c r="BX542" s="194"/>
      <c r="BY542" s="194"/>
      <c r="BZ542" s="194"/>
      <c r="CA542" s="194"/>
      <c r="CB542" s="194"/>
      <c r="CC542" s="194"/>
      <c r="CD542" s="194"/>
      <c r="CE542" s="194"/>
      <c r="CF542" s="194"/>
      <c r="CG542" s="194"/>
    </row>
    <row r="543" spans="2:85" x14ac:dyDescent="0.2">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c r="BR543" s="194"/>
      <c r="BS543" s="194"/>
      <c r="BT543" s="194"/>
      <c r="BU543" s="194"/>
      <c r="BV543" s="194"/>
      <c r="BW543" s="194"/>
      <c r="BX543" s="194"/>
      <c r="BY543" s="194"/>
      <c r="BZ543" s="194"/>
      <c r="CA543" s="194"/>
      <c r="CB543" s="194"/>
      <c r="CC543" s="194"/>
      <c r="CD543" s="194"/>
      <c r="CE543" s="194"/>
      <c r="CF543" s="194"/>
      <c r="CG543" s="194"/>
    </row>
    <row r="544" spans="2:85" x14ac:dyDescent="0.2">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c r="AA544" s="194"/>
      <c r="AB544" s="194"/>
      <c r="AC544" s="194"/>
      <c r="AD544" s="194"/>
      <c r="AE544" s="194"/>
      <c r="AF544" s="194"/>
      <c r="AG544" s="194"/>
      <c r="AH544" s="194"/>
      <c r="AI544" s="19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c r="BR544" s="194"/>
      <c r="BS544" s="194"/>
      <c r="BT544" s="194"/>
      <c r="BU544" s="194"/>
      <c r="BV544" s="194"/>
      <c r="BW544" s="194"/>
      <c r="BX544" s="194"/>
      <c r="BY544" s="194"/>
      <c r="BZ544" s="194"/>
      <c r="CA544" s="194"/>
      <c r="CB544" s="194"/>
      <c r="CC544" s="194"/>
      <c r="CD544" s="194"/>
      <c r="CE544" s="194"/>
      <c r="CF544" s="194"/>
      <c r="CG544" s="194"/>
    </row>
    <row r="545" spans="2:85" x14ac:dyDescent="0.2">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c r="BR545" s="194"/>
      <c r="BS545" s="194"/>
      <c r="BT545" s="194"/>
      <c r="BU545" s="194"/>
      <c r="BV545" s="194"/>
      <c r="BW545" s="194"/>
      <c r="BX545" s="194"/>
      <c r="BY545" s="194"/>
      <c r="BZ545" s="194"/>
      <c r="CA545" s="194"/>
      <c r="CB545" s="194"/>
      <c r="CC545" s="194"/>
      <c r="CD545" s="194"/>
      <c r="CE545" s="194"/>
      <c r="CF545" s="194"/>
      <c r="CG545" s="194"/>
    </row>
    <row r="546" spans="2:85" x14ac:dyDescent="0.2">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c r="BR546" s="194"/>
      <c r="BS546" s="194"/>
      <c r="BT546" s="194"/>
      <c r="BU546" s="194"/>
      <c r="BV546" s="194"/>
      <c r="BW546" s="194"/>
      <c r="BX546" s="194"/>
      <c r="BY546" s="194"/>
      <c r="BZ546" s="194"/>
      <c r="CA546" s="194"/>
      <c r="CB546" s="194"/>
      <c r="CC546" s="194"/>
      <c r="CD546" s="194"/>
      <c r="CE546" s="194"/>
      <c r="CF546" s="194"/>
      <c r="CG546" s="194"/>
    </row>
    <row r="547" spans="2:85" x14ac:dyDescent="0.2">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c r="AA547" s="194"/>
      <c r="AB547" s="194"/>
      <c r="AC547" s="194"/>
      <c r="AD547" s="194"/>
      <c r="AE547" s="194"/>
      <c r="AF547" s="194"/>
      <c r="AG547" s="194"/>
      <c r="AH547" s="194"/>
      <c r="AI547" s="19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c r="BR547" s="194"/>
      <c r="BS547" s="194"/>
      <c r="BT547" s="194"/>
      <c r="BU547" s="194"/>
      <c r="BV547" s="194"/>
      <c r="BW547" s="194"/>
      <c r="BX547" s="194"/>
      <c r="BY547" s="194"/>
      <c r="BZ547" s="194"/>
      <c r="CA547" s="194"/>
      <c r="CB547" s="194"/>
      <c r="CC547" s="194"/>
      <c r="CD547" s="194"/>
      <c r="CE547" s="194"/>
      <c r="CF547" s="194"/>
      <c r="CG547" s="194"/>
    </row>
    <row r="548" spans="2:85" x14ac:dyDescent="0.2">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c r="AA548" s="194"/>
      <c r="AB548" s="194"/>
      <c r="AC548" s="194"/>
      <c r="AD548" s="194"/>
      <c r="AE548" s="194"/>
      <c r="AF548" s="194"/>
      <c r="AG548" s="194"/>
      <c r="AH548" s="194"/>
      <c r="AI548" s="19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c r="BR548" s="194"/>
      <c r="BS548" s="194"/>
      <c r="BT548" s="194"/>
      <c r="BU548" s="194"/>
      <c r="BV548" s="194"/>
      <c r="BW548" s="194"/>
      <c r="BX548" s="194"/>
      <c r="BY548" s="194"/>
      <c r="BZ548" s="194"/>
      <c r="CA548" s="194"/>
      <c r="CB548" s="194"/>
      <c r="CC548" s="194"/>
      <c r="CD548" s="194"/>
      <c r="CE548" s="194"/>
      <c r="CF548" s="194"/>
      <c r="CG548" s="194"/>
    </row>
    <row r="549" spans="2:85" x14ac:dyDescent="0.2">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c r="BR549" s="194"/>
      <c r="BS549" s="194"/>
      <c r="BT549" s="194"/>
      <c r="BU549" s="194"/>
      <c r="BV549" s="194"/>
      <c r="BW549" s="194"/>
      <c r="BX549" s="194"/>
      <c r="BY549" s="194"/>
      <c r="BZ549" s="194"/>
      <c r="CA549" s="194"/>
      <c r="CB549" s="194"/>
      <c r="CC549" s="194"/>
      <c r="CD549" s="194"/>
      <c r="CE549" s="194"/>
      <c r="CF549" s="194"/>
      <c r="CG549" s="194"/>
    </row>
    <row r="550" spans="2:85" x14ac:dyDescent="0.2">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c r="AA550" s="194"/>
      <c r="AB550" s="194"/>
      <c r="AC550" s="194"/>
      <c r="AD550" s="194"/>
      <c r="AE550" s="194"/>
      <c r="AF550" s="194"/>
      <c r="AG550" s="194"/>
      <c r="AH550" s="194"/>
      <c r="AI550" s="19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c r="BR550" s="194"/>
      <c r="BS550" s="194"/>
      <c r="BT550" s="194"/>
      <c r="BU550" s="194"/>
      <c r="BV550" s="194"/>
      <c r="BW550" s="194"/>
      <c r="BX550" s="194"/>
      <c r="BY550" s="194"/>
      <c r="BZ550" s="194"/>
      <c r="CA550" s="194"/>
      <c r="CB550" s="194"/>
      <c r="CC550" s="194"/>
      <c r="CD550" s="194"/>
      <c r="CE550" s="194"/>
      <c r="CF550" s="194"/>
      <c r="CG550" s="194"/>
    </row>
    <row r="551" spans="2:85" x14ac:dyDescent="0.2">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c r="AA551" s="194"/>
      <c r="AB551" s="194"/>
      <c r="AC551" s="194"/>
      <c r="AD551" s="194"/>
      <c r="AE551" s="194"/>
      <c r="AF551" s="194"/>
      <c r="AG551" s="194"/>
      <c r="AH551" s="194"/>
      <c r="AI551" s="19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c r="BR551" s="194"/>
      <c r="BS551" s="194"/>
      <c r="BT551" s="194"/>
      <c r="BU551" s="194"/>
      <c r="BV551" s="194"/>
      <c r="BW551" s="194"/>
      <c r="BX551" s="194"/>
      <c r="BY551" s="194"/>
      <c r="BZ551" s="194"/>
      <c r="CA551" s="194"/>
      <c r="CB551" s="194"/>
      <c r="CC551" s="194"/>
      <c r="CD551" s="194"/>
      <c r="CE551" s="194"/>
      <c r="CF551" s="194"/>
      <c r="CG551" s="194"/>
    </row>
    <row r="552" spans="2:85" x14ac:dyDescent="0.2">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c r="AA552" s="194"/>
      <c r="AB552" s="194"/>
      <c r="AC552" s="194"/>
      <c r="AD552" s="194"/>
      <c r="AE552" s="194"/>
      <c r="AF552" s="194"/>
      <c r="AG552" s="194"/>
      <c r="AH552" s="194"/>
      <c r="AI552" s="19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c r="CB552" s="194"/>
      <c r="CC552" s="194"/>
      <c r="CD552" s="194"/>
      <c r="CE552" s="194"/>
      <c r="CF552" s="194"/>
      <c r="CG552" s="194"/>
    </row>
    <row r="553" spans="2:85" x14ac:dyDescent="0.2">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c r="AA553" s="194"/>
      <c r="AB553" s="194"/>
      <c r="AC553" s="194"/>
      <c r="AD553" s="194"/>
      <c r="AE553" s="194"/>
      <c r="AF553" s="194"/>
      <c r="AG553" s="194"/>
      <c r="AH553" s="194"/>
      <c r="AI553" s="19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c r="CB553" s="194"/>
      <c r="CC553" s="194"/>
      <c r="CD553" s="194"/>
      <c r="CE553" s="194"/>
      <c r="CF553" s="194"/>
      <c r="CG553" s="194"/>
    </row>
    <row r="554" spans="2:85" x14ac:dyDescent="0.2">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c r="CB554" s="194"/>
      <c r="CC554" s="194"/>
      <c r="CD554" s="194"/>
      <c r="CE554" s="194"/>
      <c r="CF554" s="194"/>
      <c r="CG554" s="194"/>
    </row>
    <row r="555" spans="2:85" x14ac:dyDescent="0.2">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c r="CB555" s="194"/>
      <c r="CC555" s="194"/>
      <c r="CD555" s="194"/>
      <c r="CE555" s="194"/>
      <c r="CF555" s="194"/>
      <c r="CG555" s="194"/>
    </row>
    <row r="556" spans="2:85" x14ac:dyDescent="0.2">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c r="AA556" s="194"/>
      <c r="AB556" s="194"/>
      <c r="AC556" s="194"/>
      <c r="AD556" s="194"/>
      <c r="AE556" s="194"/>
      <c r="AF556" s="194"/>
      <c r="AG556" s="194"/>
      <c r="AH556" s="194"/>
      <c r="AI556" s="19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c r="CB556" s="194"/>
      <c r="CC556" s="194"/>
      <c r="CD556" s="194"/>
      <c r="CE556" s="194"/>
      <c r="CF556" s="194"/>
      <c r="CG556" s="194"/>
    </row>
    <row r="557" spans="2:85" x14ac:dyDescent="0.2">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c r="AA557" s="194"/>
      <c r="AB557" s="194"/>
      <c r="AC557" s="194"/>
      <c r="AD557" s="194"/>
      <c r="AE557" s="194"/>
      <c r="AF557" s="194"/>
      <c r="AG557" s="194"/>
      <c r="AH557" s="194"/>
      <c r="AI557" s="19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c r="CB557" s="194"/>
      <c r="CC557" s="194"/>
      <c r="CD557" s="194"/>
      <c r="CE557" s="194"/>
      <c r="CF557" s="194"/>
      <c r="CG557" s="194"/>
    </row>
    <row r="558" spans="2:85" x14ac:dyDescent="0.2">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c r="AA558" s="194"/>
      <c r="AB558" s="194"/>
      <c r="AC558" s="194"/>
      <c r="AD558" s="194"/>
      <c r="AE558" s="194"/>
      <c r="AF558" s="194"/>
      <c r="AG558" s="194"/>
      <c r="AH558" s="194"/>
      <c r="AI558" s="19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c r="CB558" s="194"/>
      <c r="CC558" s="194"/>
      <c r="CD558" s="194"/>
      <c r="CE558" s="194"/>
      <c r="CF558" s="194"/>
      <c r="CG558" s="194"/>
    </row>
    <row r="559" spans="2:85" x14ac:dyDescent="0.2">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c r="CB559" s="194"/>
      <c r="CC559" s="194"/>
      <c r="CD559" s="194"/>
      <c r="CE559" s="194"/>
      <c r="CF559" s="194"/>
      <c r="CG559" s="194"/>
    </row>
  </sheetData>
  <autoFilter ref="A3:GH20" xr:uid="{00000000-0009-0000-0000-000002000000}"/>
  <mergeCells count="339">
    <mergeCell ref="BR12:BR14"/>
    <mergeCell ref="BS12:BS14"/>
    <mergeCell ref="BT12:BT14"/>
    <mergeCell ref="BO9:BO11"/>
    <mergeCell ref="BP9:BP11"/>
    <mergeCell ref="BQ9:BQ11"/>
    <mergeCell ref="BO12:BO14"/>
    <mergeCell ref="BP12:BP14"/>
    <mergeCell ref="BQ12:BQ14"/>
    <mergeCell ref="AZ12:AZ14"/>
    <mergeCell ref="BA12:BA14"/>
    <mergeCell ref="BE12:BE14"/>
    <mergeCell ref="BF12:BF14"/>
    <mergeCell ref="BG12:BG14"/>
    <mergeCell ref="AO12:AO14"/>
    <mergeCell ref="AS12:AS14"/>
    <mergeCell ref="AT12:AT14"/>
    <mergeCell ref="AU12:AU14"/>
    <mergeCell ref="AY12:AY14"/>
    <mergeCell ref="AM12:AM14"/>
    <mergeCell ref="AN12:AN14"/>
    <mergeCell ref="AD12:AD14"/>
    <mergeCell ref="AE12:AE14"/>
    <mergeCell ref="AF12:AF14"/>
    <mergeCell ref="AG12:AG14"/>
    <mergeCell ref="W12:W14"/>
    <mergeCell ref="Y12:Y14"/>
    <mergeCell ref="Z12:Z14"/>
    <mergeCell ref="AA12:AA14"/>
    <mergeCell ref="AB12:AB14"/>
    <mergeCell ref="X12:X14"/>
    <mergeCell ref="A12:A14"/>
    <mergeCell ref="B12:B14"/>
    <mergeCell ref="C12:C14"/>
    <mergeCell ref="D12:D14"/>
    <mergeCell ref="E12:E14"/>
    <mergeCell ref="Q12:Q14"/>
    <mergeCell ref="R12:R14"/>
    <mergeCell ref="T12:T14"/>
    <mergeCell ref="U12:U14"/>
    <mergeCell ref="K12:K14"/>
    <mergeCell ref="L12:L14"/>
    <mergeCell ref="M12:M14"/>
    <mergeCell ref="O12:O14"/>
    <mergeCell ref="P12:P14"/>
    <mergeCell ref="F12:F14"/>
    <mergeCell ref="G12:G14"/>
    <mergeCell ref="H12:H14"/>
    <mergeCell ref="I12:I14"/>
    <mergeCell ref="J12:J14"/>
    <mergeCell ref="BR6:BR8"/>
    <mergeCell ref="BS6:BS8"/>
    <mergeCell ref="BT6:BT8"/>
    <mergeCell ref="BO6:BO8"/>
    <mergeCell ref="BP6:BP8"/>
    <mergeCell ref="BQ6:BQ8"/>
    <mergeCell ref="AI9:AI11"/>
    <mergeCell ref="AG9:AG11"/>
    <mergeCell ref="AS9:AS11"/>
    <mergeCell ref="AT9:AT11"/>
    <mergeCell ref="AU9:AU11"/>
    <mergeCell ref="AY9:AY11"/>
    <mergeCell ref="AZ9:AZ11"/>
    <mergeCell ref="BA9:BA11"/>
    <mergeCell ref="BE9:BE11"/>
    <mergeCell ref="BR9:BR11"/>
    <mergeCell ref="BS9:BS11"/>
    <mergeCell ref="BT9:BT11"/>
    <mergeCell ref="BF9:BF11"/>
    <mergeCell ref="BG9:BG11"/>
    <mergeCell ref="AN6:AN8"/>
    <mergeCell ref="AS6:AS8"/>
    <mergeCell ref="AT6:AT8"/>
    <mergeCell ref="AY6:AY8"/>
    <mergeCell ref="A4:A5"/>
    <mergeCell ref="AD4:AD5"/>
    <mergeCell ref="AE4:AE5"/>
    <mergeCell ref="AF4:AF5"/>
    <mergeCell ref="AG4:AG5"/>
    <mergeCell ref="AI4:AI5"/>
    <mergeCell ref="W4:W5"/>
    <mergeCell ref="Y4:Y5"/>
    <mergeCell ref="Z4:Z5"/>
    <mergeCell ref="AA4:AA5"/>
    <mergeCell ref="AB4:AB5"/>
    <mergeCell ref="Q4:Q5"/>
    <mergeCell ref="R4:R5"/>
    <mergeCell ref="T4:T5"/>
    <mergeCell ref="U4:U5"/>
    <mergeCell ref="V4:V5"/>
    <mergeCell ref="L4:L5"/>
    <mergeCell ref="K4:K5"/>
    <mergeCell ref="M4:M5"/>
    <mergeCell ref="O4:O5"/>
    <mergeCell ref="P4:P5"/>
    <mergeCell ref="B4:B5"/>
    <mergeCell ref="C4:C5"/>
    <mergeCell ref="D4:D5"/>
    <mergeCell ref="E4:E5"/>
    <mergeCell ref="F4:F5"/>
    <mergeCell ref="G4:G5"/>
    <mergeCell ref="H4:H5"/>
    <mergeCell ref="I4:I5"/>
    <mergeCell ref="J4:J5"/>
    <mergeCell ref="AJ2:AL2"/>
    <mergeCell ref="AM2:AR2"/>
    <mergeCell ref="AH4:AH5"/>
    <mergeCell ref="AM4:AM5"/>
    <mergeCell ref="AN4:AN5"/>
    <mergeCell ref="AO4:AO5"/>
    <mergeCell ref="N4:N5"/>
    <mergeCell ref="X4:X5"/>
    <mergeCell ref="BR2:BT2"/>
    <mergeCell ref="AS2:AX2"/>
    <mergeCell ref="AY2:BD2"/>
    <mergeCell ref="BE2:BJ2"/>
    <mergeCell ref="BL2:BN2"/>
    <mergeCell ref="BO2:BQ2"/>
    <mergeCell ref="BP4:BP5"/>
    <mergeCell ref="BQ4:BQ5"/>
    <mergeCell ref="BO4:BO5"/>
    <mergeCell ref="BA4:BA5"/>
    <mergeCell ref="BE4:BE5"/>
    <mergeCell ref="BF4:BF5"/>
    <mergeCell ref="BG4:BG5"/>
    <mergeCell ref="AS4:AS5"/>
    <mergeCell ref="AT4:AT5"/>
    <mergeCell ref="AU4:AU5"/>
    <mergeCell ref="AY4:AY5"/>
    <mergeCell ref="AZ4:AZ5"/>
    <mergeCell ref="BR4:BR5"/>
    <mergeCell ref="BS4:BS5"/>
    <mergeCell ref="BT4:BT5"/>
    <mergeCell ref="AG1:AI1"/>
    <mergeCell ref="AG2:AI2"/>
    <mergeCell ref="A2:A3"/>
    <mergeCell ref="B2:E2"/>
    <mergeCell ref="F2:F3"/>
    <mergeCell ref="G2:G3"/>
    <mergeCell ref="H2:H3"/>
    <mergeCell ref="I2:I3"/>
    <mergeCell ref="AD2:AF2"/>
    <mergeCell ref="J2:N2"/>
    <mergeCell ref="O2:S2"/>
    <mergeCell ref="A15:A17"/>
    <mergeCell ref="B15:B17"/>
    <mergeCell ref="C15:C17"/>
    <mergeCell ref="D15:D17"/>
    <mergeCell ref="E15:E17"/>
    <mergeCell ref="F15:F17"/>
    <mergeCell ref="G15:G17"/>
    <mergeCell ref="H15:H17"/>
    <mergeCell ref="I15:I17"/>
    <mergeCell ref="AE15:AE17"/>
    <mergeCell ref="J15:J17"/>
    <mergeCell ref="K15:K17"/>
    <mergeCell ref="L15:L17"/>
    <mergeCell ref="M15:M17"/>
    <mergeCell ref="O15:O17"/>
    <mergeCell ref="P15:P17"/>
    <mergeCell ref="Q15:Q17"/>
    <mergeCell ref="R15:R17"/>
    <mergeCell ref="T15:T17"/>
    <mergeCell ref="X15:X17"/>
    <mergeCell ref="BT15:BT17"/>
    <mergeCell ref="A18:A20"/>
    <mergeCell ref="B18:B20"/>
    <mergeCell ref="C18:C20"/>
    <mergeCell ref="D18:D20"/>
    <mergeCell ref="E18:E20"/>
    <mergeCell ref="F18:F20"/>
    <mergeCell ref="G18:G20"/>
    <mergeCell ref="H18:H20"/>
    <mergeCell ref="I18:I20"/>
    <mergeCell ref="J18:J20"/>
    <mergeCell ref="K18:K20"/>
    <mergeCell ref="L18:L20"/>
    <mergeCell ref="M18:M20"/>
    <mergeCell ref="O18:O20"/>
    <mergeCell ref="P18:P20"/>
    <mergeCell ref="Q18:Q20"/>
    <mergeCell ref="R18:R20"/>
    <mergeCell ref="AO15:AO17"/>
    <mergeCell ref="AS15:AS17"/>
    <mergeCell ref="AT15:AT17"/>
    <mergeCell ref="AU15:AU17"/>
    <mergeCell ref="AY15:AY17"/>
    <mergeCell ref="AZ15:AZ17"/>
    <mergeCell ref="BA15:BA17"/>
    <mergeCell ref="BE15:BE17"/>
    <mergeCell ref="BF15:BF17"/>
    <mergeCell ref="AF15:AF17"/>
    <mergeCell ref="AG15:AG17"/>
    <mergeCell ref="AM15:AM17"/>
    <mergeCell ref="AN15:AN17"/>
    <mergeCell ref="T18:T20"/>
    <mergeCell ref="U18:U20"/>
    <mergeCell ref="V18:V20"/>
    <mergeCell ref="W18:W20"/>
    <mergeCell ref="Y18:Y20"/>
    <mergeCell ref="Z18:Z20"/>
    <mergeCell ref="AA18:AA20"/>
    <mergeCell ref="AB18:AB20"/>
    <mergeCell ref="AD18:AD20"/>
    <mergeCell ref="U15:U17"/>
    <mergeCell ref="V15:V17"/>
    <mergeCell ref="W15:W17"/>
    <mergeCell ref="Y15:Y17"/>
    <mergeCell ref="Z15:Z17"/>
    <mergeCell ref="AA15:AA17"/>
    <mergeCell ref="AB15:AB17"/>
    <mergeCell ref="AD15:AD17"/>
    <mergeCell ref="AE18:AE20"/>
    <mergeCell ref="AF18:AF20"/>
    <mergeCell ref="AG18:AG20"/>
    <mergeCell ref="AM18:AM20"/>
    <mergeCell ref="AN18:AN20"/>
    <mergeCell ref="AO18:AO20"/>
    <mergeCell ref="AS18:AS20"/>
    <mergeCell ref="AT18:AT20"/>
    <mergeCell ref="AU18:AU20"/>
    <mergeCell ref="BR18:BR20"/>
    <mergeCell ref="BS18:BS20"/>
    <mergeCell ref="BT18:BT20"/>
    <mergeCell ref="AH12:AH14"/>
    <mergeCell ref="AI12:AI14"/>
    <mergeCell ref="AH15:AH17"/>
    <mergeCell ref="AI15:AI17"/>
    <mergeCell ref="AH18:AH20"/>
    <mergeCell ref="AI18:AI20"/>
    <mergeCell ref="AY18:AY20"/>
    <mergeCell ref="AZ18:AZ20"/>
    <mergeCell ref="BA18:BA20"/>
    <mergeCell ref="BE18:BE20"/>
    <mergeCell ref="BF18:BF20"/>
    <mergeCell ref="BG18:BG20"/>
    <mergeCell ref="BO18:BO20"/>
    <mergeCell ref="BP18:BP20"/>
    <mergeCell ref="BQ18:BQ20"/>
    <mergeCell ref="BG15:BG17"/>
    <mergeCell ref="BO15:BO17"/>
    <mergeCell ref="BP15:BP17"/>
    <mergeCell ref="BQ15:BQ17"/>
    <mergeCell ref="BR15:BR17"/>
    <mergeCell ref="BS15:BS17"/>
    <mergeCell ref="AZ6:AZ8"/>
    <mergeCell ref="BE6:BE8"/>
    <mergeCell ref="BF6:BF8"/>
    <mergeCell ref="BG6:BG8"/>
    <mergeCell ref="AO6:AO8"/>
    <mergeCell ref="AU6:AU8"/>
    <mergeCell ref="BA6:BA8"/>
    <mergeCell ref="AH6:AH8"/>
    <mergeCell ref="AI6:AI8"/>
    <mergeCell ref="AG6:AG8"/>
    <mergeCell ref="G6:G8"/>
    <mergeCell ref="H6:H8"/>
    <mergeCell ref="I6:I8"/>
    <mergeCell ref="AM6:AM8"/>
    <mergeCell ref="AF6:AF8"/>
    <mergeCell ref="AE6:AE8"/>
    <mergeCell ref="AD6:AD8"/>
    <mergeCell ref="A9:A11"/>
    <mergeCell ref="B9:B11"/>
    <mergeCell ref="C9:C11"/>
    <mergeCell ref="D9:D11"/>
    <mergeCell ref="E9:E11"/>
    <mergeCell ref="F9:F11"/>
    <mergeCell ref="G9:G11"/>
    <mergeCell ref="H9:H11"/>
    <mergeCell ref="I9:I11"/>
    <mergeCell ref="J9:J11"/>
    <mergeCell ref="K9:K11"/>
    <mergeCell ref="L9:L11"/>
    <mergeCell ref="M9:M11"/>
    <mergeCell ref="U9:U11"/>
    <mergeCell ref="AM9:AM11"/>
    <mergeCell ref="B6:B8"/>
    <mergeCell ref="AN9:AN11"/>
    <mergeCell ref="AO9:AO11"/>
    <mergeCell ref="AH9:AH11"/>
    <mergeCell ref="AB9:AB11"/>
    <mergeCell ref="AD9:AD11"/>
    <mergeCell ref="AE9:AE11"/>
    <mergeCell ref="AF9:AF11"/>
    <mergeCell ref="Z9:Z11"/>
    <mergeCell ref="AA9:AA11"/>
    <mergeCell ref="C6:C8"/>
    <mergeCell ref="D6:D8"/>
    <mergeCell ref="E6:E8"/>
    <mergeCell ref="F6:F8"/>
    <mergeCell ref="A6:A8"/>
    <mergeCell ref="M6:M8"/>
    <mergeCell ref="K6:K8"/>
    <mergeCell ref="L6:L8"/>
    <mergeCell ref="J6:J8"/>
    <mergeCell ref="N6:N8"/>
    <mergeCell ref="N9:N11"/>
    <mergeCell ref="N12:N14"/>
    <mergeCell ref="N15:N17"/>
    <mergeCell ref="N18:N20"/>
    <mergeCell ref="S4:S5"/>
    <mergeCell ref="S6:S8"/>
    <mergeCell ref="S9:S11"/>
    <mergeCell ref="S12:S14"/>
    <mergeCell ref="S15:S17"/>
    <mergeCell ref="S18:S20"/>
    <mergeCell ref="O6:O8"/>
    <mergeCell ref="P6:P8"/>
    <mergeCell ref="R6:R8"/>
    <mergeCell ref="Q6:Q8"/>
    <mergeCell ref="O9:O11"/>
    <mergeCell ref="P9:P11"/>
    <mergeCell ref="Q9:Q11"/>
    <mergeCell ref="R9:R11"/>
    <mergeCell ref="X18:X20"/>
    <mergeCell ref="AC4:AC5"/>
    <mergeCell ref="AC6:AC8"/>
    <mergeCell ref="AC9:AC11"/>
    <mergeCell ref="AC12:AC14"/>
    <mergeCell ref="AC15:AC17"/>
    <mergeCell ref="AC18:AC20"/>
    <mergeCell ref="T2:X2"/>
    <mergeCell ref="Y2:AC2"/>
    <mergeCell ref="Z6:Z8"/>
    <mergeCell ref="AA6:AA8"/>
    <mergeCell ref="AB6:AB8"/>
    <mergeCell ref="T6:T8"/>
    <mergeCell ref="U6:U8"/>
    <mergeCell ref="V6:V8"/>
    <mergeCell ref="W6:W8"/>
    <mergeCell ref="Y6:Y8"/>
    <mergeCell ref="X6:X8"/>
    <mergeCell ref="V12:V14"/>
    <mergeCell ref="V9:V11"/>
    <mergeCell ref="W9:W11"/>
    <mergeCell ref="Y9:Y11"/>
    <mergeCell ref="T9:T11"/>
    <mergeCell ref="X9:X11"/>
  </mergeCells>
  <dataValidations xWindow="824" yWindow="459" count="36">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los objetivos  de Gestión Ambiental, de Calidad, de Seguridad y Salud en el trabajo y Antisoborno, según aplique a la meta."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4:AI4 AI6" xr:uid="{00000000-0002-0000-0200-000005000000}"/>
    <dataValidation allowBlank="1" showInputMessage="1" showErrorMessage="1" prompt="Muestra los resultados de la ejecución frente a la programación" sqref="AU3 BA3 AO3 BG3 BT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eleccione SI o No, dependiendo de si el avance en activiades y tareas dan cuenta del avance de la magnitud de la meta." sqref="I2:I3" xr:uid="{00000000-0002-0000-0200-00001B000000}"/>
    <dataValidation allowBlank="1" showInputMessage="1" showErrorMessage="1" prompt="." sqref="K3" xr:uid="{00000000-0002-0000-0200-00001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D000000}"/>
    <dataValidation type="list" allowBlank="1" showInputMessage="1" showErrorMessage="1" sqref="F1:O1" xr:uid="{00000000-0002-0000-0200-00001E000000}">
      <formula1>Meses</formula1>
    </dataValidation>
    <dataValidation allowBlank="1" showInputMessage="1" showErrorMessage="1" prompt="Relacione el nombre de la meta del proyecto. Debe guardar coherencia con el registrado en la hoja de vida de indicador." sqref="G2:G3" xr:uid="{00000000-0002-0000-0200-00001F000000}"/>
    <dataValidation allowBlank="1" showInputMessage="1" showErrorMessage="1" prompt="Relacione el nombre de las evidencias que dan cuenta de la gestión trimestral. Deben ser cargadas por trimestre en la carpeta destinada para ello." sqref="AC3 X3 S3 N3" xr:uid="{00000000-0002-0000-0200-000020000000}"/>
    <dataValidation type="textLength" operator="lessThan" allowBlank="1" showInputMessage="1" showErrorMessage="1" errorTitle="Reporte supera 3000 caracteres" error="El reporte no puede superar los 3000 caracteres." promptTitle="Alerta" prompt="El reporte no debe superar los 3000 caracteres." sqref="R4:R20 M4:M20 W4:W20 AB4:AB20 AD4:AF20" xr:uid="{00000000-0002-0000-0200-000021000000}">
      <formula1>3000</formula1>
    </dataValidation>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2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3000000}"/>
  </dataValidations>
  <pageMargins left="0.7" right="0.7" top="0.75" bottom="0.75" header="0.3" footer="0.3"/>
  <pageSetup paperSize="9" orientation="portrait" r:id="rId1"/>
  <ignoredErrors>
    <ignoredError sqref="AG5:AM5 J9 Y11 AO7 J6 AJ6 AO6 AR6:AR7 BD9 BD11 BJ9 BJ11 J4 L4 O4:Q4 AO4:AP4 L6 O6 AG6 L9 O9 AG9 AG4:AM4 AR4:AV4 AR5:AV5 AR9 AR11 AO5:AP5 Q6 Y4 AX4:BB4 AX5:BB5 Y9 Q9 J11:L11 J5:L5 O11:Q11 O5:Q5 T9 T4 T11 T5:V5 Y5:AA5 V9 AA9 V11 V4 BD4:BH4 BD5:BH5 AA11 AA4 BJ4 BJ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629">
        <v>1</v>
      </c>
      <c r="C2" s="630" t="s">
        <v>141</v>
      </c>
      <c r="D2" s="631"/>
      <c r="E2" s="26"/>
    </row>
    <row r="3" spans="2:5" s="25" customFormat="1" x14ac:dyDescent="0.25">
      <c r="B3" s="629"/>
      <c r="C3" s="27">
        <v>1</v>
      </c>
      <c r="D3" s="28" t="s">
        <v>504</v>
      </c>
      <c r="E3" s="26"/>
    </row>
    <row r="4" spans="2:5" s="25" customFormat="1" x14ac:dyDescent="0.25">
      <c r="B4" s="629"/>
      <c r="C4" s="27">
        <v>2</v>
      </c>
      <c r="D4" s="28" t="s">
        <v>505</v>
      </c>
      <c r="E4" s="26"/>
    </row>
    <row r="5" spans="2:5" s="25" customFormat="1" x14ac:dyDescent="0.25">
      <c r="B5" s="629"/>
      <c r="C5" s="27">
        <v>3</v>
      </c>
      <c r="D5" s="28" t="s">
        <v>506</v>
      </c>
      <c r="E5" s="26"/>
    </row>
    <row r="6" spans="2:5" s="25" customFormat="1" ht="24" x14ac:dyDescent="0.25">
      <c r="B6" s="629"/>
      <c r="C6" s="27">
        <v>4</v>
      </c>
      <c r="D6" s="28" t="s">
        <v>507</v>
      </c>
      <c r="E6" s="26"/>
    </row>
    <row r="7" spans="2:5" s="25" customFormat="1" ht="24" x14ac:dyDescent="0.25">
      <c r="B7" s="629"/>
      <c r="C7" s="27">
        <v>5</v>
      </c>
      <c r="D7" s="28" t="s">
        <v>508</v>
      </c>
      <c r="E7" s="26"/>
    </row>
    <row r="8" spans="2:5" s="25" customFormat="1" ht="24" x14ac:dyDescent="0.25">
      <c r="B8" s="629"/>
      <c r="C8" s="27">
        <v>6</v>
      </c>
      <c r="D8" s="28" t="s">
        <v>509</v>
      </c>
      <c r="E8" s="26"/>
    </row>
    <row r="9" spans="2:5" s="25" customFormat="1" ht="24" x14ac:dyDescent="0.25">
      <c r="B9" s="629"/>
      <c r="C9" s="27">
        <v>7</v>
      </c>
      <c r="D9" s="28" t="s">
        <v>510</v>
      </c>
      <c r="E9" s="26"/>
    </row>
    <row r="10" spans="2:5" s="25" customFormat="1" x14ac:dyDescent="0.25">
      <c r="B10" s="632">
        <v>2</v>
      </c>
      <c r="C10" s="630" t="s">
        <v>142</v>
      </c>
      <c r="D10" s="631"/>
      <c r="E10" s="26"/>
    </row>
    <row r="11" spans="2:5" s="25" customFormat="1" x14ac:dyDescent="0.25">
      <c r="B11" s="633"/>
      <c r="C11" s="27">
        <v>8</v>
      </c>
      <c r="D11" s="28" t="s">
        <v>511</v>
      </c>
      <c r="E11" s="26"/>
    </row>
    <row r="12" spans="2:5" s="25" customFormat="1" ht="24" x14ac:dyDescent="0.25">
      <c r="B12" s="633"/>
      <c r="C12" s="27">
        <v>9</v>
      </c>
      <c r="D12" s="28" t="s">
        <v>512</v>
      </c>
      <c r="E12" s="26"/>
    </row>
    <row r="13" spans="2:5" s="25" customFormat="1" ht="24" x14ac:dyDescent="0.25">
      <c r="B13" s="633"/>
      <c r="C13" s="27">
        <v>10</v>
      </c>
      <c r="D13" s="28" t="s">
        <v>513</v>
      </c>
      <c r="E13" s="26"/>
    </row>
    <row r="14" spans="2:5" s="25" customFormat="1" ht="24" x14ac:dyDescent="0.25">
      <c r="B14" s="633"/>
      <c r="C14" s="27">
        <v>11</v>
      </c>
      <c r="D14" s="28" t="s">
        <v>514</v>
      </c>
      <c r="E14" s="26"/>
    </row>
    <row r="15" spans="2:5" s="25" customFormat="1" ht="36" x14ac:dyDescent="0.25">
      <c r="B15" s="633"/>
      <c r="C15" s="27">
        <v>12</v>
      </c>
      <c r="D15" s="28" t="s">
        <v>515</v>
      </c>
      <c r="E15" s="26"/>
    </row>
    <row r="16" spans="2:5" s="25" customFormat="1" ht="24" x14ac:dyDescent="0.25">
      <c r="B16" s="633"/>
      <c r="C16" s="27">
        <v>13</v>
      </c>
      <c r="D16" s="28" t="s">
        <v>516</v>
      </c>
      <c r="E16" s="26"/>
    </row>
    <row r="17" spans="2:5" s="25" customFormat="1" ht="24" x14ac:dyDescent="0.25">
      <c r="B17" s="633"/>
      <c r="C17" s="27">
        <v>14</v>
      </c>
      <c r="D17" s="28" t="s">
        <v>517</v>
      </c>
      <c r="E17" s="26"/>
    </row>
    <row r="18" spans="2:5" s="25" customFormat="1" ht="24" x14ac:dyDescent="0.25">
      <c r="B18" s="634"/>
      <c r="C18" s="27">
        <v>15</v>
      </c>
      <c r="D18" s="28" t="s">
        <v>518</v>
      </c>
      <c r="E18" s="26"/>
    </row>
    <row r="19" spans="2:5" s="25" customFormat="1" x14ac:dyDescent="0.25">
      <c r="B19" s="632">
        <v>3</v>
      </c>
      <c r="C19" s="630" t="s">
        <v>143</v>
      </c>
      <c r="D19" s="631"/>
      <c r="E19" s="26"/>
    </row>
    <row r="20" spans="2:5" s="25" customFormat="1" x14ac:dyDescent="0.25">
      <c r="B20" s="633"/>
      <c r="C20" s="27">
        <v>16</v>
      </c>
      <c r="D20" s="28" t="s">
        <v>519</v>
      </c>
      <c r="E20" s="26"/>
    </row>
    <row r="21" spans="2:5" s="25" customFormat="1" ht="24" x14ac:dyDescent="0.25">
      <c r="B21" s="633"/>
      <c r="C21" s="27">
        <v>17</v>
      </c>
      <c r="D21" s="28" t="s">
        <v>520</v>
      </c>
      <c r="E21" s="26"/>
    </row>
    <row r="22" spans="2:5" s="25" customFormat="1" x14ac:dyDescent="0.25">
      <c r="B22" s="633"/>
      <c r="C22" s="27">
        <v>18</v>
      </c>
      <c r="D22" s="28" t="s">
        <v>521</v>
      </c>
      <c r="E22" s="26"/>
    </row>
    <row r="23" spans="2:5" s="25" customFormat="1" x14ac:dyDescent="0.25">
      <c r="B23" s="633"/>
      <c r="C23" s="27">
        <v>19</v>
      </c>
      <c r="D23" s="28" t="s">
        <v>522</v>
      </c>
      <c r="E23" s="26"/>
    </row>
    <row r="24" spans="2:5" s="25" customFormat="1" x14ac:dyDescent="0.25">
      <c r="B24" s="633"/>
      <c r="C24" s="27">
        <v>20</v>
      </c>
      <c r="D24" s="28" t="s">
        <v>523</v>
      </c>
      <c r="E24" s="26"/>
    </row>
    <row r="25" spans="2:5" s="25" customFormat="1" x14ac:dyDescent="0.25">
      <c r="B25" s="633"/>
      <c r="C25" s="29">
        <v>21</v>
      </c>
      <c r="D25" s="30" t="s">
        <v>524</v>
      </c>
      <c r="E25" s="26"/>
    </row>
    <row r="26" spans="2:5" s="25" customFormat="1" ht="24" x14ac:dyDescent="0.25">
      <c r="B26" s="633"/>
      <c r="C26" s="27">
        <v>22</v>
      </c>
      <c r="D26" s="28" t="s">
        <v>525</v>
      </c>
      <c r="E26" s="26"/>
    </row>
    <row r="27" spans="2:5" s="25" customFormat="1" ht="24" x14ac:dyDescent="0.25">
      <c r="B27" s="633"/>
      <c r="C27" s="27">
        <v>23</v>
      </c>
      <c r="D27" s="28" t="s">
        <v>526</v>
      </c>
      <c r="E27" s="26"/>
    </row>
    <row r="28" spans="2:5" s="25" customFormat="1" x14ac:dyDescent="0.25">
      <c r="B28" s="633"/>
      <c r="C28" s="27">
        <v>24</v>
      </c>
      <c r="D28" s="28" t="s">
        <v>527</v>
      </c>
      <c r="E28" s="26"/>
    </row>
    <row r="29" spans="2:5" s="25" customFormat="1" x14ac:dyDescent="0.25">
      <c r="B29" s="633"/>
      <c r="C29" s="27">
        <v>25</v>
      </c>
      <c r="D29" s="28" t="s">
        <v>528</v>
      </c>
      <c r="E29" s="26"/>
    </row>
    <row r="30" spans="2:5" s="25" customFormat="1" ht="36" x14ac:dyDescent="0.25">
      <c r="B30" s="633"/>
      <c r="C30" s="27">
        <v>26</v>
      </c>
      <c r="D30" s="28" t="s">
        <v>529</v>
      </c>
      <c r="E30" s="26"/>
    </row>
    <row r="31" spans="2:5" s="25" customFormat="1" ht="24" x14ac:dyDescent="0.25">
      <c r="B31" s="633"/>
      <c r="C31" s="27">
        <v>27</v>
      </c>
      <c r="D31" s="28" t="s">
        <v>530</v>
      </c>
      <c r="E31" s="26"/>
    </row>
    <row r="32" spans="2:5" s="25" customFormat="1" x14ac:dyDescent="0.25">
      <c r="B32" s="634"/>
      <c r="C32" s="27">
        <v>28</v>
      </c>
      <c r="D32" s="28" t="s">
        <v>531</v>
      </c>
      <c r="E32" s="26"/>
    </row>
    <row r="33" spans="2:5" s="25" customFormat="1" x14ac:dyDescent="0.25">
      <c r="B33" s="632">
        <v>4</v>
      </c>
      <c r="C33" s="630" t="s">
        <v>144</v>
      </c>
      <c r="D33" s="631"/>
      <c r="E33" s="26"/>
    </row>
    <row r="34" spans="2:5" s="25" customFormat="1" x14ac:dyDescent="0.25">
      <c r="B34" s="633"/>
      <c r="C34" s="27">
        <v>29</v>
      </c>
      <c r="D34" s="28" t="s">
        <v>145</v>
      </c>
      <c r="E34" s="26"/>
    </row>
    <row r="35" spans="2:5" s="25" customFormat="1" x14ac:dyDescent="0.25">
      <c r="B35" s="633"/>
      <c r="C35" s="27">
        <v>30</v>
      </c>
      <c r="D35" s="28" t="s">
        <v>146</v>
      </c>
      <c r="E35" s="26"/>
    </row>
    <row r="36" spans="2:5" s="25" customFormat="1" x14ac:dyDescent="0.25">
      <c r="B36" s="633"/>
      <c r="C36" s="27">
        <v>31</v>
      </c>
      <c r="D36" s="28" t="s">
        <v>147</v>
      </c>
      <c r="E36" s="26"/>
    </row>
    <row r="37" spans="2:5" s="25" customFormat="1" x14ac:dyDescent="0.25">
      <c r="B37" s="633"/>
      <c r="C37" s="27">
        <v>32</v>
      </c>
      <c r="D37" s="28" t="s">
        <v>148</v>
      </c>
      <c r="E37" s="26"/>
    </row>
    <row r="38" spans="2:5" s="25" customFormat="1" ht="24" x14ac:dyDescent="0.25">
      <c r="B38" s="633"/>
      <c r="C38" s="27">
        <v>33</v>
      </c>
      <c r="D38" s="28" t="s">
        <v>149</v>
      </c>
      <c r="E38" s="26"/>
    </row>
    <row r="39" spans="2:5" s="25" customFormat="1" x14ac:dyDescent="0.25">
      <c r="B39" s="633"/>
      <c r="C39" s="27">
        <v>34</v>
      </c>
      <c r="D39" s="28" t="s">
        <v>150</v>
      </c>
      <c r="E39" s="26"/>
    </row>
    <row r="40" spans="2:5" s="25" customFormat="1" ht="36" x14ac:dyDescent="0.25">
      <c r="B40" s="633"/>
      <c r="C40" s="27">
        <v>35</v>
      </c>
      <c r="D40" s="28" t="s">
        <v>151</v>
      </c>
      <c r="E40" s="26"/>
    </row>
    <row r="41" spans="2:5" s="25" customFormat="1" ht="24" x14ac:dyDescent="0.25">
      <c r="B41" s="633"/>
      <c r="C41" s="27">
        <v>36</v>
      </c>
      <c r="D41" s="28" t="s">
        <v>152</v>
      </c>
      <c r="E41" s="26"/>
    </row>
    <row r="42" spans="2:5" s="25" customFormat="1" ht="36" x14ac:dyDescent="0.25">
      <c r="B42" s="633"/>
      <c r="C42" s="27">
        <v>37</v>
      </c>
      <c r="D42" s="28" t="s">
        <v>153</v>
      </c>
      <c r="E42" s="26"/>
    </row>
    <row r="43" spans="2:5" s="25" customFormat="1" ht="24" x14ac:dyDescent="0.25">
      <c r="B43" s="634"/>
      <c r="C43" s="27">
        <v>38</v>
      </c>
      <c r="D43" s="28" t="s">
        <v>154</v>
      </c>
      <c r="E43" s="26"/>
    </row>
    <row r="44" spans="2:5" s="25" customFormat="1" x14ac:dyDescent="0.25">
      <c r="B44" s="632">
        <v>5</v>
      </c>
      <c r="C44" s="630" t="s">
        <v>155</v>
      </c>
      <c r="D44" s="631"/>
      <c r="E44" s="26"/>
    </row>
    <row r="45" spans="2:5" s="25" customFormat="1" x14ac:dyDescent="0.25">
      <c r="B45" s="633"/>
      <c r="C45" s="27">
        <v>39</v>
      </c>
      <c r="D45" s="28" t="s">
        <v>156</v>
      </c>
      <c r="E45" s="26"/>
    </row>
    <row r="46" spans="2:5" s="25" customFormat="1" x14ac:dyDescent="0.25">
      <c r="B46" s="633"/>
      <c r="C46" s="27">
        <v>40</v>
      </c>
      <c r="D46" s="28" t="s">
        <v>157</v>
      </c>
      <c r="E46" s="26"/>
    </row>
    <row r="47" spans="2:5" s="25" customFormat="1" x14ac:dyDescent="0.25">
      <c r="B47" s="633"/>
      <c r="C47" s="27">
        <v>41</v>
      </c>
      <c r="D47" s="28" t="s">
        <v>158</v>
      </c>
      <c r="E47" s="26"/>
    </row>
    <row r="48" spans="2:5" s="25" customFormat="1" ht="24" x14ac:dyDescent="0.25">
      <c r="B48" s="633"/>
      <c r="C48" s="27">
        <v>42</v>
      </c>
      <c r="D48" s="28" t="s">
        <v>159</v>
      </c>
      <c r="E48" s="26"/>
    </row>
    <row r="49" spans="2:5" s="25" customFormat="1" x14ac:dyDescent="0.25">
      <c r="B49" s="633"/>
      <c r="C49" s="27">
        <v>43</v>
      </c>
      <c r="D49" s="28" t="s">
        <v>160</v>
      </c>
      <c r="E49" s="26"/>
    </row>
    <row r="50" spans="2:5" s="25" customFormat="1" ht="24" x14ac:dyDescent="0.25">
      <c r="B50" s="633"/>
      <c r="C50" s="27">
        <v>44</v>
      </c>
      <c r="D50" s="28" t="s">
        <v>161</v>
      </c>
      <c r="E50" s="26"/>
    </row>
    <row r="51" spans="2:5" s="25" customFormat="1" ht="24" x14ac:dyDescent="0.25">
      <c r="B51" s="633"/>
      <c r="C51" s="27">
        <v>45</v>
      </c>
      <c r="D51" s="28" t="s">
        <v>162</v>
      </c>
      <c r="E51" s="26"/>
    </row>
    <row r="52" spans="2:5" s="25" customFormat="1" x14ac:dyDescent="0.25">
      <c r="B52" s="633"/>
      <c r="C52" s="27">
        <v>46</v>
      </c>
      <c r="D52" s="28" t="s">
        <v>163</v>
      </c>
      <c r="E52" s="26"/>
    </row>
    <row r="53" spans="2:5" s="25" customFormat="1" x14ac:dyDescent="0.25">
      <c r="B53" s="634"/>
      <c r="C53" s="27">
        <v>47</v>
      </c>
      <c r="D53" s="28" t="s">
        <v>164</v>
      </c>
      <c r="E53" s="26"/>
    </row>
    <row r="54" spans="2:5" s="25" customFormat="1" x14ac:dyDescent="0.25">
      <c r="B54" s="632">
        <v>6</v>
      </c>
      <c r="C54" s="630" t="s">
        <v>165</v>
      </c>
      <c r="D54" s="631"/>
      <c r="E54" s="26"/>
    </row>
    <row r="55" spans="2:5" s="25" customFormat="1" x14ac:dyDescent="0.25">
      <c r="B55" s="633"/>
      <c r="C55" s="27">
        <v>48</v>
      </c>
      <c r="D55" s="28" t="s">
        <v>166</v>
      </c>
      <c r="E55" s="26"/>
    </row>
    <row r="56" spans="2:5" s="25" customFormat="1" ht="24" x14ac:dyDescent="0.25">
      <c r="B56" s="633"/>
      <c r="C56" s="27">
        <v>49</v>
      </c>
      <c r="D56" s="28" t="s">
        <v>167</v>
      </c>
      <c r="E56" s="26"/>
    </row>
    <row r="57" spans="2:5" s="25" customFormat="1" ht="24" x14ac:dyDescent="0.25">
      <c r="B57" s="633"/>
      <c r="C57" s="27">
        <v>50</v>
      </c>
      <c r="D57" s="28" t="s">
        <v>168</v>
      </c>
      <c r="E57" s="26"/>
    </row>
    <row r="58" spans="2:5" s="25" customFormat="1" ht="24" x14ac:dyDescent="0.25">
      <c r="B58" s="633"/>
      <c r="C58" s="27">
        <v>51</v>
      </c>
      <c r="D58" s="28" t="s">
        <v>169</v>
      </c>
      <c r="E58" s="26"/>
    </row>
    <row r="59" spans="2:5" s="25" customFormat="1" x14ac:dyDescent="0.25">
      <c r="B59" s="633"/>
      <c r="C59" s="27">
        <v>52</v>
      </c>
      <c r="D59" s="28" t="s">
        <v>170</v>
      </c>
      <c r="E59" s="26"/>
    </row>
    <row r="60" spans="2:5" s="25" customFormat="1" x14ac:dyDescent="0.25">
      <c r="B60" s="633"/>
      <c r="C60" s="27">
        <v>53</v>
      </c>
      <c r="D60" s="28" t="s">
        <v>171</v>
      </c>
      <c r="E60" s="26"/>
    </row>
    <row r="61" spans="2:5" s="25" customFormat="1" ht="24" x14ac:dyDescent="0.25">
      <c r="B61" s="633"/>
      <c r="C61" s="27">
        <v>54</v>
      </c>
      <c r="D61" s="28" t="s">
        <v>172</v>
      </c>
      <c r="E61" s="26"/>
    </row>
    <row r="62" spans="2:5" s="25" customFormat="1" x14ac:dyDescent="0.25">
      <c r="B62" s="634"/>
      <c r="C62" s="27">
        <v>55</v>
      </c>
      <c r="D62" s="28" t="s">
        <v>173</v>
      </c>
      <c r="E62" s="26"/>
    </row>
    <row r="63" spans="2:5" s="25" customFormat="1" x14ac:dyDescent="0.25">
      <c r="B63" s="632">
        <v>7</v>
      </c>
      <c r="C63" s="630" t="s">
        <v>174</v>
      </c>
      <c r="D63" s="631"/>
      <c r="E63" s="26"/>
    </row>
    <row r="64" spans="2:5" s="25" customFormat="1" x14ac:dyDescent="0.25">
      <c r="B64" s="633"/>
      <c r="C64" s="27">
        <v>56</v>
      </c>
      <c r="D64" s="28" t="s">
        <v>175</v>
      </c>
      <c r="E64" s="26"/>
    </row>
    <row r="65" spans="2:5" s="25" customFormat="1" x14ac:dyDescent="0.25">
      <c r="B65" s="633"/>
      <c r="C65" s="27">
        <v>57</v>
      </c>
      <c r="D65" s="28" t="s">
        <v>176</v>
      </c>
      <c r="E65" s="26"/>
    </row>
    <row r="66" spans="2:5" s="25" customFormat="1" x14ac:dyDescent="0.25">
      <c r="B66" s="633"/>
      <c r="C66" s="27">
        <v>58</v>
      </c>
      <c r="D66" s="28" t="s">
        <v>177</v>
      </c>
      <c r="E66" s="26"/>
    </row>
    <row r="67" spans="2:5" s="25" customFormat="1" ht="24" x14ac:dyDescent="0.25">
      <c r="B67" s="633"/>
      <c r="C67" s="27">
        <v>59</v>
      </c>
      <c r="D67" s="28" t="s">
        <v>178</v>
      </c>
      <c r="E67" s="26"/>
    </row>
    <row r="68" spans="2:5" s="25" customFormat="1" ht="24" x14ac:dyDescent="0.25">
      <c r="B68" s="634"/>
      <c r="C68" s="27">
        <v>60</v>
      </c>
      <c r="D68" s="28" t="s">
        <v>179</v>
      </c>
      <c r="E68" s="26"/>
    </row>
    <row r="69" spans="2:5" s="25" customFormat="1" x14ac:dyDescent="0.25">
      <c r="B69" s="632">
        <v>8</v>
      </c>
      <c r="C69" s="630" t="s">
        <v>180</v>
      </c>
      <c r="D69" s="631"/>
      <c r="E69" s="26"/>
    </row>
    <row r="70" spans="2:5" s="25" customFormat="1" x14ac:dyDescent="0.25">
      <c r="B70" s="633"/>
      <c r="C70" s="27">
        <v>61</v>
      </c>
      <c r="D70" s="28" t="s">
        <v>181</v>
      </c>
      <c r="E70" s="26"/>
    </row>
    <row r="71" spans="2:5" s="25" customFormat="1" x14ac:dyDescent="0.25">
      <c r="B71" s="633"/>
      <c r="C71" s="27">
        <v>62</v>
      </c>
      <c r="D71" s="28" t="s">
        <v>182</v>
      </c>
      <c r="E71" s="26"/>
    </row>
    <row r="72" spans="2:5" s="25" customFormat="1" ht="24" x14ac:dyDescent="0.25">
      <c r="B72" s="633"/>
      <c r="C72" s="27">
        <v>63</v>
      </c>
      <c r="D72" s="28" t="s">
        <v>183</v>
      </c>
      <c r="E72" s="26"/>
    </row>
    <row r="73" spans="2:5" s="25" customFormat="1" ht="24" x14ac:dyDescent="0.25">
      <c r="B73" s="633"/>
      <c r="C73" s="27">
        <v>64</v>
      </c>
      <c r="D73" s="28" t="s">
        <v>184</v>
      </c>
      <c r="E73" s="26"/>
    </row>
    <row r="74" spans="2:5" s="25" customFormat="1" x14ac:dyDescent="0.25">
      <c r="B74" s="633"/>
      <c r="C74" s="27">
        <v>65</v>
      </c>
      <c r="D74" s="28" t="s">
        <v>185</v>
      </c>
      <c r="E74" s="26"/>
    </row>
    <row r="75" spans="2:5" s="25" customFormat="1" x14ac:dyDescent="0.25">
      <c r="B75" s="633"/>
      <c r="C75" s="27">
        <v>66</v>
      </c>
      <c r="D75" s="28" t="s">
        <v>186</v>
      </c>
      <c r="E75" s="26"/>
    </row>
    <row r="76" spans="2:5" s="25" customFormat="1" ht="24" x14ac:dyDescent="0.25">
      <c r="B76" s="633"/>
      <c r="C76" s="27">
        <v>67</v>
      </c>
      <c r="D76" s="28" t="s">
        <v>187</v>
      </c>
      <c r="E76" s="26"/>
    </row>
    <row r="77" spans="2:5" s="25" customFormat="1" x14ac:dyDescent="0.25">
      <c r="B77" s="633"/>
      <c r="C77" s="27">
        <v>68</v>
      </c>
      <c r="D77" s="28" t="s">
        <v>188</v>
      </c>
      <c r="E77" s="26"/>
    </row>
    <row r="78" spans="2:5" s="25" customFormat="1" x14ac:dyDescent="0.25">
      <c r="B78" s="633"/>
      <c r="C78" s="27">
        <v>69</v>
      </c>
      <c r="D78" s="28" t="s">
        <v>189</v>
      </c>
      <c r="E78" s="26"/>
    </row>
    <row r="79" spans="2:5" s="25" customFormat="1" x14ac:dyDescent="0.25">
      <c r="B79" s="633"/>
      <c r="C79" s="27">
        <v>70</v>
      </c>
      <c r="D79" s="28" t="s">
        <v>190</v>
      </c>
      <c r="E79" s="26"/>
    </row>
    <row r="80" spans="2:5" s="25" customFormat="1" ht="24" x14ac:dyDescent="0.25">
      <c r="B80" s="633"/>
      <c r="C80" s="27">
        <v>71</v>
      </c>
      <c r="D80" s="28" t="s">
        <v>191</v>
      </c>
      <c r="E80" s="26"/>
    </row>
    <row r="81" spans="2:5" s="25" customFormat="1" x14ac:dyDescent="0.25">
      <c r="B81" s="634"/>
      <c r="C81" s="27">
        <v>72</v>
      </c>
      <c r="D81" s="28" t="s">
        <v>192</v>
      </c>
      <c r="E81" s="26"/>
    </row>
    <row r="82" spans="2:5" s="25" customFormat="1" x14ac:dyDescent="0.25">
      <c r="B82" s="632">
        <v>9</v>
      </c>
      <c r="C82" s="630" t="s">
        <v>193</v>
      </c>
      <c r="D82" s="631"/>
      <c r="E82" s="26"/>
    </row>
    <row r="83" spans="2:5" s="25" customFormat="1" ht="24" x14ac:dyDescent="0.25">
      <c r="B83" s="633"/>
      <c r="C83" s="27">
        <v>73</v>
      </c>
      <c r="D83" s="28" t="s">
        <v>194</v>
      </c>
      <c r="E83" s="26"/>
    </row>
    <row r="84" spans="2:5" s="25" customFormat="1" ht="24" x14ac:dyDescent="0.25">
      <c r="B84" s="633"/>
      <c r="C84" s="27">
        <v>74</v>
      </c>
      <c r="D84" s="28" t="s">
        <v>195</v>
      </c>
      <c r="E84" s="26"/>
    </row>
    <row r="85" spans="2:5" s="25" customFormat="1" ht="24" x14ac:dyDescent="0.25">
      <c r="B85" s="633"/>
      <c r="C85" s="27">
        <v>75</v>
      </c>
      <c r="D85" s="28" t="s">
        <v>196</v>
      </c>
      <c r="E85" s="26"/>
    </row>
    <row r="86" spans="2:5" s="25" customFormat="1" ht="24" x14ac:dyDescent="0.25">
      <c r="B86" s="633"/>
      <c r="C86" s="27">
        <v>76</v>
      </c>
      <c r="D86" s="28" t="s">
        <v>197</v>
      </c>
      <c r="E86" s="26"/>
    </row>
    <row r="87" spans="2:5" s="25" customFormat="1" ht="24" x14ac:dyDescent="0.25">
      <c r="B87" s="633"/>
      <c r="C87" s="27">
        <v>77</v>
      </c>
      <c r="D87" s="28" t="s">
        <v>198</v>
      </c>
      <c r="E87" s="26"/>
    </row>
    <row r="88" spans="2:5" s="25" customFormat="1" ht="24" x14ac:dyDescent="0.25">
      <c r="B88" s="633"/>
      <c r="C88" s="27">
        <v>78</v>
      </c>
      <c r="D88" s="28" t="s">
        <v>199</v>
      </c>
      <c r="E88" s="26"/>
    </row>
    <row r="89" spans="2:5" s="25" customFormat="1" ht="24" x14ac:dyDescent="0.25">
      <c r="B89" s="633"/>
      <c r="C89" s="27">
        <v>79</v>
      </c>
      <c r="D89" s="28" t="s">
        <v>200</v>
      </c>
      <c r="E89" s="26"/>
    </row>
    <row r="90" spans="2:5" s="25" customFormat="1" x14ac:dyDescent="0.25">
      <c r="B90" s="634"/>
      <c r="C90" s="27">
        <v>80</v>
      </c>
      <c r="D90" s="28" t="s">
        <v>201</v>
      </c>
      <c r="E90" s="26"/>
    </row>
    <row r="91" spans="2:5" s="25" customFormat="1" x14ac:dyDescent="0.25">
      <c r="B91" s="632">
        <v>10</v>
      </c>
      <c r="C91" s="630" t="s">
        <v>202</v>
      </c>
      <c r="D91" s="631"/>
      <c r="E91" s="26"/>
    </row>
    <row r="92" spans="2:5" s="25" customFormat="1" x14ac:dyDescent="0.25">
      <c r="B92" s="633"/>
      <c r="C92" s="27">
        <v>81</v>
      </c>
      <c r="D92" s="28" t="s">
        <v>203</v>
      </c>
      <c r="E92" s="26"/>
    </row>
    <row r="93" spans="2:5" s="25" customFormat="1" x14ac:dyDescent="0.25">
      <c r="B93" s="633"/>
      <c r="C93" s="27">
        <v>82</v>
      </c>
      <c r="D93" s="28" t="s">
        <v>204</v>
      </c>
      <c r="E93" s="26"/>
    </row>
    <row r="94" spans="2:5" s="25" customFormat="1" x14ac:dyDescent="0.25">
      <c r="B94" s="633"/>
      <c r="C94" s="27">
        <v>83</v>
      </c>
      <c r="D94" s="28" t="s">
        <v>205</v>
      </c>
      <c r="E94" s="26"/>
    </row>
    <row r="95" spans="2:5" s="25" customFormat="1" x14ac:dyDescent="0.25">
      <c r="B95" s="633"/>
      <c r="C95" s="27">
        <v>84</v>
      </c>
      <c r="D95" s="28" t="s">
        <v>206</v>
      </c>
      <c r="E95" s="26"/>
    </row>
    <row r="96" spans="2:5" s="25" customFormat="1" x14ac:dyDescent="0.25">
      <c r="B96" s="633"/>
      <c r="C96" s="27">
        <v>85</v>
      </c>
      <c r="D96" s="28" t="s">
        <v>207</v>
      </c>
      <c r="E96" s="26"/>
    </row>
    <row r="97" spans="2:5" s="25" customFormat="1" x14ac:dyDescent="0.25">
      <c r="B97" s="633"/>
      <c r="C97" s="27">
        <v>86</v>
      </c>
      <c r="D97" s="28" t="s">
        <v>208</v>
      </c>
      <c r="E97" s="26"/>
    </row>
    <row r="98" spans="2:5" s="25" customFormat="1" x14ac:dyDescent="0.25">
      <c r="B98" s="633"/>
      <c r="C98" s="27">
        <v>87</v>
      </c>
      <c r="D98" s="28" t="s">
        <v>209</v>
      </c>
      <c r="E98" s="26"/>
    </row>
    <row r="99" spans="2:5" s="25" customFormat="1" x14ac:dyDescent="0.25">
      <c r="B99" s="633"/>
      <c r="C99" s="27">
        <v>88</v>
      </c>
      <c r="D99" s="28" t="s">
        <v>210</v>
      </c>
      <c r="E99" s="26"/>
    </row>
    <row r="100" spans="2:5" s="25" customFormat="1" ht="24" x14ac:dyDescent="0.25">
      <c r="B100" s="633"/>
      <c r="C100" s="27">
        <v>89</v>
      </c>
      <c r="D100" s="28" t="s">
        <v>211</v>
      </c>
      <c r="E100" s="26"/>
    </row>
    <row r="101" spans="2:5" s="25" customFormat="1" x14ac:dyDescent="0.25">
      <c r="B101" s="634"/>
      <c r="C101" s="27">
        <v>90</v>
      </c>
      <c r="D101" s="28" t="s">
        <v>212</v>
      </c>
      <c r="E101" s="26"/>
    </row>
    <row r="102" spans="2:5" s="25" customFormat="1" x14ac:dyDescent="0.25">
      <c r="B102" s="632">
        <v>11</v>
      </c>
      <c r="C102" s="630" t="s">
        <v>213</v>
      </c>
      <c r="D102" s="631"/>
      <c r="E102" s="26"/>
    </row>
    <row r="103" spans="2:5" s="25" customFormat="1" x14ac:dyDescent="0.25">
      <c r="B103" s="633"/>
      <c r="C103" s="29">
        <v>91</v>
      </c>
      <c r="D103" s="30" t="s">
        <v>214</v>
      </c>
      <c r="E103" s="26"/>
    </row>
    <row r="104" spans="2:5" s="25" customFormat="1" ht="24" x14ac:dyDescent="0.25">
      <c r="B104" s="633"/>
      <c r="C104" s="29">
        <v>92</v>
      </c>
      <c r="D104" s="30" t="s">
        <v>215</v>
      </c>
      <c r="E104" s="26"/>
    </row>
    <row r="105" spans="2:5" s="25" customFormat="1" x14ac:dyDescent="0.25">
      <c r="B105" s="633"/>
      <c r="C105" s="27">
        <v>93</v>
      </c>
      <c r="D105" s="28" t="s">
        <v>216</v>
      </c>
      <c r="E105" s="26"/>
    </row>
    <row r="106" spans="2:5" s="25" customFormat="1" x14ac:dyDescent="0.25">
      <c r="B106" s="633"/>
      <c r="C106" s="27">
        <v>94</v>
      </c>
      <c r="D106" s="28" t="s">
        <v>217</v>
      </c>
      <c r="E106" s="26"/>
    </row>
    <row r="107" spans="2:5" s="25" customFormat="1" ht="24" x14ac:dyDescent="0.25">
      <c r="B107" s="633"/>
      <c r="C107" s="27">
        <v>95</v>
      </c>
      <c r="D107" s="28" t="s">
        <v>218</v>
      </c>
      <c r="E107" s="26"/>
    </row>
    <row r="108" spans="2:5" s="25" customFormat="1" x14ac:dyDescent="0.25">
      <c r="B108" s="633"/>
      <c r="C108" s="27">
        <v>96</v>
      </c>
      <c r="D108" s="28" t="s">
        <v>219</v>
      </c>
      <c r="E108" s="26"/>
    </row>
    <row r="109" spans="2:5" s="25" customFormat="1" x14ac:dyDescent="0.25">
      <c r="B109" s="633"/>
      <c r="C109" s="27">
        <v>97</v>
      </c>
      <c r="D109" s="28" t="s">
        <v>220</v>
      </c>
      <c r="E109" s="26"/>
    </row>
    <row r="110" spans="2:5" s="25" customFormat="1" x14ac:dyDescent="0.25">
      <c r="B110" s="633"/>
      <c r="C110" s="27">
        <v>98</v>
      </c>
      <c r="D110" s="28" t="s">
        <v>221</v>
      </c>
      <c r="E110" s="26"/>
    </row>
    <row r="111" spans="2:5" s="25" customFormat="1" ht="36" x14ac:dyDescent="0.25">
      <c r="B111" s="633"/>
      <c r="C111" s="27">
        <v>99</v>
      </c>
      <c r="D111" s="28" t="s">
        <v>222</v>
      </c>
      <c r="E111" s="26"/>
    </row>
    <row r="112" spans="2:5" s="25" customFormat="1" x14ac:dyDescent="0.25">
      <c r="B112" s="634"/>
      <c r="C112" s="27">
        <v>100</v>
      </c>
      <c r="D112" s="28" t="s">
        <v>223</v>
      </c>
      <c r="E112" s="26"/>
    </row>
    <row r="113" spans="2:5" s="25" customFormat="1" x14ac:dyDescent="0.25">
      <c r="B113" s="632">
        <v>12</v>
      </c>
      <c r="C113" s="630" t="s">
        <v>224</v>
      </c>
      <c r="D113" s="631"/>
      <c r="E113" s="26"/>
    </row>
    <row r="114" spans="2:5" s="25" customFormat="1" ht="24" x14ac:dyDescent="0.25">
      <c r="B114" s="633"/>
      <c r="C114" s="27">
        <v>101</v>
      </c>
      <c r="D114" s="28" t="s">
        <v>225</v>
      </c>
      <c r="E114" s="26"/>
    </row>
    <row r="115" spans="2:5" s="25" customFormat="1" x14ac:dyDescent="0.25">
      <c r="B115" s="633"/>
      <c r="C115" s="27">
        <v>102</v>
      </c>
      <c r="D115" s="28" t="s">
        <v>226</v>
      </c>
      <c r="E115" s="26"/>
    </row>
    <row r="116" spans="2:5" s="25" customFormat="1" ht="24" x14ac:dyDescent="0.25">
      <c r="B116" s="633"/>
      <c r="C116" s="27">
        <v>103</v>
      </c>
      <c r="D116" s="28" t="s">
        <v>227</v>
      </c>
      <c r="E116" s="26"/>
    </row>
    <row r="117" spans="2:5" s="25" customFormat="1" ht="24" x14ac:dyDescent="0.25">
      <c r="B117" s="633"/>
      <c r="C117" s="27">
        <v>104</v>
      </c>
      <c r="D117" s="28" t="s">
        <v>228</v>
      </c>
      <c r="E117" s="26"/>
    </row>
    <row r="118" spans="2:5" s="25" customFormat="1" x14ac:dyDescent="0.25">
      <c r="B118" s="633"/>
      <c r="C118" s="27">
        <v>105</v>
      </c>
      <c r="D118" s="28" t="s">
        <v>229</v>
      </c>
      <c r="E118" s="26"/>
    </row>
    <row r="119" spans="2:5" s="25" customFormat="1" x14ac:dyDescent="0.25">
      <c r="B119" s="633"/>
      <c r="C119" s="27">
        <v>106</v>
      </c>
      <c r="D119" s="28" t="s">
        <v>230</v>
      </c>
      <c r="E119" s="26"/>
    </row>
    <row r="120" spans="2:5" s="25" customFormat="1" x14ac:dyDescent="0.25">
      <c r="B120" s="633"/>
      <c r="C120" s="27">
        <v>107</v>
      </c>
      <c r="D120" s="28" t="s">
        <v>231</v>
      </c>
      <c r="E120" s="26"/>
    </row>
    <row r="121" spans="2:5" s="25" customFormat="1" x14ac:dyDescent="0.25">
      <c r="B121" s="633"/>
      <c r="C121" s="27">
        <v>108</v>
      </c>
      <c r="D121" s="28" t="s">
        <v>232</v>
      </c>
      <c r="E121" s="26"/>
    </row>
    <row r="122" spans="2:5" s="25" customFormat="1" x14ac:dyDescent="0.25">
      <c r="B122" s="633"/>
      <c r="C122" s="27">
        <v>109</v>
      </c>
      <c r="D122" s="28" t="s">
        <v>233</v>
      </c>
      <c r="E122" s="26"/>
    </row>
    <row r="123" spans="2:5" s="25" customFormat="1" x14ac:dyDescent="0.25">
      <c r="B123" s="633"/>
      <c r="C123" s="27">
        <v>110</v>
      </c>
      <c r="D123" s="28" t="s">
        <v>234</v>
      </c>
      <c r="E123" s="26"/>
    </row>
    <row r="124" spans="2:5" s="25" customFormat="1" ht="36" x14ac:dyDescent="0.25">
      <c r="B124" s="634"/>
      <c r="C124" s="27">
        <v>111</v>
      </c>
      <c r="D124" s="28" t="s">
        <v>235</v>
      </c>
      <c r="E124" s="26"/>
    </row>
    <row r="125" spans="2:5" s="25" customFormat="1" x14ac:dyDescent="0.25">
      <c r="B125" s="632">
        <v>13</v>
      </c>
      <c r="C125" s="630" t="s">
        <v>236</v>
      </c>
      <c r="D125" s="631"/>
      <c r="E125" s="26"/>
    </row>
    <row r="126" spans="2:5" s="25" customFormat="1" x14ac:dyDescent="0.25">
      <c r="B126" s="633"/>
      <c r="C126" s="27">
        <v>112</v>
      </c>
      <c r="D126" s="28" t="s">
        <v>237</v>
      </c>
      <c r="E126" s="26"/>
    </row>
    <row r="127" spans="2:5" s="25" customFormat="1" x14ac:dyDescent="0.25">
      <c r="B127" s="633"/>
      <c r="C127" s="27">
        <v>113</v>
      </c>
      <c r="D127" s="28" t="s">
        <v>238</v>
      </c>
      <c r="E127" s="26"/>
    </row>
    <row r="128" spans="2:5" s="25" customFormat="1" x14ac:dyDescent="0.25">
      <c r="B128" s="633"/>
      <c r="C128" s="27">
        <v>114</v>
      </c>
      <c r="D128" s="28" t="s">
        <v>239</v>
      </c>
      <c r="E128" s="26"/>
    </row>
    <row r="129" spans="2:5" s="25" customFormat="1" ht="36" x14ac:dyDescent="0.25">
      <c r="B129" s="633"/>
      <c r="C129" s="27">
        <v>115</v>
      </c>
      <c r="D129" s="28" t="s">
        <v>240</v>
      </c>
      <c r="E129" s="26"/>
    </row>
    <row r="130" spans="2:5" s="25" customFormat="1" ht="24" x14ac:dyDescent="0.25">
      <c r="B130" s="634"/>
      <c r="C130" s="27">
        <v>116</v>
      </c>
      <c r="D130" s="28" t="s">
        <v>241</v>
      </c>
      <c r="E130" s="26"/>
    </row>
    <row r="131" spans="2:5" s="25" customFormat="1" x14ac:dyDescent="0.25">
      <c r="B131" s="632">
        <v>14</v>
      </c>
      <c r="C131" s="630" t="s">
        <v>242</v>
      </c>
      <c r="D131" s="631"/>
      <c r="E131" s="26"/>
    </row>
    <row r="132" spans="2:5" s="25" customFormat="1" x14ac:dyDescent="0.25">
      <c r="B132" s="633"/>
      <c r="C132" s="27">
        <v>117</v>
      </c>
      <c r="D132" s="28" t="s">
        <v>243</v>
      </c>
      <c r="E132" s="26"/>
    </row>
    <row r="133" spans="2:5" s="25" customFormat="1" ht="24" x14ac:dyDescent="0.25">
      <c r="B133" s="633"/>
      <c r="C133" s="27">
        <v>118</v>
      </c>
      <c r="D133" s="28" t="s">
        <v>244</v>
      </c>
      <c r="E133" s="26"/>
    </row>
    <row r="134" spans="2:5" s="25" customFormat="1" x14ac:dyDescent="0.25">
      <c r="B134" s="633"/>
      <c r="C134" s="27">
        <v>119</v>
      </c>
      <c r="D134" s="28" t="s">
        <v>245</v>
      </c>
      <c r="E134" s="26"/>
    </row>
    <row r="135" spans="2:5" s="25" customFormat="1" ht="24" x14ac:dyDescent="0.25">
      <c r="B135" s="633"/>
      <c r="C135" s="27">
        <v>120</v>
      </c>
      <c r="D135" s="28" t="s">
        <v>246</v>
      </c>
      <c r="E135" s="26"/>
    </row>
    <row r="136" spans="2:5" s="25" customFormat="1" x14ac:dyDescent="0.25">
      <c r="B136" s="633"/>
      <c r="C136" s="27">
        <v>121</v>
      </c>
      <c r="D136" s="28" t="s">
        <v>247</v>
      </c>
      <c r="E136" s="26"/>
    </row>
    <row r="137" spans="2:5" s="25" customFormat="1" ht="36" x14ac:dyDescent="0.25">
      <c r="B137" s="633"/>
      <c r="C137" s="27">
        <v>122</v>
      </c>
      <c r="D137" s="28" t="s">
        <v>248</v>
      </c>
      <c r="E137" s="26"/>
    </row>
    <row r="138" spans="2:5" s="25" customFormat="1" ht="24" x14ac:dyDescent="0.25">
      <c r="B138" s="633"/>
      <c r="C138" s="27">
        <v>123</v>
      </c>
      <c r="D138" s="28" t="s">
        <v>249</v>
      </c>
      <c r="E138" s="26"/>
    </row>
    <row r="139" spans="2:5" s="25" customFormat="1" ht="36" x14ac:dyDescent="0.25">
      <c r="B139" s="633"/>
      <c r="C139" s="27">
        <v>124</v>
      </c>
      <c r="D139" s="28" t="s">
        <v>250</v>
      </c>
      <c r="E139" s="26"/>
    </row>
    <row r="140" spans="2:5" s="25" customFormat="1" x14ac:dyDescent="0.25">
      <c r="B140" s="633"/>
      <c r="C140" s="27">
        <v>125</v>
      </c>
      <c r="D140" s="28" t="s">
        <v>251</v>
      </c>
      <c r="E140" s="26"/>
    </row>
    <row r="141" spans="2:5" s="25" customFormat="1" ht="24" x14ac:dyDescent="0.25">
      <c r="B141" s="634"/>
      <c r="C141" s="27">
        <v>126</v>
      </c>
      <c r="D141" s="28" t="s">
        <v>252</v>
      </c>
      <c r="E141" s="26"/>
    </row>
    <row r="142" spans="2:5" s="25" customFormat="1" x14ac:dyDescent="0.25">
      <c r="B142" s="632">
        <v>15</v>
      </c>
      <c r="C142" s="630" t="s">
        <v>253</v>
      </c>
      <c r="D142" s="631"/>
      <c r="E142" s="26"/>
    </row>
    <row r="143" spans="2:5" s="25" customFormat="1" ht="24" x14ac:dyDescent="0.25">
      <c r="B143" s="633"/>
      <c r="C143" s="27">
        <v>127</v>
      </c>
      <c r="D143" s="28" t="s">
        <v>254</v>
      </c>
      <c r="E143" s="26"/>
    </row>
    <row r="144" spans="2:5" s="25" customFormat="1" x14ac:dyDescent="0.25">
      <c r="B144" s="633"/>
      <c r="C144" s="27">
        <v>128</v>
      </c>
      <c r="D144" s="28" t="s">
        <v>255</v>
      </c>
      <c r="E144" s="26"/>
    </row>
    <row r="145" spans="2:5" s="25" customFormat="1" x14ac:dyDescent="0.25">
      <c r="B145" s="633"/>
      <c r="C145" s="27">
        <v>129</v>
      </c>
      <c r="D145" s="28" t="s">
        <v>256</v>
      </c>
      <c r="E145" s="26"/>
    </row>
    <row r="146" spans="2:5" s="25" customFormat="1" x14ac:dyDescent="0.25">
      <c r="B146" s="633"/>
      <c r="C146" s="27">
        <v>130</v>
      </c>
      <c r="D146" s="28" t="s">
        <v>257</v>
      </c>
      <c r="E146" s="26"/>
    </row>
    <row r="147" spans="2:5" s="25" customFormat="1" x14ac:dyDescent="0.25">
      <c r="B147" s="633"/>
      <c r="C147" s="27">
        <v>131</v>
      </c>
      <c r="D147" s="28" t="s">
        <v>258</v>
      </c>
      <c r="E147" s="26"/>
    </row>
    <row r="148" spans="2:5" s="25" customFormat="1" x14ac:dyDescent="0.25">
      <c r="B148" s="633"/>
      <c r="C148" s="27">
        <v>132</v>
      </c>
      <c r="D148" s="28" t="s">
        <v>259</v>
      </c>
      <c r="E148" s="26"/>
    </row>
    <row r="149" spans="2:5" s="25" customFormat="1" x14ac:dyDescent="0.25">
      <c r="B149" s="633"/>
      <c r="C149" s="27">
        <v>133</v>
      </c>
      <c r="D149" s="28" t="s">
        <v>260</v>
      </c>
      <c r="E149" s="26"/>
    </row>
    <row r="150" spans="2:5" s="25" customFormat="1" x14ac:dyDescent="0.25">
      <c r="B150" s="633"/>
      <c r="C150" s="27">
        <v>134</v>
      </c>
      <c r="D150" s="28" t="s">
        <v>261</v>
      </c>
      <c r="E150" s="26"/>
    </row>
    <row r="151" spans="2:5" s="25" customFormat="1" x14ac:dyDescent="0.25">
      <c r="B151" s="633"/>
      <c r="C151" s="27">
        <v>135</v>
      </c>
      <c r="D151" s="28" t="s">
        <v>262</v>
      </c>
      <c r="E151" s="26"/>
    </row>
    <row r="152" spans="2:5" s="25" customFormat="1" x14ac:dyDescent="0.25">
      <c r="B152" s="633"/>
      <c r="C152" s="27">
        <v>136</v>
      </c>
      <c r="D152" s="28" t="s">
        <v>263</v>
      </c>
      <c r="E152" s="26"/>
    </row>
    <row r="153" spans="2:5" s="25" customFormat="1" ht="24" x14ac:dyDescent="0.25">
      <c r="B153" s="633"/>
      <c r="C153" s="27">
        <v>137</v>
      </c>
      <c r="D153" s="28" t="s">
        <v>264</v>
      </c>
      <c r="E153" s="26"/>
    </row>
    <row r="154" spans="2:5" s="25" customFormat="1" x14ac:dyDescent="0.25">
      <c r="B154" s="634"/>
      <c r="C154" s="27">
        <v>138</v>
      </c>
      <c r="D154" s="28" t="s">
        <v>265</v>
      </c>
      <c r="E154" s="26"/>
    </row>
    <row r="155" spans="2:5" s="25" customFormat="1" x14ac:dyDescent="0.25">
      <c r="B155" s="632">
        <v>16</v>
      </c>
      <c r="C155" s="630" t="s">
        <v>266</v>
      </c>
      <c r="D155" s="631"/>
      <c r="E155" s="26"/>
    </row>
    <row r="156" spans="2:5" s="25" customFormat="1" x14ac:dyDescent="0.25">
      <c r="B156" s="633"/>
      <c r="C156" s="27">
        <v>139</v>
      </c>
      <c r="D156" s="31" t="s">
        <v>267</v>
      </c>
      <c r="E156" s="26"/>
    </row>
    <row r="157" spans="2:5" s="25" customFormat="1" x14ac:dyDescent="0.25">
      <c r="B157" s="633"/>
      <c r="C157" s="27">
        <v>140</v>
      </c>
      <c r="D157" s="28" t="s">
        <v>268</v>
      </c>
      <c r="E157" s="26"/>
    </row>
    <row r="158" spans="2:5" s="25" customFormat="1" x14ac:dyDescent="0.25">
      <c r="B158" s="633"/>
      <c r="C158" s="27">
        <v>141</v>
      </c>
      <c r="D158" s="28" t="s">
        <v>269</v>
      </c>
      <c r="E158" s="26"/>
    </row>
    <row r="159" spans="2:5" s="25" customFormat="1" x14ac:dyDescent="0.25">
      <c r="B159" s="633"/>
      <c r="C159" s="27">
        <v>142</v>
      </c>
      <c r="D159" s="28" t="s">
        <v>270</v>
      </c>
      <c r="E159" s="26"/>
    </row>
    <row r="160" spans="2:5" s="25" customFormat="1" x14ac:dyDescent="0.25">
      <c r="B160" s="633"/>
      <c r="C160" s="29">
        <v>143</v>
      </c>
      <c r="D160" s="30" t="s">
        <v>271</v>
      </c>
      <c r="E160" s="26"/>
    </row>
    <row r="161" spans="2:5" s="25" customFormat="1" x14ac:dyDescent="0.25">
      <c r="B161" s="633"/>
      <c r="C161" s="29">
        <v>144</v>
      </c>
      <c r="D161" s="30" t="s">
        <v>272</v>
      </c>
      <c r="E161" s="26"/>
    </row>
    <row r="162" spans="2:5" s="25" customFormat="1" x14ac:dyDescent="0.25">
      <c r="B162" s="633"/>
      <c r="C162" s="29">
        <v>145</v>
      </c>
      <c r="D162" s="30" t="s">
        <v>273</v>
      </c>
      <c r="E162" s="26"/>
    </row>
    <row r="163" spans="2:5" s="25" customFormat="1" x14ac:dyDescent="0.25">
      <c r="B163" s="633"/>
      <c r="C163" s="27">
        <v>146</v>
      </c>
      <c r="D163" s="28" t="s">
        <v>274</v>
      </c>
      <c r="E163" s="26"/>
    </row>
    <row r="164" spans="2:5" s="25" customFormat="1" x14ac:dyDescent="0.25">
      <c r="B164" s="633"/>
      <c r="C164" s="27">
        <v>147</v>
      </c>
      <c r="D164" s="28" t="s">
        <v>275</v>
      </c>
      <c r="E164" s="26"/>
    </row>
    <row r="165" spans="2:5" s="25" customFormat="1" x14ac:dyDescent="0.25">
      <c r="B165" s="633"/>
      <c r="C165" s="29">
        <v>148</v>
      </c>
      <c r="D165" s="30" t="s">
        <v>276</v>
      </c>
      <c r="E165" s="26"/>
    </row>
    <row r="166" spans="2:5" s="25" customFormat="1" ht="24" x14ac:dyDescent="0.25">
      <c r="B166" s="633"/>
      <c r="C166" s="27">
        <v>149</v>
      </c>
      <c r="D166" s="28" t="s">
        <v>277</v>
      </c>
      <c r="E166" s="26"/>
    </row>
    <row r="167" spans="2:5" s="25" customFormat="1" x14ac:dyDescent="0.25">
      <c r="B167" s="634"/>
      <c r="C167" s="27">
        <v>150</v>
      </c>
      <c r="D167" s="28" t="s">
        <v>278</v>
      </c>
      <c r="E167" s="26"/>
    </row>
    <row r="168" spans="2:5" s="25" customFormat="1" x14ac:dyDescent="0.25">
      <c r="B168" s="629">
        <v>17</v>
      </c>
      <c r="C168" s="630" t="s">
        <v>279</v>
      </c>
      <c r="D168" s="631"/>
      <c r="E168" s="26"/>
    </row>
    <row r="169" spans="2:5" s="25" customFormat="1" x14ac:dyDescent="0.25">
      <c r="B169" s="629"/>
      <c r="C169" s="27">
        <v>151</v>
      </c>
      <c r="D169" s="28" t="s">
        <v>280</v>
      </c>
      <c r="E169" s="26"/>
    </row>
    <row r="170" spans="2:5" s="25" customFormat="1" ht="36" x14ac:dyDescent="0.25">
      <c r="B170" s="629"/>
      <c r="C170" s="27">
        <v>152</v>
      </c>
      <c r="D170" s="28" t="s">
        <v>281</v>
      </c>
      <c r="E170" s="26"/>
    </row>
    <row r="171" spans="2:5" s="25" customFormat="1" x14ac:dyDescent="0.25">
      <c r="B171" s="629"/>
      <c r="C171" s="27">
        <v>153</v>
      </c>
      <c r="D171" s="28" t="s">
        <v>282</v>
      </c>
      <c r="E171" s="26"/>
    </row>
    <row r="172" spans="2:5" s="25" customFormat="1" ht="24" x14ac:dyDescent="0.25">
      <c r="B172" s="629"/>
      <c r="C172" s="27">
        <v>154</v>
      </c>
      <c r="D172" s="28" t="s">
        <v>283</v>
      </c>
      <c r="E172" s="26"/>
    </row>
    <row r="173" spans="2:5" s="25" customFormat="1" x14ac:dyDescent="0.25">
      <c r="B173" s="629"/>
      <c r="C173" s="27">
        <v>155</v>
      </c>
      <c r="D173" s="28" t="s">
        <v>284</v>
      </c>
      <c r="E173" s="26"/>
    </row>
    <row r="174" spans="2:5" s="25" customFormat="1" ht="24" x14ac:dyDescent="0.25">
      <c r="B174" s="629"/>
      <c r="C174" s="27">
        <v>156</v>
      </c>
      <c r="D174" s="28" t="s">
        <v>285</v>
      </c>
      <c r="E174" s="26"/>
    </row>
    <row r="175" spans="2:5" s="25" customFormat="1" ht="24" x14ac:dyDescent="0.25">
      <c r="B175" s="629"/>
      <c r="C175" s="27">
        <v>157</v>
      </c>
      <c r="D175" s="28" t="s">
        <v>286</v>
      </c>
      <c r="E175" s="26"/>
    </row>
    <row r="176" spans="2:5" s="25" customFormat="1" ht="24" x14ac:dyDescent="0.25">
      <c r="B176" s="629"/>
      <c r="C176" s="27">
        <v>158</v>
      </c>
      <c r="D176" s="28" t="s">
        <v>287</v>
      </c>
      <c r="E176" s="26"/>
    </row>
    <row r="177" spans="2:5" s="25" customFormat="1" ht="24" x14ac:dyDescent="0.25">
      <c r="B177" s="629"/>
      <c r="C177" s="27">
        <v>159</v>
      </c>
      <c r="D177" s="28" t="s">
        <v>288</v>
      </c>
      <c r="E177" s="26"/>
    </row>
    <row r="178" spans="2:5" s="25" customFormat="1" ht="24" x14ac:dyDescent="0.25">
      <c r="B178" s="629"/>
      <c r="C178" s="27">
        <v>160</v>
      </c>
      <c r="D178" s="28" t="s">
        <v>289</v>
      </c>
      <c r="E178" s="26"/>
    </row>
    <row r="179" spans="2:5" s="25" customFormat="1" x14ac:dyDescent="0.25">
      <c r="B179" s="629"/>
      <c r="C179" s="27">
        <v>161</v>
      </c>
      <c r="D179" s="28" t="s">
        <v>290</v>
      </c>
      <c r="E179" s="26"/>
    </row>
    <row r="180" spans="2:5" s="25" customFormat="1" ht="24" x14ac:dyDescent="0.25">
      <c r="B180" s="629"/>
      <c r="C180" s="27">
        <v>162</v>
      </c>
      <c r="D180" s="28" t="s">
        <v>291</v>
      </c>
      <c r="E180" s="26"/>
    </row>
    <row r="181" spans="2:5" s="25" customFormat="1" x14ac:dyDescent="0.25">
      <c r="B181" s="629"/>
      <c r="C181" s="27">
        <v>163</v>
      </c>
      <c r="D181" s="28" t="s">
        <v>292</v>
      </c>
      <c r="E181" s="26"/>
    </row>
    <row r="182" spans="2:5" s="25" customFormat="1" x14ac:dyDescent="0.25">
      <c r="B182" s="629"/>
      <c r="C182" s="27">
        <v>164</v>
      </c>
      <c r="D182" s="28" t="s">
        <v>293</v>
      </c>
      <c r="E182" s="26"/>
    </row>
    <row r="183" spans="2:5" s="25" customFormat="1" x14ac:dyDescent="0.25">
      <c r="B183" s="629"/>
      <c r="C183" s="27">
        <v>165</v>
      </c>
      <c r="D183" s="28" t="s">
        <v>294</v>
      </c>
      <c r="E183" s="26"/>
    </row>
    <row r="184" spans="2:5" s="25" customFormat="1" ht="24" x14ac:dyDescent="0.25">
      <c r="B184" s="629"/>
      <c r="C184" s="27">
        <v>166</v>
      </c>
      <c r="D184" s="28" t="s">
        <v>295</v>
      </c>
      <c r="E184" s="26"/>
    </row>
    <row r="185" spans="2:5" s="25" customFormat="1" x14ac:dyDescent="0.25">
      <c r="B185" s="629"/>
      <c r="C185" s="27">
        <v>167</v>
      </c>
      <c r="D185" s="28" t="s">
        <v>296</v>
      </c>
      <c r="E185" s="26"/>
    </row>
    <row r="186" spans="2:5" s="25" customFormat="1" ht="36" x14ac:dyDescent="0.25">
      <c r="B186" s="629"/>
      <c r="C186" s="27">
        <v>168</v>
      </c>
      <c r="D186" s="28" t="s">
        <v>297</v>
      </c>
      <c r="E186" s="26"/>
    </row>
    <row r="187" spans="2:5" s="25" customFormat="1" ht="24" x14ac:dyDescent="0.25">
      <c r="B187" s="629"/>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637" t="s">
        <v>302</v>
      </c>
      <c r="I1" s="637"/>
      <c r="J1" s="637"/>
      <c r="K1" s="637"/>
      <c r="L1" s="638" t="s">
        <v>303</v>
      </c>
      <c r="M1" s="639"/>
      <c r="N1" s="639"/>
      <c r="O1" s="639"/>
      <c r="P1" s="62"/>
      <c r="Q1" s="640" t="s">
        <v>304</v>
      </c>
      <c r="R1" s="640"/>
      <c r="S1" s="640"/>
      <c r="T1" s="640"/>
    </row>
    <row r="2" spans="1:20" ht="12" customHeight="1" thickBot="1" x14ac:dyDescent="0.35">
      <c r="A2" s="63" t="s">
        <v>439</v>
      </c>
      <c r="C2" s="64" t="s">
        <v>305</v>
      </c>
      <c r="E2" s="65">
        <v>1</v>
      </c>
      <c r="F2" s="65" t="s">
        <v>306</v>
      </c>
      <c r="H2" s="641" t="s">
        <v>307</v>
      </c>
      <c r="I2" s="642"/>
      <c r="J2" s="642"/>
      <c r="K2" s="643"/>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644"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645"/>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646" t="s">
        <v>403</v>
      </c>
      <c r="R27" s="647"/>
      <c r="S27" s="647"/>
      <c r="T27" s="648"/>
    </row>
    <row r="28" spans="1:20" ht="12" customHeight="1" thickBot="1" x14ac:dyDescent="0.35">
      <c r="A28" s="91" t="s">
        <v>404</v>
      </c>
      <c r="C28" s="64" t="s">
        <v>405</v>
      </c>
      <c r="E28" s="65">
        <v>98</v>
      </c>
      <c r="F28" s="65" t="s">
        <v>406</v>
      </c>
      <c r="M28" s="50">
        <v>129957</v>
      </c>
      <c r="N28" s="50">
        <v>65924</v>
      </c>
      <c r="O28" s="50">
        <v>64033</v>
      </c>
      <c r="P28" s="66"/>
      <c r="Q28" s="641" t="s">
        <v>307</v>
      </c>
      <c r="R28" s="642"/>
      <c r="S28" s="642"/>
      <c r="T28" s="643"/>
    </row>
    <row r="29" spans="1:20" ht="12" customHeight="1" x14ac:dyDescent="0.3">
      <c r="A29" s="74" t="s">
        <v>407</v>
      </c>
      <c r="C29" s="64" t="s">
        <v>408</v>
      </c>
      <c r="M29" s="50">
        <v>127797</v>
      </c>
      <c r="N29" s="50">
        <v>64838</v>
      </c>
      <c r="O29" s="50">
        <v>62959</v>
      </c>
      <c r="P29" s="66"/>
      <c r="Q29" s="635" t="s">
        <v>312</v>
      </c>
      <c r="R29" s="76">
        <v>2015</v>
      </c>
      <c r="S29" s="77"/>
      <c r="T29" s="78"/>
    </row>
    <row r="30" spans="1:20" ht="12" customHeight="1" x14ac:dyDescent="0.3">
      <c r="A30" s="74" t="s">
        <v>409</v>
      </c>
      <c r="C30" s="64" t="s">
        <v>410</v>
      </c>
      <c r="M30" s="50">
        <v>125232</v>
      </c>
      <c r="N30" s="50">
        <v>63602</v>
      </c>
      <c r="O30" s="50">
        <v>61630</v>
      </c>
      <c r="P30" s="66"/>
      <c r="Q30" s="636"/>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651" t="s">
        <v>41</v>
      </c>
      <c r="D1" s="651"/>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650" t="s">
        <v>12</v>
      </c>
      <c r="D5" s="650"/>
      <c r="E5" s="7"/>
      <c r="F5" s="4"/>
    </row>
    <row r="6" spans="1:6" ht="16.5" x14ac:dyDescent="0.2">
      <c r="A6" s="4"/>
      <c r="B6" s="19">
        <v>2</v>
      </c>
      <c r="C6" s="650" t="s">
        <v>46</v>
      </c>
      <c r="D6" s="650"/>
      <c r="E6" s="7"/>
      <c r="F6" s="4"/>
    </row>
    <row r="7" spans="1:6" ht="16.5" x14ac:dyDescent="0.2">
      <c r="A7" s="4"/>
      <c r="B7" s="19">
        <v>3</v>
      </c>
      <c r="C7" s="650" t="s">
        <v>13</v>
      </c>
      <c r="D7" s="650"/>
      <c r="E7" s="7"/>
      <c r="F7" s="4"/>
    </row>
    <row r="8" spans="1:6" ht="16.5" x14ac:dyDescent="0.2">
      <c r="A8" s="4"/>
      <c r="B8" s="19">
        <v>4</v>
      </c>
      <c r="C8" s="652" t="s">
        <v>14</v>
      </c>
      <c r="D8" s="652"/>
      <c r="E8" s="8"/>
      <c r="F8" s="4"/>
    </row>
    <row r="9" spans="1:6" ht="45" customHeight="1" x14ac:dyDescent="0.2">
      <c r="A9" s="4"/>
      <c r="B9" s="19">
        <v>5</v>
      </c>
      <c r="C9" s="650" t="s">
        <v>15</v>
      </c>
      <c r="D9" s="650"/>
      <c r="E9" s="7"/>
      <c r="F9" s="4"/>
    </row>
    <row r="10" spans="1:6" ht="12.75" customHeight="1" x14ac:dyDescent="0.2">
      <c r="A10" s="4"/>
      <c r="B10" s="19">
        <v>6</v>
      </c>
      <c r="C10" s="650" t="s">
        <v>16</v>
      </c>
      <c r="D10" s="650"/>
      <c r="E10" s="7"/>
      <c r="F10" s="4"/>
    </row>
    <row r="11" spans="1:6" ht="31.5" customHeight="1" x14ac:dyDescent="0.2">
      <c r="A11" s="4"/>
      <c r="B11" s="19">
        <v>7</v>
      </c>
      <c r="C11" s="650" t="s">
        <v>136</v>
      </c>
      <c r="D11" s="650"/>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649" t="s">
        <v>47</v>
      </c>
      <c r="D14" s="649"/>
      <c r="E14" s="9"/>
      <c r="F14" s="4"/>
    </row>
    <row r="15" spans="1:6" ht="13.5" customHeight="1" x14ac:dyDescent="0.2">
      <c r="A15" s="10"/>
      <c r="B15" s="19">
        <v>11</v>
      </c>
      <c r="C15" s="649" t="s">
        <v>37</v>
      </c>
      <c r="D15" s="649"/>
      <c r="E15" s="10"/>
      <c r="F15" s="4"/>
    </row>
    <row r="16" spans="1:6" ht="15.75" customHeight="1" x14ac:dyDescent="0.2">
      <c r="A16" s="11"/>
      <c r="B16" s="19">
        <v>12</v>
      </c>
      <c r="C16" s="649" t="s">
        <v>36</v>
      </c>
      <c r="D16" s="649"/>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8"/>
  <sheetViews>
    <sheetView zoomScale="80" zoomScaleNormal="80" workbookViewId="0">
      <selection activeCell="L6" sqref="L6"/>
    </sheetView>
  </sheetViews>
  <sheetFormatPr baseColWidth="10" defaultColWidth="11.42578125" defaultRowHeight="12.75" x14ac:dyDescent="0.2"/>
  <cols>
    <col min="1" max="1" width="15" style="249" customWidth="1"/>
    <col min="2" max="2" width="6.140625" style="249" customWidth="1"/>
    <col min="3" max="3" width="41" style="249" customWidth="1"/>
    <col min="4" max="4" width="15.140625" style="249" customWidth="1"/>
    <col min="5" max="16" width="16.140625" style="249" customWidth="1"/>
    <col min="17" max="18" width="19" style="249" customWidth="1"/>
    <col min="19" max="16384" width="11.42578125" style="249"/>
  </cols>
  <sheetData>
    <row r="1" spans="1:66" x14ac:dyDescent="0.2">
      <c r="B1" s="102"/>
      <c r="C1" s="102"/>
      <c r="D1" s="102"/>
      <c r="E1" s="102"/>
      <c r="F1" s="102"/>
      <c r="G1" s="102"/>
      <c r="H1" s="102"/>
      <c r="I1" s="102"/>
      <c r="J1" s="102"/>
      <c r="K1" s="102"/>
      <c r="L1" s="102"/>
      <c r="M1" s="102"/>
      <c r="N1" s="102"/>
      <c r="O1" s="102"/>
      <c r="P1" s="102"/>
      <c r="Q1" s="102"/>
      <c r="R1" s="102"/>
    </row>
    <row r="2" spans="1:66" s="254" customFormat="1" ht="51.75" customHeight="1" x14ac:dyDescent="0.2">
      <c r="A2" s="250" t="s">
        <v>463</v>
      </c>
      <c r="B2" s="251" t="s">
        <v>534</v>
      </c>
      <c r="C2" s="251" t="s">
        <v>535</v>
      </c>
      <c r="D2" s="251" t="s">
        <v>592</v>
      </c>
      <c r="E2" s="251" t="s">
        <v>689</v>
      </c>
      <c r="F2" s="251" t="s">
        <v>691</v>
      </c>
      <c r="G2" s="251" t="s">
        <v>692</v>
      </c>
      <c r="H2" s="251" t="s">
        <v>690</v>
      </c>
      <c r="I2" s="251" t="s">
        <v>693</v>
      </c>
      <c r="J2" s="251" t="s">
        <v>694</v>
      </c>
      <c r="K2" s="251" t="s">
        <v>698</v>
      </c>
      <c r="L2" s="251" t="s">
        <v>695</v>
      </c>
      <c r="M2" s="251" t="s">
        <v>696</v>
      </c>
      <c r="N2" s="251" t="s">
        <v>697</v>
      </c>
      <c r="O2" s="252" t="s">
        <v>593</v>
      </c>
      <c r="P2" s="252" t="s">
        <v>594</v>
      </c>
      <c r="Q2" s="253" t="s">
        <v>557</v>
      </c>
      <c r="R2" s="253" t="s">
        <v>558</v>
      </c>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row>
    <row r="3" spans="1:66" ht="99.6" customHeight="1" x14ac:dyDescent="0.2">
      <c r="A3" s="255" t="s">
        <v>700</v>
      </c>
      <c r="B3" s="256">
        <v>1</v>
      </c>
      <c r="C3" s="257" t="s">
        <v>706</v>
      </c>
      <c r="D3" s="256" t="s">
        <v>59</v>
      </c>
      <c r="E3" s="153">
        <v>1</v>
      </c>
      <c r="F3" s="154">
        <v>1</v>
      </c>
      <c r="G3" s="153">
        <v>1</v>
      </c>
      <c r="H3" s="154">
        <v>1</v>
      </c>
      <c r="I3" s="153">
        <v>1</v>
      </c>
      <c r="J3" s="155">
        <f>+'2. PROGRAMACIÓN_SEGUIMIENTO'!BR4</f>
        <v>1</v>
      </c>
      <c r="K3" s="153">
        <f>+'2. PROGRAMACIÓN_SEGUIMIENTO'!BR4</f>
        <v>1</v>
      </c>
      <c r="L3" s="155">
        <f>+'2. PROGRAMACIÓN_SEGUIMIENTO'!BS4</f>
        <v>1</v>
      </c>
      <c r="M3" s="153">
        <v>1</v>
      </c>
      <c r="N3" s="155">
        <v>0</v>
      </c>
      <c r="O3" s="156">
        <f t="shared" ref="O3:P5" si="0">+AVERAGE(E3,G3,I3,K3,M3)</f>
        <v>1</v>
      </c>
      <c r="P3" s="156">
        <f t="shared" si="0"/>
        <v>0.8</v>
      </c>
      <c r="Q3" s="156">
        <f>+AVERAGE(F3,H3,J3,L3)</f>
        <v>1</v>
      </c>
      <c r="R3" s="157">
        <f>+P3/O3</f>
        <v>0.8</v>
      </c>
    </row>
    <row r="4" spans="1:66" ht="50.25" customHeight="1" x14ac:dyDescent="0.2">
      <c r="A4" s="255" t="s">
        <v>707</v>
      </c>
      <c r="B4" s="256">
        <v>2</v>
      </c>
      <c r="C4" s="257" t="s">
        <v>708</v>
      </c>
      <c r="D4" s="256" t="s">
        <v>59</v>
      </c>
      <c r="E4" s="153">
        <v>0.85</v>
      </c>
      <c r="F4" s="154">
        <v>0.99970000000000003</v>
      </c>
      <c r="G4" s="153">
        <v>0.85</v>
      </c>
      <c r="H4" s="154">
        <v>0.97260000000000002</v>
      </c>
      <c r="I4" s="153">
        <v>1</v>
      </c>
      <c r="J4" s="155">
        <v>1</v>
      </c>
      <c r="K4" s="153">
        <f>+'2. PROGRAMACIÓN_SEGUIMIENTO'!BR6</f>
        <v>1</v>
      </c>
      <c r="L4" s="155">
        <f>+'2. PROGRAMACIÓN_SEGUIMIENTO'!BS6</f>
        <v>1</v>
      </c>
      <c r="M4" s="153">
        <v>1</v>
      </c>
      <c r="N4" s="155">
        <v>0</v>
      </c>
      <c r="O4" s="156">
        <f t="shared" si="0"/>
        <v>0.94000000000000006</v>
      </c>
      <c r="P4" s="156">
        <f t="shared" si="0"/>
        <v>0.79446000000000006</v>
      </c>
      <c r="Q4" s="156">
        <f>+AVERAGE(F4,H4,J4,L4)</f>
        <v>0.99307500000000004</v>
      </c>
      <c r="R4" s="157">
        <f>+P4/O4</f>
        <v>0.8451702127659575</v>
      </c>
    </row>
    <row r="5" spans="1:66" ht="50.25" customHeight="1" x14ac:dyDescent="0.2">
      <c r="A5" s="255" t="s">
        <v>707</v>
      </c>
      <c r="B5" s="256">
        <v>3</v>
      </c>
      <c r="C5" s="257" t="s">
        <v>709</v>
      </c>
      <c r="D5" s="256" t="s">
        <v>59</v>
      </c>
      <c r="E5" s="153">
        <v>0.35</v>
      </c>
      <c r="F5" s="154">
        <v>0.40089999999999998</v>
      </c>
      <c r="G5" s="153">
        <v>0.85</v>
      </c>
      <c r="H5" s="154">
        <v>0.97970000000000002</v>
      </c>
      <c r="I5" s="153">
        <v>0.6</v>
      </c>
      <c r="J5" s="155">
        <v>0.28999999999999998</v>
      </c>
      <c r="K5" s="153">
        <f>+'2. PROGRAMACIÓN_SEGUIMIENTO'!BR9</f>
        <v>0.6</v>
      </c>
      <c r="L5" s="155">
        <f>+'2. PROGRAMACIÓN_SEGUIMIENTO'!BS9</f>
        <v>0.64027058823529415</v>
      </c>
      <c r="M5" s="153">
        <v>0.6</v>
      </c>
      <c r="N5" s="155">
        <v>0</v>
      </c>
      <c r="O5" s="156">
        <f t="shared" si="0"/>
        <v>0.6</v>
      </c>
      <c r="P5" s="156">
        <f t="shared" si="0"/>
        <v>0.46217411764705885</v>
      </c>
      <c r="Q5" s="156">
        <f>+AVERAGE(F5,H5,J5,L5)</f>
        <v>0.57771764705882356</v>
      </c>
      <c r="R5" s="157">
        <f t="shared" ref="R5" si="1">+P5/O5</f>
        <v>0.77029019607843141</v>
      </c>
    </row>
    <row r="6" spans="1:66" ht="106.5" customHeight="1" x14ac:dyDescent="0.2">
      <c r="A6" s="255" t="s">
        <v>712</v>
      </c>
      <c r="B6" s="256">
        <v>4</v>
      </c>
      <c r="C6" s="257" t="s">
        <v>800</v>
      </c>
      <c r="D6" s="256" t="s">
        <v>59</v>
      </c>
      <c r="E6" s="153">
        <v>0.7</v>
      </c>
      <c r="F6" s="154">
        <v>0.45629999999999998</v>
      </c>
      <c r="G6" s="153">
        <v>0.7</v>
      </c>
      <c r="H6" s="154">
        <v>0.79569999999999996</v>
      </c>
      <c r="I6" s="153">
        <v>0.7</v>
      </c>
      <c r="J6" s="154">
        <v>0.80249999999999999</v>
      </c>
      <c r="K6" s="153">
        <f>+'2. PROGRAMACIÓN_SEGUIMIENTO'!BR12</f>
        <v>0.75</v>
      </c>
      <c r="L6" s="154">
        <f>+'2. PROGRAMACIÓN_SEGUIMIENTO'!BS12</f>
        <v>0.75412142224845091</v>
      </c>
      <c r="M6" s="153">
        <v>0.75</v>
      </c>
      <c r="N6" s="154">
        <v>0</v>
      </c>
      <c r="O6" s="156">
        <f>AVERAGE(E6,G6,I6,K6,M6)</f>
        <v>0.72</v>
      </c>
      <c r="P6" s="156">
        <f>AVERAGE(F6,H6,J6,L6,N6)</f>
        <v>0.56172428444969014</v>
      </c>
      <c r="Q6" s="156">
        <f>AVERAGE(F6,H6,J6,L6,N6)</f>
        <v>0.56172428444969014</v>
      </c>
      <c r="R6" s="157">
        <f>+P6/O6</f>
        <v>0.78017261729123633</v>
      </c>
    </row>
    <row r="7" spans="1:66" ht="50.25" customHeight="1" x14ac:dyDescent="0.2">
      <c r="A7" s="255" t="s">
        <v>712</v>
      </c>
      <c r="B7" s="256">
        <v>5</v>
      </c>
      <c r="C7" s="258" t="s">
        <v>801</v>
      </c>
      <c r="D7" s="256" t="s">
        <v>59</v>
      </c>
      <c r="E7" s="153">
        <v>0.6</v>
      </c>
      <c r="F7" s="154">
        <v>0.4985</v>
      </c>
      <c r="G7" s="165">
        <v>0.4</v>
      </c>
      <c r="H7" s="154">
        <v>0.41499999999999998</v>
      </c>
      <c r="I7" s="153">
        <v>0.4</v>
      </c>
      <c r="J7" s="154">
        <v>0.48355000000000004</v>
      </c>
      <c r="K7" s="153">
        <f>+'2. PROGRAMACIÓN_SEGUIMIENTO'!BR15</f>
        <v>0.45</v>
      </c>
      <c r="L7" s="154">
        <f>+'2. PROGRAMACIÓN_SEGUIMIENTO'!BS15</f>
        <v>0.49559999999999998</v>
      </c>
      <c r="M7" s="153">
        <v>0.45</v>
      </c>
      <c r="N7" s="154">
        <v>0</v>
      </c>
      <c r="O7" s="156">
        <f t="shared" ref="O7:P8" si="2">AVERAGE(E7,G7,I7,K7,M7)</f>
        <v>0.45999999999999996</v>
      </c>
      <c r="P7" s="156">
        <f t="shared" si="2"/>
        <v>0.37853000000000003</v>
      </c>
      <c r="Q7" s="156">
        <f t="shared" ref="Q7:Q8" si="3">AVERAGE(F7,H7,J7,L7,N7)</f>
        <v>0.37853000000000003</v>
      </c>
      <c r="R7" s="157">
        <f t="shared" ref="R7:R8" si="4">+P7/O7</f>
        <v>0.8228913043478262</v>
      </c>
    </row>
    <row r="8" spans="1:66" ht="127.5" customHeight="1" x14ac:dyDescent="0.2">
      <c r="A8" s="259" t="s">
        <v>712</v>
      </c>
      <c r="B8" s="260">
        <v>6</v>
      </c>
      <c r="C8" s="261" t="s">
        <v>713</v>
      </c>
      <c r="D8" s="256" t="s">
        <v>59</v>
      </c>
      <c r="E8" s="153">
        <v>1</v>
      </c>
      <c r="F8" s="154">
        <v>0.65480000000000005</v>
      </c>
      <c r="G8" s="153">
        <v>1</v>
      </c>
      <c r="H8" s="154">
        <v>1</v>
      </c>
      <c r="I8" s="153">
        <v>1</v>
      </c>
      <c r="J8" s="154">
        <v>1.35</v>
      </c>
      <c r="K8" s="153">
        <f>+'2. PROGRAMACIÓN_SEGUIMIENTO'!BR18</f>
        <v>1</v>
      </c>
      <c r="L8" s="154">
        <f>+'2. PROGRAMACIÓN_SEGUIMIENTO'!BS18</f>
        <v>0.998</v>
      </c>
      <c r="M8" s="153">
        <v>1</v>
      </c>
      <c r="N8" s="154">
        <v>0</v>
      </c>
      <c r="O8" s="156">
        <f t="shared" si="2"/>
        <v>1</v>
      </c>
      <c r="P8" s="156">
        <f t="shared" si="2"/>
        <v>0.80056000000000016</v>
      </c>
      <c r="Q8" s="156">
        <f t="shared" si="3"/>
        <v>0.80056000000000016</v>
      </c>
      <c r="R8" s="157">
        <f t="shared" si="4"/>
        <v>0.80056000000000016</v>
      </c>
    </row>
  </sheetData>
  <dataValidations count="5">
    <dataValidation allowBlank="1" showInputMessage="1" showErrorMessage="1" prompt="Recuerde los tipos de anualización de las metas, indicador tipo suma, tipo constante, tipo creciente, tipo decreciente" sqref="D2" xr:uid="{00000000-0002-0000-0600-000000000000}"/>
    <dataValidation allowBlank="1" showInputMessage="1" showErrorMessage="1" prompt="Relacione la magnitud programada para el año uno del PDD" sqref="E2 M2" xr:uid="{00000000-0002-0000-0600-000001000000}"/>
    <dataValidation allowBlank="1" showInputMessage="1" showErrorMessage="1" prompt="Relacione la magnitud programada para el año dos del PDD" sqref="G2" xr:uid="{00000000-0002-0000-0600-000002000000}"/>
    <dataValidation allowBlank="1" showInputMessage="1" showErrorMessage="1" prompt="Relacione la magnitud programada para el año tres del PDD" sqref="I2" xr:uid="{00000000-0002-0000-0600-000003000000}"/>
    <dataValidation allowBlank="1" showInputMessage="1" showErrorMessage="1" prompt="Relacione la magnitud programada para el año cuatro del PDD" sqref="K2" xr:uid="{00000000-0002-0000-0600-000004000000}"/>
  </dataValidation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V85"/>
  <sheetViews>
    <sheetView topLeftCell="S1" workbookViewId="0">
      <selection activeCell="W10" sqref="W10"/>
    </sheetView>
  </sheetViews>
  <sheetFormatPr baseColWidth="10" defaultColWidth="11.42578125" defaultRowHeight="12.75" x14ac:dyDescent="0.2"/>
  <cols>
    <col min="1" max="2" width="0" style="102" hidden="1" customWidth="1"/>
    <col min="3" max="3" width="10.140625" style="102" hidden="1" customWidth="1"/>
    <col min="4" max="4" width="38.140625" style="102" hidden="1" customWidth="1"/>
    <col min="5" max="5" width="18.42578125" style="113" hidden="1" customWidth="1"/>
    <col min="6" max="6" width="0" style="113" hidden="1" customWidth="1"/>
    <col min="7" max="7" width="12.85546875" style="113" hidden="1" customWidth="1"/>
    <col min="8" max="9" width="0" style="113" hidden="1" customWidth="1"/>
    <col min="10" max="10" width="13.140625" style="113" hidden="1" customWidth="1"/>
    <col min="11" max="14" width="0" style="113" hidden="1" customWidth="1"/>
    <col min="15" max="15" width="22" style="113" hidden="1" customWidth="1"/>
    <col min="16" max="16" width="34.28515625" style="102" hidden="1" customWidth="1"/>
    <col min="17" max="17" width="49.5703125" style="108" hidden="1" customWidth="1"/>
    <col min="18" max="18" width="36" style="108" hidden="1" customWidth="1"/>
    <col min="19" max="19" width="77.42578125" style="102" customWidth="1"/>
    <col min="20" max="16384" width="11.42578125" style="102"/>
  </cols>
  <sheetData>
    <row r="1" spans="1:22"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22" ht="72.599999999999994"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262" t="s">
        <v>842</v>
      </c>
    </row>
    <row r="3" spans="1:22" ht="11.25" customHeight="1" x14ac:dyDescent="0.2">
      <c r="B3" s="103" t="s">
        <v>1</v>
      </c>
      <c r="C3" s="104">
        <v>2021</v>
      </c>
      <c r="D3" s="109"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267" t="s">
        <v>843</v>
      </c>
    </row>
    <row r="4" spans="1:22" ht="11.25" customHeight="1" x14ac:dyDescent="0.2">
      <c r="B4" s="103" t="s">
        <v>2</v>
      </c>
      <c r="C4" s="104">
        <v>2022</v>
      </c>
      <c r="D4" s="109"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267" t="s">
        <v>844</v>
      </c>
    </row>
    <row r="5" spans="1:22" ht="11.25" customHeight="1" x14ac:dyDescent="0.2">
      <c r="B5" s="103" t="s">
        <v>3</v>
      </c>
      <c r="C5" s="104">
        <v>2023</v>
      </c>
      <c r="D5" s="109"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267" t="s">
        <v>845</v>
      </c>
    </row>
    <row r="6" spans="1:22" ht="11.25" customHeight="1" x14ac:dyDescent="0.2">
      <c r="B6" s="103" t="s">
        <v>4</v>
      </c>
      <c r="C6" s="104">
        <v>2024</v>
      </c>
      <c r="D6" s="109"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267" t="s">
        <v>846</v>
      </c>
      <c r="U6" s="102" t="s">
        <v>559</v>
      </c>
    </row>
    <row r="7" spans="1:22"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267" t="s">
        <v>847</v>
      </c>
    </row>
    <row r="8" spans="1:22" ht="4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0" t="s">
        <v>554</v>
      </c>
      <c r="S8" s="264" t="s">
        <v>848</v>
      </c>
      <c r="V8" s="273"/>
    </row>
    <row r="9" spans="1:22" ht="4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264" t="s">
        <v>849</v>
      </c>
      <c r="V9" s="273"/>
    </row>
    <row r="10" spans="1:22" ht="4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264" t="s">
        <v>659</v>
      </c>
      <c r="V10" s="273"/>
    </row>
    <row r="11" spans="1:22" ht="4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264" t="s">
        <v>850</v>
      </c>
    </row>
    <row r="12" spans="1:22" ht="102"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1" t="s">
        <v>98</v>
      </c>
      <c r="O12" s="111"/>
      <c r="P12" s="105"/>
      <c r="Q12" s="106"/>
      <c r="R12" s="106"/>
      <c r="S12" s="264" t="s">
        <v>851</v>
      </c>
    </row>
    <row r="13" spans="1:22"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1" t="s">
        <v>99</v>
      </c>
      <c r="O13" s="111"/>
      <c r="P13" s="105"/>
      <c r="Q13" s="106"/>
      <c r="R13" s="106"/>
      <c r="S13" s="263" t="s">
        <v>595</v>
      </c>
    </row>
    <row r="14" spans="1:22"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1" t="s">
        <v>100</v>
      </c>
      <c r="O14" s="111"/>
      <c r="P14" s="105"/>
      <c r="Q14" s="106"/>
      <c r="R14" s="106"/>
      <c r="S14" s="263" t="s">
        <v>596</v>
      </c>
    </row>
    <row r="15" spans="1:22"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1" t="s">
        <v>129</v>
      </c>
      <c r="O15" s="111"/>
      <c r="P15" s="105"/>
      <c r="Q15" s="106"/>
      <c r="R15" s="106"/>
      <c r="S15" s="263" t="s">
        <v>597</v>
      </c>
    </row>
    <row r="16" spans="1:22"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1" t="s">
        <v>101</v>
      </c>
      <c r="O16" s="111"/>
      <c r="P16" s="104"/>
      <c r="Q16" s="106"/>
      <c r="R16" s="106"/>
      <c r="S16" s="263" t="s">
        <v>598</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1" t="s">
        <v>102</v>
      </c>
      <c r="O17" s="111"/>
      <c r="P17" s="105"/>
      <c r="S17" s="266" t="s">
        <v>852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1" t="s">
        <v>128</v>
      </c>
      <c r="O18" s="111"/>
      <c r="P18" s="105"/>
      <c r="S18" s="266" t="s">
        <v>853</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1" t="s">
        <v>103</v>
      </c>
      <c r="O19" s="111"/>
      <c r="P19" s="105"/>
      <c r="S19" s="266" t="s">
        <v>854</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1" t="s">
        <v>104</v>
      </c>
      <c r="O20" s="111"/>
      <c r="P20" s="105"/>
      <c r="S20" s="266" t="s">
        <v>855</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1" t="s">
        <v>105</v>
      </c>
      <c r="O21" s="111"/>
      <c r="P21" s="105"/>
      <c r="S21" s="266" t="s">
        <v>856</v>
      </c>
    </row>
    <row r="22" spans="2:19" ht="45.6"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1" t="s">
        <v>111</v>
      </c>
      <c r="O22" s="111"/>
      <c r="P22" s="105"/>
      <c r="S22" s="265" t="s">
        <v>857</v>
      </c>
    </row>
    <row r="23" spans="2:19" ht="44.4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265" t="s">
        <v>858</v>
      </c>
    </row>
    <row r="24" spans="2:19" ht="24.6"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265" t="s">
        <v>859</v>
      </c>
    </row>
    <row r="25" spans="2:19" ht="11.25" customHeight="1" x14ac:dyDescent="0.2">
      <c r="B25" s="105" t="s">
        <v>107</v>
      </c>
      <c r="C25" s="112" t="s">
        <v>107</v>
      </c>
      <c r="D25" s="103" t="s">
        <v>489</v>
      </c>
      <c r="E25" s="106" t="s">
        <v>107</v>
      </c>
      <c r="F25" s="106" t="s">
        <v>107</v>
      </c>
      <c r="G25" s="106" t="s">
        <v>107</v>
      </c>
      <c r="H25" s="106" t="s">
        <v>107</v>
      </c>
      <c r="I25" s="106" t="s">
        <v>107</v>
      </c>
      <c r="J25" s="106" t="s">
        <v>107</v>
      </c>
      <c r="K25" s="106" t="s">
        <v>107</v>
      </c>
      <c r="L25" s="106"/>
      <c r="M25" s="106"/>
      <c r="N25" s="106" t="s">
        <v>107</v>
      </c>
      <c r="O25" s="106"/>
      <c r="P25" s="105"/>
      <c r="S25" s="265" t="s">
        <v>860</v>
      </c>
    </row>
    <row r="26" spans="2:19" ht="11.25" customHeight="1" x14ac:dyDescent="0.2">
      <c r="B26" s="105" t="s">
        <v>107</v>
      </c>
      <c r="C26" s="112" t="s">
        <v>107</v>
      </c>
      <c r="D26" s="103" t="s">
        <v>490</v>
      </c>
      <c r="E26" s="106" t="s">
        <v>107</v>
      </c>
      <c r="F26" s="106" t="s">
        <v>107</v>
      </c>
      <c r="G26" s="106" t="s">
        <v>107</v>
      </c>
      <c r="H26" s="106" t="s">
        <v>107</v>
      </c>
      <c r="I26" s="106" t="s">
        <v>107</v>
      </c>
      <c r="J26" s="106" t="s">
        <v>107</v>
      </c>
      <c r="K26" s="106" t="s">
        <v>107</v>
      </c>
      <c r="L26" s="106"/>
      <c r="M26" s="106"/>
      <c r="N26" s="106" t="s">
        <v>107</v>
      </c>
      <c r="O26" s="106"/>
      <c r="P26" s="105"/>
    </row>
    <row r="27" spans="2:19" ht="11.25" customHeight="1" x14ac:dyDescent="0.2">
      <c r="B27" s="105" t="s">
        <v>107</v>
      </c>
      <c r="C27" s="112"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2"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2"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2" t="s">
        <v>107</v>
      </c>
      <c r="C30" s="112"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PROGRAMACIÓN_SEGUIMIENTO</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cp:lastPrinted>2020-03-24T13:06:38Z</cp:lastPrinted>
  <dcterms:created xsi:type="dcterms:W3CDTF">2016-09-13T14:01:46Z</dcterms:created>
  <dcterms:modified xsi:type="dcterms:W3CDTF">2024-01-17T15:22:21Z</dcterms:modified>
</cp:coreProperties>
</file>