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SEPTIEMBRE\"/>
    </mc:Choice>
  </mc:AlternateContent>
  <bookViews>
    <workbookView xWindow="0" yWindow="0" windowWidth="20490" windowHeight="8910"/>
  </bookViews>
  <sheets>
    <sheet name="EJECUCION TOTAL" sheetId="1" r:id="rId1"/>
    <sheet name="RESUMEN RESERVAS " sheetId="2" r:id="rId2"/>
    <sheet name="RESUMEN FUNCIONAMIENTO " sheetId="3" r:id="rId3"/>
  </sheets>
  <definedNames>
    <definedName name="_xlnm._FilterDatabase" localSheetId="0" hidden="1">'EJECUCION TOTAL'!$A$5:$L$69</definedName>
    <definedName name="_xlnm._FilterDatabase" localSheetId="1" hidden="1">'RESUMEN RESERVAS '!$A$4:$E$24</definedName>
    <definedName name="_xlnm.Print_Area" localSheetId="0">'EJECUCION TOTAL'!$A$1:$L$51</definedName>
    <definedName name="_xlnm.Print_Area" localSheetId="1">'RESUMEN RESERVAS 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I9" i="3" s="1"/>
  <c r="E9" i="3"/>
  <c r="F9" i="3" s="1"/>
  <c r="C9" i="3"/>
  <c r="B9" i="3"/>
  <c r="D9" i="3" s="1"/>
  <c r="I8" i="3"/>
  <c r="H8" i="3"/>
  <c r="F8" i="3"/>
  <c r="D8" i="3"/>
  <c r="I7" i="3"/>
  <c r="H7" i="3"/>
  <c r="F7" i="3"/>
  <c r="D7" i="3"/>
  <c r="I6" i="3"/>
  <c r="H6" i="3"/>
  <c r="F6" i="3"/>
  <c r="D6" i="3"/>
  <c r="I5" i="3"/>
  <c r="H5" i="3"/>
  <c r="F5" i="3"/>
  <c r="D5" i="3"/>
  <c r="D22" i="2"/>
  <c r="C22" i="2"/>
  <c r="E21" i="2"/>
  <c r="E20" i="2"/>
  <c r="D19" i="2"/>
  <c r="E19" i="2" s="1"/>
  <c r="C19" i="2"/>
  <c r="E18" i="2"/>
  <c r="E17" i="2"/>
  <c r="D16" i="2"/>
  <c r="E16" i="2" s="1"/>
  <c r="C16" i="2"/>
  <c r="E15" i="2"/>
  <c r="E14" i="2"/>
  <c r="E13" i="2"/>
  <c r="E12" i="2"/>
  <c r="D10" i="2"/>
  <c r="D11" i="2" s="1"/>
  <c r="C10" i="2"/>
  <c r="C11" i="2" s="1"/>
  <c r="E9" i="2"/>
  <c r="E8" i="2"/>
  <c r="E7" i="2"/>
  <c r="E6" i="2"/>
  <c r="D6" i="2"/>
  <c r="C6" i="2"/>
  <c r="E5" i="2"/>
  <c r="J66" i="1"/>
  <c r="L65" i="1"/>
  <c r="K65" i="1"/>
  <c r="I65" i="1"/>
  <c r="G65" i="1"/>
  <c r="L64" i="1"/>
  <c r="K64" i="1"/>
  <c r="I64" i="1"/>
  <c r="G64" i="1"/>
  <c r="L63" i="1"/>
  <c r="K63" i="1"/>
  <c r="I63" i="1"/>
  <c r="G63" i="1"/>
  <c r="J62" i="1"/>
  <c r="H62" i="1"/>
  <c r="H66" i="1" s="1"/>
  <c r="F62" i="1"/>
  <c r="G62" i="1" s="1"/>
  <c r="E62" i="1"/>
  <c r="K62" i="1" s="1"/>
  <c r="L61" i="1"/>
  <c r="K61" i="1"/>
  <c r="I61" i="1"/>
  <c r="G61" i="1"/>
  <c r="L59" i="1"/>
  <c r="K59" i="1"/>
  <c r="I59" i="1"/>
  <c r="G59" i="1"/>
  <c r="L58" i="1"/>
  <c r="K58" i="1"/>
  <c r="I58" i="1"/>
  <c r="G58" i="1"/>
  <c r="L57" i="1"/>
  <c r="J57" i="1"/>
  <c r="K57" i="1" s="1"/>
  <c r="I57" i="1"/>
  <c r="H57" i="1"/>
  <c r="G57" i="1"/>
  <c r="F57" i="1"/>
  <c r="E57" i="1"/>
  <c r="L56" i="1"/>
  <c r="K56" i="1"/>
  <c r="I56" i="1"/>
  <c r="G56" i="1"/>
  <c r="L55" i="1"/>
  <c r="K55" i="1"/>
  <c r="I55" i="1"/>
  <c r="G55" i="1"/>
  <c r="L54" i="1"/>
  <c r="J54" i="1"/>
  <c r="K54" i="1" s="1"/>
  <c r="I54" i="1"/>
  <c r="H54" i="1"/>
  <c r="H60" i="1" s="1"/>
  <c r="G54" i="1"/>
  <c r="F54" i="1"/>
  <c r="F60" i="1" s="1"/>
  <c r="E54" i="1"/>
  <c r="E60" i="1" s="1"/>
  <c r="L53" i="1"/>
  <c r="K53" i="1"/>
  <c r="I53" i="1"/>
  <c r="G53" i="1"/>
  <c r="L52" i="1"/>
  <c r="K52" i="1"/>
  <c r="I52" i="1"/>
  <c r="G52" i="1"/>
  <c r="L51" i="1"/>
  <c r="J51" i="1"/>
  <c r="K51" i="1" s="1"/>
  <c r="I51" i="1"/>
  <c r="H51" i="1"/>
  <c r="G51" i="1"/>
  <c r="F51" i="1"/>
  <c r="E51" i="1"/>
  <c r="L50" i="1"/>
  <c r="K50" i="1"/>
  <c r="I50" i="1"/>
  <c r="G50" i="1"/>
  <c r="L49" i="1"/>
  <c r="K49" i="1"/>
  <c r="I49" i="1"/>
  <c r="G49" i="1"/>
  <c r="L48" i="1"/>
  <c r="K48" i="1"/>
  <c r="I48" i="1"/>
  <c r="G48" i="1"/>
  <c r="L47" i="1"/>
  <c r="K47" i="1"/>
  <c r="I47" i="1"/>
  <c r="G47" i="1"/>
  <c r="L46" i="1"/>
  <c r="K46" i="1"/>
  <c r="I46" i="1"/>
  <c r="G46" i="1"/>
  <c r="L43" i="1"/>
  <c r="K43" i="1"/>
  <c r="I43" i="1"/>
  <c r="G43" i="1"/>
  <c r="L42" i="1"/>
  <c r="K42" i="1"/>
  <c r="I42" i="1"/>
  <c r="G42" i="1"/>
  <c r="J41" i="1"/>
  <c r="J44" i="1" s="1"/>
  <c r="H41" i="1"/>
  <c r="L41" i="1" s="1"/>
  <c r="F41" i="1"/>
  <c r="G41" i="1" s="1"/>
  <c r="E41" i="1"/>
  <c r="E44" i="1" s="1"/>
  <c r="J40" i="1"/>
  <c r="L40" i="1" s="1"/>
  <c r="H40" i="1"/>
  <c r="I40" i="1" s="1"/>
  <c r="F40" i="1"/>
  <c r="G40" i="1" s="1"/>
  <c r="E40" i="1"/>
  <c r="L39" i="1"/>
  <c r="K39" i="1"/>
  <c r="I39" i="1"/>
  <c r="G39" i="1"/>
  <c r="L38" i="1"/>
  <c r="K38" i="1"/>
  <c r="I38" i="1"/>
  <c r="G38" i="1"/>
  <c r="L37" i="1"/>
  <c r="K37" i="1"/>
  <c r="I37" i="1"/>
  <c r="G37" i="1"/>
  <c r="L36" i="1"/>
  <c r="K36" i="1"/>
  <c r="I36" i="1"/>
  <c r="G36" i="1"/>
  <c r="L32" i="1"/>
  <c r="K32" i="1"/>
  <c r="I32" i="1"/>
  <c r="G32" i="1"/>
  <c r="L31" i="1"/>
  <c r="K31" i="1"/>
  <c r="I31" i="1"/>
  <c r="G31" i="1"/>
  <c r="J30" i="1"/>
  <c r="L30" i="1" s="1"/>
  <c r="H30" i="1"/>
  <c r="H33" i="1" s="1"/>
  <c r="I33" i="1" s="1"/>
  <c r="F30" i="1"/>
  <c r="G30" i="1" s="1"/>
  <c r="E30" i="1"/>
  <c r="K30" i="1" s="1"/>
  <c r="L29" i="1"/>
  <c r="K29" i="1"/>
  <c r="I29" i="1"/>
  <c r="G29" i="1"/>
  <c r="L28" i="1"/>
  <c r="K28" i="1"/>
  <c r="I28" i="1"/>
  <c r="G28" i="1"/>
  <c r="J27" i="1"/>
  <c r="L27" i="1" s="1"/>
  <c r="H27" i="1"/>
  <c r="I27" i="1" s="1"/>
  <c r="F27" i="1"/>
  <c r="G27" i="1" s="1"/>
  <c r="E27" i="1"/>
  <c r="E33" i="1" s="1"/>
  <c r="H26" i="1"/>
  <c r="L25" i="1"/>
  <c r="K25" i="1"/>
  <c r="I25" i="1"/>
  <c r="G25" i="1"/>
  <c r="L24" i="1"/>
  <c r="K24" i="1"/>
  <c r="I24" i="1"/>
  <c r="G24" i="1"/>
  <c r="J23" i="1"/>
  <c r="L23" i="1" s="1"/>
  <c r="H23" i="1"/>
  <c r="I23" i="1" s="1"/>
  <c r="F23" i="1"/>
  <c r="G23" i="1" s="1"/>
  <c r="E23" i="1"/>
  <c r="E26" i="1" s="1"/>
  <c r="L22" i="1"/>
  <c r="K22" i="1"/>
  <c r="I22" i="1"/>
  <c r="G22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L16" i="1"/>
  <c r="J16" i="1"/>
  <c r="K16" i="1" s="1"/>
  <c r="I16" i="1"/>
  <c r="H16" i="1"/>
  <c r="G16" i="1"/>
  <c r="F16" i="1"/>
  <c r="E16" i="1"/>
  <c r="L15" i="1"/>
  <c r="K15" i="1"/>
  <c r="I15" i="1"/>
  <c r="G15" i="1"/>
  <c r="L14" i="1"/>
  <c r="K14" i="1"/>
  <c r="I14" i="1"/>
  <c r="G14" i="1"/>
  <c r="L13" i="1"/>
  <c r="J13" i="1"/>
  <c r="K13" i="1" s="1"/>
  <c r="I13" i="1"/>
  <c r="H13" i="1"/>
  <c r="H21" i="1" s="1"/>
  <c r="G13" i="1"/>
  <c r="F13" i="1"/>
  <c r="F21" i="1" s="1"/>
  <c r="E13" i="1"/>
  <c r="E21" i="1" s="1"/>
  <c r="E34" i="1" s="1"/>
  <c r="J12" i="1"/>
  <c r="L11" i="1"/>
  <c r="J11" i="1"/>
  <c r="K11" i="1" s="1"/>
  <c r="I11" i="1"/>
  <c r="H11" i="1"/>
  <c r="G11" i="1"/>
  <c r="F11" i="1"/>
  <c r="E11" i="1"/>
  <c r="E12" i="1" s="1"/>
  <c r="E35" i="1" s="1"/>
  <c r="L10" i="1"/>
  <c r="K10" i="1"/>
  <c r="I10" i="1"/>
  <c r="G10" i="1"/>
  <c r="J9" i="1"/>
  <c r="L9" i="1" s="1"/>
  <c r="H9" i="1"/>
  <c r="H12" i="1" s="1"/>
  <c r="F9" i="1"/>
  <c r="G9" i="1" s="1"/>
  <c r="E9" i="1"/>
  <c r="K9" i="1" s="1"/>
  <c r="L8" i="1"/>
  <c r="K8" i="1"/>
  <c r="I8" i="1"/>
  <c r="G8" i="1"/>
  <c r="L7" i="1"/>
  <c r="K7" i="1"/>
  <c r="I7" i="1"/>
  <c r="G7" i="1"/>
  <c r="L6" i="1"/>
  <c r="K6" i="1"/>
  <c r="I6" i="1"/>
  <c r="G6" i="1"/>
  <c r="C23" i="2" l="1"/>
  <c r="C25" i="2" s="1"/>
  <c r="D23" i="2"/>
  <c r="E23" i="2"/>
  <c r="D25" i="2"/>
  <c r="G60" i="1"/>
  <c r="I12" i="1"/>
  <c r="H35" i="1"/>
  <c r="L12" i="1"/>
  <c r="I21" i="1"/>
  <c r="H34" i="1"/>
  <c r="I34" i="1" s="1"/>
  <c r="I60" i="1"/>
  <c r="E11" i="2"/>
  <c r="G21" i="1"/>
  <c r="I26" i="1"/>
  <c r="L44" i="1"/>
  <c r="K44" i="1"/>
  <c r="L66" i="1"/>
  <c r="H67" i="1"/>
  <c r="K12" i="1"/>
  <c r="E45" i="1"/>
  <c r="H45" i="1"/>
  <c r="I9" i="1"/>
  <c r="I30" i="1"/>
  <c r="I41" i="1"/>
  <c r="I62" i="1"/>
  <c r="E66" i="1"/>
  <c r="E67" i="1" s="1"/>
  <c r="E10" i="2"/>
  <c r="E22" i="2"/>
  <c r="H44" i="1"/>
  <c r="I44" i="1" s="1"/>
  <c r="F12" i="1"/>
  <c r="J26" i="1"/>
  <c r="J33" i="1"/>
  <c r="J45" i="1"/>
  <c r="F66" i="1"/>
  <c r="K23" i="1"/>
  <c r="K41" i="1"/>
  <c r="K27" i="1"/>
  <c r="K40" i="1"/>
  <c r="L62" i="1"/>
  <c r="J21" i="1"/>
  <c r="F33" i="1"/>
  <c r="G33" i="1" s="1"/>
  <c r="F44" i="1"/>
  <c r="G44" i="1" s="1"/>
  <c r="F45" i="1"/>
  <c r="J60" i="1"/>
  <c r="J67" i="1"/>
  <c r="H9" i="3"/>
  <c r="F26" i="1"/>
  <c r="G26" i="1" s="1"/>
  <c r="K67" i="1" l="1"/>
  <c r="L67" i="1"/>
  <c r="G66" i="1"/>
  <c r="F67" i="1"/>
  <c r="G67" i="1" s="1"/>
  <c r="I67" i="1"/>
  <c r="K60" i="1"/>
  <c r="L60" i="1"/>
  <c r="J68" i="1"/>
  <c r="L45" i="1"/>
  <c r="K45" i="1"/>
  <c r="I66" i="1"/>
  <c r="I35" i="1"/>
  <c r="E25" i="2"/>
  <c r="G45" i="1"/>
  <c r="F68" i="1"/>
  <c r="F34" i="1"/>
  <c r="G34" i="1" s="1"/>
  <c r="L33" i="1"/>
  <c r="K33" i="1"/>
  <c r="L26" i="1"/>
  <c r="K26" i="1"/>
  <c r="K21" i="1"/>
  <c r="L21" i="1"/>
  <c r="J34" i="1"/>
  <c r="F35" i="1"/>
  <c r="G12" i="1"/>
  <c r="H68" i="1"/>
  <c r="I45" i="1"/>
  <c r="E68" i="1"/>
  <c r="E69" i="1" s="1"/>
  <c r="K66" i="1"/>
  <c r="I68" i="1" l="1"/>
  <c r="H69" i="1"/>
  <c r="I69" i="1" s="1"/>
  <c r="G35" i="1"/>
  <c r="F69" i="1"/>
  <c r="G69" i="1" s="1"/>
  <c r="L34" i="1"/>
  <c r="K34" i="1"/>
  <c r="J35" i="1"/>
  <c r="G68" i="1"/>
  <c r="K68" i="1"/>
  <c r="L68" i="1"/>
  <c r="J69" i="1" l="1"/>
  <c r="L35" i="1"/>
  <c r="K35" i="1"/>
  <c r="K69" i="1" l="1"/>
  <c r="L69" i="1"/>
</calcChain>
</file>

<file path=xl/sharedStrings.xml><?xml version="1.0" encoding="utf-8"?>
<sst xmlns="http://schemas.openxmlformats.org/spreadsheetml/2006/main" count="163" uniqueCount="78">
  <si>
    <t>INFORME DE EJECUCION DEL PRESUPUESTO DE GASTOS E INVERSIONES</t>
  </si>
  <si>
    <t xml:space="preserve">SECRETARÍA DISTRITAL DE MOVILIDAD </t>
  </si>
  <si>
    <t>EJECUCION PRESUPUESTAL - 30 DE SEPTIEMBRE DE 2020</t>
  </si>
  <si>
    <t>PROYECTO DE INVERSIÓN</t>
  </si>
  <si>
    <t>PRESUPUESTO  ASIGNADO
2020</t>
  </si>
  <si>
    <t xml:space="preserve">CDP´S </t>
  </si>
  <si>
    <t>% DE EJEC. CDP</t>
  </si>
  <si>
    <t>COMPROMISOS - RP</t>
  </si>
  <si>
    <t>% DE EJEC. 
RP</t>
  </si>
  <si>
    <t xml:space="preserve">GIROS </t>
  </si>
  <si>
    <t>% 
GIRO APROP.</t>
  </si>
  <si>
    <t>% 
GIRO RP</t>
  </si>
  <si>
    <t>BOGOTA MEJOR PARA TODOS</t>
  </si>
  <si>
    <t>Movilidad Transparente y Contra la Corrupción</t>
  </si>
  <si>
    <t>TOTAL</t>
  </si>
  <si>
    <t xml:space="preserve"> Fortalecimiento Institucional</t>
  </si>
  <si>
    <t>Tecnologías de Información y Comunicaciones para lograr una movilidad sostenible en Bogotá</t>
  </si>
  <si>
    <t>SUB. GESTIÓN CORPORATIVA</t>
  </si>
  <si>
    <t>Fortalecimiento de la gestión jurídica de la Secretaría Distrital de Movilidad</t>
  </si>
  <si>
    <t>SUB. GESTIÓN JURIDICA</t>
  </si>
  <si>
    <t>UNIDAD EJECUTORA 01</t>
  </si>
  <si>
    <t>Implementación del Plan Maestro de Movilidad para Bogotá</t>
  </si>
  <si>
    <t>INVERSION</t>
  </si>
  <si>
    <t>PASIVOS</t>
  </si>
  <si>
    <t xml:space="preserve"> Implementación del Plan Distrital de Seguridad Vial</t>
  </si>
  <si>
    <t>Articulación regional y planeación integral del transporte</t>
  </si>
  <si>
    <t>Sistema Distrital de Información para la Movilidad</t>
  </si>
  <si>
    <t>SUB. POLÍTICA DE MOVILIDAD</t>
  </si>
  <si>
    <t xml:space="preserve"> Apoyo Institucional en convenio con la Policía Nacional</t>
  </si>
  <si>
    <t>Gestión y control de Tránsito y Transporte</t>
  </si>
  <si>
    <t>SUB. GESTIÓN DE LA MOVILIDAD</t>
  </si>
  <si>
    <t>Fortalecimiento de la gestión de investigaciones administrativas de Tránsito y Transporte</t>
  </si>
  <si>
    <t xml:space="preserve">Servicios para la movilidad eficientes e incluyentes </t>
  </si>
  <si>
    <t>SUB. DE SERVICIOS A LA CIUDADANÍA</t>
  </si>
  <si>
    <t>UNIDAD EJECUTORA 02</t>
  </si>
  <si>
    <t>TOTAL BOGOTA MEJOR PARA TODOS</t>
  </si>
  <si>
    <t xml:space="preserve"> Un Nuevo Contrato Social y Ambiental para la Bogotá del Siglo XXI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</si>
  <si>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</si>
  <si>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</si>
  <si>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</si>
  <si>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</si>
  <si>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</si>
  <si>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</si>
  <si>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</si>
  <si>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</si>
  <si>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</si>
  <si>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</si>
  <si>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</si>
  <si>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</si>
  <si>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</si>
  <si>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</si>
  <si>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</si>
  <si>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</si>
  <si>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</si>
  <si>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>TOTAL  UN NUEVO CONTRATO SOCIAL Y AMBIENTAL PARA LA BOGOTA DEL SIGLO XXI</t>
  </si>
  <si>
    <t>TOTAL SSM</t>
  </si>
  <si>
    <t>PREDIS 30-09-2020 16:00</t>
  </si>
  <si>
    <t>SECRETARÍA DISTRITAL DE MOVILIDAD - BOGOTA MEJOR PARA TODOS</t>
  </si>
  <si>
    <t>RESERVAS 2020</t>
  </si>
  <si>
    <t>%GIRO</t>
  </si>
  <si>
    <t>Fortalecimiento de la gestión jurídica de la Secretaría Distrital de Movilida</t>
  </si>
  <si>
    <t>Movilidad Transparente y Contra La Corrupción</t>
  </si>
  <si>
    <t>TOTAL UNIDAD EJECUTORA 01</t>
  </si>
  <si>
    <t>Articulación regional y planeción integral del transporte</t>
  </si>
  <si>
    <t>Gestión y control de tránsito y transporte</t>
  </si>
  <si>
    <t>Fortalecimiento a la gestión de Investigaciones Administrativas de Tránsito</t>
  </si>
  <si>
    <t>TOTAL UNIDAD EJECUTORA 02</t>
  </si>
  <si>
    <t xml:space="preserve">TOTAL SDM </t>
  </si>
  <si>
    <t>SECRETARÍA DISTRITAL DE MOVILIDAD</t>
  </si>
  <si>
    <t xml:space="preserve">GASTOS DE FUNCIONAMIENTO </t>
  </si>
  <si>
    <t>RUBRO</t>
  </si>
  <si>
    <t>PRESUPUESTO  ASIGNADO</t>
  </si>
  <si>
    <t xml:space="preserve"> GASTOS DE PERSONAL </t>
  </si>
  <si>
    <t xml:space="preserve">ADQUISICIÓN DE BIENES Y SERVICIOS 
</t>
  </si>
  <si>
    <t>GASTOS DIVERSOS</t>
  </si>
  <si>
    <t xml:space="preserve">TRANSFERENCIAS CORRIENTES DE FUNCIONAMIENTO
</t>
  </si>
  <si>
    <t>GASTOS DE FUNCIONAMIENTO</t>
  </si>
  <si>
    <t xml:space="preserve">RESERVAS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</si>
</sst>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-;\-* #,##0_-;_-* &quot;-&quot;_-;_-@_-"/>
    <numFmt numFmtId="165" formatCode="_(* #,##0.00_);_(* \(#,##0.00\);_(* &quot;-&quot;??_);_(@_)"/>
    <numFmt numFmtId="166" formatCode="#,###,,"/>
    <numFmt numFmtId="167" formatCode="_-* #,##0\ _€_-;\-* #,##0\ _€_-;_-* &quot;-&quot;??\ _€_-;_-@_-"/>
    <numFmt numFmtId="168" formatCode="_(* #,##0_);_(* \(#,##0\);_(* &quot;-&quot;??_);_(@_)"/>
    <numFmt numFmtId="169" formatCode="#,##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164" fontId="3" fillId="3" borderId="3" xfId="2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4" fontId="3" fillId="3" borderId="4" xfId="2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3" fillId="5" borderId="8" xfId="2" applyFont="1" applyFill="1" applyBorder="1" applyAlignment="1">
      <alignment horizontal="center" vertical="center" wrapText="1"/>
    </xf>
    <xf numFmtId="164" fontId="3" fillId="5" borderId="6" xfId="2" applyFont="1" applyFill="1" applyBorder="1" applyAlignment="1">
      <alignment horizontal="center" vertical="center" wrapText="1"/>
    </xf>
    <xf numFmtId="10" fontId="3" fillId="5" borderId="6" xfId="3" applyNumberFormat="1" applyFont="1" applyFill="1" applyBorder="1" applyAlignment="1">
      <alignment horizontal="center" vertical="center"/>
    </xf>
    <xf numFmtId="10" fontId="3" fillId="5" borderId="9" xfId="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64" fontId="3" fillId="6" borderId="6" xfId="2" applyFont="1" applyFill="1" applyBorder="1" applyAlignment="1">
      <alignment horizontal="center" vertical="center" wrapText="1"/>
    </xf>
    <xf numFmtId="10" fontId="3" fillId="6" borderId="6" xfId="3" applyNumberFormat="1" applyFont="1" applyFill="1" applyBorder="1" applyAlignment="1">
      <alignment horizontal="center" vertical="center"/>
    </xf>
    <xf numFmtId="10" fontId="3" fillId="6" borderId="9" xfId="3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3" fillId="6" borderId="6" xfId="2" applyFont="1" applyFill="1" applyBorder="1" applyAlignment="1">
      <alignment horizontal="center" vertical="center"/>
    </xf>
    <xf numFmtId="0" fontId="2" fillId="2" borderId="10" xfId="4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5" borderId="6" xfId="2" applyFont="1" applyFill="1" applyBorder="1" applyAlignment="1">
      <alignment vertical="center"/>
    </xf>
    <xf numFmtId="0" fontId="2" fillId="2" borderId="13" xfId="4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vertical="center"/>
    </xf>
    <xf numFmtId="10" fontId="2" fillId="2" borderId="6" xfId="3" applyNumberFormat="1" applyFont="1" applyFill="1" applyBorder="1" applyAlignment="1">
      <alignment horizontal="center" vertical="center"/>
    </xf>
    <xf numFmtId="10" fontId="2" fillId="2" borderId="9" xfId="3" applyNumberFormat="1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0" fillId="0" borderId="0" xfId="0" applyNumberFormat="1"/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4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4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7" borderId="1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64" fontId="3" fillId="7" borderId="11" xfId="2" applyFont="1" applyFill="1" applyBorder="1" applyAlignment="1">
      <alignment horizontal="center" vertical="center"/>
    </xf>
    <xf numFmtId="10" fontId="3" fillId="7" borderId="6" xfId="3" applyNumberFormat="1" applyFont="1" applyFill="1" applyBorder="1" applyAlignment="1">
      <alignment horizontal="center" vertical="center"/>
    </xf>
    <xf numFmtId="10" fontId="3" fillId="7" borderId="9" xfId="3" applyNumberFormat="1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164" fontId="5" fillId="5" borderId="6" xfId="2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164" fontId="3" fillId="7" borderId="6" xfId="2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164" fontId="3" fillId="9" borderId="6" xfId="0" applyNumberFormat="1" applyFont="1" applyFill="1" applyBorder="1"/>
    <xf numFmtId="10" fontId="3" fillId="9" borderId="6" xfId="3" applyNumberFormat="1" applyFont="1" applyFill="1" applyBorder="1" applyAlignment="1">
      <alignment horizontal="center" vertical="center"/>
    </xf>
    <xf numFmtId="10" fontId="3" fillId="8" borderId="6" xfId="3" applyNumberFormat="1" applyFont="1" applyFill="1" applyBorder="1" applyAlignment="1">
      <alignment horizontal="center" vertical="center"/>
    </xf>
    <xf numFmtId="0" fontId="4" fillId="9" borderId="0" xfId="0" applyFont="1" applyFill="1"/>
    <xf numFmtId="164" fontId="2" fillId="2" borderId="0" xfId="0" applyNumberFormat="1" applyFont="1" applyFill="1"/>
    <xf numFmtId="9" fontId="3" fillId="2" borderId="0" xfId="3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8" fillId="2" borderId="0" xfId="2" applyFont="1" applyFill="1" applyAlignment="1">
      <alignment horizontal="center" vertical="center"/>
    </xf>
    <xf numFmtId="10" fontId="8" fillId="2" borderId="0" xfId="3" applyNumberFormat="1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7" borderId="11" xfId="2" applyFont="1" applyFill="1" applyBorder="1" applyAlignment="1">
      <alignment horizontal="center" vertical="center" wrapText="1"/>
    </xf>
    <xf numFmtId="10" fontId="5" fillId="7" borderId="17" xfId="3" applyNumberFormat="1" applyFont="1" applyFill="1" applyBorder="1" applyAlignment="1">
      <alignment horizontal="center" vertical="center" wrapText="1"/>
    </xf>
    <xf numFmtId="168" fontId="5" fillId="3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8" fontId="8" fillId="0" borderId="6" xfId="1" applyNumberFormat="1" applyFont="1" applyFill="1" applyBorder="1" applyAlignment="1">
      <alignment horizontal="center" vertical="center"/>
    </xf>
    <xf numFmtId="10" fontId="8" fillId="0" borderId="6" xfId="3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0" fontId="5" fillId="3" borderId="6" xfId="3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5" fillId="5" borderId="6" xfId="2" applyFont="1" applyFill="1" applyBorder="1" applyAlignment="1">
      <alignment horizontal="center" vertical="center"/>
    </xf>
    <xf numFmtId="168" fontId="5" fillId="5" borderId="6" xfId="1" applyNumberFormat="1" applyFont="1" applyFill="1" applyBorder="1" applyAlignment="1">
      <alignment horizontal="center" vertical="center"/>
    </xf>
    <xf numFmtId="10" fontId="5" fillId="5" borderId="6" xfId="3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64" fontId="5" fillId="10" borderId="6" xfId="2" applyFont="1" applyFill="1" applyBorder="1" applyAlignment="1">
      <alignment horizontal="center" vertical="center"/>
    </xf>
    <xf numFmtId="10" fontId="5" fillId="10" borderId="6" xfId="3" applyNumberFormat="1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0" borderId="6" xfId="4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8" fontId="8" fillId="0" borderId="6" xfId="1" applyNumberFormat="1" applyFont="1" applyFill="1" applyBorder="1" applyAlignment="1">
      <alignment vertical="center"/>
    </xf>
    <xf numFmtId="168" fontId="5" fillId="5" borderId="8" xfId="1" applyNumberFormat="1" applyFont="1" applyFill="1" applyBorder="1" applyAlignment="1">
      <alignment vertical="center"/>
    </xf>
    <xf numFmtId="0" fontId="2" fillId="0" borderId="6" xfId="4" applyFont="1" applyFill="1" applyBorder="1" applyAlignment="1">
      <alignment horizontal="left" vertical="center" wrapText="1"/>
    </xf>
    <xf numFmtId="164" fontId="8" fillId="0" borderId="6" xfId="2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5" fillId="3" borderId="6" xfId="2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0" xfId="0" applyFont="1" applyFill="1" applyBorder="1"/>
    <xf numFmtId="164" fontId="3" fillId="7" borderId="8" xfId="2" applyFont="1" applyFill="1" applyBorder="1" applyAlignment="1">
      <alignment horizontal="center" vertical="center" wrapText="1"/>
    </xf>
    <xf numFmtId="164" fontId="9" fillId="2" borderId="0" xfId="2" applyFont="1" applyFill="1"/>
    <xf numFmtId="164" fontId="5" fillId="2" borderId="0" xfId="2" applyFont="1" applyFill="1"/>
    <xf numFmtId="164" fontId="5" fillId="0" borderId="0" xfId="2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2" applyFont="1" applyAlignment="1">
      <alignment horizontal="center" vertical="center"/>
    </xf>
    <xf numFmtId="10" fontId="8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1" fillId="2" borderId="0" xfId="0" applyFont="1" applyFill="1"/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12" fillId="3" borderId="6" xfId="2" applyFont="1" applyFill="1" applyBorder="1" applyAlignment="1">
      <alignment horizontal="center" vertical="center" wrapText="1"/>
    </xf>
    <xf numFmtId="164" fontId="13" fillId="3" borderId="6" xfId="2" applyFont="1" applyFill="1" applyBorder="1" applyAlignment="1">
      <alignment horizontal="center" vertical="center" wrapText="1"/>
    </xf>
    <xf numFmtId="166" fontId="13" fillId="3" borderId="6" xfId="1" applyNumberFormat="1" applyFont="1" applyFill="1" applyBorder="1" applyAlignment="1">
      <alignment horizontal="center" vertical="center" wrapText="1"/>
    </xf>
    <xf numFmtId="169" fontId="12" fillId="3" borderId="6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164" fontId="11" fillId="2" borderId="6" xfId="2" applyFont="1" applyFill="1" applyBorder="1" applyAlignment="1">
      <alignment horizontal="center" vertical="center" wrapText="1"/>
    </xf>
    <xf numFmtId="10" fontId="16" fillId="2" borderId="6" xfId="3" applyNumberFormat="1" applyFont="1" applyFill="1" applyBorder="1" applyAlignment="1">
      <alignment horizontal="center" vertical="center"/>
    </xf>
    <xf numFmtId="10" fontId="17" fillId="2" borderId="6" xfId="3" applyNumberFormat="1" applyFont="1" applyFill="1" applyBorder="1" applyAlignment="1">
      <alignment horizontal="center" vertical="center"/>
    </xf>
    <xf numFmtId="9" fontId="17" fillId="2" borderId="6" xfId="3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164" fontId="18" fillId="10" borderId="6" xfId="2" applyFont="1" applyFill="1" applyBorder="1" applyAlignment="1">
      <alignment horizontal="center" vertical="center" wrapText="1"/>
    </xf>
    <xf numFmtId="10" fontId="19" fillId="10" borderId="6" xfId="3" applyNumberFormat="1" applyFont="1" applyFill="1" applyBorder="1" applyAlignment="1">
      <alignment horizontal="center" vertical="center"/>
    </xf>
    <xf numFmtId="164" fontId="20" fillId="10" borderId="6" xfId="2" applyFont="1" applyFill="1" applyBorder="1" applyAlignment="1">
      <alignment horizontal="center" vertical="center" wrapText="1"/>
    </xf>
    <xf numFmtId="10" fontId="21" fillId="10" borderId="6" xfId="3" applyNumberFormat="1" applyFont="1" applyFill="1" applyBorder="1" applyAlignment="1">
      <alignment horizontal="center" vertical="center"/>
    </xf>
    <xf numFmtId="10" fontId="18" fillId="10" borderId="6" xfId="3" applyNumberFormat="1" applyFont="1" applyFill="1" applyBorder="1" applyAlignment="1">
      <alignment horizontal="center" vertical="center"/>
    </xf>
    <xf numFmtId="0" fontId="10" fillId="2" borderId="0" xfId="0" applyFont="1" applyFill="1"/>
    <xf numFmtId="164" fontId="11" fillId="2" borderId="0" xfId="0" applyNumberFormat="1" applyFont="1" applyFill="1"/>
    <xf numFmtId="10" fontId="11" fillId="2" borderId="0" xfId="3" applyNumberFormat="1" applyFont="1" applyFill="1"/>
    <xf numFmtId="9" fontId="11" fillId="2" borderId="0" xfId="3" applyFont="1" applyFill="1"/>
    <xf numFmtId="10" fontId="5" fillId="7" borderId="6" xfId="3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Normal" xfId="0" builtinId="0"/>
    <cellStyle name="Normal 17" xfId="4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zoomScaleSheetLayoutView="100" workbookViewId="0">
      <pane ySplit="5" topLeftCell="A54" activePane="bottomLeft" state="frozen"/>
      <selection activeCell="F66" sqref="F66"/>
      <selection pane="bottomLeft" activeCell="F66" sqref="F66"/>
    </sheetView>
  </sheetViews>
  <sheetFormatPr baseColWidth="10" defaultRowHeight="12" x14ac:dyDescent="0.2"/>
  <cols>
    <col min="1" max="1" width="11.42578125" style="1"/>
    <col min="2" max="2" width="11.28515625" style="1" customWidth="1"/>
    <col min="3" max="3" width="41" style="3" customWidth="1"/>
    <col min="4" max="4" width="10.42578125" style="4" customWidth="1"/>
    <col min="5" max="5" width="17.85546875" style="1" customWidth="1"/>
    <col min="6" max="6" width="16.140625" style="1" customWidth="1"/>
    <col min="7" max="7" width="10.85546875" style="1" customWidth="1"/>
    <col min="8" max="8" width="15.7109375" style="1" customWidth="1"/>
    <col min="9" max="9" width="10.42578125" style="1" customWidth="1"/>
    <col min="10" max="10" width="16" style="1" customWidth="1"/>
    <col min="11" max="11" width="9.5703125" style="1" customWidth="1"/>
    <col min="12" max="12" width="11.5703125" style="1" customWidth="1"/>
    <col min="13" max="16384" width="11.42578125" style="1"/>
  </cols>
  <sheetData>
    <row r="1" spans="1:12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 thickBot="1" x14ac:dyDescent="0.25"/>
    <row r="5" spans="1:12" ht="38.25" customHeight="1" thickBot="1" x14ac:dyDescent="0.25">
      <c r="B5" s="5" t="s">
        <v>3</v>
      </c>
      <c r="C5" s="6"/>
      <c r="D5" s="7" t="s">
        <v>4</v>
      </c>
      <c r="E5" s="8"/>
      <c r="F5" s="9" t="s">
        <v>5</v>
      </c>
      <c r="G5" s="10" t="s">
        <v>6</v>
      </c>
      <c r="H5" s="10" t="s">
        <v>7</v>
      </c>
      <c r="I5" s="10" t="s">
        <v>8</v>
      </c>
      <c r="J5" s="11" t="s">
        <v>9</v>
      </c>
      <c r="K5" s="12" t="s">
        <v>10</v>
      </c>
      <c r="L5" s="12" t="s">
        <v>11</v>
      </c>
    </row>
    <row r="6" spans="1:12" ht="29.25" customHeight="1" x14ac:dyDescent="0.2">
      <c r="A6" s="13" t="s">
        <v>12</v>
      </c>
      <c r="B6" s="14">
        <v>965</v>
      </c>
      <c r="C6" s="15" t="s">
        <v>13</v>
      </c>
      <c r="D6" s="16" t="s">
        <v>14</v>
      </c>
      <c r="E6" s="17">
        <v>44401500</v>
      </c>
      <c r="F6" s="18">
        <v>44401500</v>
      </c>
      <c r="G6" s="19">
        <f>F6/E6</f>
        <v>1</v>
      </c>
      <c r="H6" s="18">
        <v>44401500</v>
      </c>
      <c r="I6" s="19">
        <f>+H6/E6</f>
        <v>1</v>
      </c>
      <c r="J6" s="18">
        <v>44401500</v>
      </c>
      <c r="K6" s="20">
        <f>+J6/E6</f>
        <v>1</v>
      </c>
      <c r="L6" s="20">
        <f>+J6/H6</f>
        <v>1</v>
      </c>
    </row>
    <row r="7" spans="1:12" ht="15.75" customHeight="1" x14ac:dyDescent="0.2">
      <c r="A7" s="13"/>
      <c r="B7" s="21">
        <v>6094</v>
      </c>
      <c r="C7" s="22" t="s">
        <v>15</v>
      </c>
      <c r="D7" s="16" t="s">
        <v>14</v>
      </c>
      <c r="E7" s="18">
        <v>4484611043</v>
      </c>
      <c r="F7" s="18">
        <v>4484611043</v>
      </c>
      <c r="G7" s="19">
        <f t="shared" ref="G7:G69" si="0">F7/E7</f>
        <v>1</v>
      </c>
      <c r="H7" s="18">
        <v>4484611043</v>
      </c>
      <c r="I7" s="19">
        <f t="shared" ref="I7:I69" si="1">+H7/E7</f>
        <v>1</v>
      </c>
      <c r="J7" s="18">
        <v>2337577527</v>
      </c>
      <c r="K7" s="20">
        <f t="shared" ref="K7:K69" si="2">+J7/E7</f>
        <v>0.52124420704192609</v>
      </c>
      <c r="L7" s="20">
        <f t="shared" ref="L7:L69" si="3">+J7/H7</f>
        <v>0.52124420704192609</v>
      </c>
    </row>
    <row r="8" spans="1:12" ht="36.75" customHeight="1" x14ac:dyDescent="0.2">
      <c r="A8" s="13"/>
      <c r="B8" s="21">
        <v>967</v>
      </c>
      <c r="C8" s="22" t="s">
        <v>16</v>
      </c>
      <c r="D8" s="16" t="s">
        <v>14</v>
      </c>
      <c r="E8" s="18">
        <v>2355608920</v>
      </c>
      <c r="F8" s="18">
        <v>2355608920</v>
      </c>
      <c r="G8" s="19">
        <f t="shared" si="0"/>
        <v>1</v>
      </c>
      <c r="H8" s="18">
        <v>2355608920</v>
      </c>
      <c r="I8" s="19">
        <f t="shared" si="1"/>
        <v>1</v>
      </c>
      <c r="J8" s="18">
        <v>1652782201</v>
      </c>
      <c r="K8" s="20">
        <f t="shared" si="2"/>
        <v>0.70163692579326797</v>
      </c>
      <c r="L8" s="20">
        <f t="shared" si="3"/>
        <v>0.70163692579326797</v>
      </c>
    </row>
    <row r="9" spans="1:12" s="29" customFormat="1" ht="15.75" customHeight="1" x14ac:dyDescent="0.2">
      <c r="A9" s="13"/>
      <c r="B9" s="23" t="s">
        <v>17</v>
      </c>
      <c r="C9" s="24"/>
      <c r="D9" s="25" t="s">
        <v>14</v>
      </c>
      <c r="E9" s="26">
        <f>+E6+E7+E8</f>
        <v>6884621463</v>
      </c>
      <c r="F9" s="26">
        <f>+F6+F7+F8</f>
        <v>6884621463</v>
      </c>
      <c r="G9" s="27">
        <f t="shared" si="0"/>
        <v>1</v>
      </c>
      <c r="H9" s="26">
        <f>+H6+H7+H8</f>
        <v>6884621463</v>
      </c>
      <c r="I9" s="27">
        <f t="shared" si="1"/>
        <v>1</v>
      </c>
      <c r="J9" s="26">
        <f>+J6+J7+J8</f>
        <v>4034761228</v>
      </c>
      <c r="K9" s="28">
        <f t="shared" si="2"/>
        <v>0.58605418608474047</v>
      </c>
      <c r="L9" s="28">
        <f t="shared" si="3"/>
        <v>0.58605418608474047</v>
      </c>
    </row>
    <row r="10" spans="1:12" ht="24.75" customHeight="1" x14ac:dyDescent="0.2">
      <c r="A10" s="13"/>
      <c r="B10" s="21">
        <v>7544</v>
      </c>
      <c r="C10" s="22" t="s">
        <v>18</v>
      </c>
      <c r="D10" s="16" t="s">
        <v>14</v>
      </c>
      <c r="E10" s="18">
        <v>5314695935</v>
      </c>
      <c r="F10" s="18">
        <v>5314695935</v>
      </c>
      <c r="G10" s="19">
        <f t="shared" si="0"/>
        <v>1</v>
      </c>
      <c r="H10" s="18">
        <v>5314695935</v>
      </c>
      <c r="I10" s="19">
        <f t="shared" si="1"/>
        <v>1</v>
      </c>
      <c r="J10" s="18">
        <v>3781249839</v>
      </c>
      <c r="K10" s="20">
        <f t="shared" si="2"/>
        <v>0.71147058745139669</v>
      </c>
      <c r="L10" s="20">
        <f t="shared" si="3"/>
        <v>0.71147058745139669</v>
      </c>
    </row>
    <row r="11" spans="1:12" s="29" customFormat="1" ht="15.75" customHeight="1" x14ac:dyDescent="0.2">
      <c r="A11" s="13"/>
      <c r="B11" s="23" t="s">
        <v>19</v>
      </c>
      <c r="C11" s="24"/>
      <c r="D11" s="25" t="s">
        <v>14</v>
      </c>
      <c r="E11" s="30">
        <f>+E10</f>
        <v>5314695935</v>
      </c>
      <c r="F11" s="30">
        <f>+F10</f>
        <v>5314695935</v>
      </c>
      <c r="G11" s="27">
        <f t="shared" si="0"/>
        <v>1</v>
      </c>
      <c r="H11" s="30">
        <f>+H10</f>
        <v>5314695935</v>
      </c>
      <c r="I11" s="27">
        <f t="shared" si="1"/>
        <v>1</v>
      </c>
      <c r="J11" s="30">
        <f>+J10</f>
        <v>3781249839</v>
      </c>
      <c r="K11" s="28">
        <f t="shared" si="2"/>
        <v>0.71147058745139669</v>
      </c>
      <c r="L11" s="28">
        <f t="shared" si="3"/>
        <v>0.71147058745139669</v>
      </c>
    </row>
    <row r="12" spans="1:12" s="29" customFormat="1" ht="15.75" customHeight="1" x14ac:dyDescent="0.2">
      <c r="A12" s="13"/>
      <c r="B12" s="23" t="s">
        <v>20</v>
      </c>
      <c r="C12" s="24"/>
      <c r="D12" s="25"/>
      <c r="E12" s="30">
        <f>+E11+E9</f>
        <v>12199317398</v>
      </c>
      <c r="F12" s="30">
        <f>+F9+F11</f>
        <v>12199317398</v>
      </c>
      <c r="G12" s="27">
        <f t="shared" si="0"/>
        <v>1</v>
      </c>
      <c r="H12" s="30">
        <f>+H9+H11</f>
        <v>12199317398</v>
      </c>
      <c r="I12" s="27">
        <f t="shared" si="1"/>
        <v>1</v>
      </c>
      <c r="J12" s="30">
        <f>+J9+J11</f>
        <v>7816011067</v>
      </c>
      <c r="K12" s="28">
        <f t="shared" si="2"/>
        <v>0.64069249221119418</v>
      </c>
      <c r="L12" s="28">
        <f t="shared" si="3"/>
        <v>0.64069249221119418</v>
      </c>
    </row>
    <row r="13" spans="1:12" ht="15.75" customHeight="1" x14ac:dyDescent="0.2">
      <c r="A13" s="13"/>
      <c r="B13" s="31">
        <v>339</v>
      </c>
      <c r="C13" s="32" t="s">
        <v>21</v>
      </c>
      <c r="D13" s="16" t="s">
        <v>14</v>
      </c>
      <c r="E13" s="18">
        <f>+E14+E15</f>
        <v>5910661652</v>
      </c>
      <c r="F13" s="18">
        <f>+F14+F15</f>
        <v>5905584852</v>
      </c>
      <c r="G13" s="19">
        <f t="shared" si="0"/>
        <v>0.99914107754784409</v>
      </c>
      <c r="H13" s="33">
        <f>+H14+H15</f>
        <v>5905584852</v>
      </c>
      <c r="I13" s="19">
        <f t="shared" si="1"/>
        <v>0.99914107754784409</v>
      </c>
      <c r="J13" s="33">
        <f>+J14+J15</f>
        <v>3361255229</v>
      </c>
      <c r="K13" s="20">
        <f t="shared" si="2"/>
        <v>0.5686766434791013</v>
      </c>
      <c r="L13" s="20">
        <f t="shared" si="3"/>
        <v>0.56916551251679481</v>
      </c>
    </row>
    <row r="14" spans="1:12" ht="15.75" customHeight="1" x14ac:dyDescent="0.2">
      <c r="A14" s="13"/>
      <c r="B14" s="34"/>
      <c r="C14" s="35"/>
      <c r="D14" s="16" t="s">
        <v>22</v>
      </c>
      <c r="E14" s="36">
        <v>5030059600</v>
      </c>
      <c r="F14" s="37">
        <v>5024982800</v>
      </c>
      <c r="G14" s="38">
        <f t="shared" si="0"/>
        <v>0.99899070778405885</v>
      </c>
      <c r="H14" s="37">
        <v>5024982800</v>
      </c>
      <c r="I14" s="38">
        <f t="shared" si="1"/>
        <v>0.99899070778405885</v>
      </c>
      <c r="J14" s="37">
        <v>2480653177</v>
      </c>
      <c r="K14" s="39">
        <f t="shared" si="2"/>
        <v>0.49316576229037129</v>
      </c>
      <c r="L14" s="39">
        <f t="shared" si="3"/>
        <v>0.49366401353652395</v>
      </c>
    </row>
    <row r="15" spans="1:12" ht="15.75" customHeight="1" x14ac:dyDescent="0.25">
      <c r="A15" s="13"/>
      <c r="B15" s="40"/>
      <c r="C15" s="41"/>
      <c r="D15" s="16" t="s">
        <v>23</v>
      </c>
      <c r="E15" s="42">
        <v>880602052</v>
      </c>
      <c r="F15" s="42">
        <v>880602052</v>
      </c>
      <c r="G15" s="38">
        <f t="shared" si="0"/>
        <v>1</v>
      </c>
      <c r="H15" s="37">
        <v>880602052</v>
      </c>
      <c r="I15" s="38">
        <f t="shared" si="1"/>
        <v>1</v>
      </c>
      <c r="J15" s="37">
        <v>880602052</v>
      </c>
      <c r="K15" s="39">
        <f t="shared" si="2"/>
        <v>1</v>
      </c>
      <c r="L15" s="39">
        <f t="shared" si="3"/>
        <v>1</v>
      </c>
    </row>
    <row r="16" spans="1:12" ht="15.75" customHeight="1" x14ac:dyDescent="0.2">
      <c r="A16" s="13"/>
      <c r="B16" s="43">
        <v>1004</v>
      </c>
      <c r="C16" s="32" t="s">
        <v>24</v>
      </c>
      <c r="D16" s="16" t="s">
        <v>14</v>
      </c>
      <c r="E16" s="18">
        <f>+E17+E18</f>
        <v>3710148730</v>
      </c>
      <c r="F16" s="33">
        <f>+F17+F18</f>
        <v>3710148730</v>
      </c>
      <c r="G16" s="19">
        <f t="shared" si="0"/>
        <v>1</v>
      </c>
      <c r="H16" s="33">
        <f>+H17+H18</f>
        <v>3710148730</v>
      </c>
      <c r="I16" s="19">
        <f t="shared" si="1"/>
        <v>1</v>
      </c>
      <c r="J16" s="33">
        <f>+J17+J18</f>
        <v>2353244854</v>
      </c>
      <c r="K16" s="20">
        <f t="shared" si="2"/>
        <v>0.63427237699982986</v>
      </c>
      <c r="L16" s="20">
        <f t="shared" si="3"/>
        <v>0.63427237699982986</v>
      </c>
    </row>
    <row r="17" spans="1:12" ht="15.75" customHeight="1" x14ac:dyDescent="0.2">
      <c r="A17" s="13"/>
      <c r="B17" s="44"/>
      <c r="C17" s="35"/>
      <c r="D17" s="16" t="s">
        <v>22</v>
      </c>
      <c r="E17" s="36">
        <v>3475125471</v>
      </c>
      <c r="F17" s="36">
        <v>3475125471</v>
      </c>
      <c r="G17" s="38">
        <f t="shared" si="0"/>
        <v>1</v>
      </c>
      <c r="H17" s="37">
        <v>3475125471</v>
      </c>
      <c r="I17" s="38">
        <f t="shared" si="1"/>
        <v>1</v>
      </c>
      <c r="J17" s="37">
        <v>2118221595</v>
      </c>
      <c r="K17" s="39">
        <f t="shared" si="2"/>
        <v>0.60953816277328887</v>
      </c>
      <c r="L17" s="39">
        <f t="shared" si="3"/>
        <v>0.60953816277328887</v>
      </c>
    </row>
    <row r="18" spans="1:12" ht="15.75" customHeight="1" x14ac:dyDescent="0.2">
      <c r="A18" s="13"/>
      <c r="B18" s="45"/>
      <c r="C18" s="41"/>
      <c r="D18" s="16" t="s">
        <v>23</v>
      </c>
      <c r="E18" s="36">
        <v>235023259</v>
      </c>
      <c r="F18" s="37">
        <v>235023259</v>
      </c>
      <c r="G18" s="38">
        <f t="shared" si="0"/>
        <v>1</v>
      </c>
      <c r="H18" s="37">
        <v>235023259</v>
      </c>
      <c r="I18" s="38">
        <f t="shared" si="1"/>
        <v>1</v>
      </c>
      <c r="J18" s="37">
        <v>235023259</v>
      </c>
      <c r="K18" s="39">
        <f t="shared" si="2"/>
        <v>1</v>
      </c>
      <c r="L18" s="39">
        <f t="shared" si="3"/>
        <v>1</v>
      </c>
    </row>
    <row r="19" spans="1:12" ht="23.25" customHeight="1" x14ac:dyDescent="0.2">
      <c r="A19" s="13"/>
      <c r="B19" s="21">
        <v>1183</v>
      </c>
      <c r="C19" s="22" t="s">
        <v>25</v>
      </c>
      <c r="D19" s="16" t="s">
        <v>14</v>
      </c>
      <c r="E19" s="18">
        <v>231468830</v>
      </c>
      <c r="F19" s="18">
        <v>231468830</v>
      </c>
      <c r="G19" s="19">
        <f t="shared" si="0"/>
        <v>1</v>
      </c>
      <c r="H19" s="33">
        <v>231468830</v>
      </c>
      <c r="I19" s="19">
        <f t="shared" si="1"/>
        <v>1</v>
      </c>
      <c r="J19" s="33">
        <v>133102163</v>
      </c>
      <c r="K19" s="20">
        <f t="shared" si="2"/>
        <v>0.57503277223114668</v>
      </c>
      <c r="L19" s="20">
        <f t="shared" si="3"/>
        <v>0.57503277223114668</v>
      </c>
    </row>
    <row r="20" spans="1:12" ht="29.25" customHeight="1" x14ac:dyDescent="0.2">
      <c r="A20" s="13"/>
      <c r="B20" s="14">
        <v>585</v>
      </c>
      <c r="C20" s="15" t="s">
        <v>26</v>
      </c>
      <c r="D20" s="16" t="s">
        <v>14</v>
      </c>
      <c r="E20" s="18">
        <v>988817125</v>
      </c>
      <c r="F20" s="33">
        <v>988817125</v>
      </c>
      <c r="G20" s="19">
        <f t="shared" si="0"/>
        <v>1</v>
      </c>
      <c r="H20" s="33">
        <v>988817125</v>
      </c>
      <c r="I20" s="19">
        <f t="shared" si="1"/>
        <v>1</v>
      </c>
      <c r="J20" s="33">
        <v>877340905</v>
      </c>
      <c r="K20" s="20">
        <f t="shared" si="2"/>
        <v>0.88726305685694917</v>
      </c>
      <c r="L20" s="20">
        <f t="shared" si="3"/>
        <v>0.88726305685694917</v>
      </c>
    </row>
    <row r="21" spans="1:12" ht="15.75" customHeight="1" x14ac:dyDescent="0.2">
      <c r="A21" s="13"/>
      <c r="B21" s="23" t="s">
        <v>27</v>
      </c>
      <c r="C21" s="24"/>
      <c r="D21" s="25" t="s">
        <v>14</v>
      </c>
      <c r="E21" s="30">
        <f>+E13+E16+E19+E20</f>
        <v>10841096337</v>
      </c>
      <c r="F21" s="30">
        <f>+F13+F16+F19+F20</f>
        <v>10836019537</v>
      </c>
      <c r="G21" s="27">
        <f t="shared" si="0"/>
        <v>0.99953170787878043</v>
      </c>
      <c r="H21" s="30">
        <f>+H13+H16+H19+H20</f>
        <v>10836019537</v>
      </c>
      <c r="I21" s="27">
        <f t="shared" si="1"/>
        <v>0.99953170787878043</v>
      </c>
      <c r="J21" s="30">
        <f>+J13+J16+J19+J20</f>
        <v>6724943151</v>
      </c>
      <c r="K21" s="28">
        <f t="shared" si="2"/>
        <v>0.62031947156932643</v>
      </c>
      <c r="L21" s="28">
        <f t="shared" si="3"/>
        <v>0.62061009838875114</v>
      </c>
    </row>
    <row r="22" spans="1:12" ht="23.25" customHeight="1" x14ac:dyDescent="0.2">
      <c r="A22" s="13"/>
      <c r="B22" s="46">
        <v>6219</v>
      </c>
      <c r="C22" s="47" t="s">
        <v>28</v>
      </c>
      <c r="D22" s="16" t="s">
        <v>14</v>
      </c>
      <c r="E22" s="18">
        <v>14217183962</v>
      </c>
      <c r="F22" s="33">
        <v>14217183962</v>
      </c>
      <c r="G22" s="19">
        <f t="shared" si="0"/>
        <v>1</v>
      </c>
      <c r="H22" s="33">
        <v>14217183962</v>
      </c>
      <c r="I22" s="19">
        <f t="shared" si="1"/>
        <v>1</v>
      </c>
      <c r="J22" s="33">
        <v>13658783838</v>
      </c>
      <c r="K22" s="20">
        <f t="shared" si="2"/>
        <v>0.96072357750363901</v>
      </c>
      <c r="L22" s="20">
        <f t="shared" si="3"/>
        <v>0.96072357750363901</v>
      </c>
    </row>
    <row r="23" spans="1:12" ht="15.75" customHeight="1" x14ac:dyDescent="0.2">
      <c r="A23" s="13"/>
      <c r="B23" s="48">
        <v>1032</v>
      </c>
      <c r="C23" s="49" t="s">
        <v>29</v>
      </c>
      <c r="D23" s="16" t="s">
        <v>14</v>
      </c>
      <c r="E23" s="18">
        <f>+E24+E25</f>
        <v>81672869105</v>
      </c>
      <c r="F23" s="33">
        <f>+F24+F25</f>
        <v>81672869105</v>
      </c>
      <c r="G23" s="19">
        <f t="shared" si="0"/>
        <v>1</v>
      </c>
      <c r="H23" s="33">
        <f>+H24+H25</f>
        <v>81672869105</v>
      </c>
      <c r="I23" s="19">
        <f t="shared" si="1"/>
        <v>1</v>
      </c>
      <c r="J23" s="33">
        <f>+J24+J25</f>
        <v>65054720781</v>
      </c>
      <c r="K23" s="20">
        <f t="shared" si="2"/>
        <v>0.79652792284503404</v>
      </c>
      <c r="L23" s="20">
        <f t="shared" si="3"/>
        <v>0.79652792284503404</v>
      </c>
    </row>
    <row r="24" spans="1:12" ht="15.75" customHeight="1" x14ac:dyDescent="0.2">
      <c r="A24" s="13"/>
      <c r="B24" s="50"/>
      <c r="C24" s="51"/>
      <c r="D24" s="16" t="s">
        <v>22</v>
      </c>
      <c r="E24" s="36">
        <v>43548100654</v>
      </c>
      <c r="F24" s="37">
        <v>43548100654</v>
      </c>
      <c r="G24" s="38">
        <f t="shared" si="0"/>
        <v>1</v>
      </c>
      <c r="H24" s="37">
        <v>43548100654</v>
      </c>
      <c r="I24" s="38">
        <f t="shared" si="1"/>
        <v>1</v>
      </c>
      <c r="J24" s="37">
        <v>27763591205</v>
      </c>
      <c r="K24" s="39">
        <f t="shared" si="2"/>
        <v>0.63753851001650619</v>
      </c>
      <c r="L24" s="39">
        <f t="shared" si="3"/>
        <v>0.63753851001650619</v>
      </c>
    </row>
    <row r="25" spans="1:12" ht="15.75" customHeight="1" x14ac:dyDescent="0.2">
      <c r="A25" s="13"/>
      <c r="B25" s="52"/>
      <c r="C25" s="53"/>
      <c r="D25" s="16" t="s">
        <v>23</v>
      </c>
      <c r="E25" s="36">
        <v>38124768451</v>
      </c>
      <c r="F25" s="37">
        <v>38124768451</v>
      </c>
      <c r="G25" s="38">
        <f t="shared" si="0"/>
        <v>1</v>
      </c>
      <c r="H25" s="37">
        <v>38124768451</v>
      </c>
      <c r="I25" s="38">
        <f t="shared" si="1"/>
        <v>1</v>
      </c>
      <c r="J25" s="37">
        <v>37291129576</v>
      </c>
      <c r="K25" s="39">
        <f t="shared" si="2"/>
        <v>0.97813392949333089</v>
      </c>
      <c r="L25" s="39">
        <f t="shared" si="3"/>
        <v>0.97813392949333089</v>
      </c>
    </row>
    <row r="26" spans="1:12" s="29" customFormat="1" ht="15.75" customHeight="1" x14ac:dyDescent="0.2">
      <c r="A26" s="13"/>
      <c r="B26" s="23" t="s">
        <v>30</v>
      </c>
      <c r="C26" s="24"/>
      <c r="D26" s="25" t="s">
        <v>14</v>
      </c>
      <c r="E26" s="26">
        <f>+E22+E23</f>
        <v>95890053067</v>
      </c>
      <c r="F26" s="26">
        <f>+F22+F23</f>
        <v>95890053067</v>
      </c>
      <c r="G26" s="27">
        <f t="shared" si="0"/>
        <v>1</v>
      </c>
      <c r="H26" s="26">
        <f>+H22+H23</f>
        <v>95890053067</v>
      </c>
      <c r="I26" s="27">
        <f t="shared" si="1"/>
        <v>1</v>
      </c>
      <c r="J26" s="26">
        <f>+J22+J23</f>
        <v>78713504619</v>
      </c>
      <c r="K26" s="28">
        <f t="shared" si="2"/>
        <v>0.82087246905580025</v>
      </c>
      <c r="L26" s="28">
        <f t="shared" si="3"/>
        <v>0.82087246905580025</v>
      </c>
    </row>
    <row r="27" spans="1:12" ht="15.75" customHeight="1" x14ac:dyDescent="0.2">
      <c r="A27" s="13"/>
      <c r="B27" s="48">
        <v>7545</v>
      </c>
      <c r="C27" s="49" t="s">
        <v>31</v>
      </c>
      <c r="D27" s="16" t="s">
        <v>14</v>
      </c>
      <c r="E27" s="18">
        <f>+E28+E29</f>
        <v>11399038073</v>
      </c>
      <c r="F27" s="18">
        <f>+F28+F29</f>
        <v>11399038073</v>
      </c>
      <c r="G27" s="19">
        <f t="shared" si="0"/>
        <v>1</v>
      </c>
      <c r="H27" s="33">
        <f>+H28+H29</f>
        <v>11399038073</v>
      </c>
      <c r="I27" s="19">
        <f t="shared" si="1"/>
        <v>1</v>
      </c>
      <c r="J27" s="33">
        <f>+J28+J29</f>
        <v>8363306656</v>
      </c>
      <c r="K27" s="20">
        <f t="shared" si="2"/>
        <v>0.73368529892092416</v>
      </c>
      <c r="L27" s="20">
        <f t="shared" si="3"/>
        <v>0.73368529892092416</v>
      </c>
    </row>
    <row r="28" spans="1:12" ht="15.75" customHeight="1" x14ac:dyDescent="0.2">
      <c r="A28" s="13"/>
      <c r="B28" s="50"/>
      <c r="C28" s="51"/>
      <c r="D28" s="16" t="s">
        <v>22</v>
      </c>
      <c r="E28" s="36">
        <v>11390772973</v>
      </c>
      <c r="F28" s="36">
        <v>11390772973</v>
      </c>
      <c r="G28" s="38">
        <f t="shared" si="0"/>
        <v>1</v>
      </c>
      <c r="H28" s="37">
        <v>11390772973</v>
      </c>
      <c r="I28" s="38">
        <f t="shared" si="1"/>
        <v>1</v>
      </c>
      <c r="J28" s="37">
        <v>8355943256</v>
      </c>
      <c r="K28" s="39">
        <f t="shared" si="2"/>
        <v>0.73357122258572116</v>
      </c>
      <c r="L28" s="39">
        <f t="shared" si="3"/>
        <v>0.73357122258572116</v>
      </c>
    </row>
    <row r="29" spans="1:12" ht="15.75" customHeight="1" x14ac:dyDescent="0.2">
      <c r="A29" s="13"/>
      <c r="B29" s="52"/>
      <c r="C29" s="53"/>
      <c r="D29" s="16" t="s">
        <v>23</v>
      </c>
      <c r="E29" s="36">
        <v>8265100</v>
      </c>
      <c r="F29" s="37">
        <v>8265100</v>
      </c>
      <c r="G29" s="38">
        <f t="shared" si="0"/>
        <v>1</v>
      </c>
      <c r="H29" s="37">
        <v>8265100</v>
      </c>
      <c r="I29" s="38">
        <f t="shared" si="1"/>
        <v>1</v>
      </c>
      <c r="J29" s="37">
        <v>7363400</v>
      </c>
      <c r="K29" s="39">
        <f t="shared" si="2"/>
        <v>0.89090271140095101</v>
      </c>
      <c r="L29" s="39">
        <f t="shared" si="3"/>
        <v>0.89090271140095101</v>
      </c>
    </row>
    <row r="30" spans="1:12" ht="15.75" customHeight="1" x14ac:dyDescent="0.2">
      <c r="A30" s="13"/>
      <c r="B30" s="48">
        <v>1044</v>
      </c>
      <c r="C30" s="49" t="s">
        <v>32</v>
      </c>
      <c r="D30" s="16" t="s">
        <v>14</v>
      </c>
      <c r="E30" s="18">
        <f>+E31+E32</f>
        <v>12492581634</v>
      </c>
      <c r="F30" s="18">
        <f>+F31+F32</f>
        <v>12492581634</v>
      </c>
      <c r="G30" s="19">
        <f t="shared" si="0"/>
        <v>1</v>
      </c>
      <c r="H30" s="33">
        <f>+H31+H32</f>
        <v>12492581634</v>
      </c>
      <c r="I30" s="19">
        <f t="shared" si="1"/>
        <v>1</v>
      </c>
      <c r="J30" s="33">
        <f>+J31+J32</f>
        <v>7571870292</v>
      </c>
      <c r="K30" s="20">
        <f t="shared" si="2"/>
        <v>0.60610933062804906</v>
      </c>
      <c r="L30" s="20">
        <f t="shared" si="3"/>
        <v>0.60610933062804906</v>
      </c>
    </row>
    <row r="31" spans="1:12" ht="15.75" customHeight="1" x14ac:dyDescent="0.2">
      <c r="A31" s="13"/>
      <c r="B31" s="50"/>
      <c r="C31" s="51"/>
      <c r="D31" s="16" t="s">
        <v>22</v>
      </c>
      <c r="E31" s="36">
        <v>12489066996</v>
      </c>
      <c r="F31" s="37">
        <v>12489066996</v>
      </c>
      <c r="G31" s="38">
        <f t="shared" si="0"/>
        <v>1</v>
      </c>
      <c r="H31" s="37">
        <v>12489066996</v>
      </c>
      <c r="I31" s="38">
        <f t="shared" si="1"/>
        <v>1</v>
      </c>
      <c r="J31" s="37">
        <v>7568355654</v>
      </c>
      <c r="K31" s="39">
        <f t="shared" si="2"/>
        <v>0.60599848302711434</v>
      </c>
      <c r="L31" s="39">
        <f t="shared" si="3"/>
        <v>0.60599848302711434</v>
      </c>
    </row>
    <row r="32" spans="1:12" ht="15.75" customHeight="1" x14ac:dyDescent="0.2">
      <c r="A32" s="13"/>
      <c r="B32" s="52"/>
      <c r="C32" s="53"/>
      <c r="D32" s="16" t="s">
        <v>23</v>
      </c>
      <c r="E32" s="36">
        <v>3514638</v>
      </c>
      <c r="F32" s="37">
        <v>3514638</v>
      </c>
      <c r="G32" s="38">
        <f t="shared" si="0"/>
        <v>1</v>
      </c>
      <c r="H32" s="37">
        <v>3514638</v>
      </c>
      <c r="I32" s="38">
        <f t="shared" si="1"/>
        <v>1</v>
      </c>
      <c r="J32" s="37">
        <v>3514638</v>
      </c>
      <c r="K32" s="39">
        <f t="shared" si="2"/>
        <v>1</v>
      </c>
      <c r="L32" s="39">
        <f t="shared" si="3"/>
        <v>1</v>
      </c>
    </row>
    <row r="33" spans="1:12" s="29" customFormat="1" ht="15.75" customHeight="1" x14ac:dyDescent="0.2">
      <c r="A33" s="13"/>
      <c r="B33" s="23" t="s">
        <v>33</v>
      </c>
      <c r="C33" s="24"/>
      <c r="D33" s="25" t="s">
        <v>14</v>
      </c>
      <c r="E33" s="30">
        <f>+E27+E30</f>
        <v>23891619707</v>
      </c>
      <c r="F33" s="30">
        <f>+F30+F27</f>
        <v>23891619707</v>
      </c>
      <c r="G33" s="27">
        <f t="shared" si="0"/>
        <v>1</v>
      </c>
      <c r="H33" s="30">
        <f>+H30+H27</f>
        <v>23891619707</v>
      </c>
      <c r="I33" s="27">
        <f t="shared" si="1"/>
        <v>1</v>
      </c>
      <c r="J33" s="30">
        <f>+J30+J27</f>
        <v>15935176948</v>
      </c>
      <c r="K33" s="28">
        <f t="shared" si="2"/>
        <v>0.66697767432365229</v>
      </c>
      <c r="L33" s="28">
        <f t="shared" si="3"/>
        <v>0.66697767432365229</v>
      </c>
    </row>
    <row r="34" spans="1:12" s="54" customFormat="1" ht="15.75" customHeight="1" x14ac:dyDescent="0.2">
      <c r="A34" s="13"/>
      <c r="B34" s="23" t="s">
        <v>34</v>
      </c>
      <c r="C34" s="24"/>
      <c r="D34" s="25" t="s">
        <v>14</v>
      </c>
      <c r="E34" s="30">
        <f>+E21+E26+E33</f>
        <v>130622769111</v>
      </c>
      <c r="F34" s="30">
        <f>+F21+F26+F33</f>
        <v>130617692311</v>
      </c>
      <c r="G34" s="27">
        <f t="shared" si="0"/>
        <v>0.99996113388167662</v>
      </c>
      <c r="H34" s="30">
        <f>+H21+H26+H33</f>
        <v>130617692311</v>
      </c>
      <c r="I34" s="27">
        <f t="shared" si="1"/>
        <v>0.99996113388167662</v>
      </c>
      <c r="J34" s="30">
        <f>+J21+J26+J33</f>
        <v>101373624718</v>
      </c>
      <c r="K34" s="28">
        <f t="shared" si="2"/>
        <v>0.77607928087832223</v>
      </c>
      <c r="L34" s="28">
        <f t="shared" si="3"/>
        <v>0.77610944523985281</v>
      </c>
    </row>
    <row r="35" spans="1:12" s="29" customFormat="1" ht="15.75" customHeight="1" x14ac:dyDescent="0.2">
      <c r="A35" s="13"/>
      <c r="B35" s="55" t="s">
        <v>35</v>
      </c>
      <c r="C35" s="56"/>
      <c r="D35" s="57"/>
      <c r="E35" s="58">
        <f>+E12+E34</f>
        <v>142822086509</v>
      </c>
      <c r="F35" s="58">
        <f>+F12+F34</f>
        <v>142817009709</v>
      </c>
      <c r="G35" s="59">
        <f t="shared" si="0"/>
        <v>0.99996445367713016</v>
      </c>
      <c r="H35" s="58">
        <f>+H12+H34</f>
        <v>142817009709</v>
      </c>
      <c r="I35" s="59">
        <f t="shared" si="1"/>
        <v>0.99996445367713016</v>
      </c>
      <c r="J35" s="58">
        <f>+J12+J34</f>
        <v>109189635785</v>
      </c>
      <c r="K35" s="60">
        <f t="shared" si="2"/>
        <v>0.76451505823729415</v>
      </c>
      <c r="L35" s="60">
        <f t="shared" si="3"/>
        <v>0.76454223490242368</v>
      </c>
    </row>
    <row r="36" spans="1:12" s="29" customFormat="1" ht="36" customHeight="1" x14ac:dyDescent="0.2">
      <c r="A36" s="61" t="s">
        <v>36</v>
      </c>
      <c r="B36" s="62">
        <v>7563</v>
      </c>
      <c r="C36" s="15" t="s">
        <v>37</v>
      </c>
      <c r="D36" s="16" t="s">
        <v>14</v>
      </c>
      <c r="E36" s="17">
        <v>91971576</v>
      </c>
      <c r="F36" s="18">
        <v>91971576</v>
      </c>
      <c r="G36" s="19">
        <f t="shared" si="0"/>
        <v>1</v>
      </c>
      <c r="H36" s="18">
        <v>91846740</v>
      </c>
      <c r="I36" s="19">
        <f t="shared" si="1"/>
        <v>0.99864266759982456</v>
      </c>
      <c r="J36" s="18">
        <v>4492517</v>
      </c>
      <c r="K36" s="20">
        <f t="shared" si="2"/>
        <v>4.8846798058565399E-2</v>
      </c>
      <c r="L36" s="20">
        <f t="shared" si="3"/>
        <v>4.8913189515490695E-2</v>
      </c>
    </row>
    <row r="37" spans="1:12" s="29" customFormat="1" ht="29.25" customHeight="1" x14ac:dyDescent="0.2">
      <c r="A37" s="61"/>
      <c r="B37" s="62">
        <v>7568</v>
      </c>
      <c r="C37" s="15" t="s">
        <v>38</v>
      </c>
      <c r="D37" s="16" t="s">
        <v>14</v>
      </c>
      <c r="E37" s="18">
        <v>2914963381</v>
      </c>
      <c r="F37" s="18">
        <v>2480686334</v>
      </c>
      <c r="G37" s="19">
        <f t="shared" si="0"/>
        <v>0.8510180094094294</v>
      </c>
      <c r="H37" s="18">
        <v>1465919198</v>
      </c>
      <c r="I37" s="19">
        <f t="shared" si="1"/>
        <v>0.50289455008422967</v>
      </c>
      <c r="J37" s="18">
        <v>91972771</v>
      </c>
      <c r="K37" s="20">
        <f t="shared" si="2"/>
        <v>3.1551947307292778E-2</v>
      </c>
      <c r="L37" s="20">
        <f t="shared" si="3"/>
        <v>6.2740682518846444E-2</v>
      </c>
    </row>
    <row r="38" spans="1:12" s="29" customFormat="1" ht="51.75" customHeight="1" x14ac:dyDescent="0.2">
      <c r="A38" s="61"/>
      <c r="B38" s="62">
        <v>7570</v>
      </c>
      <c r="C38" s="15" t="s">
        <v>39</v>
      </c>
      <c r="D38" s="16" t="s">
        <v>14</v>
      </c>
      <c r="E38" s="18">
        <v>9844466080</v>
      </c>
      <c r="F38" s="18">
        <v>9403715676</v>
      </c>
      <c r="G38" s="19">
        <f t="shared" si="0"/>
        <v>0.9552286126623537</v>
      </c>
      <c r="H38" s="18">
        <v>6346381218</v>
      </c>
      <c r="I38" s="19">
        <f t="shared" si="1"/>
        <v>0.64466484687202052</v>
      </c>
      <c r="J38" s="18">
        <v>989143074</v>
      </c>
      <c r="K38" s="20">
        <f t="shared" si="2"/>
        <v>0.10047706660390057</v>
      </c>
      <c r="L38" s="20">
        <f t="shared" si="3"/>
        <v>0.15585938506097477</v>
      </c>
    </row>
    <row r="39" spans="1:12" s="29" customFormat="1" ht="29.25" customHeight="1" x14ac:dyDescent="0.2">
      <c r="A39" s="61"/>
      <c r="B39" s="62">
        <v>7574</v>
      </c>
      <c r="C39" s="15" t="s">
        <v>40</v>
      </c>
      <c r="D39" s="16" t="s">
        <v>14</v>
      </c>
      <c r="E39" s="18">
        <v>573419500</v>
      </c>
      <c r="F39" s="18">
        <v>573419500</v>
      </c>
      <c r="G39" s="19">
        <f t="shared" si="0"/>
        <v>1</v>
      </c>
      <c r="H39" s="18">
        <v>335419500</v>
      </c>
      <c r="I39" s="19">
        <f t="shared" si="1"/>
        <v>0.58494609967048561</v>
      </c>
      <c r="J39" s="18">
        <v>61112131</v>
      </c>
      <c r="K39" s="20">
        <f t="shared" si="2"/>
        <v>0.10657490894537071</v>
      </c>
      <c r="L39" s="20">
        <f t="shared" si="3"/>
        <v>0.18219611859179327</v>
      </c>
    </row>
    <row r="40" spans="1:12" s="29" customFormat="1" ht="15.75" customHeight="1" x14ac:dyDescent="0.2">
      <c r="A40" s="61"/>
      <c r="B40" s="23" t="s">
        <v>17</v>
      </c>
      <c r="C40" s="24"/>
      <c r="D40" s="25" t="s">
        <v>14</v>
      </c>
      <c r="E40" s="26">
        <f>+E36+E37+E38+E39</f>
        <v>13424820537</v>
      </c>
      <c r="F40" s="26">
        <f>+F36+F37+F38+F39</f>
        <v>12549793086</v>
      </c>
      <c r="G40" s="27">
        <f t="shared" si="0"/>
        <v>0.93482017516820082</v>
      </c>
      <c r="H40" s="26">
        <f>+H36+H37+H38+H39</f>
        <v>8239566656</v>
      </c>
      <c r="I40" s="27">
        <f t="shared" si="1"/>
        <v>0.61375618640793161</v>
      </c>
      <c r="J40" s="26">
        <f>+J36+J37+J38+J39</f>
        <v>1146720493</v>
      </c>
      <c r="K40" s="28">
        <f t="shared" si="2"/>
        <v>8.5417938350798528E-2</v>
      </c>
      <c r="L40" s="28">
        <f t="shared" si="3"/>
        <v>0.1391724274922839</v>
      </c>
    </row>
    <row r="41" spans="1:12" s="29" customFormat="1" ht="15.75" customHeight="1" x14ac:dyDescent="0.2">
      <c r="A41" s="61"/>
      <c r="B41" s="63">
        <v>7589</v>
      </c>
      <c r="C41" s="63" t="s">
        <v>41</v>
      </c>
      <c r="D41" s="16" t="s">
        <v>14</v>
      </c>
      <c r="E41" s="18">
        <f>+E42+E43</f>
        <v>10872287590</v>
      </c>
      <c r="F41" s="18">
        <f>+F42+F43</f>
        <v>10721333236</v>
      </c>
      <c r="G41" s="19">
        <f t="shared" si="0"/>
        <v>0.98611567687568868</v>
      </c>
      <c r="H41" s="18">
        <f>+H42+H43</f>
        <v>3439834379</v>
      </c>
      <c r="I41" s="19">
        <f t="shared" si="1"/>
        <v>0.31638552149446958</v>
      </c>
      <c r="J41" s="18">
        <f>+J42+J43</f>
        <v>555164492</v>
      </c>
      <c r="K41" s="20">
        <f t="shared" si="2"/>
        <v>5.1062344277079598E-2</v>
      </c>
      <c r="L41" s="20">
        <f t="shared" si="3"/>
        <v>0.16139279710361892</v>
      </c>
    </row>
    <row r="42" spans="1:12" s="29" customFormat="1" ht="15.75" customHeight="1" x14ac:dyDescent="0.2">
      <c r="A42" s="61"/>
      <c r="B42" s="63"/>
      <c r="C42" s="63"/>
      <c r="D42" s="16" t="s">
        <v>22</v>
      </c>
      <c r="E42" s="36">
        <v>10832963329</v>
      </c>
      <c r="F42" s="36">
        <v>10682008975</v>
      </c>
      <c r="G42" s="38">
        <f t="shared" si="0"/>
        <v>0.98606527600846827</v>
      </c>
      <c r="H42" s="36">
        <v>3400510118</v>
      </c>
      <c r="I42" s="38">
        <f t="shared" si="1"/>
        <v>0.31390396281475308</v>
      </c>
      <c r="J42" s="36">
        <v>523153491</v>
      </c>
      <c r="K42" s="39">
        <f t="shared" si="2"/>
        <v>4.8292740879082502E-2</v>
      </c>
      <c r="L42" s="39">
        <f t="shared" si="3"/>
        <v>0.1538455916454356</v>
      </c>
    </row>
    <row r="43" spans="1:12" s="29" customFormat="1" ht="15.75" customHeight="1" x14ac:dyDescent="0.2">
      <c r="A43" s="61"/>
      <c r="B43" s="63"/>
      <c r="C43" s="63"/>
      <c r="D43" s="16" t="s">
        <v>23</v>
      </c>
      <c r="E43" s="36">
        <v>39324261</v>
      </c>
      <c r="F43" s="36">
        <v>39324261</v>
      </c>
      <c r="G43" s="38">
        <f t="shared" si="0"/>
        <v>1</v>
      </c>
      <c r="H43" s="36">
        <v>39324261</v>
      </c>
      <c r="I43" s="38">
        <f t="shared" si="1"/>
        <v>1</v>
      </c>
      <c r="J43" s="36">
        <v>32011001</v>
      </c>
      <c r="K43" s="39">
        <f t="shared" si="2"/>
        <v>0.81402676581767164</v>
      </c>
      <c r="L43" s="39">
        <f t="shared" si="3"/>
        <v>0.81402676581767164</v>
      </c>
    </row>
    <row r="44" spans="1:12" s="29" customFormat="1" ht="15.75" customHeight="1" x14ac:dyDescent="0.2">
      <c r="A44" s="61"/>
      <c r="B44" s="23" t="s">
        <v>19</v>
      </c>
      <c r="C44" s="24"/>
      <c r="D44" s="25" t="s">
        <v>14</v>
      </c>
      <c r="E44" s="30">
        <f>+E41</f>
        <v>10872287590</v>
      </c>
      <c r="F44" s="30">
        <f>+F41</f>
        <v>10721333236</v>
      </c>
      <c r="G44" s="27">
        <f t="shared" si="0"/>
        <v>0.98611567687568868</v>
      </c>
      <c r="H44" s="30">
        <f>+H41</f>
        <v>3439834379</v>
      </c>
      <c r="I44" s="27">
        <f t="shared" si="1"/>
        <v>0.31638552149446958</v>
      </c>
      <c r="J44" s="30">
        <f>+J41</f>
        <v>555164492</v>
      </c>
      <c r="K44" s="28">
        <f t="shared" si="2"/>
        <v>5.1062344277079598E-2</v>
      </c>
      <c r="L44" s="28">
        <f t="shared" si="3"/>
        <v>0.16139279710361892</v>
      </c>
    </row>
    <row r="45" spans="1:12" s="29" customFormat="1" ht="15.75" customHeight="1" x14ac:dyDescent="0.2">
      <c r="A45" s="61"/>
      <c r="B45" s="23" t="s">
        <v>20</v>
      </c>
      <c r="C45" s="24"/>
      <c r="D45" s="25" t="s">
        <v>14</v>
      </c>
      <c r="E45" s="30">
        <f>+E40+E44</f>
        <v>24297108127</v>
      </c>
      <c r="F45" s="30">
        <f>+F40+F44</f>
        <v>23271126322</v>
      </c>
      <c r="G45" s="27">
        <f t="shared" si="0"/>
        <v>0.95777350128923844</v>
      </c>
      <c r="H45" s="30">
        <f>+H40+H44</f>
        <v>11679401035</v>
      </c>
      <c r="I45" s="27">
        <f t="shared" si="1"/>
        <v>0.48069099309894181</v>
      </c>
      <c r="J45" s="30">
        <f>+J40+J44</f>
        <v>1701884985</v>
      </c>
      <c r="K45" s="28">
        <f t="shared" si="2"/>
        <v>7.0044754960315286E-2</v>
      </c>
      <c r="L45" s="28">
        <f t="shared" si="3"/>
        <v>0.14571680344736104</v>
      </c>
    </row>
    <row r="46" spans="1:12" s="29" customFormat="1" ht="37.5" customHeight="1" x14ac:dyDescent="0.2">
      <c r="A46" s="61"/>
      <c r="B46" s="64">
        <v>7596</v>
      </c>
      <c r="C46" s="22" t="s">
        <v>42</v>
      </c>
      <c r="D46" s="16" t="s">
        <v>14</v>
      </c>
      <c r="E46" s="18">
        <v>47454926271</v>
      </c>
      <c r="F46" s="18">
        <v>47446386884</v>
      </c>
      <c r="G46" s="19">
        <f t="shared" si="0"/>
        <v>0.99982005267585428</v>
      </c>
      <c r="H46" s="33">
        <v>2441046521</v>
      </c>
      <c r="I46" s="19">
        <f t="shared" si="1"/>
        <v>5.1439264852292874E-2</v>
      </c>
      <c r="J46" s="33">
        <v>209994774</v>
      </c>
      <c r="K46" s="20">
        <f t="shared" si="2"/>
        <v>4.4251417187076971E-3</v>
      </c>
      <c r="L46" s="20">
        <f t="shared" si="3"/>
        <v>8.602653501006341E-2</v>
      </c>
    </row>
    <row r="47" spans="1:12" s="29" customFormat="1" ht="37.5" customHeight="1" x14ac:dyDescent="0.2">
      <c r="A47" s="61"/>
      <c r="B47" s="46">
        <v>7588</v>
      </c>
      <c r="C47" s="22" t="s">
        <v>43</v>
      </c>
      <c r="D47" s="16" t="s">
        <v>14</v>
      </c>
      <c r="E47" s="18">
        <v>9245714958</v>
      </c>
      <c r="F47" s="33">
        <v>7199782674</v>
      </c>
      <c r="G47" s="19">
        <f t="shared" si="0"/>
        <v>0.77871562196174726</v>
      </c>
      <c r="H47" s="33">
        <v>1094827650</v>
      </c>
      <c r="I47" s="19">
        <f t="shared" si="1"/>
        <v>0.11841460124754151</v>
      </c>
      <c r="J47" s="33">
        <v>131277611</v>
      </c>
      <c r="K47" s="20">
        <f t="shared" si="2"/>
        <v>1.4198751702420805E-2</v>
      </c>
      <c r="L47" s="20">
        <f t="shared" si="3"/>
        <v>0.11990710227312948</v>
      </c>
    </row>
    <row r="48" spans="1:12" s="29" customFormat="1" ht="37.5" customHeight="1" x14ac:dyDescent="0.2">
      <c r="A48" s="61"/>
      <c r="B48" s="21">
        <v>7583</v>
      </c>
      <c r="C48" s="22" t="s">
        <v>44</v>
      </c>
      <c r="D48" s="16" t="s">
        <v>14</v>
      </c>
      <c r="E48" s="18">
        <v>3076327646</v>
      </c>
      <c r="F48" s="18">
        <v>3046009174</v>
      </c>
      <c r="G48" s="19">
        <f t="shared" si="0"/>
        <v>0.99014458942973071</v>
      </c>
      <c r="H48" s="33">
        <v>647042605</v>
      </c>
      <c r="I48" s="19">
        <f t="shared" si="1"/>
        <v>0.21032954855810571</v>
      </c>
      <c r="J48" s="33">
        <v>55565798</v>
      </c>
      <c r="K48" s="20">
        <f t="shared" si="2"/>
        <v>1.8062379692309276E-2</v>
      </c>
      <c r="L48" s="20">
        <f t="shared" si="3"/>
        <v>8.5876567587075667E-2</v>
      </c>
    </row>
    <row r="49" spans="1:12" s="29" customFormat="1" ht="37.5" customHeight="1" x14ac:dyDescent="0.2">
      <c r="A49" s="61"/>
      <c r="B49" s="14">
        <v>7579</v>
      </c>
      <c r="C49" s="15" t="s">
        <v>45</v>
      </c>
      <c r="D49" s="16" t="s">
        <v>14</v>
      </c>
      <c r="E49" s="18">
        <v>5355357149</v>
      </c>
      <c r="F49" s="33">
        <v>5355357149</v>
      </c>
      <c r="G49" s="19">
        <f t="shared" si="0"/>
        <v>1</v>
      </c>
      <c r="H49" s="33">
        <v>1122929000</v>
      </c>
      <c r="I49" s="19">
        <f t="shared" si="1"/>
        <v>0.2096833075287394</v>
      </c>
      <c r="J49" s="33">
        <v>47677399</v>
      </c>
      <c r="K49" s="20">
        <f t="shared" si="2"/>
        <v>8.9027487193646358E-3</v>
      </c>
      <c r="L49" s="20">
        <f t="shared" si="3"/>
        <v>4.2458070813025578E-2</v>
      </c>
    </row>
    <row r="50" spans="1:12" s="29" customFormat="1" ht="37.5" customHeight="1" x14ac:dyDescent="0.2">
      <c r="A50" s="61"/>
      <c r="B50" s="14">
        <v>7581</v>
      </c>
      <c r="C50" s="15" t="s">
        <v>46</v>
      </c>
      <c r="D50" s="16" t="s">
        <v>14</v>
      </c>
      <c r="E50" s="18">
        <v>7117056352</v>
      </c>
      <c r="F50" s="33">
        <v>7024550852</v>
      </c>
      <c r="G50" s="19">
        <f t="shared" si="0"/>
        <v>0.98700228079913899</v>
      </c>
      <c r="H50" s="33">
        <v>2804241690</v>
      </c>
      <c r="I50" s="19">
        <f t="shared" si="1"/>
        <v>0.39401706988198371</v>
      </c>
      <c r="J50" s="33">
        <v>49466389</v>
      </c>
      <c r="K50" s="20">
        <f t="shared" si="2"/>
        <v>6.9504000746178161E-3</v>
      </c>
      <c r="L50" s="20">
        <f t="shared" si="3"/>
        <v>1.7639845087675021E-2</v>
      </c>
    </row>
    <row r="51" spans="1:12" ht="13.5" customHeight="1" x14ac:dyDescent="0.2">
      <c r="A51" s="61"/>
      <c r="B51" s="23" t="s">
        <v>27</v>
      </c>
      <c r="C51" s="24"/>
      <c r="D51" s="25" t="s">
        <v>14</v>
      </c>
      <c r="E51" s="30">
        <f>+E46+E47+E48+E49+E50</f>
        <v>72249382376</v>
      </c>
      <c r="F51" s="30">
        <f>+F46+F47+F48+F49+F50</f>
        <v>70072086733</v>
      </c>
      <c r="G51" s="27">
        <f t="shared" si="0"/>
        <v>0.96986416255202124</v>
      </c>
      <c r="H51" s="30">
        <f>+H46+H47+H48+H49+H50</f>
        <v>8110087466</v>
      </c>
      <c r="I51" s="27">
        <f t="shared" si="1"/>
        <v>0.11225130512249239</v>
      </c>
      <c r="J51" s="30">
        <f>+J46+J47+J48+J49+J50</f>
        <v>493981971</v>
      </c>
      <c r="K51" s="28">
        <f t="shared" si="2"/>
        <v>6.8371791530233523E-3</v>
      </c>
      <c r="L51" s="28">
        <f t="shared" si="3"/>
        <v>6.0909573795711269E-2</v>
      </c>
    </row>
    <row r="52" spans="1:12" ht="30" customHeight="1" x14ac:dyDescent="0.2">
      <c r="A52" s="61"/>
      <c r="B52" s="46">
        <v>7573</v>
      </c>
      <c r="C52" s="47" t="s">
        <v>47</v>
      </c>
      <c r="D52" s="16" t="s">
        <v>14</v>
      </c>
      <c r="E52" s="18">
        <v>19432402092</v>
      </c>
      <c r="F52" s="33">
        <v>18184994154</v>
      </c>
      <c r="G52" s="19">
        <f t="shared" si="0"/>
        <v>0.93580783620602737</v>
      </c>
      <c r="H52" s="33">
        <v>3979790087</v>
      </c>
      <c r="I52" s="19">
        <f t="shared" si="1"/>
        <v>0.20480175678530316</v>
      </c>
      <c r="J52" s="65">
        <v>1958933971</v>
      </c>
      <c r="K52" s="20">
        <f t="shared" si="2"/>
        <v>0.10080760791824397</v>
      </c>
      <c r="L52" s="20">
        <f t="shared" si="3"/>
        <v>0.4922204257452838</v>
      </c>
    </row>
    <row r="53" spans="1:12" ht="32.25" customHeight="1" x14ac:dyDescent="0.2">
      <c r="A53" s="61"/>
      <c r="B53" s="21">
        <v>7576</v>
      </c>
      <c r="C53" s="47" t="s">
        <v>48</v>
      </c>
      <c r="D53" s="16" t="s">
        <v>14</v>
      </c>
      <c r="E53" s="18">
        <v>631484494</v>
      </c>
      <c r="F53" s="33">
        <v>296801388</v>
      </c>
      <c r="G53" s="19">
        <f t="shared" si="0"/>
        <v>0.47000582091885856</v>
      </c>
      <c r="H53" s="33"/>
      <c r="I53" s="19">
        <f t="shared" si="1"/>
        <v>0</v>
      </c>
      <c r="J53" s="33"/>
      <c r="K53" s="20">
        <f t="shared" si="2"/>
        <v>0</v>
      </c>
      <c r="L53" s="20" t="e">
        <f t="shared" si="3"/>
        <v>#DIV/0!</v>
      </c>
    </row>
    <row r="54" spans="1:12" x14ac:dyDescent="0.2">
      <c r="A54" s="61"/>
      <c r="B54" s="48">
        <v>7587</v>
      </c>
      <c r="C54" s="49" t="s">
        <v>49</v>
      </c>
      <c r="D54" s="16" t="s">
        <v>14</v>
      </c>
      <c r="E54" s="18">
        <f>+E55+E56</f>
        <v>42287756535</v>
      </c>
      <c r="F54" s="18">
        <f>+F55+F56</f>
        <v>25334348222</v>
      </c>
      <c r="G54" s="19">
        <f t="shared" si="0"/>
        <v>0.59909416573167473</v>
      </c>
      <c r="H54" s="18">
        <f>+H55+H56</f>
        <v>15034260259</v>
      </c>
      <c r="I54" s="19">
        <f t="shared" si="1"/>
        <v>0.35552276807488481</v>
      </c>
      <c r="J54" s="18">
        <f>+J55+J56</f>
        <v>328693287</v>
      </c>
      <c r="K54" s="20">
        <f t="shared" si="2"/>
        <v>7.7727766600234E-3</v>
      </c>
      <c r="L54" s="20">
        <f t="shared" si="3"/>
        <v>2.1862950443686344E-2</v>
      </c>
    </row>
    <row r="55" spans="1:12" x14ac:dyDescent="0.2">
      <c r="A55" s="61"/>
      <c r="B55" s="50"/>
      <c r="C55" s="51"/>
      <c r="D55" s="16" t="s">
        <v>22</v>
      </c>
      <c r="E55" s="36">
        <v>36540671123</v>
      </c>
      <c r="F55" s="37">
        <v>24484204913</v>
      </c>
      <c r="G55" s="38">
        <f t="shared" si="0"/>
        <v>0.67005350915924389</v>
      </c>
      <c r="H55" s="37">
        <v>14826460015</v>
      </c>
      <c r="I55" s="38">
        <f t="shared" si="1"/>
        <v>0.40575226341882092</v>
      </c>
      <c r="J55" s="37">
        <v>170356881</v>
      </c>
      <c r="K55" s="39">
        <f t="shared" si="2"/>
        <v>4.6621169169706713E-3</v>
      </c>
      <c r="L55" s="39">
        <f t="shared" si="3"/>
        <v>1.1490057696014364E-2</v>
      </c>
    </row>
    <row r="56" spans="1:12" x14ac:dyDescent="0.2">
      <c r="A56" s="61"/>
      <c r="B56" s="52"/>
      <c r="C56" s="53"/>
      <c r="D56" s="16" t="s">
        <v>23</v>
      </c>
      <c r="E56" s="36">
        <v>5747085412</v>
      </c>
      <c r="F56" s="37">
        <v>850143309</v>
      </c>
      <c r="G56" s="38">
        <f t="shared" si="0"/>
        <v>0.14792599170788173</v>
      </c>
      <c r="H56" s="37">
        <v>207800244</v>
      </c>
      <c r="I56" s="38">
        <f t="shared" si="1"/>
        <v>3.6157500559520134E-2</v>
      </c>
      <c r="J56" s="37">
        <v>158336406</v>
      </c>
      <c r="K56" s="39">
        <f t="shared" si="2"/>
        <v>2.7550731309715918E-2</v>
      </c>
      <c r="L56" s="39">
        <f t="shared" si="3"/>
        <v>0.76196448546999784</v>
      </c>
    </row>
    <row r="57" spans="1:12" x14ac:dyDescent="0.2">
      <c r="A57" s="61"/>
      <c r="B57" s="48">
        <v>7578</v>
      </c>
      <c r="C57" s="49" t="s">
        <v>50</v>
      </c>
      <c r="D57" s="16" t="s">
        <v>14</v>
      </c>
      <c r="E57" s="18">
        <f>+E58+E59</f>
        <v>122833200199</v>
      </c>
      <c r="F57" s="18">
        <f>+F58+F59</f>
        <v>77841638443</v>
      </c>
      <c r="G57" s="19">
        <f t="shared" si="0"/>
        <v>0.6337182318533594</v>
      </c>
      <c r="H57" s="18">
        <f>+H58+H59</f>
        <v>66214012583</v>
      </c>
      <c r="I57" s="19">
        <f t="shared" si="1"/>
        <v>0.53905631763829154</v>
      </c>
      <c r="J57" s="18">
        <f>+J58+J59</f>
        <v>21843817875</v>
      </c>
      <c r="K57" s="20">
        <f t="shared" si="2"/>
        <v>0.17783317408983237</v>
      </c>
      <c r="L57" s="20">
        <f t="shared" si="3"/>
        <v>0.32989720790019383</v>
      </c>
    </row>
    <row r="58" spans="1:12" x14ac:dyDescent="0.2">
      <c r="A58" s="61"/>
      <c r="B58" s="50"/>
      <c r="C58" s="51"/>
      <c r="D58" s="16" t="s">
        <v>22</v>
      </c>
      <c r="E58" s="36">
        <v>64394694047</v>
      </c>
      <c r="F58" s="37">
        <v>54651937603</v>
      </c>
      <c r="G58" s="38">
        <f t="shared" si="0"/>
        <v>0.84870249656145558</v>
      </c>
      <c r="H58" s="37">
        <v>43024311743</v>
      </c>
      <c r="I58" s="38">
        <f t="shared" si="1"/>
        <v>0.66813442287027069</v>
      </c>
      <c r="J58" s="37">
        <v>6053042519</v>
      </c>
      <c r="K58" s="39">
        <f t="shared" si="2"/>
        <v>9.39990881016073E-2</v>
      </c>
      <c r="L58" s="39">
        <f t="shared" si="3"/>
        <v>0.14068888667312202</v>
      </c>
    </row>
    <row r="59" spans="1:12" x14ac:dyDescent="0.2">
      <c r="A59" s="61"/>
      <c r="B59" s="52"/>
      <c r="C59" s="53"/>
      <c r="D59" s="16" t="s">
        <v>23</v>
      </c>
      <c r="E59" s="36">
        <v>58438506152</v>
      </c>
      <c r="F59" s="37">
        <v>23189700840</v>
      </c>
      <c r="G59" s="38">
        <f t="shared" si="0"/>
        <v>0.39682227296644124</v>
      </c>
      <c r="H59" s="37">
        <v>23189700840</v>
      </c>
      <c r="I59" s="38">
        <f t="shared" si="1"/>
        <v>0.39682227296644124</v>
      </c>
      <c r="J59" s="37">
        <v>15790775356</v>
      </c>
      <c r="K59" s="39">
        <f t="shared" si="2"/>
        <v>0.27021182428804397</v>
      </c>
      <c r="L59" s="39">
        <f t="shared" si="3"/>
        <v>0.68093915764374302</v>
      </c>
    </row>
    <row r="60" spans="1:12" x14ac:dyDescent="0.2">
      <c r="A60" s="61"/>
      <c r="B60" s="23" t="s">
        <v>30</v>
      </c>
      <c r="C60" s="24"/>
      <c r="D60" s="25" t="s">
        <v>14</v>
      </c>
      <c r="E60" s="26">
        <f>+E52+E53+E54+E57</f>
        <v>185184843320</v>
      </c>
      <c r="F60" s="26">
        <f>+F52+F53+F54+F57</f>
        <v>121657782207</v>
      </c>
      <c r="G60" s="27">
        <f t="shared" si="0"/>
        <v>0.65695323670077554</v>
      </c>
      <c r="H60" s="26">
        <f>+H52+H53+H54+H57</f>
        <v>85228062929</v>
      </c>
      <c r="I60" s="27">
        <f t="shared" si="1"/>
        <v>0.46023238943872763</v>
      </c>
      <c r="J60" s="26">
        <f>+J52+J53+J54+J57</f>
        <v>24131445133</v>
      </c>
      <c r="K60" s="28">
        <f t="shared" si="2"/>
        <v>0.13031004427992407</v>
      </c>
      <c r="L60" s="28">
        <f t="shared" si="3"/>
        <v>0.28313966437443167</v>
      </c>
    </row>
    <row r="61" spans="1:12" ht="29.25" customHeight="1" x14ac:dyDescent="0.2">
      <c r="A61" s="61"/>
      <c r="B61" s="21">
        <v>7593</v>
      </c>
      <c r="C61" s="47" t="s">
        <v>51</v>
      </c>
      <c r="D61" s="16" t="s">
        <v>14</v>
      </c>
      <c r="E61" s="18">
        <v>13339662323</v>
      </c>
      <c r="F61" s="18">
        <v>13168900449</v>
      </c>
      <c r="G61" s="19">
        <f t="shared" si="0"/>
        <v>0.98719893578523532</v>
      </c>
      <c r="H61" s="33">
        <v>5236922954</v>
      </c>
      <c r="I61" s="19">
        <f t="shared" si="1"/>
        <v>0.39258287257921021</v>
      </c>
      <c r="J61" s="33">
        <v>304237246</v>
      </c>
      <c r="K61" s="20">
        <f t="shared" si="2"/>
        <v>2.2806967570343947E-2</v>
      </c>
      <c r="L61" s="20">
        <f t="shared" si="3"/>
        <v>5.8094657620964496E-2</v>
      </c>
    </row>
    <row r="62" spans="1:12" ht="12" customHeight="1" x14ac:dyDescent="0.2">
      <c r="A62" s="61"/>
      <c r="B62" s="66">
        <v>7653</v>
      </c>
      <c r="C62" s="67" t="s">
        <v>52</v>
      </c>
      <c r="D62" s="16" t="s">
        <v>14</v>
      </c>
      <c r="E62" s="18">
        <f>+E63+E64</f>
        <v>12943540314</v>
      </c>
      <c r="F62" s="18">
        <f>+F63+F64</f>
        <v>12197682182</v>
      </c>
      <c r="G62" s="19">
        <f t="shared" si="0"/>
        <v>0.94237603361166467</v>
      </c>
      <c r="H62" s="18">
        <f>+H63+H64</f>
        <v>4041305892</v>
      </c>
      <c r="I62" s="19">
        <f t="shared" si="1"/>
        <v>0.31222569667657624</v>
      </c>
      <c r="J62" s="18">
        <f>+J63+J64</f>
        <v>174814229</v>
      </c>
      <c r="K62" s="20">
        <f t="shared" si="2"/>
        <v>1.3505905243785376E-2</v>
      </c>
      <c r="L62" s="20">
        <f t="shared" si="3"/>
        <v>4.3256866387188092E-2</v>
      </c>
    </row>
    <row r="63" spans="1:12" x14ac:dyDescent="0.2">
      <c r="A63" s="61"/>
      <c r="B63" s="66"/>
      <c r="C63" s="67"/>
      <c r="D63" s="16" t="s">
        <v>22</v>
      </c>
      <c r="E63" s="36">
        <v>12748610872</v>
      </c>
      <c r="F63" s="37">
        <v>12197682182</v>
      </c>
      <c r="G63" s="38">
        <f t="shared" si="0"/>
        <v>0.95678519836149256</v>
      </c>
      <c r="H63" s="37">
        <v>4041305892</v>
      </c>
      <c r="I63" s="38">
        <f t="shared" si="1"/>
        <v>0.31699970550328677</v>
      </c>
      <c r="J63" s="37">
        <v>174814229</v>
      </c>
      <c r="K63" s="39">
        <f t="shared" si="2"/>
        <v>1.3712413905733651E-2</v>
      </c>
      <c r="L63" s="39">
        <f t="shared" si="3"/>
        <v>4.3256866387188092E-2</v>
      </c>
    </row>
    <row r="64" spans="1:12" x14ac:dyDescent="0.2">
      <c r="A64" s="61"/>
      <c r="B64" s="66"/>
      <c r="C64" s="67"/>
      <c r="D64" s="16" t="s">
        <v>23</v>
      </c>
      <c r="E64" s="36">
        <v>194929442</v>
      </c>
      <c r="F64" s="37"/>
      <c r="G64" s="38">
        <f t="shared" si="0"/>
        <v>0</v>
      </c>
      <c r="H64" s="37"/>
      <c r="I64" s="38">
        <f t="shared" si="1"/>
        <v>0</v>
      </c>
      <c r="J64" s="37"/>
      <c r="K64" s="39">
        <f t="shared" si="2"/>
        <v>0</v>
      </c>
      <c r="L64" s="39" t="e">
        <f t="shared" si="3"/>
        <v>#DIV/0!</v>
      </c>
    </row>
    <row r="65" spans="1:12" ht="48" customHeight="1" x14ac:dyDescent="0.2">
      <c r="A65" s="68"/>
      <c r="B65" s="62">
        <v>7595</v>
      </c>
      <c r="C65" s="69" t="s">
        <v>53</v>
      </c>
      <c r="D65" s="16" t="s">
        <v>14</v>
      </c>
      <c r="E65" s="18">
        <v>2887950403</v>
      </c>
      <c r="F65" s="33">
        <v>2884920990</v>
      </c>
      <c r="G65" s="19">
        <f t="shared" si="0"/>
        <v>0.99895101626508087</v>
      </c>
      <c r="H65" s="33">
        <v>1228307736</v>
      </c>
      <c r="I65" s="19">
        <f t="shared" si="1"/>
        <v>0.42532161727017026</v>
      </c>
      <c r="J65" s="33">
        <v>132377089</v>
      </c>
      <c r="K65" s="19">
        <f t="shared" si="2"/>
        <v>4.5837729367681247E-2</v>
      </c>
      <c r="L65" s="19">
        <f t="shared" si="3"/>
        <v>0.10777192483626921</v>
      </c>
    </row>
    <row r="66" spans="1:12" x14ac:dyDescent="0.2">
      <c r="A66" s="68"/>
      <c r="B66" s="70" t="s">
        <v>33</v>
      </c>
      <c r="C66" s="70"/>
      <c r="D66" s="25" t="s">
        <v>14</v>
      </c>
      <c r="E66" s="30">
        <f>+E61+E62+E65</f>
        <v>29171153040</v>
      </c>
      <c r="F66" s="30">
        <f>+F61+F62+F65</f>
        <v>28251503621</v>
      </c>
      <c r="G66" s="27">
        <f t="shared" si="0"/>
        <v>0.96847401205776951</v>
      </c>
      <c r="H66" s="30">
        <f>+H61+H62+H65</f>
        <v>10506536582</v>
      </c>
      <c r="I66" s="27">
        <f t="shared" si="1"/>
        <v>0.36016871076687479</v>
      </c>
      <c r="J66" s="30">
        <f>+J61+J62+J65</f>
        <v>611428564</v>
      </c>
      <c r="K66" s="27">
        <f t="shared" si="2"/>
        <v>2.0960041009061191E-2</v>
      </c>
      <c r="L66" s="27">
        <f t="shared" si="3"/>
        <v>5.8195063542396182E-2</v>
      </c>
    </row>
    <row r="67" spans="1:12" x14ac:dyDescent="0.2">
      <c r="A67" s="68"/>
      <c r="B67" s="70" t="s">
        <v>34</v>
      </c>
      <c r="C67" s="70"/>
      <c r="D67" s="25" t="s">
        <v>14</v>
      </c>
      <c r="E67" s="30">
        <f>+E66+E60+E51</f>
        <v>286605378736</v>
      </c>
      <c r="F67" s="30">
        <f>+F66+F60+F51</f>
        <v>219981372561</v>
      </c>
      <c r="G67" s="27">
        <f t="shared" si="0"/>
        <v>0.76754097753214467</v>
      </c>
      <c r="H67" s="30">
        <f>+H66+H60+H51</f>
        <v>103844686977</v>
      </c>
      <c r="I67" s="27">
        <f t="shared" si="1"/>
        <v>0.36232637166469289</v>
      </c>
      <c r="J67" s="30">
        <f>+J66+J60+J51</f>
        <v>25236855668</v>
      </c>
      <c r="K67" s="27">
        <f t="shared" si="2"/>
        <v>8.8054368621066081E-2</v>
      </c>
      <c r="L67" s="27">
        <f t="shared" si="3"/>
        <v>0.24302500592629814</v>
      </c>
    </row>
    <row r="68" spans="1:12" ht="22.5" customHeight="1" x14ac:dyDescent="0.2">
      <c r="A68" s="71"/>
      <c r="B68" s="72" t="s">
        <v>54</v>
      </c>
      <c r="C68" s="72"/>
      <c r="D68" s="72"/>
      <c r="E68" s="73">
        <f>+E45+E67</f>
        <v>310902486863</v>
      </c>
      <c r="F68" s="73">
        <f>+F45+F67</f>
        <v>243252498883</v>
      </c>
      <c r="G68" s="59">
        <f t="shared" si="0"/>
        <v>0.78240769746621508</v>
      </c>
      <c r="H68" s="73">
        <f>+H45+H67</f>
        <v>115524088012</v>
      </c>
      <c r="I68" s="59">
        <f t="shared" si="1"/>
        <v>0.37157659682183886</v>
      </c>
      <c r="J68" s="73">
        <f>+J45+J67</f>
        <v>26938740653</v>
      </c>
      <c r="K68" s="59">
        <f t="shared" si="2"/>
        <v>8.6646912750075966E-2</v>
      </c>
      <c r="L68" s="59">
        <f t="shared" si="3"/>
        <v>0.23318721763206435</v>
      </c>
    </row>
    <row r="69" spans="1:12" x14ac:dyDescent="0.2">
      <c r="B69" s="74" t="s">
        <v>55</v>
      </c>
      <c r="C69" s="74"/>
      <c r="D69" s="74"/>
      <c r="E69" s="75">
        <f>+E35+E68</f>
        <v>453724573372</v>
      </c>
      <c r="F69" s="75">
        <f>+F35+F68</f>
        <v>386069508592</v>
      </c>
      <c r="G69" s="76">
        <f t="shared" si="0"/>
        <v>0.85088957321134351</v>
      </c>
      <c r="H69" s="75">
        <f>+H35+H68</f>
        <v>258341097721</v>
      </c>
      <c r="I69" s="76">
        <f t="shared" si="1"/>
        <v>0.56937867790817476</v>
      </c>
      <c r="J69" s="75">
        <f>+J35+J68</f>
        <v>136128376438</v>
      </c>
      <c r="K69" s="76">
        <f t="shared" si="2"/>
        <v>0.30002425353848089</v>
      </c>
      <c r="L69" s="77">
        <f t="shared" si="3"/>
        <v>0.52693271662495689</v>
      </c>
    </row>
    <row r="70" spans="1:12" x14ac:dyDescent="0.2">
      <c r="B70" s="1" t="s">
        <v>56</v>
      </c>
      <c r="D70" s="78"/>
    </row>
    <row r="71" spans="1:12" x14ac:dyDescent="0.2">
      <c r="J71" s="79"/>
      <c r="K71" s="80"/>
    </row>
    <row r="72" spans="1:12" x14ac:dyDescent="0.2">
      <c r="J72" s="79"/>
      <c r="K72" s="80"/>
    </row>
  </sheetData>
  <autoFilter ref="A5:L69">
    <filterColumn colId="1" showButton="0"/>
    <filterColumn colId="3" showButton="0"/>
  </autoFilter>
  <mergeCells count="42">
    <mergeCell ref="B66:C66"/>
    <mergeCell ref="B67:C67"/>
    <mergeCell ref="B68:D68"/>
    <mergeCell ref="B69:D69"/>
    <mergeCell ref="C54:C56"/>
    <mergeCell ref="B57:B59"/>
    <mergeCell ref="C57:C59"/>
    <mergeCell ref="B60:C60"/>
    <mergeCell ref="B62:B64"/>
    <mergeCell ref="C62:C64"/>
    <mergeCell ref="B34:C34"/>
    <mergeCell ref="B35:D35"/>
    <mergeCell ref="A36:A67"/>
    <mergeCell ref="B40:C40"/>
    <mergeCell ref="B41:B43"/>
    <mergeCell ref="C41:C43"/>
    <mergeCell ref="B44:C44"/>
    <mergeCell ref="B45:C45"/>
    <mergeCell ref="B51:C51"/>
    <mergeCell ref="B54:B56"/>
    <mergeCell ref="B26:C26"/>
    <mergeCell ref="B27:B29"/>
    <mergeCell ref="C27:C29"/>
    <mergeCell ref="B30:B32"/>
    <mergeCell ref="C30:C32"/>
    <mergeCell ref="B33:C33"/>
    <mergeCell ref="C13:C15"/>
    <mergeCell ref="B16:B18"/>
    <mergeCell ref="C16:C18"/>
    <mergeCell ref="B21:C21"/>
    <mergeCell ref="B23:B25"/>
    <mergeCell ref="C23:C25"/>
    <mergeCell ref="B1:L1"/>
    <mergeCell ref="B2:L2"/>
    <mergeCell ref="B3:L3"/>
    <mergeCell ref="B5:C5"/>
    <mergeCell ref="D5:E5"/>
    <mergeCell ref="A6:A35"/>
    <mergeCell ref="B9:C9"/>
    <mergeCell ref="B11:C11"/>
    <mergeCell ref="B12:C12"/>
    <mergeCell ref="B13:B15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topLeftCell="A10" zoomScale="110" zoomScaleNormal="110" zoomScaleSheetLayoutView="85" workbookViewId="0">
      <selection activeCell="H16" sqref="H16:I16"/>
    </sheetView>
  </sheetViews>
  <sheetFormatPr baseColWidth="10" defaultRowHeight="12" x14ac:dyDescent="0.2"/>
  <cols>
    <col min="1" max="1" width="7.85546875" style="132" customWidth="1"/>
    <col min="2" max="2" width="43" style="129" customWidth="1"/>
    <col min="3" max="3" width="15.42578125" style="130" customWidth="1"/>
    <col min="4" max="4" width="19.140625" style="130" customWidth="1"/>
    <col min="5" max="5" width="9.85546875" style="131" customWidth="1"/>
    <col min="6" max="7" width="11.42578125" style="82"/>
    <col min="8" max="22" width="11.42578125" style="83"/>
    <col min="23" max="16384" width="11.42578125" style="84"/>
  </cols>
  <sheetData>
    <row r="1" spans="1:22" ht="15" customHeight="1" x14ac:dyDescent="0.2">
      <c r="A1" s="81" t="s">
        <v>57</v>
      </c>
      <c r="B1" s="81"/>
      <c r="C1" s="81"/>
      <c r="D1" s="81"/>
      <c r="E1" s="81"/>
    </row>
    <row r="2" spans="1:22" ht="12.75" x14ac:dyDescent="0.2">
      <c r="A2" s="81" t="s">
        <v>77</v>
      </c>
      <c r="B2" s="81"/>
      <c r="C2" s="81"/>
      <c r="D2" s="81"/>
      <c r="E2" s="81"/>
    </row>
    <row r="3" spans="1:22" ht="15" customHeight="1" x14ac:dyDescent="0.2">
      <c r="A3" s="85"/>
      <c r="B3" s="86"/>
      <c r="C3" s="87"/>
      <c r="D3" s="87"/>
      <c r="E3" s="88"/>
    </row>
    <row r="4" spans="1:22" x14ac:dyDescent="0.2">
      <c r="A4" s="89" t="s">
        <v>3</v>
      </c>
      <c r="B4" s="90"/>
      <c r="C4" s="91" t="s">
        <v>58</v>
      </c>
      <c r="D4" s="91" t="s">
        <v>9</v>
      </c>
      <c r="E4" s="92" t="s">
        <v>59</v>
      </c>
    </row>
    <row r="5" spans="1:22" ht="22.5" customHeight="1" x14ac:dyDescent="0.2">
      <c r="A5" s="94">
        <v>7544</v>
      </c>
      <c r="B5" s="95" t="s">
        <v>60</v>
      </c>
      <c r="C5" s="96">
        <v>4038363226</v>
      </c>
      <c r="D5" s="96">
        <v>3866762042</v>
      </c>
      <c r="E5" s="97">
        <f>+D5/C5</f>
        <v>0.95750724380234342</v>
      </c>
    </row>
    <row r="6" spans="1:22" x14ac:dyDescent="0.2">
      <c r="A6" s="98" t="s">
        <v>19</v>
      </c>
      <c r="B6" s="99"/>
      <c r="C6" s="93">
        <f>+C5</f>
        <v>4038363226</v>
      </c>
      <c r="D6" s="93">
        <f>+D5</f>
        <v>3866762042</v>
      </c>
      <c r="E6" s="100">
        <f>+D6/C6</f>
        <v>0.95750724380234342</v>
      </c>
    </row>
    <row r="7" spans="1:22" x14ac:dyDescent="0.2">
      <c r="A7" s="94">
        <v>965</v>
      </c>
      <c r="B7" s="95" t="s">
        <v>61</v>
      </c>
      <c r="C7" s="96">
        <v>75829114</v>
      </c>
      <c r="D7" s="96">
        <v>65092544</v>
      </c>
      <c r="E7" s="97">
        <f>D7/C7</f>
        <v>0.85841097919197629</v>
      </c>
    </row>
    <row r="8" spans="1:22" x14ac:dyDescent="0.2">
      <c r="A8" s="94">
        <v>6094</v>
      </c>
      <c r="B8" s="101" t="s">
        <v>15</v>
      </c>
      <c r="C8" s="96">
        <v>4957031125</v>
      </c>
      <c r="D8" s="96">
        <v>4562462081</v>
      </c>
      <c r="E8" s="97">
        <f>D8/C8</f>
        <v>0.9204021451448926</v>
      </c>
    </row>
    <row r="9" spans="1:22" ht="24" x14ac:dyDescent="0.2">
      <c r="A9" s="94">
        <v>967</v>
      </c>
      <c r="B9" s="95" t="s">
        <v>16</v>
      </c>
      <c r="C9" s="96">
        <v>9294357726</v>
      </c>
      <c r="D9" s="96">
        <v>7396178391</v>
      </c>
      <c r="E9" s="97">
        <f>D9/C9</f>
        <v>0.79577079009020268</v>
      </c>
    </row>
    <row r="10" spans="1:22" x14ac:dyDescent="0.2">
      <c r="A10" s="98" t="s">
        <v>17</v>
      </c>
      <c r="B10" s="99"/>
      <c r="C10" s="102">
        <f>+C7+C8+C9</f>
        <v>14327217965</v>
      </c>
      <c r="D10" s="103">
        <f>SUM(D7:D9)</f>
        <v>12023733016</v>
      </c>
      <c r="E10" s="104">
        <f>+D10/C10</f>
        <v>0.83922315172232387</v>
      </c>
    </row>
    <row r="11" spans="1:22" s="110" customFormat="1" x14ac:dyDescent="0.2">
      <c r="A11" s="105" t="s">
        <v>62</v>
      </c>
      <c r="B11" s="105"/>
      <c r="C11" s="106">
        <f>+C10+C6</f>
        <v>18365581191</v>
      </c>
      <c r="D11" s="106">
        <f>+D10+D6</f>
        <v>15890495058</v>
      </c>
      <c r="E11" s="107">
        <f>+D11/C11</f>
        <v>0.86523235462796522</v>
      </c>
      <c r="F11" s="108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s="110" customFormat="1" ht="24" x14ac:dyDescent="0.2">
      <c r="A12" s="111">
        <v>339</v>
      </c>
      <c r="B12" s="112" t="s">
        <v>21</v>
      </c>
      <c r="C12" s="113">
        <v>8942831607</v>
      </c>
      <c r="D12" s="113">
        <v>8144720379</v>
      </c>
      <c r="E12" s="97">
        <f>D12/C12</f>
        <v>0.91075408069013863</v>
      </c>
      <c r="F12" s="108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s="110" customFormat="1" x14ac:dyDescent="0.2">
      <c r="A13" s="94">
        <v>1004</v>
      </c>
      <c r="B13" s="95" t="s">
        <v>24</v>
      </c>
      <c r="C13" s="113">
        <v>5117737388</v>
      </c>
      <c r="D13" s="113">
        <v>4979685022</v>
      </c>
      <c r="E13" s="97">
        <f t="shared" ref="E13:E22" si="0">D13/C13</f>
        <v>0.97302472644968008</v>
      </c>
      <c r="F13" s="108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s="110" customFormat="1" ht="15" customHeight="1" x14ac:dyDescent="0.2">
      <c r="A14" s="94">
        <v>1183</v>
      </c>
      <c r="B14" s="95" t="s">
        <v>63</v>
      </c>
      <c r="C14" s="113">
        <v>1436494147</v>
      </c>
      <c r="D14" s="113">
        <v>284017094</v>
      </c>
      <c r="E14" s="97">
        <f t="shared" si="0"/>
        <v>0.19771545508427332</v>
      </c>
      <c r="F14" s="108">
        <v>169498203</v>
      </c>
      <c r="G14" s="108">
        <v>162000001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s="110" customFormat="1" x14ac:dyDescent="0.2">
      <c r="A15" s="94">
        <v>585</v>
      </c>
      <c r="B15" s="95" t="s">
        <v>26</v>
      </c>
      <c r="C15" s="113">
        <v>918824727</v>
      </c>
      <c r="D15" s="113">
        <v>766072368</v>
      </c>
      <c r="E15" s="97">
        <f t="shared" si="0"/>
        <v>0.83375245080882543</v>
      </c>
      <c r="F15" s="108">
        <v>0</v>
      </c>
      <c r="G15" s="108">
        <v>0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s="110" customFormat="1" x14ac:dyDescent="0.2">
      <c r="A16" s="98" t="s">
        <v>27</v>
      </c>
      <c r="B16" s="99"/>
      <c r="C16" s="114">
        <f>+C12+C13+C14+C15</f>
        <v>16415887869</v>
      </c>
      <c r="D16" s="114">
        <f>+D12+D13+D14+D15</f>
        <v>14174494863</v>
      </c>
      <c r="E16" s="104">
        <f t="shared" si="0"/>
        <v>0.86346196904569028</v>
      </c>
      <c r="F16" s="108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24" x14ac:dyDescent="0.2">
      <c r="A17" s="94">
        <v>6219</v>
      </c>
      <c r="B17" s="115" t="s">
        <v>28</v>
      </c>
      <c r="C17" s="116">
        <v>12360640396</v>
      </c>
      <c r="D17" s="116">
        <v>9617090693</v>
      </c>
      <c r="E17" s="97">
        <f t="shared" si="0"/>
        <v>0.77804145941436542</v>
      </c>
      <c r="F17" s="82">
        <v>0</v>
      </c>
      <c r="G17" s="82">
        <v>0</v>
      </c>
    </row>
    <row r="18" spans="1:22" x14ac:dyDescent="0.2">
      <c r="A18" s="94">
        <v>1032</v>
      </c>
      <c r="B18" s="115" t="s">
        <v>64</v>
      </c>
      <c r="C18" s="116">
        <v>133224258362</v>
      </c>
      <c r="D18" s="116">
        <v>72459364379</v>
      </c>
      <c r="E18" s="97">
        <f t="shared" si="0"/>
        <v>0.54389016887684039</v>
      </c>
    </row>
    <row r="19" spans="1:22" x14ac:dyDescent="0.2">
      <c r="A19" s="98" t="s">
        <v>30</v>
      </c>
      <c r="B19" s="99"/>
      <c r="C19" s="117">
        <f>+C17+C18</f>
        <v>145584898758</v>
      </c>
      <c r="D19" s="117">
        <f>+D17+D18</f>
        <v>82076455072</v>
      </c>
      <c r="E19" s="19">
        <f t="shared" si="0"/>
        <v>0.56377038945799207</v>
      </c>
    </row>
    <row r="20" spans="1:22" ht="24" x14ac:dyDescent="0.2">
      <c r="A20" s="94">
        <v>7545</v>
      </c>
      <c r="B20" s="115" t="s">
        <v>65</v>
      </c>
      <c r="C20" s="116">
        <v>4857698287</v>
      </c>
      <c r="D20" s="116">
        <v>4549674588</v>
      </c>
      <c r="E20" s="97">
        <f t="shared" si="0"/>
        <v>0.93659060715559006</v>
      </c>
    </row>
    <row r="21" spans="1:22" x14ac:dyDescent="0.2">
      <c r="A21" s="94">
        <v>1044</v>
      </c>
      <c r="B21" s="115" t="s">
        <v>32</v>
      </c>
      <c r="C21" s="116">
        <v>8274134101</v>
      </c>
      <c r="D21" s="116">
        <v>6332165170</v>
      </c>
      <c r="E21" s="97">
        <f t="shared" si="0"/>
        <v>0.76529641563758355</v>
      </c>
      <c r="F21" s="82">
        <v>289591620.25</v>
      </c>
      <c r="G21" s="82">
        <v>261220532</v>
      </c>
    </row>
    <row r="22" spans="1:22" x14ac:dyDescent="0.2">
      <c r="A22" s="98" t="s">
        <v>33</v>
      </c>
      <c r="B22" s="99"/>
      <c r="C22" s="118">
        <f>+C20+C21</f>
        <v>13131832388</v>
      </c>
      <c r="D22" s="118">
        <f>+D20+D21</f>
        <v>10881839758</v>
      </c>
      <c r="E22" s="97">
        <f t="shared" si="0"/>
        <v>0.82866118272602496</v>
      </c>
    </row>
    <row r="23" spans="1:22" x14ac:dyDescent="0.2">
      <c r="A23" s="119" t="s">
        <v>66</v>
      </c>
      <c r="B23" s="119"/>
      <c r="C23" s="106">
        <f>+C16+C19+C22</f>
        <v>175132619015</v>
      </c>
      <c r="D23" s="106">
        <f>+D16+D19+D22</f>
        <v>107132789693</v>
      </c>
      <c r="E23" s="107">
        <f>D23/C23</f>
        <v>0.61172379135050869</v>
      </c>
    </row>
    <row r="24" spans="1:22" s="123" customFormat="1" ht="11.25" customHeight="1" x14ac:dyDescent="0.2">
      <c r="A24" s="120"/>
      <c r="B24" s="121"/>
      <c r="C24" s="83"/>
      <c r="D24" s="83"/>
      <c r="E24" s="85"/>
      <c r="F24" s="122"/>
      <c r="G24" s="122"/>
    </row>
    <row r="25" spans="1:22" s="127" customFormat="1" ht="15.75" customHeight="1" x14ac:dyDescent="0.2">
      <c r="A25" s="124" t="s">
        <v>67</v>
      </c>
      <c r="B25" s="124"/>
      <c r="C25" s="73">
        <f>+C23+C11</f>
        <v>193498200206</v>
      </c>
      <c r="D25" s="73">
        <f>+D23+D11</f>
        <v>123023284751</v>
      </c>
      <c r="E25" s="162">
        <f>+D25/C25</f>
        <v>0.63578516296290222</v>
      </c>
      <c r="F25" s="125"/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  <row r="26" spans="1:22" ht="15.75" customHeight="1" x14ac:dyDescent="0.2">
      <c r="A26" s="128"/>
    </row>
    <row r="27" spans="1:22" s="83" customFormat="1" x14ac:dyDescent="0.2">
      <c r="A27" s="85"/>
      <c r="B27" s="86"/>
      <c r="C27" s="87"/>
      <c r="D27" s="87"/>
      <c r="E27" s="88"/>
      <c r="F27" s="82"/>
      <c r="G27" s="82"/>
    </row>
    <row r="28" spans="1:22" s="83" customFormat="1" x14ac:dyDescent="0.2">
      <c r="A28" s="85"/>
      <c r="B28" s="86"/>
      <c r="C28" s="87"/>
      <c r="D28" s="87"/>
      <c r="E28" s="88"/>
      <c r="F28" s="82"/>
      <c r="G28" s="82"/>
    </row>
    <row r="29" spans="1:22" s="83" customFormat="1" x14ac:dyDescent="0.2">
      <c r="A29" s="85"/>
      <c r="B29" s="86"/>
      <c r="C29" s="87"/>
      <c r="D29" s="87"/>
      <c r="E29" s="88"/>
      <c r="F29" s="82"/>
      <c r="G29" s="82"/>
    </row>
    <row r="30" spans="1:22" s="83" customFormat="1" x14ac:dyDescent="0.2">
      <c r="A30" s="85"/>
      <c r="B30" s="86"/>
      <c r="C30" s="87"/>
      <c r="D30" s="87"/>
      <c r="E30" s="88"/>
      <c r="F30" s="82"/>
      <c r="G30" s="82"/>
    </row>
    <row r="31" spans="1:22" s="83" customFormat="1" x14ac:dyDescent="0.2">
      <c r="A31" s="85"/>
      <c r="B31" s="86"/>
      <c r="C31" s="87"/>
      <c r="D31" s="87"/>
      <c r="E31" s="88"/>
      <c r="F31" s="82"/>
      <c r="G31" s="82"/>
    </row>
    <row r="32" spans="1:22" s="83" customFormat="1" x14ac:dyDescent="0.2">
      <c r="A32" s="85"/>
      <c r="B32" s="86"/>
      <c r="C32" s="87"/>
      <c r="D32" s="87"/>
      <c r="E32" s="88"/>
      <c r="F32" s="82"/>
      <c r="G32" s="82"/>
    </row>
    <row r="33" spans="1:7" s="83" customFormat="1" x14ac:dyDescent="0.2">
      <c r="A33" s="85"/>
      <c r="B33" s="86"/>
      <c r="C33" s="87"/>
      <c r="D33" s="87"/>
      <c r="E33" s="88"/>
      <c r="F33" s="82"/>
      <c r="G33" s="82"/>
    </row>
    <row r="34" spans="1:7" s="83" customFormat="1" x14ac:dyDescent="0.2">
      <c r="A34" s="85"/>
      <c r="B34" s="86"/>
      <c r="C34" s="87"/>
      <c r="D34" s="87"/>
      <c r="E34" s="88"/>
      <c r="F34" s="82"/>
      <c r="G34" s="82"/>
    </row>
    <row r="35" spans="1:7" s="83" customFormat="1" x14ac:dyDescent="0.2">
      <c r="A35" s="85"/>
      <c r="B35" s="86"/>
      <c r="C35" s="87"/>
      <c r="D35" s="87"/>
      <c r="E35" s="88"/>
      <c r="F35" s="82"/>
      <c r="G35" s="82"/>
    </row>
    <row r="36" spans="1:7" s="83" customFormat="1" x14ac:dyDescent="0.2">
      <c r="A36" s="85"/>
      <c r="B36" s="86"/>
      <c r="C36" s="87"/>
      <c r="D36" s="87"/>
      <c r="E36" s="88"/>
      <c r="F36" s="82"/>
      <c r="G36" s="82"/>
    </row>
    <row r="37" spans="1:7" s="83" customFormat="1" x14ac:dyDescent="0.2">
      <c r="A37" s="85"/>
      <c r="B37" s="86"/>
      <c r="C37" s="87"/>
      <c r="D37" s="87"/>
      <c r="E37" s="88"/>
      <c r="F37" s="82"/>
      <c r="G37" s="82"/>
    </row>
    <row r="38" spans="1:7" s="83" customFormat="1" x14ac:dyDescent="0.2">
      <c r="A38" s="85"/>
      <c r="B38" s="86"/>
      <c r="C38" s="87"/>
      <c r="D38" s="87"/>
      <c r="E38" s="88"/>
      <c r="F38" s="82"/>
      <c r="G38" s="82"/>
    </row>
    <row r="39" spans="1:7" s="83" customFormat="1" x14ac:dyDescent="0.2">
      <c r="A39" s="85"/>
      <c r="B39" s="86"/>
      <c r="C39" s="87"/>
      <c r="D39" s="87"/>
      <c r="E39" s="88"/>
      <c r="F39" s="82"/>
      <c r="G39" s="82"/>
    </row>
    <row r="40" spans="1:7" s="83" customFormat="1" x14ac:dyDescent="0.2">
      <c r="A40" s="85"/>
      <c r="B40" s="86"/>
      <c r="C40" s="87"/>
      <c r="D40" s="87"/>
      <c r="E40" s="88"/>
      <c r="F40" s="82"/>
      <c r="G40" s="82"/>
    </row>
    <row r="41" spans="1:7" s="83" customFormat="1" x14ac:dyDescent="0.2">
      <c r="A41" s="85"/>
      <c r="B41" s="86"/>
      <c r="C41" s="87"/>
      <c r="D41" s="87"/>
      <c r="E41" s="88"/>
      <c r="F41" s="82"/>
      <c r="G41" s="82"/>
    </row>
    <row r="42" spans="1:7" s="83" customFormat="1" x14ac:dyDescent="0.2">
      <c r="A42" s="85"/>
      <c r="B42" s="86"/>
      <c r="C42" s="87"/>
      <c r="D42" s="87"/>
      <c r="E42" s="88"/>
      <c r="F42" s="82"/>
      <c r="G42" s="82"/>
    </row>
    <row r="43" spans="1:7" s="83" customFormat="1" x14ac:dyDescent="0.2">
      <c r="A43" s="85"/>
      <c r="B43" s="86"/>
      <c r="C43" s="87"/>
      <c r="D43" s="87"/>
      <c r="E43" s="88"/>
      <c r="F43" s="82"/>
      <c r="G43" s="82"/>
    </row>
    <row r="44" spans="1:7" s="83" customFormat="1" x14ac:dyDescent="0.2">
      <c r="A44" s="85"/>
      <c r="B44" s="86"/>
      <c r="C44" s="87"/>
      <c r="D44" s="87"/>
      <c r="E44" s="88"/>
      <c r="F44" s="82"/>
      <c r="G44" s="82"/>
    </row>
    <row r="45" spans="1:7" s="83" customFormat="1" x14ac:dyDescent="0.2">
      <c r="A45" s="85"/>
      <c r="B45" s="86"/>
      <c r="C45" s="87"/>
      <c r="D45" s="87"/>
      <c r="E45" s="88"/>
      <c r="F45" s="82"/>
      <c r="G45" s="82"/>
    </row>
    <row r="46" spans="1:7" s="83" customFormat="1" x14ac:dyDescent="0.2">
      <c r="A46" s="85"/>
      <c r="B46" s="86"/>
      <c r="C46" s="87"/>
      <c r="D46" s="87"/>
      <c r="E46" s="88"/>
      <c r="F46" s="82"/>
      <c r="G46" s="82"/>
    </row>
    <row r="47" spans="1:7" s="83" customFormat="1" x14ac:dyDescent="0.2">
      <c r="A47" s="85"/>
      <c r="B47" s="86"/>
      <c r="C47" s="87"/>
      <c r="D47" s="87"/>
      <c r="E47" s="88"/>
      <c r="F47" s="82"/>
      <c r="G47" s="82"/>
    </row>
    <row r="48" spans="1:7" s="83" customFormat="1" x14ac:dyDescent="0.2">
      <c r="A48" s="85"/>
      <c r="B48" s="86"/>
      <c r="C48" s="87"/>
      <c r="D48" s="87"/>
      <c r="E48" s="88"/>
      <c r="F48" s="82"/>
      <c r="G48" s="82"/>
    </row>
    <row r="49" spans="1:7" s="83" customFormat="1" x14ac:dyDescent="0.2">
      <c r="A49" s="85"/>
      <c r="B49" s="86"/>
      <c r="C49" s="87"/>
      <c r="D49" s="87"/>
      <c r="E49" s="88"/>
      <c r="F49" s="82"/>
      <c r="G49" s="82"/>
    </row>
    <row r="50" spans="1:7" s="83" customFormat="1" x14ac:dyDescent="0.2">
      <c r="A50" s="85"/>
      <c r="B50" s="86"/>
      <c r="C50" s="87"/>
      <c r="D50" s="87"/>
      <c r="E50" s="88"/>
      <c r="F50" s="82"/>
      <c r="G50" s="82"/>
    </row>
    <row r="51" spans="1:7" s="83" customFormat="1" x14ac:dyDescent="0.2">
      <c r="A51" s="85"/>
      <c r="B51" s="86"/>
      <c r="C51" s="87"/>
      <c r="D51" s="87"/>
      <c r="E51" s="88"/>
      <c r="F51" s="82"/>
      <c r="G51" s="82"/>
    </row>
    <row r="52" spans="1:7" s="83" customFormat="1" x14ac:dyDescent="0.2">
      <c r="A52" s="85"/>
      <c r="B52" s="86"/>
      <c r="C52" s="87"/>
      <c r="D52" s="87"/>
      <c r="E52" s="88"/>
      <c r="F52" s="82"/>
      <c r="G52" s="82"/>
    </row>
    <row r="53" spans="1:7" s="83" customFormat="1" x14ac:dyDescent="0.2">
      <c r="A53" s="85"/>
      <c r="B53" s="86"/>
      <c r="C53" s="87"/>
      <c r="D53" s="87"/>
      <c r="E53" s="88"/>
      <c r="F53" s="82"/>
      <c r="G53" s="82"/>
    </row>
    <row r="54" spans="1:7" s="83" customFormat="1" x14ac:dyDescent="0.2">
      <c r="A54" s="85"/>
      <c r="B54" s="86"/>
      <c r="C54" s="87"/>
      <c r="D54" s="87"/>
      <c r="E54" s="88"/>
      <c r="F54" s="82"/>
      <c r="G54" s="82"/>
    </row>
    <row r="55" spans="1:7" s="83" customFormat="1" x14ac:dyDescent="0.2">
      <c r="A55" s="85"/>
      <c r="B55" s="86"/>
      <c r="C55" s="87"/>
      <c r="D55" s="87"/>
      <c r="E55" s="88"/>
      <c r="F55" s="82"/>
      <c r="G55" s="82"/>
    </row>
    <row r="56" spans="1:7" s="83" customFormat="1" x14ac:dyDescent="0.2">
      <c r="A56" s="85"/>
      <c r="B56" s="86"/>
      <c r="C56" s="87"/>
      <c r="D56" s="87"/>
      <c r="E56" s="88"/>
      <c r="F56" s="82"/>
      <c r="G56" s="82"/>
    </row>
    <row r="57" spans="1:7" s="83" customFormat="1" x14ac:dyDescent="0.2">
      <c r="A57" s="85"/>
      <c r="B57" s="86"/>
      <c r="C57" s="87"/>
      <c r="D57" s="87"/>
      <c r="E57" s="88"/>
      <c r="F57" s="82"/>
      <c r="G57" s="82"/>
    </row>
    <row r="58" spans="1:7" s="83" customFormat="1" x14ac:dyDescent="0.2">
      <c r="A58" s="85"/>
      <c r="B58" s="86"/>
      <c r="C58" s="87"/>
      <c r="D58" s="87"/>
      <c r="E58" s="88"/>
      <c r="F58" s="82"/>
      <c r="G58" s="82"/>
    </row>
    <row r="59" spans="1:7" s="83" customFormat="1" x14ac:dyDescent="0.2">
      <c r="A59" s="85"/>
      <c r="B59" s="86"/>
      <c r="C59" s="87"/>
      <c r="D59" s="87"/>
      <c r="E59" s="88"/>
      <c r="F59" s="82"/>
      <c r="G59" s="82"/>
    </row>
    <row r="60" spans="1:7" s="83" customFormat="1" x14ac:dyDescent="0.2">
      <c r="A60" s="85"/>
      <c r="B60" s="86"/>
      <c r="C60" s="87"/>
      <c r="D60" s="87"/>
      <c r="E60" s="88"/>
      <c r="F60" s="82"/>
      <c r="G60" s="82"/>
    </row>
    <row r="61" spans="1:7" s="83" customFormat="1" x14ac:dyDescent="0.2">
      <c r="A61" s="85"/>
      <c r="B61" s="86"/>
      <c r="C61" s="87"/>
      <c r="D61" s="87"/>
      <c r="E61" s="88"/>
      <c r="F61" s="82"/>
      <c r="G61" s="82"/>
    </row>
    <row r="62" spans="1:7" s="83" customFormat="1" x14ac:dyDescent="0.2">
      <c r="A62" s="85"/>
      <c r="B62" s="86"/>
      <c r="C62" s="87"/>
      <c r="D62" s="87"/>
      <c r="E62" s="88"/>
      <c r="F62" s="82"/>
      <c r="G62" s="82"/>
    </row>
    <row r="63" spans="1:7" s="83" customFormat="1" x14ac:dyDescent="0.2">
      <c r="A63" s="85"/>
      <c r="B63" s="86"/>
      <c r="C63" s="87"/>
      <c r="D63" s="87"/>
      <c r="E63" s="88"/>
      <c r="F63" s="82"/>
      <c r="G63" s="82"/>
    </row>
    <row r="64" spans="1:7" s="83" customFormat="1" x14ac:dyDescent="0.2">
      <c r="A64" s="85"/>
      <c r="B64" s="86"/>
      <c r="C64" s="87"/>
      <c r="D64" s="87"/>
      <c r="E64" s="88"/>
      <c r="F64" s="82"/>
      <c r="G64" s="82"/>
    </row>
    <row r="65" spans="1:7" s="83" customFormat="1" x14ac:dyDescent="0.2">
      <c r="A65" s="85"/>
      <c r="B65" s="86"/>
      <c r="C65" s="87"/>
      <c r="D65" s="87"/>
      <c r="E65" s="88"/>
      <c r="F65" s="82"/>
      <c r="G65" s="82"/>
    </row>
    <row r="66" spans="1:7" s="83" customFormat="1" x14ac:dyDescent="0.2">
      <c r="A66" s="85"/>
      <c r="B66" s="86"/>
      <c r="C66" s="87"/>
      <c r="D66" s="87"/>
      <c r="E66" s="88"/>
      <c r="F66" s="82"/>
      <c r="G66" s="82"/>
    </row>
    <row r="67" spans="1:7" s="83" customFormat="1" x14ac:dyDescent="0.2">
      <c r="A67" s="85"/>
      <c r="B67" s="86"/>
      <c r="C67" s="87"/>
      <c r="D67" s="87"/>
      <c r="E67" s="88"/>
      <c r="F67" s="82"/>
      <c r="G67" s="82"/>
    </row>
    <row r="68" spans="1:7" s="83" customFormat="1" x14ac:dyDescent="0.2">
      <c r="A68" s="85"/>
      <c r="B68" s="86"/>
      <c r="C68" s="87"/>
      <c r="D68" s="87"/>
      <c r="E68" s="88"/>
      <c r="F68" s="82"/>
      <c r="G68" s="82"/>
    </row>
    <row r="69" spans="1:7" s="83" customFormat="1" x14ac:dyDescent="0.2">
      <c r="A69" s="85"/>
      <c r="B69" s="86"/>
      <c r="C69" s="87"/>
      <c r="D69" s="87"/>
      <c r="E69" s="88"/>
      <c r="F69" s="82"/>
      <c r="G69" s="82"/>
    </row>
    <row r="70" spans="1:7" s="83" customFormat="1" x14ac:dyDescent="0.2">
      <c r="A70" s="85"/>
      <c r="B70" s="86"/>
      <c r="C70" s="87"/>
      <c r="D70" s="87"/>
      <c r="E70" s="88"/>
      <c r="F70" s="82"/>
      <c r="G70" s="82"/>
    </row>
    <row r="71" spans="1:7" s="83" customFormat="1" x14ac:dyDescent="0.2">
      <c r="A71" s="85"/>
      <c r="B71" s="86"/>
      <c r="C71" s="87"/>
      <c r="D71" s="87"/>
      <c r="E71" s="88"/>
      <c r="F71" s="82"/>
      <c r="G71" s="82"/>
    </row>
    <row r="72" spans="1:7" s="83" customFormat="1" x14ac:dyDescent="0.2">
      <c r="A72" s="85"/>
      <c r="B72" s="86"/>
      <c r="C72" s="87"/>
      <c r="D72" s="87"/>
      <c r="E72" s="88"/>
      <c r="F72" s="82"/>
      <c r="G72" s="82"/>
    </row>
    <row r="73" spans="1:7" s="83" customFormat="1" x14ac:dyDescent="0.2">
      <c r="A73" s="85"/>
      <c r="B73" s="86"/>
      <c r="C73" s="87"/>
      <c r="D73" s="87"/>
      <c r="E73" s="88"/>
      <c r="F73" s="82"/>
      <c r="G73" s="82"/>
    </row>
    <row r="74" spans="1:7" s="83" customFormat="1" x14ac:dyDescent="0.2">
      <c r="A74" s="85"/>
      <c r="B74" s="86"/>
      <c r="C74" s="87"/>
      <c r="D74" s="87"/>
      <c r="E74" s="88"/>
      <c r="F74" s="82"/>
      <c r="G74" s="82"/>
    </row>
    <row r="75" spans="1:7" s="83" customFormat="1" x14ac:dyDescent="0.2">
      <c r="A75" s="85"/>
      <c r="B75" s="86"/>
      <c r="C75" s="87"/>
      <c r="D75" s="87"/>
      <c r="E75" s="88"/>
      <c r="F75" s="82"/>
      <c r="G75" s="82"/>
    </row>
    <row r="76" spans="1:7" s="83" customFormat="1" x14ac:dyDescent="0.2">
      <c r="A76" s="85"/>
      <c r="B76" s="86"/>
      <c r="C76" s="87"/>
      <c r="D76" s="87"/>
      <c r="E76" s="88"/>
      <c r="F76" s="82"/>
      <c r="G76" s="82"/>
    </row>
    <row r="77" spans="1:7" s="83" customFormat="1" x14ac:dyDescent="0.2">
      <c r="A77" s="85"/>
      <c r="B77" s="86"/>
      <c r="C77" s="87"/>
      <c r="D77" s="87"/>
      <c r="E77" s="88"/>
      <c r="F77" s="82"/>
      <c r="G77" s="82"/>
    </row>
    <row r="78" spans="1:7" s="83" customFormat="1" x14ac:dyDescent="0.2">
      <c r="A78" s="85"/>
      <c r="B78" s="86"/>
      <c r="C78" s="87"/>
      <c r="D78" s="87"/>
      <c r="E78" s="88"/>
      <c r="F78" s="82"/>
      <c r="G78" s="82"/>
    </row>
    <row r="79" spans="1:7" s="83" customFormat="1" x14ac:dyDescent="0.2">
      <c r="A79" s="85"/>
      <c r="B79" s="86"/>
      <c r="C79" s="87"/>
      <c r="D79" s="87"/>
      <c r="E79" s="88"/>
      <c r="F79" s="82"/>
      <c r="G79" s="82"/>
    </row>
    <row r="80" spans="1:7" s="83" customFormat="1" x14ac:dyDescent="0.2">
      <c r="A80" s="85"/>
      <c r="B80" s="86"/>
      <c r="C80" s="87"/>
      <c r="D80" s="87"/>
      <c r="E80" s="88"/>
      <c r="F80" s="82"/>
      <c r="G80" s="82"/>
    </row>
    <row r="81" spans="1:7" s="83" customFormat="1" x14ac:dyDescent="0.2">
      <c r="A81" s="85"/>
      <c r="B81" s="86"/>
      <c r="C81" s="87"/>
      <c r="D81" s="87"/>
      <c r="E81" s="88"/>
      <c r="F81" s="82"/>
      <c r="G81" s="82"/>
    </row>
    <row r="82" spans="1:7" s="83" customFormat="1" x14ac:dyDescent="0.2">
      <c r="A82" s="85"/>
      <c r="B82" s="86"/>
      <c r="C82" s="87"/>
      <c r="D82" s="87"/>
      <c r="E82" s="88"/>
      <c r="F82" s="82"/>
      <c r="G82" s="82"/>
    </row>
    <row r="83" spans="1:7" s="83" customFormat="1" x14ac:dyDescent="0.2">
      <c r="A83" s="85"/>
      <c r="B83" s="86"/>
      <c r="C83" s="87"/>
      <c r="D83" s="87"/>
      <c r="E83" s="88"/>
      <c r="F83" s="82"/>
      <c r="G83" s="82"/>
    </row>
    <row r="84" spans="1:7" s="83" customFormat="1" x14ac:dyDescent="0.2">
      <c r="A84" s="85"/>
      <c r="B84" s="86"/>
      <c r="C84" s="87"/>
      <c r="D84" s="87"/>
      <c r="E84" s="88"/>
      <c r="F84" s="82"/>
      <c r="G84" s="82"/>
    </row>
    <row r="85" spans="1:7" s="83" customFormat="1" x14ac:dyDescent="0.2">
      <c r="A85" s="85"/>
      <c r="B85" s="86"/>
      <c r="C85" s="87"/>
      <c r="D85" s="87"/>
      <c r="E85" s="88"/>
      <c r="F85" s="82"/>
      <c r="G85" s="82"/>
    </row>
    <row r="86" spans="1:7" s="83" customFormat="1" x14ac:dyDescent="0.2">
      <c r="A86" s="85"/>
      <c r="B86" s="86"/>
      <c r="C86" s="87"/>
      <c r="D86" s="87"/>
      <c r="E86" s="88"/>
      <c r="F86" s="82"/>
      <c r="G86" s="82"/>
    </row>
    <row r="87" spans="1:7" s="83" customFormat="1" x14ac:dyDescent="0.2">
      <c r="A87" s="85"/>
      <c r="B87" s="86"/>
      <c r="C87" s="87"/>
      <c r="D87" s="87"/>
      <c r="E87" s="88"/>
      <c r="F87" s="82"/>
      <c r="G87" s="82"/>
    </row>
    <row r="88" spans="1:7" s="83" customFormat="1" x14ac:dyDescent="0.2">
      <c r="A88" s="85"/>
      <c r="B88" s="86"/>
      <c r="C88" s="87"/>
      <c r="D88" s="87"/>
      <c r="E88" s="88"/>
      <c r="F88" s="82"/>
      <c r="G88" s="82"/>
    </row>
    <row r="89" spans="1:7" s="83" customFormat="1" x14ac:dyDescent="0.2">
      <c r="A89" s="85"/>
      <c r="B89" s="86"/>
      <c r="C89" s="87"/>
      <c r="D89" s="87"/>
      <c r="E89" s="88"/>
      <c r="F89" s="82"/>
      <c r="G89" s="82"/>
    </row>
    <row r="90" spans="1:7" s="83" customFormat="1" x14ac:dyDescent="0.2">
      <c r="A90" s="85"/>
      <c r="B90" s="86"/>
      <c r="C90" s="87"/>
      <c r="D90" s="87"/>
      <c r="E90" s="88"/>
      <c r="F90" s="82"/>
      <c r="G90" s="82"/>
    </row>
    <row r="91" spans="1:7" s="83" customFormat="1" x14ac:dyDescent="0.2">
      <c r="A91" s="85"/>
      <c r="B91" s="86"/>
      <c r="C91" s="87"/>
      <c r="D91" s="87"/>
      <c r="E91" s="88"/>
      <c r="F91" s="82"/>
      <c r="G91" s="82"/>
    </row>
    <row r="92" spans="1:7" s="83" customFormat="1" x14ac:dyDescent="0.2">
      <c r="A92" s="85"/>
      <c r="B92" s="86"/>
      <c r="C92" s="87"/>
      <c r="D92" s="87"/>
      <c r="E92" s="88"/>
      <c r="F92" s="82"/>
      <c r="G92" s="82"/>
    </row>
    <row r="93" spans="1:7" s="83" customFormat="1" x14ac:dyDescent="0.2">
      <c r="A93" s="85"/>
      <c r="B93" s="86"/>
      <c r="C93" s="87"/>
      <c r="D93" s="87"/>
      <c r="E93" s="88"/>
      <c r="F93" s="82"/>
      <c r="G93" s="82"/>
    </row>
    <row r="94" spans="1:7" s="83" customFormat="1" x14ac:dyDescent="0.2">
      <c r="A94" s="85"/>
      <c r="B94" s="86"/>
      <c r="C94" s="87"/>
      <c r="D94" s="87"/>
      <c r="E94" s="88"/>
      <c r="F94" s="82"/>
      <c r="G94" s="82"/>
    </row>
    <row r="95" spans="1:7" s="83" customFormat="1" x14ac:dyDescent="0.2">
      <c r="A95" s="85"/>
      <c r="B95" s="86"/>
      <c r="C95" s="87"/>
      <c r="D95" s="87"/>
      <c r="E95" s="88"/>
      <c r="F95" s="82"/>
      <c r="G95" s="82"/>
    </row>
    <row r="96" spans="1:7" s="83" customFormat="1" x14ac:dyDescent="0.2">
      <c r="A96" s="85"/>
      <c r="B96" s="86"/>
      <c r="C96" s="87"/>
      <c r="D96" s="87"/>
      <c r="E96" s="88"/>
      <c r="F96" s="82"/>
      <c r="G96" s="82"/>
    </row>
    <row r="97" spans="1:7" s="83" customFormat="1" x14ac:dyDescent="0.2">
      <c r="A97" s="85"/>
      <c r="B97" s="86"/>
      <c r="C97" s="87"/>
      <c r="D97" s="87"/>
      <c r="E97" s="88"/>
      <c r="F97" s="82"/>
      <c r="G97" s="82"/>
    </row>
    <row r="98" spans="1:7" s="83" customFormat="1" x14ac:dyDescent="0.2">
      <c r="A98" s="85"/>
      <c r="B98" s="86"/>
      <c r="C98" s="87"/>
      <c r="D98" s="87"/>
      <c r="E98" s="88"/>
      <c r="F98" s="82"/>
      <c r="G98" s="82"/>
    </row>
    <row r="99" spans="1:7" s="83" customFormat="1" x14ac:dyDescent="0.2">
      <c r="A99" s="85"/>
      <c r="B99" s="86"/>
      <c r="C99" s="87"/>
      <c r="D99" s="87"/>
      <c r="E99" s="88"/>
      <c r="F99" s="82"/>
      <c r="G99" s="82"/>
    </row>
    <row r="100" spans="1:7" s="83" customFormat="1" x14ac:dyDescent="0.2">
      <c r="A100" s="85"/>
      <c r="B100" s="86"/>
      <c r="C100" s="87"/>
      <c r="D100" s="87"/>
      <c r="E100" s="88"/>
      <c r="F100" s="82"/>
      <c r="G100" s="82"/>
    </row>
    <row r="101" spans="1:7" s="83" customFormat="1" x14ac:dyDescent="0.2">
      <c r="A101" s="85"/>
      <c r="B101" s="86"/>
      <c r="C101" s="87"/>
      <c r="D101" s="87"/>
      <c r="E101" s="88"/>
      <c r="F101" s="82"/>
      <c r="G101" s="82"/>
    </row>
    <row r="102" spans="1:7" s="83" customFormat="1" x14ac:dyDescent="0.2">
      <c r="A102" s="85"/>
      <c r="B102" s="86"/>
      <c r="C102" s="87"/>
      <c r="D102" s="87"/>
      <c r="E102" s="88"/>
      <c r="F102" s="82"/>
      <c r="G102" s="82"/>
    </row>
    <row r="103" spans="1:7" s="83" customFormat="1" x14ac:dyDescent="0.2">
      <c r="A103" s="85"/>
      <c r="B103" s="86"/>
      <c r="C103" s="87"/>
      <c r="D103" s="87"/>
      <c r="E103" s="88"/>
      <c r="F103" s="82"/>
      <c r="G103" s="82"/>
    </row>
    <row r="104" spans="1:7" s="83" customFormat="1" x14ac:dyDescent="0.2">
      <c r="A104" s="85"/>
      <c r="B104" s="86"/>
      <c r="C104" s="87"/>
      <c r="D104" s="87"/>
      <c r="E104" s="88"/>
      <c r="F104" s="82"/>
      <c r="G104" s="82"/>
    </row>
    <row r="105" spans="1:7" s="83" customFormat="1" x14ac:dyDescent="0.2">
      <c r="A105" s="85"/>
      <c r="B105" s="86"/>
      <c r="C105" s="87"/>
      <c r="D105" s="87"/>
      <c r="E105" s="88"/>
      <c r="F105" s="82"/>
      <c r="G105" s="82"/>
    </row>
    <row r="106" spans="1:7" s="83" customFormat="1" x14ac:dyDescent="0.2">
      <c r="A106" s="85"/>
      <c r="B106" s="86"/>
      <c r="C106" s="87"/>
      <c r="D106" s="87"/>
      <c r="E106" s="88"/>
      <c r="F106" s="82"/>
      <c r="G106" s="82"/>
    </row>
    <row r="107" spans="1:7" s="83" customFormat="1" x14ac:dyDescent="0.2">
      <c r="A107" s="85"/>
      <c r="B107" s="86"/>
      <c r="C107" s="87"/>
      <c r="D107" s="87"/>
      <c r="E107" s="88"/>
      <c r="F107" s="82"/>
      <c r="G107" s="82"/>
    </row>
    <row r="108" spans="1:7" s="83" customFormat="1" x14ac:dyDescent="0.2">
      <c r="A108" s="85"/>
      <c r="B108" s="86"/>
      <c r="C108" s="87"/>
      <c r="D108" s="87"/>
      <c r="E108" s="88"/>
      <c r="F108" s="82"/>
      <c r="G108" s="82"/>
    </row>
    <row r="109" spans="1:7" s="83" customFormat="1" x14ac:dyDescent="0.2">
      <c r="A109" s="85"/>
      <c r="B109" s="86"/>
      <c r="C109" s="87"/>
      <c r="D109" s="87"/>
      <c r="E109" s="88"/>
      <c r="F109" s="82"/>
      <c r="G109" s="82"/>
    </row>
    <row r="110" spans="1:7" s="83" customFormat="1" x14ac:dyDescent="0.2">
      <c r="A110" s="85"/>
      <c r="B110" s="86"/>
      <c r="C110" s="87"/>
      <c r="D110" s="87"/>
      <c r="E110" s="88"/>
      <c r="F110" s="82"/>
      <c r="G110" s="82"/>
    </row>
    <row r="111" spans="1:7" s="83" customFormat="1" x14ac:dyDescent="0.2">
      <c r="A111" s="85"/>
      <c r="B111" s="86"/>
      <c r="C111" s="87"/>
      <c r="D111" s="87"/>
      <c r="E111" s="88"/>
      <c r="F111" s="82"/>
      <c r="G111" s="82"/>
    </row>
    <row r="112" spans="1:7" s="83" customFormat="1" x14ac:dyDescent="0.2">
      <c r="A112" s="85"/>
      <c r="B112" s="86"/>
      <c r="C112" s="87"/>
      <c r="D112" s="87"/>
      <c r="E112" s="88"/>
      <c r="F112" s="82"/>
      <c r="G112" s="82"/>
    </row>
    <row r="113" spans="1:7" s="83" customFormat="1" x14ac:dyDescent="0.2">
      <c r="A113" s="85"/>
      <c r="B113" s="86"/>
      <c r="C113" s="87"/>
      <c r="D113" s="87"/>
      <c r="E113" s="88"/>
      <c r="F113" s="82"/>
      <c r="G113" s="82"/>
    </row>
    <row r="114" spans="1:7" s="83" customFormat="1" x14ac:dyDescent="0.2">
      <c r="A114" s="85"/>
      <c r="B114" s="86"/>
      <c r="C114" s="87"/>
      <c r="D114" s="87"/>
      <c r="E114" s="88"/>
      <c r="F114" s="82"/>
      <c r="G114" s="82"/>
    </row>
    <row r="115" spans="1:7" s="83" customFormat="1" x14ac:dyDescent="0.2">
      <c r="A115" s="85"/>
      <c r="B115" s="86"/>
      <c r="C115" s="87"/>
      <c r="D115" s="87"/>
      <c r="E115" s="88"/>
      <c r="F115" s="82"/>
      <c r="G115" s="82"/>
    </row>
    <row r="116" spans="1:7" s="83" customFormat="1" x14ac:dyDescent="0.2">
      <c r="A116" s="85"/>
      <c r="B116" s="86"/>
      <c r="C116" s="87"/>
      <c r="D116" s="87"/>
      <c r="E116" s="88"/>
      <c r="F116" s="82"/>
      <c r="G116" s="82"/>
    </row>
    <row r="117" spans="1:7" s="83" customFormat="1" x14ac:dyDescent="0.2">
      <c r="A117" s="85"/>
      <c r="B117" s="86"/>
      <c r="C117" s="87"/>
      <c r="D117" s="87"/>
      <c r="E117" s="88"/>
      <c r="F117" s="82"/>
      <c r="G117" s="82"/>
    </row>
    <row r="118" spans="1:7" s="83" customFormat="1" x14ac:dyDescent="0.2">
      <c r="A118" s="85"/>
      <c r="B118" s="86"/>
      <c r="C118" s="87"/>
      <c r="D118" s="87"/>
      <c r="E118" s="88"/>
      <c r="F118" s="82"/>
      <c r="G118" s="82"/>
    </row>
    <row r="119" spans="1:7" s="83" customFormat="1" x14ac:dyDescent="0.2">
      <c r="A119" s="85"/>
      <c r="B119" s="86"/>
      <c r="C119" s="87"/>
      <c r="D119" s="87"/>
      <c r="E119" s="88"/>
      <c r="F119" s="82"/>
      <c r="G119" s="82"/>
    </row>
    <row r="120" spans="1:7" s="83" customFormat="1" x14ac:dyDescent="0.2">
      <c r="A120" s="85"/>
      <c r="B120" s="86"/>
      <c r="C120" s="87"/>
      <c r="D120" s="87"/>
      <c r="E120" s="88"/>
      <c r="F120" s="82"/>
      <c r="G120" s="82"/>
    </row>
    <row r="121" spans="1:7" s="83" customFormat="1" x14ac:dyDescent="0.2">
      <c r="A121" s="85"/>
      <c r="B121" s="86"/>
      <c r="C121" s="87"/>
      <c r="D121" s="87"/>
      <c r="E121" s="88"/>
      <c r="F121" s="82"/>
      <c r="G121" s="82"/>
    </row>
    <row r="122" spans="1:7" s="83" customFormat="1" x14ac:dyDescent="0.2">
      <c r="A122" s="85"/>
      <c r="B122" s="86"/>
      <c r="C122" s="87"/>
      <c r="D122" s="87"/>
      <c r="E122" s="88"/>
      <c r="F122" s="82"/>
      <c r="G122" s="82"/>
    </row>
    <row r="123" spans="1:7" s="83" customFormat="1" x14ac:dyDescent="0.2">
      <c r="A123" s="85"/>
      <c r="B123" s="86"/>
      <c r="C123" s="87"/>
      <c r="D123" s="87"/>
      <c r="E123" s="88"/>
      <c r="F123" s="82"/>
      <c r="G123" s="82"/>
    </row>
    <row r="124" spans="1:7" s="83" customFormat="1" x14ac:dyDescent="0.2">
      <c r="A124" s="85"/>
      <c r="B124" s="86"/>
      <c r="C124" s="87"/>
      <c r="D124" s="87"/>
      <c r="E124" s="88"/>
      <c r="F124" s="82"/>
      <c r="G124" s="82"/>
    </row>
    <row r="125" spans="1:7" s="83" customFormat="1" x14ac:dyDescent="0.2">
      <c r="A125" s="85"/>
      <c r="B125" s="86"/>
      <c r="C125" s="87"/>
      <c r="D125" s="87"/>
      <c r="E125" s="88"/>
      <c r="F125" s="82"/>
      <c r="G125" s="82"/>
    </row>
    <row r="126" spans="1:7" s="83" customFormat="1" x14ac:dyDescent="0.2">
      <c r="A126" s="85"/>
      <c r="B126" s="86"/>
      <c r="C126" s="87"/>
      <c r="D126" s="87"/>
      <c r="E126" s="88"/>
      <c r="F126" s="82"/>
      <c r="G126" s="82"/>
    </row>
    <row r="127" spans="1:7" s="83" customFormat="1" x14ac:dyDescent="0.2">
      <c r="A127" s="85"/>
      <c r="B127" s="86"/>
      <c r="C127" s="87"/>
      <c r="D127" s="87"/>
      <c r="E127" s="88"/>
      <c r="F127" s="82"/>
      <c r="G127" s="82"/>
    </row>
    <row r="128" spans="1:7" s="83" customFormat="1" x14ac:dyDescent="0.2">
      <c r="A128" s="85"/>
      <c r="B128" s="86"/>
      <c r="C128" s="87"/>
      <c r="D128" s="87"/>
      <c r="E128" s="88"/>
      <c r="F128" s="82"/>
      <c r="G128" s="82"/>
    </row>
    <row r="129" spans="1:7" s="83" customFormat="1" x14ac:dyDescent="0.2">
      <c r="A129" s="85"/>
      <c r="B129" s="86"/>
      <c r="C129" s="87"/>
      <c r="D129" s="87"/>
      <c r="E129" s="88"/>
      <c r="F129" s="82"/>
      <c r="G129" s="82"/>
    </row>
    <row r="130" spans="1:7" s="83" customFormat="1" x14ac:dyDescent="0.2">
      <c r="A130" s="85"/>
      <c r="B130" s="86"/>
      <c r="C130" s="87"/>
      <c r="D130" s="87"/>
      <c r="E130" s="88"/>
      <c r="F130" s="82"/>
      <c r="G130" s="82"/>
    </row>
    <row r="131" spans="1:7" s="83" customFormat="1" x14ac:dyDescent="0.2">
      <c r="A131" s="85"/>
      <c r="B131" s="86"/>
      <c r="C131" s="87"/>
      <c r="D131" s="87"/>
      <c r="E131" s="88"/>
      <c r="F131" s="82"/>
      <c r="G131" s="82"/>
    </row>
    <row r="132" spans="1:7" s="83" customFormat="1" x14ac:dyDescent="0.2">
      <c r="A132" s="85"/>
      <c r="B132" s="86"/>
      <c r="C132" s="87"/>
      <c r="D132" s="87"/>
      <c r="E132" s="88"/>
      <c r="F132" s="82"/>
      <c r="G132" s="82"/>
    </row>
    <row r="133" spans="1:7" s="83" customFormat="1" x14ac:dyDescent="0.2">
      <c r="A133" s="85"/>
      <c r="B133" s="86"/>
      <c r="C133" s="87"/>
      <c r="D133" s="87"/>
      <c r="E133" s="88"/>
      <c r="F133" s="82"/>
      <c r="G133" s="82"/>
    </row>
    <row r="134" spans="1:7" s="83" customFormat="1" x14ac:dyDescent="0.2">
      <c r="A134" s="85"/>
      <c r="B134" s="86"/>
      <c r="C134" s="87"/>
      <c r="D134" s="87"/>
      <c r="E134" s="88"/>
      <c r="F134" s="82"/>
      <c r="G134" s="82"/>
    </row>
    <row r="135" spans="1:7" s="83" customFormat="1" x14ac:dyDescent="0.2">
      <c r="A135" s="85"/>
      <c r="B135" s="86"/>
      <c r="C135" s="87"/>
      <c r="D135" s="87"/>
      <c r="E135" s="88"/>
      <c r="F135" s="82"/>
      <c r="G135" s="82"/>
    </row>
    <row r="136" spans="1:7" s="83" customFormat="1" x14ac:dyDescent="0.2">
      <c r="A136" s="85"/>
      <c r="B136" s="86"/>
      <c r="C136" s="87"/>
      <c r="D136" s="87"/>
      <c r="E136" s="88"/>
      <c r="F136" s="82"/>
      <c r="G136" s="82"/>
    </row>
    <row r="137" spans="1:7" s="83" customFormat="1" x14ac:dyDescent="0.2">
      <c r="A137" s="85"/>
      <c r="B137" s="86"/>
      <c r="C137" s="87"/>
      <c r="D137" s="87"/>
      <c r="E137" s="88"/>
      <c r="F137" s="82"/>
      <c r="G137" s="82"/>
    </row>
    <row r="138" spans="1:7" s="83" customFormat="1" x14ac:dyDescent="0.2">
      <c r="A138" s="85"/>
      <c r="B138" s="86"/>
      <c r="C138" s="87"/>
      <c r="D138" s="87"/>
      <c r="E138" s="88"/>
      <c r="F138" s="82"/>
      <c r="G138" s="82"/>
    </row>
    <row r="139" spans="1:7" s="83" customFormat="1" x14ac:dyDescent="0.2">
      <c r="A139" s="85"/>
      <c r="B139" s="86"/>
      <c r="C139" s="87"/>
      <c r="D139" s="87"/>
      <c r="E139" s="88"/>
      <c r="F139" s="82"/>
      <c r="G139" s="82"/>
    </row>
    <row r="140" spans="1:7" s="83" customFormat="1" x14ac:dyDescent="0.2">
      <c r="A140" s="85"/>
      <c r="B140" s="86"/>
      <c r="C140" s="87"/>
      <c r="D140" s="87"/>
      <c r="E140" s="88"/>
      <c r="F140" s="82"/>
      <c r="G140" s="82"/>
    </row>
    <row r="141" spans="1:7" s="83" customFormat="1" x14ac:dyDescent="0.2">
      <c r="A141" s="85"/>
      <c r="B141" s="86"/>
      <c r="C141" s="87"/>
      <c r="D141" s="87"/>
      <c r="E141" s="88"/>
      <c r="F141" s="82"/>
      <c r="G141" s="82"/>
    </row>
    <row r="142" spans="1:7" s="83" customFormat="1" x14ac:dyDescent="0.2">
      <c r="A142" s="85"/>
      <c r="B142" s="86"/>
      <c r="C142" s="87"/>
      <c r="D142" s="87"/>
      <c r="E142" s="88"/>
      <c r="F142" s="82"/>
      <c r="G142" s="82"/>
    </row>
    <row r="143" spans="1:7" s="83" customFormat="1" x14ac:dyDescent="0.2">
      <c r="A143" s="85"/>
      <c r="B143" s="86"/>
      <c r="C143" s="87"/>
      <c r="D143" s="87"/>
      <c r="E143" s="88"/>
      <c r="F143" s="82"/>
      <c r="G143" s="82"/>
    </row>
    <row r="144" spans="1:7" s="83" customFormat="1" x14ac:dyDescent="0.2">
      <c r="A144" s="85"/>
      <c r="B144" s="86"/>
      <c r="C144" s="87"/>
      <c r="D144" s="87"/>
      <c r="E144" s="88"/>
      <c r="F144" s="82"/>
      <c r="G144" s="82"/>
    </row>
    <row r="145" spans="1:7" s="83" customFormat="1" x14ac:dyDescent="0.2">
      <c r="A145" s="85"/>
      <c r="B145" s="86"/>
      <c r="C145" s="87"/>
      <c r="D145" s="87"/>
      <c r="E145" s="88"/>
      <c r="F145" s="82"/>
      <c r="G145" s="82"/>
    </row>
    <row r="146" spans="1:7" s="83" customFormat="1" x14ac:dyDescent="0.2">
      <c r="A146" s="85"/>
      <c r="B146" s="86"/>
      <c r="C146" s="87"/>
      <c r="D146" s="87"/>
      <c r="E146" s="88"/>
      <c r="F146" s="82"/>
      <c r="G146" s="82"/>
    </row>
    <row r="147" spans="1:7" s="83" customFormat="1" x14ac:dyDescent="0.2">
      <c r="A147" s="85"/>
      <c r="B147" s="86"/>
      <c r="C147" s="87"/>
      <c r="D147" s="87"/>
      <c r="E147" s="88"/>
      <c r="F147" s="82"/>
      <c r="G147" s="82"/>
    </row>
    <row r="148" spans="1:7" s="83" customFormat="1" x14ac:dyDescent="0.2">
      <c r="A148" s="85"/>
      <c r="B148" s="86"/>
      <c r="C148" s="87"/>
      <c r="D148" s="87"/>
      <c r="E148" s="88"/>
      <c r="F148" s="82"/>
      <c r="G148" s="82"/>
    </row>
    <row r="149" spans="1:7" s="83" customFormat="1" x14ac:dyDescent="0.2">
      <c r="A149" s="85"/>
      <c r="B149" s="86"/>
      <c r="C149" s="87"/>
      <c r="D149" s="87"/>
      <c r="E149" s="88"/>
      <c r="F149" s="82"/>
      <c r="G149" s="82"/>
    </row>
    <row r="150" spans="1:7" s="83" customFormat="1" x14ac:dyDescent="0.2">
      <c r="A150" s="85"/>
      <c r="B150" s="86"/>
      <c r="C150" s="87"/>
      <c r="D150" s="87"/>
      <c r="E150" s="88"/>
      <c r="F150" s="82"/>
      <c r="G150" s="82"/>
    </row>
    <row r="151" spans="1:7" s="83" customFormat="1" x14ac:dyDescent="0.2">
      <c r="A151" s="85"/>
      <c r="B151" s="86"/>
      <c r="C151" s="87"/>
      <c r="D151" s="87"/>
      <c r="E151" s="88"/>
      <c r="F151" s="82"/>
      <c r="G151" s="82"/>
    </row>
    <row r="152" spans="1:7" s="83" customFormat="1" x14ac:dyDescent="0.2">
      <c r="A152" s="85"/>
      <c r="B152" s="86"/>
      <c r="C152" s="87"/>
      <c r="D152" s="87"/>
      <c r="E152" s="88"/>
      <c r="F152" s="82"/>
      <c r="G152" s="82"/>
    </row>
    <row r="153" spans="1:7" s="83" customFormat="1" x14ac:dyDescent="0.2">
      <c r="A153" s="85"/>
      <c r="B153" s="86"/>
      <c r="C153" s="87"/>
      <c r="D153" s="87"/>
      <c r="E153" s="88"/>
      <c r="F153" s="82"/>
      <c r="G153" s="82"/>
    </row>
    <row r="154" spans="1:7" s="83" customFormat="1" x14ac:dyDescent="0.2">
      <c r="A154" s="85"/>
      <c r="B154" s="86"/>
      <c r="C154" s="87"/>
      <c r="D154" s="87"/>
      <c r="E154" s="88"/>
      <c r="F154" s="82"/>
      <c r="G154" s="82"/>
    </row>
    <row r="155" spans="1:7" s="83" customFormat="1" x14ac:dyDescent="0.2">
      <c r="A155" s="85"/>
      <c r="B155" s="86"/>
      <c r="C155" s="87"/>
      <c r="D155" s="87"/>
      <c r="E155" s="88"/>
      <c r="F155" s="82"/>
      <c r="G155" s="82"/>
    </row>
    <row r="156" spans="1:7" s="83" customFormat="1" x14ac:dyDescent="0.2">
      <c r="A156" s="85"/>
      <c r="B156" s="86"/>
      <c r="C156" s="87"/>
      <c r="D156" s="87"/>
      <c r="E156" s="88"/>
      <c r="F156" s="82"/>
      <c r="G156" s="82"/>
    </row>
    <row r="157" spans="1:7" s="83" customFormat="1" x14ac:dyDescent="0.2">
      <c r="A157" s="85"/>
      <c r="B157" s="86"/>
      <c r="C157" s="87"/>
      <c r="D157" s="87"/>
      <c r="E157" s="88"/>
      <c r="F157" s="82"/>
      <c r="G157" s="82"/>
    </row>
    <row r="158" spans="1:7" s="83" customFormat="1" x14ac:dyDescent="0.2">
      <c r="A158" s="85"/>
      <c r="B158" s="86"/>
      <c r="C158" s="87"/>
      <c r="D158" s="87"/>
      <c r="E158" s="88"/>
      <c r="F158" s="82"/>
      <c r="G158" s="82"/>
    </row>
    <row r="159" spans="1:7" s="83" customFormat="1" x14ac:dyDescent="0.2">
      <c r="A159" s="85"/>
      <c r="B159" s="86"/>
      <c r="C159" s="87"/>
      <c r="D159" s="87"/>
      <c r="E159" s="88"/>
      <c r="F159" s="82"/>
      <c r="G159" s="82"/>
    </row>
    <row r="160" spans="1:7" s="83" customFormat="1" x14ac:dyDescent="0.2">
      <c r="A160" s="85"/>
      <c r="B160" s="86"/>
      <c r="C160" s="87"/>
      <c r="D160" s="87"/>
      <c r="E160" s="88"/>
      <c r="F160" s="82"/>
      <c r="G160" s="82"/>
    </row>
    <row r="161" spans="1:7" s="83" customFormat="1" x14ac:dyDescent="0.2">
      <c r="A161" s="85"/>
      <c r="B161" s="86"/>
      <c r="C161" s="87"/>
      <c r="D161" s="87"/>
      <c r="E161" s="88"/>
      <c r="F161" s="82"/>
      <c r="G161" s="82"/>
    </row>
    <row r="162" spans="1:7" s="83" customFormat="1" x14ac:dyDescent="0.2">
      <c r="A162" s="85"/>
      <c r="B162" s="86"/>
      <c r="C162" s="87"/>
      <c r="D162" s="87"/>
      <c r="E162" s="88"/>
      <c r="F162" s="82"/>
      <c r="G162" s="82"/>
    </row>
    <row r="163" spans="1:7" s="83" customFormat="1" x14ac:dyDescent="0.2">
      <c r="A163" s="85"/>
      <c r="B163" s="86"/>
      <c r="C163" s="87"/>
      <c r="D163" s="87"/>
      <c r="E163" s="88"/>
      <c r="F163" s="82"/>
      <c r="G163" s="82"/>
    </row>
    <row r="164" spans="1:7" s="83" customFormat="1" x14ac:dyDescent="0.2">
      <c r="A164" s="85"/>
      <c r="B164" s="86"/>
      <c r="C164" s="87"/>
      <c r="D164" s="87"/>
      <c r="E164" s="88"/>
      <c r="F164" s="82"/>
      <c r="G164" s="82"/>
    </row>
    <row r="165" spans="1:7" s="83" customFormat="1" x14ac:dyDescent="0.2">
      <c r="A165" s="85"/>
      <c r="B165" s="86"/>
      <c r="C165" s="87"/>
      <c r="D165" s="87"/>
      <c r="E165" s="88"/>
      <c r="F165" s="82"/>
      <c r="G165" s="82"/>
    </row>
    <row r="166" spans="1:7" s="83" customFormat="1" x14ac:dyDescent="0.2">
      <c r="A166" s="85"/>
      <c r="B166" s="86"/>
      <c r="C166" s="87"/>
      <c r="D166" s="87"/>
      <c r="E166" s="88"/>
      <c r="F166" s="82"/>
      <c r="G166" s="82"/>
    </row>
    <row r="167" spans="1:7" s="83" customFormat="1" x14ac:dyDescent="0.2">
      <c r="A167" s="85"/>
      <c r="B167" s="86"/>
      <c r="C167" s="87"/>
      <c r="D167" s="87"/>
      <c r="E167" s="88"/>
      <c r="F167" s="82"/>
      <c r="G167" s="82"/>
    </row>
    <row r="168" spans="1:7" s="83" customFormat="1" x14ac:dyDescent="0.2">
      <c r="A168" s="85"/>
      <c r="B168" s="86"/>
      <c r="C168" s="87"/>
      <c r="D168" s="87"/>
      <c r="E168" s="88"/>
      <c r="F168" s="82"/>
      <c r="G168" s="82"/>
    </row>
    <row r="169" spans="1:7" s="83" customFormat="1" x14ac:dyDescent="0.2">
      <c r="A169" s="85"/>
      <c r="B169" s="86"/>
      <c r="C169" s="87"/>
      <c r="D169" s="87"/>
      <c r="E169" s="88"/>
      <c r="F169" s="82"/>
      <c r="G169" s="82"/>
    </row>
    <row r="170" spans="1:7" s="83" customFormat="1" x14ac:dyDescent="0.2">
      <c r="A170" s="85"/>
      <c r="B170" s="86"/>
      <c r="C170" s="87"/>
      <c r="D170" s="87"/>
      <c r="E170" s="88"/>
      <c r="F170" s="82"/>
      <c r="G170" s="82"/>
    </row>
    <row r="171" spans="1:7" s="83" customFormat="1" x14ac:dyDescent="0.2">
      <c r="A171" s="85"/>
      <c r="B171" s="86"/>
      <c r="C171" s="87"/>
      <c r="D171" s="87"/>
      <c r="E171" s="88"/>
      <c r="F171" s="82"/>
      <c r="G171" s="82"/>
    </row>
    <row r="172" spans="1:7" s="83" customFormat="1" x14ac:dyDescent="0.2">
      <c r="A172" s="85"/>
      <c r="B172" s="86"/>
      <c r="C172" s="87"/>
      <c r="D172" s="87"/>
      <c r="E172" s="88"/>
      <c r="F172" s="82"/>
      <c r="G172" s="82"/>
    </row>
    <row r="173" spans="1:7" s="83" customFormat="1" x14ac:dyDescent="0.2">
      <c r="A173" s="85"/>
      <c r="B173" s="86"/>
      <c r="C173" s="87"/>
      <c r="D173" s="87"/>
      <c r="E173" s="88"/>
      <c r="F173" s="82"/>
      <c r="G173" s="82"/>
    </row>
    <row r="174" spans="1:7" s="83" customFormat="1" x14ac:dyDescent="0.2">
      <c r="A174" s="85"/>
      <c r="B174" s="86"/>
      <c r="C174" s="87"/>
      <c r="D174" s="87"/>
      <c r="E174" s="88"/>
      <c r="F174" s="82"/>
      <c r="G174" s="82"/>
    </row>
    <row r="175" spans="1:7" s="83" customFormat="1" x14ac:dyDescent="0.2">
      <c r="A175" s="85"/>
      <c r="B175" s="86"/>
      <c r="C175" s="87"/>
      <c r="D175" s="87"/>
      <c r="E175" s="88"/>
      <c r="F175" s="82"/>
      <c r="G175" s="82"/>
    </row>
    <row r="176" spans="1:7" s="83" customFormat="1" x14ac:dyDescent="0.2">
      <c r="A176" s="85"/>
      <c r="B176" s="86"/>
      <c r="C176" s="87"/>
      <c r="D176" s="87"/>
      <c r="E176" s="88"/>
      <c r="F176" s="82"/>
      <c r="G176" s="82"/>
    </row>
    <row r="177" spans="1:7" s="83" customFormat="1" x14ac:dyDescent="0.2">
      <c r="A177" s="85"/>
      <c r="B177" s="86"/>
      <c r="C177" s="87"/>
      <c r="D177" s="87"/>
      <c r="E177" s="88"/>
      <c r="F177" s="82"/>
      <c r="G177" s="82"/>
    </row>
    <row r="178" spans="1:7" s="83" customFormat="1" x14ac:dyDescent="0.2">
      <c r="A178" s="85"/>
      <c r="B178" s="86"/>
      <c r="C178" s="87"/>
      <c r="D178" s="87"/>
      <c r="E178" s="88"/>
      <c r="F178" s="82"/>
      <c r="G178" s="82"/>
    </row>
    <row r="179" spans="1:7" s="83" customFormat="1" x14ac:dyDescent="0.2">
      <c r="A179" s="85"/>
      <c r="B179" s="86"/>
      <c r="C179" s="87"/>
      <c r="D179" s="87"/>
      <c r="E179" s="88"/>
      <c r="F179" s="82"/>
      <c r="G179" s="82"/>
    </row>
    <row r="180" spans="1:7" s="83" customFormat="1" x14ac:dyDescent="0.2">
      <c r="A180" s="85"/>
      <c r="B180" s="86"/>
      <c r="C180" s="87"/>
      <c r="D180" s="87"/>
      <c r="E180" s="88"/>
      <c r="F180" s="82"/>
      <c r="G180" s="82"/>
    </row>
    <row r="181" spans="1:7" s="83" customFormat="1" x14ac:dyDescent="0.2">
      <c r="A181" s="85"/>
      <c r="B181" s="86"/>
      <c r="C181" s="87"/>
      <c r="D181" s="87"/>
      <c r="E181" s="88"/>
      <c r="F181" s="82"/>
      <c r="G181" s="82"/>
    </row>
    <row r="182" spans="1:7" s="83" customFormat="1" x14ac:dyDescent="0.2">
      <c r="A182" s="85"/>
      <c r="B182" s="86"/>
      <c r="C182" s="87"/>
      <c r="D182" s="87"/>
      <c r="E182" s="88"/>
      <c r="F182" s="82"/>
      <c r="G182" s="82"/>
    </row>
    <row r="183" spans="1:7" s="83" customFormat="1" x14ac:dyDescent="0.2">
      <c r="A183" s="85"/>
      <c r="B183" s="86"/>
      <c r="C183" s="87"/>
      <c r="D183" s="87"/>
      <c r="E183" s="88"/>
      <c r="F183" s="82"/>
      <c r="G183" s="82"/>
    </row>
    <row r="184" spans="1:7" s="83" customFormat="1" x14ac:dyDescent="0.2">
      <c r="A184" s="85"/>
      <c r="B184" s="86"/>
      <c r="C184" s="87"/>
      <c r="D184" s="87"/>
      <c r="E184" s="88"/>
      <c r="F184" s="82"/>
      <c r="G184" s="82"/>
    </row>
    <row r="185" spans="1:7" s="83" customFormat="1" x14ac:dyDescent="0.2">
      <c r="A185" s="85"/>
      <c r="B185" s="86"/>
      <c r="C185" s="87"/>
      <c r="D185" s="87"/>
      <c r="E185" s="88"/>
      <c r="F185" s="82"/>
      <c r="G185" s="82"/>
    </row>
    <row r="186" spans="1:7" s="83" customFormat="1" x14ac:dyDescent="0.2">
      <c r="A186" s="85"/>
      <c r="B186" s="86"/>
      <c r="C186" s="87"/>
      <c r="D186" s="87"/>
      <c r="E186" s="88"/>
      <c r="F186" s="82"/>
      <c r="G186" s="82"/>
    </row>
    <row r="187" spans="1:7" s="83" customFormat="1" x14ac:dyDescent="0.2">
      <c r="A187" s="85"/>
      <c r="B187" s="86"/>
      <c r="C187" s="87"/>
      <c r="D187" s="87"/>
      <c r="E187" s="88"/>
      <c r="F187" s="82"/>
      <c r="G187" s="82"/>
    </row>
    <row r="188" spans="1:7" s="83" customFormat="1" x14ac:dyDescent="0.2">
      <c r="A188" s="85"/>
      <c r="B188" s="86"/>
      <c r="C188" s="87"/>
      <c r="D188" s="87"/>
      <c r="E188" s="88"/>
      <c r="F188" s="82"/>
      <c r="G188" s="82"/>
    </row>
    <row r="189" spans="1:7" s="83" customFormat="1" x14ac:dyDescent="0.2">
      <c r="A189" s="85"/>
      <c r="B189" s="86"/>
      <c r="C189" s="87"/>
      <c r="D189" s="87"/>
      <c r="E189" s="88"/>
      <c r="F189" s="82"/>
      <c r="G189" s="82"/>
    </row>
    <row r="190" spans="1:7" s="83" customFormat="1" x14ac:dyDescent="0.2">
      <c r="A190" s="85"/>
      <c r="B190" s="86"/>
      <c r="C190" s="87"/>
      <c r="D190" s="87"/>
      <c r="E190" s="88"/>
      <c r="F190" s="82"/>
      <c r="G190" s="82"/>
    </row>
    <row r="191" spans="1:7" s="83" customFormat="1" x14ac:dyDescent="0.2">
      <c r="A191" s="85"/>
      <c r="B191" s="86"/>
      <c r="C191" s="87"/>
      <c r="D191" s="87"/>
      <c r="E191" s="88"/>
      <c r="F191" s="82"/>
      <c r="G191" s="82"/>
    </row>
    <row r="192" spans="1:7" s="83" customFormat="1" x14ac:dyDescent="0.2">
      <c r="A192" s="85"/>
      <c r="B192" s="86"/>
      <c r="C192" s="87"/>
      <c r="D192" s="87"/>
      <c r="E192" s="88"/>
      <c r="F192" s="82"/>
      <c r="G192" s="82"/>
    </row>
    <row r="193" spans="1:7" s="83" customFormat="1" x14ac:dyDescent="0.2">
      <c r="A193" s="85"/>
      <c r="B193" s="86"/>
      <c r="C193" s="87"/>
      <c r="D193" s="87"/>
      <c r="E193" s="88"/>
      <c r="F193" s="82"/>
      <c r="G193" s="82"/>
    </row>
  </sheetData>
  <autoFilter ref="A4:E24">
    <filterColumn colId="0" showButton="0"/>
  </autoFilter>
  <mergeCells count="11">
    <mergeCell ref="A11:B11"/>
    <mergeCell ref="A16:B16"/>
    <mergeCell ref="A19:B19"/>
    <mergeCell ref="A22:B22"/>
    <mergeCell ref="A23:B23"/>
    <mergeCell ref="A25:B25"/>
    <mergeCell ref="A1:E1"/>
    <mergeCell ref="A2:E2"/>
    <mergeCell ref="A4:B4"/>
    <mergeCell ref="A6:B6"/>
    <mergeCell ref="A10:B10"/>
  </mergeCell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zoomScaleSheetLayoutView="85" workbookViewId="0">
      <selection activeCell="C12" sqref="C12"/>
    </sheetView>
  </sheetViews>
  <sheetFormatPr baseColWidth="10" defaultRowHeight="12.75" x14ac:dyDescent="0.2"/>
  <cols>
    <col min="1" max="1" width="31.28515625" style="136" customWidth="1"/>
    <col min="2" max="3" width="20.140625" style="136" customWidth="1"/>
    <col min="4" max="4" width="14.85546875" style="136" customWidth="1"/>
    <col min="5" max="5" width="18.140625" style="136" customWidth="1"/>
    <col min="6" max="6" width="14.85546875" style="136" customWidth="1"/>
    <col min="7" max="7" width="19.85546875" style="136" customWidth="1"/>
    <col min="8" max="8" width="13.140625" style="136" customWidth="1"/>
    <col min="9" max="16384" width="11.42578125" style="136"/>
  </cols>
  <sheetData>
    <row r="1" spans="1:10" x14ac:dyDescent="0.2">
      <c r="A1" s="133" t="s">
        <v>68</v>
      </c>
      <c r="B1" s="134"/>
      <c r="C1" s="134"/>
      <c r="D1" s="134"/>
      <c r="E1" s="134"/>
      <c r="F1" s="134"/>
      <c r="G1" s="134"/>
      <c r="H1" s="135"/>
    </row>
    <row r="2" spans="1:10" x14ac:dyDescent="0.2">
      <c r="A2" s="137" t="s">
        <v>69</v>
      </c>
      <c r="B2" s="138"/>
      <c r="C2" s="138"/>
      <c r="D2" s="138"/>
      <c r="E2" s="138"/>
      <c r="F2" s="138"/>
      <c r="G2" s="138"/>
      <c r="H2" s="139"/>
    </row>
    <row r="4" spans="1:10" ht="25.5" x14ac:dyDescent="0.2">
      <c r="A4" s="140" t="s">
        <v>70</v>
      </c>
      <c r="B4" s="141" t="s">
        <v>71</v>
      </c>
      <c r="C4" s="141" t="s">
        <v>5</v>
      </c>
      <c r="D4" s="142" t="s">
        <v>6</v>
      </c>
      <c r="E4" s="140" t="s">
        <v>7</v>
      </c>
      <c r="F4" s="143" t="s">
        <v>8</v>
      </c>
      <c r="G4" s="141" t="s">
        <v>9</v>
      </c>
      <c r="H4" s="144" t="s">
        <v>10</v>
      </c>
      <c r="I4" s="144" t="s">
        <v>11</v>
      </c>
      <c r="J4" s="145"/>
    </row>
    <row r="5" spans="1:10" x14ac:dyDescent="0.2">
      <c r="A5" s="146" t="s">
        <v>72</v>
      </c>
      <c r="B5" s="147">
        <v>55644486000</v>
      </c>
      <c r="C5" s="147">
        <v>33925208319</v>
      </c>
      <c r="D5" s="148">
        <f>+C5/B5</f>
        <v>0.60967780920826553</v>
      </c>
      <c r="E5" s="147">
        <v>33621208319</v>
      </c>
      <c r="F5" s="148">
        <f>+E5/B5</f>
        <v>0.60421455450230954</v>
      </c>
      <c r="G5" s="147">
        <v>33620884789</v>
      </c>
      <c r="H5" s="149">
        <f>+G5/B5</f>
        <v>0.60420874026943117</v>
      </c>
      <c r="I5" s="150">
        <f>+G5/E5</f>
        <v>0.99999037720486039</v>
      </c>
    </row>
    <row r="6" spans="1:10" ht="38.25" x14ac:dyDescent="0.2">
      <c r="A6" s="151" t="s">
        <v>73</v>
      </c>
      <c r="B6" s="147">
        <v>11117000000</v>
      </c>
      <c r="C6" s="147">
        <v>10678216346</v>
      </c>
      <c r="D6" s="148">
        <f>+C6/B6</f>
        <v>0.96053039003328233</v>
      </c>
      <c r="E6" s="147">
        <v>10209086354</v>
      </c>
      <c r="F6" s="148">
        <f>+E6/B6</f>
        <v>0.91833105640010793</v>
      </c>
      <c r="G6" s="147">
        <v>4931247711</v>
      </c>
      <c r="H6" s="149">
        <f>+G6/B6</f>
        <v>0.44357719807502022</v>
      </c>
      <c r="I6" s="150">
        <f>+G6/E6</f>
        <v>0.48302536975484572</v>
      </c>
    </row>
    <row r="7" spans="1:10" x14ac:dyDescent="0.2">
      <c r="A7" s="146" t="s">
        <v>74</v>
      </c>
      <c r="B7" s="147">
        <v>2800000000</v>
      </c>
      <c r="C7" s="147">
        <v>2790000000</v>
      </c>
      <c r="D7" s="148">
        <f>+C7/B7</f>
        <v>0.99642857142857144</v>
      </c>
      <c r="E7" s="147">
        <v>803508092</v>
      </c>
      <c r="F7" s="148">
        <f>+E7/B7</f>
        <v>0.2869671757142857</v>
      </c>
      <c r="G7" s="147">
        <v>803508092</v>
      </c>
      <c r="H7" s="149">
        <f>+G7/B7</f>
        <v>0.2869671757142857</v>
      </c>
      <c r="I7" s="150">
        <f>+G7/E7</f>
        <v>1</v>
      </c>
    </row>
    <row r="8" spans="1:10" ht="38.25" x14ac:dyDescent="0.2">
      <c r="A8" s="146" t="s">
        <v>75</v>
      </c>
      <c r="B8" s="147">
        <v>2750000000</v>
      </c>
      <c r="C8" s="147">
        <v>2300000000</v>
      </c>
      <c r="D8" s="148">
        <f>+C8/B8</f>
        <v>0.83636363636363631</v>
      </c>
      <c r="E8" s="147">
        <v>2300000000</v>
      </c>
      <c r="F8" s="148">
        <f>+E8/B8</f>
        <v>0.83636363636363631</v>
      </c>
      <c r="G8" s="147">
        <v>1065843030</v>
      </c>
      <c r="H8" s="149">
        <f>+G8/B8</f>
        <v>0.38757928363636363</v>
      </c>
      <c r="I8" s="150">
        <f>+G8/E8</f>
        <v>0.46341001304347829</v>
      </c>
    </row>
    <row r="9" spans="1:10" ht="15.75" x14ac:dyDescent="0.2">
      <c r="A9" s="152" t="s">
        <v>76</v>
      </c>
      <c r="B9" s="153">
        <f>SUM(B5:B8)</f>
        <v>72311486000</v>
      </c>
      <c r="C9" s="153">
        <f>SUM(C5:C8)</f>
        <v>49693424665</v>
      </c>
      <c r="D9" s="154">
        <f>+C9/B9</f>
        <v>0.68721343473704855</v>
      </c>
      <c r="E9" s="155">
        <f>SUM(E5:E8)</f>
        <v>46933802765</v>
      </c>
      <c r="F9" s="156">
        <f>+E9/B9</f>
        <v>0.64905045327100597</v>
      </c>
      <c r="G9" s="153">
        <f>SUM(G5:G8)</f>
        <v>40421483622</v>
      </c>
      <c r="H9" s="157">
        <f>+G9/B9</f>
        <v>0.55899119016859922</v>
      </c>
      <c r="I9" s="157">
        <f>+G9/E9</f>
        <v>0.86124458792296199</v>
      </c>
    </row>
    <row r="10" spans="1:10" x14ac:dyDescent="0.2">
      <c r="A10" s="158"/>
      <c r="B10" s="159"/>
      <c r="E10" s="159"/>
    </row>
    <row r="11" spans="1:10" x14ac:dyDescent="0.2">
      <c r="B11" s="159"/>
      <c r="E11" s="159"/>
    </row>
    <row r="12" spans="1:10" x14ac:dyDescent="0.2">
      <c r="E12" s="160"/>
      <c r="G12" s="160"/>
    </row>
    <row r="13" spans="1:10" x14ac:dyDescent="0.2">
      <c r="B13" s="159"/>
    </row>
    <row r="16" spans="1:10" x14ac:dyDescent="0.2">
      <c r="D16" s="161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EJECUCION TOTAL</vt:lpstr>
      <vt:lpstr>RESUMEN RESERVAS </vt:lpstr>
      <vt:lpstr>RESUMEN FUNCIONAMIENTO </vt:lpstr>
      <vt:lpstr>'EJECUCION TOTAL'!Área_de_impresión</vt:lpstr>
      <vt:lpstr>'RESUMEN RESERVAS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Sanchez Poveda</dc:creator>
  <cp:lastModifiedBy>Angelica Maria Sanchez Poveda</cp:lastModifiedBy>
  <dcterms:created xsi:type="dcterms:W3CDTF">2020-10-03T02:58:14Z</dcterms:created>
  <dcterms:modified xsi:type="dcterms:W3CDTF">2020-10-03T02:59:50Z</dcterms:modified>
</cp:coreProperties>
</file>